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Historical Data Daily" sheetId="2" r:id="rId5"/>
    <sheet state="visible" name="Historical Data Monthly" sheetId="3" r:id="rId6"/>
    <sheet state="visible" name="NIFTY 50 " sheetId="4" r:id="rId7"/>
    <sheet state="visible" name="Descriptive Stats" sheetId="5" r:id="rId8"/>
    <sheet state="visible" name="Technical Analysis" sheetId="6" r:id="rId9"/>
    <sheet state="visible" name="Balance Sheet" sheetId="7" r:id="rId10"/>
    <sheet state="visible" name="Income Statement" sheetId="8" r:id="rId11"/>
    <sheet state="visible" name="Ratio Analysis" sheetId="9" r:id="rId12"/>
    <sheet state="visible" name="Company Stock Analysis Fundamen" sheetId="10" r:id="rId13"/>
    <sheet state="visible" name="Portfolio Analysis" sheetId="11" r:id="rId14"/>
  </sheets>
  <definedNames/>
  <calcPr/>
</workbook>
</file>

<file path=xl/sharedStrings.xml><?xml version="1.0" encoding="utf-8"?>
<sst xmlns="http://schemas.openxmlformats.org/spreadsheetml/2006/main" count="918" uniqueCount="751">
  <si>
    <t xml:space="preserve">Group No. </t>
  </si>
  <si>
    <t xml:space="preserve">Parag Milk Foods Limited </t>
  </si>
  <si>
    <t>Details of group members</t>
  </si>
  <si>
    <t>Name</t>
  </si>
  <si>
    <t>ID</t>
  </si>
  <si>
    <t>Adya Srivastava</t>
  </si>
  <si>
    <t>2022A3PS0467P</t>
  </si>
  <si>
    <t>Priyan Hemil Mody</t>
  </si>
  <si>
    <t>2020B3AA1964P</t>
  </si>
  <si>
    <t>Shreeram Petkar</t>
  </si>
  <si>
    <t>2020B3A21966P</t>
  </si>
  <si>
    <t>Index</t>
  </si>
  <si>
    <t>Question</t>
  </si>
  <si>
    <t>I (a)</t>
  </si>
  <si>
    <t>Historical Data Daily</t>
  </si>
  <si>
    <t>Historical Data Monthly</t>
  </si>
  <si>
    <t>NIFTY 50</t>
  </si>
  <si>
    <t>Descriptive Stats</t>
  </si>
  <si>
    <t xml:space="preserve">Technical Analysis </t>
  </si>
  <si>
    <t>I (b)</t>
  </si>
  <si>
    <t xml:space="preserve">Balance Sheet </t>
  </si>
  <si>
    <t xml:space="preserve">Income Statement </t>
  </si>
  <si>
    <t>Ratio Analysis</t>
  </si>
  <si>
    <t>Company Stock Analysis</t>
  </si>
  <si>
    <t xml:space="preserve">II. </t>
  </si>
  <si>
    <t>Portfolio Analysis</t>
  </si>
  <si>
    <t>Date</t>
  </si>
  <si>
    <t>Open</t>
  </si>
  <si>
    <t>High</t>
  </si>
  <si>
    <t>Low</t>
  </si>
  <si>
    <t>Close</t>
  </si>
  <si>
    <t>Adj Close</t>
  </si>
  <si>
    <t>Volume</t>
  </si>
  <si>
    <t>Normalised Volume</t>
  </si>
  <si>
    <t xml:space="preserve">HPR </t>
  </si>
  <si>
    <t xml:space="preserve">HPY </t>
  </si>
  <si>
    <t xml:space="preserve">Daily Range </t>
  </si>
  <si>
    <t>Normalised Daily Range</t>
  </si>
  <si>
    <t>CHG%</t>
  </si>
  <si>
    <t>Normalised CHG%</t>
  </si>
  <si>
    <t>CHG % of NIFTY 50</t>
  </si>
  <si>
    <t xml:space="preserve">News Event </t>
  </si>
  <si>
    <t xml:space="preserve">3 Year Bond Yield </t>
  </si>
  <si>
    <t>Price</t>
  </si>
  <si>
    <t>28/03/24</t>
  </si>
  <si>
    <t>27/03/24</t>
  </si>
  <si>
    <t>26/03/24</t>
  </si>
  <si>
    <t>22/03/24</t>
  </si>
  <si>
    <t>21/03/24</t>
  </si>
  <si>
    <t>20/03/24</t>
  </si>
  <si>
    <t>19/03/24</t>
  </si>
  <si>
    <t>18/03/24</t>
  </si>
  <si>
    <t>15/03/24</t>
  </si>
  <si>
    <t>Smoothing factor for 12</t>
  </si>
  <si>
    <t>14/03/24</t>
  </si>
  <si>
    <t>Smoothing factor for 26</t>
  </si>
  <si>
    <t>13/03/24</t>
  </si>
  <si>
    <t>Smoothing factor 9</t>
  </si>
  <si>
    <t>29/02/24</t>
  </si>
  <si>
    <t>28/02/24</t>
  </si>
  <si>
    <t>27/02/24</t>
  </si>
  <si>
    <t>26/02/24</t>
  </si>
  <si>
    <t>23/02/24</t>
  </si>
  <si>
    <t>22/02/24</t>
  </si>
  <si>
    <t>21/02/24</t>
  </si>
  <si>
    <t>20/02/24</t>
  </si>
  <si>
    <t>16/02/24</t>
  </si>
  <si>
    <t>15/02/24</t>
  </si>
  <si>
    <t>14/02/24</t>
  </si>
  <si>
    <t>13/02/24</t>
  </si>
  <si>
    <t>31/01/24</t>
  </si>
  <si>
    <t>30/01/24</t>
  </si>
  <si>
    <t>29/01/24</t>
  </si>
  <si>
    <t>25/01/24</t>
  </si>
  <si>
    <t>24/01/24</t>
  </si>
  <si>
    <t>23/01/24</t>
  </si>
  <si>
    <t>19/01/24</t>
  </si>
  <si>
    <t>18/01/24</t>
  </si>
  <si>
    <t>Earnings</t>
  </si>
  <si>
    <t>17/01/24</t>
  </si>
  <si>
    <t>16/01/24</t>
  </si>
  <si>
    <t>15/01/24</t>
  </si>
  <si>
    <t>29/12/23</t>
  </si>
  <si>
    <t>28/12/23</t>
  </si>
  <si>
    <t>27/12/23</t>
  </si>
  <si>
    <t>26/12/23</t>
  </si>
  <si>
    <t>22/12/23</t>
  </si>
  <si>
    <t>21/12/23</t>
  </si>
  <si>
    <t>20/12/23</t>
  </si>
  <si>
    <t>19/12/23</t>
  </si>
  <si>
    <t>18/12/23</t>
  </si>
  <si>
    <t>15/12/23</t>
  </si>
  <si>
    <t>14/12/23</t>
  </si>
  <si>
    <t>13/12/23</t>
  </si>
  <si>
    <t>30/11/23</t>
  </si>
  <si>
    <t>29/11/23</t>
  </si>
  <si>
    <t>28/11/23</t>
  </si>
  <si>
    <t>24/11/23</t>
  </si>
  <si>
    <t>23/11/23</t>
  </si>
  <si>
    <t>22/11/23</t>
  </si>
  <si>
    <t>21/11/23</t>
  </si>
  <si>
    <t>20/11/23</t>
  </si>
  <si>
    <t>17/11/23</t>
  </si>
  <si>
    <t>16/11/23</t>
  </si>
  <si>
    <t>15/11/23</t>
  </si>
  <si>
    <t>13/11/23</t>
  </si>
  <si>
    <t>31/10/23</t>
  </si>
  <si>
    <t>30/10/23</t>
  </si>
  <si>
    <t>27/10/23</t>
  </si>
  <si>
    <t>26/10/23</t>
  </si>
  <si>
    <t>25/10/23</t>
  </si>
  <si>
    <t>23/10/23</t>
  </si>
  <si>
    <t>20/10/23</t>
  </si>
  <si>
    <t>19/10/23</t>
  </si>
  <si>
    <t>18/10/23</t>
  </si>
  <si>
    <t>17/10/23</t>
  </si>
  <si>
    <t>16/10/23</t>
  </si>
  <si>
    <t>13/10/23</t>
  </si>
  <si>
    <t>Dividend Payment</t>
  </si>
  <si>
    <t>29/09/23</t>
  </si>
  <si>
    <t>28/09/23</t>
  </si>
  <si>
    <t>27/09/23</t>
  </si>
  <si>
    <t>26/09/23</t>
  </si>
  <si>
    <t>25/09/23</t>
  </si>
  <si>
    <t>22/09/23</t>
  </si>
  <si>
    <t>21/09/23</t>
  </si>
  <si>
    <t>20/09/23</t>
  </si>
  <si>
    <t>18/09/23</t>
  </si>
  <si>
    <t>15/09/23</t>
  </si>
  <si>
    <t>14/09/23</t>
  </si>
  <si>
    <t>13/09/23</t>
  </si>
  <si>
    <t>31/08/23</t>
  </si>
  <si>
    <t>30/08/23</t>
  </si>
  <si>
    <t>29/08/23</t>
  </si>
  <si>
    <t>28/08/23</t>
  </si>
  <si>
    <t xml:space="preserve">Earnings Declared </t>
  </si>
  <si>
    <t>25/08/23</t>
  </si>
  <si>
    <t>24/08/23</t>
  </si>
  <si>
    <t>23/08/23</t>
  </si>
  <si>
    <t>22/08/23</t>
  </si>
  <si>
    <t>21/08/23</t>
  </si>
  <si>
    <t>18/08/23</t>
  </si>
  <si>
    <t>17/08/23</t>
  </si>
  <si>
    <t>14/08/23</t>
  </si>
  <si>
    <t>31/07/23</t>
  </si>
  <si>
    <t>28/07/23</t>
  </si>
  <si>
    <t>27/07/23</t>
  </si>
  <si>
    <t>26/07/23</t>
  </si>
  <si>
    <t>25/07/23</t>
  </si>
  <si>
    <t>24/07/23</t>
  </si>
  <si>
    <t>21/07/23</t>
  </si>
  <si>
    <t>20/07/23</t>
  </si>
  <si>
    <t>19/07/23</t>
  </si>
  <si>
    <t>18/07/23</t>
  </si>
  <si>
    <t>17/07/23</t>
  </si>
  <si>
    <t>14/07/23</t>
  </si>
  <si>
    <t>13/07/23</t>
  </si>
  <si>
    <t>30/06/23</t>
  </si>
  <si>
    <t>28/06/23</t>
  </si>
  <si>
    <t>27/06/23</t>
  </si>
  <si>
    <t>26/06/23</t>
  </si>
  <si>
    <t>23/06/23</t>
  </si>
  <si>
    <t>22/06/23</t>
  </si>
  <si>
    <t>21/06/23</t>
  </si>
  <si>
    <t>20/06/23</t>
  </si>
  <si>
    <t>19/06/23</t>
  </si>
  <si>
    <t>16/06/23</t>
  </si>
  <si>
    <t>15/06/23</t>
  </si>
  <si>
    <t>14/06/23</t>
  </si>
  <si>
    <t>13/06/23</t>
  </si>
  <si>
    <t>31/05/23</t>
  </si>
  <si>
    <t>30/05/23</t>
  </si>
  <si>
    <t>29/05/23</t>
  </si>
  <si>
    <t>26/05/23</t>
  </si>
  <si>
    <t>25/05/23</t>
  </si>
  <si>
    <t>24/05/23</t>
  </si>
  <si>
    <t>23/05/23</t>
  </si>
  <si>
    <t>Earnings Declared</t>
  </si>
  <si>
    <t>22/05/23</t>
  </si>
  <si>
    <t>19/05/23</t>
  </si>
  <si>
    <t>18/05/23</t>
  </si>
  <si>
    <t>17/05/23</t>
  </si>
  <si>
    <t>16/05/23</t>
  </si>
  <si>
    <t>15/05/23</t>
  </si>
  <si>
    <t>28/04/23</t>
  </si>
  <si>
    <t>27/04/23</t>
  </si>
  <si>
    <t>26/04/23</t>
  </si>
  <si>
    <t>25/04/23</t>
  </si>
  <si>
    <t>24/04/23</t>
  </si>
  <si>
    <t>21/04/23</t>
  </si>
  <si>
    <t>20/04/23</t>
  </si>
  <si>
    <t>19/04/23</t>
  </si>
  <si>
    <t>18/04/23</t>
  </si>
  <si>
    <t>17/04/23</t>
  </si>
  <si>
    <t>13/04/23</t>
  </si>
  <si>
    <t>31/03/23</t>
  </si>
  <si>
    <t>29/03/23</t>
  </si>
  <si>
    <t>28/03/23</t>
  </si>
  <si>
    <t>27/03/23</t>
  </si>
  <si>
    <t>24/03/23</t>
  </si>
  <si>
    <t>23/03/23</t>
  </si>
  <si>
    <t>21/03/23</t>
  </si>
  <si>
    <t>20/03/23</t>
  </si>
  <si>
    <t>17/03/23</t>
  </si>
  <si>
    <t>16/03/23</t>
  </si>
  <si>
    <t>15/03/23</t>
  </si>
  <si>
    <t>14/03/23</t>
  </si>
  <si>
    <t>13/03/23</t>
  </si>
  <si>
    <t>28/02/23</t>
  </si>
  <si>
    <t>27/02/23</t>
  </si>
  <si>
    <t>24/02/23</t>
  </si>
  <si>
    <t>23/02/23</t>
  </si>
  <si>
    <t>22/02/23</t>
  </si>
  <si>
    <t>21/02/23</t>
  </si>
  <si>
    <t>20/02/23</t>
  </si>
  <si>
    <t>17/02/23</t>
  </si>
  <si>
    <t>16/02/23</t>
  </si>
  <si>
    <t>15/02/23</t>
  </si>
  <si>
    <t>14/02/23</t>
  </si>
  <si>
    <t>13/02/23</t>
  </si>
  <si>
    <t>31/01/23</t>
  </si>
  <si>
    <t>30/01/23</t>
  </si>
  <si>
    <t>27/01/23</t>
  </si>
  <si>
    <t>25/01/23</t>
  </si>
  <si>
    <t>24/01/23</t>
  </si>
  <si>
    <t>23/01/23</t>
  </si>
  <si>
    <t>20/01/23</t>
  </si>
  <si>
    <t>19/01/23</t>
  </si>
  <si>
    <t>18/01/23</t>
  </si>
  <si>
    <t>17/01/23</t>
  </si>
  <si>
    <t>16/01/23</t>
  </si>
  <si>
    <t>13/01/23</t>
  </si>
  <si>
    <t>30/12/22</t>
  </si>
  <si>
    <t>29/12/22</t>
  </si>
  <si>
    <t>28/12/22</t>
  </si>
  <si>
    <t>27/12/22</t>
  </si>
  <si>
    <t>26/12/22</t>
  </si>
  <si>
    <t>23/12/22</t>
  </si>
  <si>
    <t>22/12/22</t>
  </si>
  <si>
    <t>21/12/22</t>
  </si>
  <si>
    <t>20/12/22</t>
  </si>
  <si>
    <t>19/12/22</t>
  </si>
  <si>
    <t>16/12/22</t>
  </si>
  <si>
    <t>15/12/22</t>
  </si>
  <si>
    <t>14/12/22</t>
  </si>
  <si>
    <t>13/12/22</t>
  </si>
  <si>
    <t>30/11/22</t>
  </si>
  <si>
    <t>29/11/22</t>
  </si>
  <si>
    <t>28/11/22</t>
  </si>
  <si>
    <t>25/11/22</t>
  </si>
  <si>
    <t>24/11/22</t>
  </si>
  <si>
    <t>23/11/22</t>
  </si>
  <si>
    <t>22/11/22</t>
  </si>
  <si>
    <t>21/11/22</t>
  </si>
  <si>
    <t>18/11/22</t>
  </si>
  <si>
    <t>17/11/22</t>
  </si>
  <si>
    <t>16/11/22</t>
  </si>
  <si>
    <t>15/11/22</t>
  </si>
  <si>
    <t>14/11/22</t>
  </si>
  <si>
    <t xml:space="preserve">Earnings </t>
  </si>
  <si>
    <t>31/10/22</t>
  </si>
  <si>
    <t>28/10/22</t>
  </si>
  <si>
    <t>27/10/22</t>
  </si>
  <si>
    <t>25/10/22</t>
  </si>
  <si>
    <t>21/10/22</t>
  </si>
  <si>
    <t>20/10/22</t>
  </si>
  <si>
    <t>19/10/22</t>
  </si>
  <si>
    <t>18/10/22</t>
  </si>
  <si>
    <t>17/10/22</t>
  </si>
  <si>
    <t>14/10/22</t>
  </si>
  <si>
    <t>13/10/22</t>
  </si>
  <si>
    <t>30/09/22</t>
  </si>
  <si>
    <t>29/09/22</t>
  </si>
  <si>
    <t>28/09/22</t>
  </si>
  <si>
    <t>27/09/22</t>
  </si>
  <si>
    <t>26/09/22</t>
  </si>
  <si>
    <t>23/09/22</t>
  </si>
  <si>
    <t>22/09/22</t>
  </si>
  <si>
    <t>21/09/22</t>
  </si>
  <si>
    <t>20/09/22</t>
  </si>
  <si>
    <t>19/09/22</t>
  </si>
  <si>
    <t>16/09/22</t>
  </si>
  <si>
    <t>15/09/22</t>
  </si>
  <si>
    <t>14/09/22</t>
  </si>
  <si>
    <t>13/09/22</t>
  </si>
  <si>
    <t>30/08/22</t>
  </si>
  <si>
    <t>29/08/22</t>
  </si>
  <si>
    <t>26/08/22</t>
  </si>
  <si>
    <t>25/08/22</t>
  </si>
  <si>
    <t>24/08/22</t>
  </si>
  <si>
    <t>23/08/22</t>
  </si>
  <si>
    <t>22/08/22</t>
  </si>
  <si>
    <t>19/08/22</t>
  </si>
  <si>
    <t>18/08/22</t>
  </si>
  <si>
    <t>17/08/22</t>
  </si>
  <si>
    <t>29/07/22</t>
  </si>
  <si>
    <t>28/07/22</t>
  </si>
  <si>
    <t>27/07/22</t>
  </si>
  <si>
    <t>26/07/22</t>
  </si>
  <si>
    <t>25/07/22</t>
  </si>
  <si>
    <t>22/07/22</t>
  </si>
  <si>
    <t>21/07/22</t>
  </si>
  <si>
    <t>20/07/22</t>
  </si>
  <si>
    <t>19/07/22</t>
  </si>
  <si>
    <t>18/07/22</t>
  </si>
  <si>
    <t>15/07/22</t>
  </si>
  <si>
    <t>14/07/22</t>
  </si>
  <si>
    <t>13/07/22</t>
  </si>
  <si>
    <t>30/06/22</t>
  </si>
  <si>
    <t>29/06/22</t>
  </si>
  <si>
    <t>28/06/22</t>
  </si>
  <si>
    <t>27/06/22</t>
  </si>
  <si>
    <t>24/06/22</t>
  </si>
  <si>
    <t>23/06/22</t>
  </si>
  <si>
    <t>22/06/22</t>
  </si>
  <si>
    <t>21/06/22</t>
  </si>
  <si>
    <t>20/06/22</t>
  </si>
  <si>
    <t>17/06/22</t>
  </si>
  <si>
    <t>16/06/22</t>
  </si>
  <si>
    <t>15/06/22</t>
  </si>
  <si>
    <t>14/06/22</t>
  </si>
  <si>
    <t>13/06/22</t>
  </si>
  <si>
    <t>31/05/22</t>
  </si>
  <si>
    <t>30/05/22</t>
  </si>
  <si>
    <t>27/05/22</t>
  </si>
  <si>
    <t>26/05/22</t>
  </si>
  <si>
    <t>25/05/22</t>
  </si>
  <si>
    <t>24/05/22</t>
  </si>
  <si>
    <t>23/05/22</t>
  </si>
  <si>
    <t>20/05/22</t>
  </si>
  <si>
    <t>19/05/22</t>
  </si>
  <si>
    <t>18/05/22</t>
  </si>
  <si>
    <t>17/05/22</t>
  </si>
  <si>
    <t>13/05/22</t>
  </si>
  <si>
    <t>29/04/22</t>
  </si>
  <si>
    <t>28/04/22</t>
  </si>
  <si>
    <t>27/04/22</t>
  </si>
  <si>
    <t>26/04/22</t>
  </si>
  <si>
    <t>25/04/22</t>
  </si>
  <si>
    <t>22/04/22</t>
  </si>
  <si>
    <t>21/04/22</t>
  </si>
  <si>
    <t>20/04/22</t>
  </si>
  <si>
    <t>19/04/22</t>
  </si>
  <si>
    <t>18/04/22</t>
  </si>
  <si>
    <t>13/04/22</t>
  </si>
  <si>
    <t>31/03/22</t>
  </si>
  <si>
    <t>30/03/22</t>
  </si>
  <si>
    <t>29/03/22</t>
  </si>
  <si>
    <t>28/03/22</t>
  </si>
  <si>
    <t>25/03/22</t>
  </si>
  <si>
    <t>24/03/22</t>
  </si>
  <si>
    <t>23/03/22</t>
  </si>
  <si>
    <t>22/03/22</t>
  </si>
  <si>
    <t>21/03/22</t>
  </si>
  <si>
    <t>17/03/22</t>
  </si>
  <si>
    <t>16/03/22</t>
  </si>
  <si>
    <t>15/03/22</t>
  </si>
  <si>
    <t>14/03/22</t>
  </si>
  <si>
    <t>28/02/22</t>
  </si>
  <si>
    <t>25/02/22</t>
  </si>
  <si>
    <t>24/02/22</t>
  </si>
  <si>
    <t>23/02/22</t>
  </si>
  <si>
    <t>22/02/22</t>
  </si>
  <si>
    <t>21/02/22</t>
  </si>
  <si>
    <t>18/02/22</t>
  </si>
  <si>
    <t>17/02/22</t>
  </si>
  <si>
    <t>16/02/22</t>
  </si>
  <si>
    <t>15/02/22</t>
  </si>
  <si>
    <t>14/02/22</t>
  </si>
  <si>
    <t>31/01/22</t>
  </si>
  <si>
    <t>28/01/22</t>
  </si>
  <si>
    <t>27/01/22</t>
  </si>
  <si>
    <t>25/01/22</t>
  </si>
  <si>
    <t>24/01/22</t>
  </si>
  <si>
    <t>21/01/22</t>
  </si>
  <si>
    <t>20/01/22</t>
  </si>
  <si>
    <t>19/01/22</t>
  </si>
  <si>
    <t>18/01/22</t>
  </si>
  <si>
    <t>17/01/22</t>
  </si>
  <si>
    <t>14/01/22</t>
  </si>
  <si>
    <t>13/01/22</t>
  </si>
  <si>
    <t>31/12/21</t>
  </si>
  <si>
    <t>30/12/21</t>
  </si>
  <si>
    <t>29/12/21</t>
  </si>
  <si>
    <t>28/12/21</t>
  </si>
  <si>
    <t>27/12/21</t>
  </si>
  <si>
    <t>24/12/21</t>
  </si>
  <si>
    <t>23/12/21</t>
  </si>
  <si>
    <t>22/12/21</t>
  </si>
  <si>
    <t>21/12/21</t>
  </si>
  <si>
    <t>20/12/21</t>
  </si>
  <si>
    <t>17/12/21</t>
  </si>
  <si>
    <t>16/12/21</t>
  </si>
  <si>
    <t>15/12/21</t>
  </si>
  <si>
    <t>14/12/21</t>
  </si>
  <si>
    <t>13/12/21</t>
  </si>
  <si>
    <t>30/11/21</t>
  </si>
  <si>
    <t>29/11/21</t>
  </si>
  <si>
    <t>26/11/21</t>
  </si>
  <si>
    <t>25/11/21</t>
  </si>
  <si>
    <t>24/11/21</t>
  </si>
  <si>
    <t>23/11/21</t>
  </si>
  <si>
    <t>22/11/21</t>
  </si>
  <si>
    <t>18/11/21</t>
  </si>
  <si>
    <t>17/11/21</t>
  </si>
  <si>
    <t>16/11/21</t>
  </si>
  <si>
    <t>15/11/21</t>
  </si>
  <si>
    <t>29/10/21</t>
  </si>
  <si>
    <t>28/10/21</t>
  </si>
  <si>
    <t>27/10/21</t>
  </si>
  <si>
    <t>26/10/21</t>
  </si>
  <si>
    <t>25/10/21</t>
  </si>
  <si>
    <t>22/10/21</t>
  </si>
  <si>
    <t>21/10/21</t>
  </si>
  <si>
    <t>20/10/21</t>
  </si>
  <si>
    <t>18/10/21</t>
  </si>
  <si>
    <t>14/10/21</t>
  </si>
  <si>
    <t>13/10/21</t>
  </si>
  <si>
    <t>30/09/21</t>
  </si>
  <si>
    <t>29/09/21</t>
  </si>
  <si>
    <t>28/09/21</t>
  </si>
  <si>
    <t>27/09/21</t>
  </si>
  <si>
    <t>24/09/21</t>
  </si>
  <si>
    <t>23/09/21</t>
  </si>
  <si>
    <t>22/09/21</t>
  </si>
  <si>
    <t>21/09/21</t>
  </si>
  <si>
    <t>20/09/21</t>
  </si>
  <si>
    <t>17/09/21</t>
  </si>
  <si>
    <t>16/09/21</t>
  </si>
  <si>
    <t>15/09/21</t>
  </si>
  <si>
    <t>14/09/21</t>
  </si>
  <si>
    <t>13/09/21</t>
  </si>
  <si>
    <t>31/08/21</t>
  </si>
  <si>
    <t>30/08/21</t>
  </si>
  <si>
    <t>27/08/21</t>
  </si>
  <si>
    <t>26/08/21</t>
  </si>
  <si>
    <t>25/08/21</t>
  </si>
  <si>
    <t>24/08/21</t>
  </si>
  <si>
    <t>23/08/21</t>
  </si>
  <si>
    <t>20/08/21</t>
  </si>
  <si>
    <t>18/08/21</t>
  </si>
  <si>
    <t>17/08/21</t>
  </si>
  <si>
    <t>13/08/21</t>
  </si>
  <si>
    <t>30/07/21</t>
  </si>
  <si>
    <t>29/07/21</t>
  </si>
  <si>
    <t>28/07/21</t>
  </si>
  <si>
    <t>27/07/21</t>
  </si>
  <si>
    <t>26/07/21</t>
  </si>
  <si>
    <t>23/07/21</t>
  </si>
  <si>
    <t>22/07/21</t>
  </si>
  <si>
    <t>20/07/21</t>
  </si>
  <si>
    <t>19/07/21</t>
  </si>
  <si>
    <t>16/07/21</t>
  </si>
  <si>
    <t>15/07/21</t>
  </si>
  <si>
    <t>14/07/21</t>
  </si>
  <si>
    <t>13/07/21</t>
  </si>
  <si>
    <t>30/06/21</t>
  </si>
  <si>
    <t>29/06/21</t>
  </si>
  <si>
    <t>28/06/21</t>
  </si>
  <si>
    <t>25/06/21</t>
  </si>
  <si>
    <t>24/06/21</t>
  </si>
  <si>
    <t>23/06/21</t>
  </si>
  <si>
    <t>22/06/21</t>
  </si>
  <si>
    <t>21/06/21</t>
  </si>
  <si>
    <t>18/06/21</t>
  </si>
  <si>
    <t>17/06/21</t>
  </si>
  <si>
    <t>16/06/21</t>
  </si>
  <si>
    <t>15/06/21</t>
  </si>
  <si>
    <t>14/06/21</t>
  </si>
  <si>
    <t>31/05/21</t>
  </si>
  <si>
    <t>28/05/21</t>
  </si>
  <si>
    <t>27/05/21</t>
  </si>
  <si>
    <t>25/05/21</t>
  </si>
  <si>
    <t>24/05/21</t>
  </si>
  <si>
    <t>21/05/21</t>
  </si>
  <si>
    <t>20/05/21</t>
  </si>
  <si>
    <t>19/05/21</t>
  </si>
  <si>
    <t>18/05/21</t>
  </si>
  <si>
    <t>17/05/21</t>
  </si>
  <si>
    <t>14/05/21</t>
  </si>
  <si>
    <t>30/04/21</t>
  </si>
  <si>
    <t>29/04/21</t>
  </si>
  <si>
    <t>28/04/21</t>
  </si>
  <si>
    <t>27/04/21</t>
  </si>
  <si>
    <t>26/04/21</t>
  </si>
  <si>
    <t>23/04/21</t>
  </si>
  <si>
    <t>22/04/21</t>
  </si>
  <si>
    <t>20/04/21</t>
  </si>
  <si>
    <t>19/04/21</t>
  </si>
  <si>
    <t>16/04/21</t>
  </si>
  <si>
    <t>15/04/21</t>
  </si>
  <si>
    <t>HPR</t>
  </si>
  <si>
    <t>HPY</t>
  </si>
  <si>
    <t>NIFTY 50 DAILY</t>
  </si>
  <si>
    <t>NIFTY 50 MONTHLY</t>
  </si>
  <si>
    <t xml:space="preserve">CHG % </t>
  </si>
  <si>
    <t>GRAPHS HERE</t>
  </si>
  <si>
    <t>Measures of Risk and Return</t>
  </si>
  <si>
    <r>
      <rPr>
        <rFont val="Arial"/>
        <color theme="1"/>
      </rPr>
      <t xml:space="preserve">Considering the exceptionally low volatility, minimal market correlation, and negative return measures, this stock is likely a:
</t>
    </r>
    <r>
      <rPr>
        <rFont val="Arial"/>
        <b/>
        <color theme="1"/>
      </rPr>
      <t xml:space="preserve">Stable-Value Stock: </t>
    </r>
    <r>
      <rPr>
        <rFont val="Arial"/>
        <color theme="1"/>
      </rPr>
      <t xml:space="preserve"> These stocks are known for their low volatility and reliable dividends. The minimal correlation with the market and low average daily return suggest this could be the case. However, the negative alpha and Sharpe Ratio indicate underperformance, which is not ideal for a value stock.
</t>
    </r>
    <r>
      <rPr>
        <rFont val="Arial"/>
        <b/>
        <color theme="1"/>
      </rPr>
      <t>Cash Equivalent:</t>
    </r>
    <r>
      <rPr>
        <rFont val="Arial"/>
        <color theme="1"/>
      </rPr>
      <t xml:space="preserve">  This is a possibility if the stock price barely moves and offers a return close to the risk-free rate (represented by the market return in this case). However, companies typically don't issue stock that behaves like a cash equivalent.
</t>
    </r>
    <r>
      <rPr>
        <rFont val="Arial"/>
        <b/>
        <color theme="1"/>
      </rPr>
      <t xml:space="preserve">Sharpe ratio </t>
    </r>
    <r>
      <rPr>
        <rFont val="Arial"/>
        <color theme="1"/>
      </rPr>
      <t xml:space="preserve">(0.030) suggests a positive but modest risk-adjusted performance for the stock. This means the investment's returns are exceeding the risk-free rate, but the margin relative to its volatility is lower.
A </t>
    </r>
    <r>
      <rPr>
        <rFont val="Arial"/>
        <b/>
        <color theme="1"/>
      </rPr>
      <t xml:space="preserve">beta(0.082) </t>
    </r>
    <r>
      <rPr>
        <rFont val="Arial"/>
        <color theme="1"/>
      </rPr>
      <t xml:space="preserve">this close to zero suggests the stock's price movements have minimal correlation with the market (represented by the market return)
</t>
    </r>
    <r>
      <rPr>
        <rFont val="Arial"/>
        <b/>
        <color theme="1"/>
      </rPr>
      <t xml:space="preserve">Standard Deviation </t>
    </r>
    <r>
      <rPr>
        <rFont val="Arial"/>
        <color theme="1"/>
      </rPr>
      <t xml:space="preserve">(0.0294): This is exceptionally low, indicating extremely low volatility in the daily stock price movements.
The difference in beta values for monthly (0.121) and daily sampling (0.081) suggests the stock's risk profile might be more sensitive to short-term market noise compared to its long-term fundamentals. </t>
    </r>
  </si>
  <si>
    <t xml:space="preserve">Standard Deviation </t>
  </si>
  <si>
    <t>Annualised Standard Deviation</t>
  </si>
  <si>
    <t>Mean</t>
  </si>
  <si>
    <t>Beta Daily Sampling</t>
  </si>
  <si>
    <t>Beta Monthly Sampling</t>
  </si>
  <si>
    <t xml:space="preserve">Sharpe Ratio </t>
  </si>
  <si>
    <t>Alpha</t>
  </si>
  <si>
    <t>Average Annual Return</t>
  </si>
  <si>
    <t>Coefficient of Variation</t>
  </si>
  <si>
    <t xml:space="preserve">Average Return </t>
  </si>
  <si>
    <t>Market return</t>
  </si>
  <si>
    <t xml:space="preserve">Risk free rate </t>
  </si>
  <si>
    <t>Descriptive Stats on Close of the Company</t>
  </si>
  <si>
    <t>The standard deviation is 48.19, which is less than half the mean closing price of 133.42. This suggests that the stock may be relatively stable, with prices not fluctuating dramatically.</t>
  </si>
  <si>
    <t xml:space="preserve">Mean </t>
  </si>
  <si>
    <t xml:space="preserve">Min Value </t>
  </si>
  <si>
    <t xml:space="preserve">Max Value </t>
  </si>
  <si>
    <t>Standard Deviation</t>
  </si>
  <si>
    <t xml:space="preserve">Descriptive Stats on correlation of NIFTY 50 and Company's Stock Price </t>
  </si>
  <si>
    <r>
      <rPr>
        <rFont val="Arial"/>
        <color theme="1"/>
      </rPr>
      <t xml:space="preserve">Based on the correlation of 0.739, the company's stock price has a strong positive correlation with NIFTY 50. A correlation coefficient closer to 1 signifies a stronger positive correlation, meaning the stock price mostly moves in tandem with the NIFTY 50. Given the strong positive correlation, this stock appears to be a </t>
    </r>
    <r>
      <rPr>
        <rFont val="Arial"/>
        <b/>
        <color theme="1"/>
      </rPr>
      <t>cyclical stock</t>
    </r>
    <r>
      <rPr>
        <rFont val="Arial"/>
        <color theme="1"/>
      </rPr>
      <t xml:space="preserve">. Cyclical stocks tend to amplify the market's movements. </t>
    </r>
  </si>
  <si>
    <t>Correlation</t>
  </si>
  <si>
    <t>Daily Movement in stock price (Spread: High-Low)</t>
  </si>
  <si>
    <t>( Sentiment Analysis)</t>
  </si>
  <si>
    <r>
      <rPr>
        <rFont val="Arial"/>
        <b/>
        <color theme="1"/>
      </rPr>
      <t>Moderate Volatility:</t>
    </r>
    <r>
      <rPr>
        <rFont val="Arial"/>
        <color theme="1"/>
      </rPr>
      <t xml:space="preserve"> The stock exhibits moderate volatility, suggesting it's not a low-risk, stable investment but also not an extremely risky, high-fluctuation stock.
</t>
    </r>
    <r>
      <rPr>
        <rFont val="Arial"/>
        <b/>
        <color theme="1"/>
      </rPr>
      <t>Limited Sentiment Impact:</t>
    </r>
    <r>
      <rPr>
        <rFont val="Arial"/>
        <color theme="1"/>
      </rPr>
      <t xml:space="preserve"> The negligible correlation between sentiment analysis and price movement indicates that short-term price movements are likely driven by factors other than immediate corporate announcements.
Based on the analysis, this stock could be:
</t>
    </r>
    <r>
      <rPr>
        <rFont val="Arial"/>
        <b/>
        <color theme="1"/>
      </rPr>
      <t>Growth Stock:</t>
    </r>
    <r>
      <rPr>
        <rFont val="Arial"/>
        <color theme="1"/>
      </rPr>
      <t xml:space="preserve"> These aim for high capital appreciation and might experience moderate volatility due to potential for high future earnings but uncertainty in the short term.
</t>
    </r>
    <r>
      <rPr>
        <rFont val="Arial"/>
        <b/>
        <color theme="1"/>
      </rPr>
      <t>Sectoral Stock:</t>
    </r>
    <r>
      <rPr>
        <rFont val="Arial"/>
        <color theme="1"/>
      </rPr>
      <t xml:space="preserve"> Its performance might be more tied to its industry's health than overall market sentiment.</t>
    </r>
  </si>
  <si>
    <t xml:space="preserve">Median </t>
  </si>
  <si>
    <t>Correlation between corporate announcements and volatility in a day</t>
  </si>
  <si>
    <t>DATE</t>
  </si>
  <si>
    <t xml:space="preserve">Lifetime High </t>
  </si>
  <si>
    <t xml:space="preserve">Lifetime Low </t>
  </si>
  <si>
    <t xml:space="preserve">52 Week High </t>
  </si>
  <si>
    <t xml:space="preserve">52 Week Low </t>
  </si>
  <si>
    <t xml:space="preserve">Volatility of Stock </t>
  </si>
  <si>
    <t>In this case, with a weak positive correlation, the stock's price movements might be influenced by a combination of factors:
Company Fundamentals, Industry Trends, Overall Market Conditions</t>
  </si>
  <si>
    <t>Correlation btw Volume and Change occurred in Stock Price</t>
  </si>
  <si>
    <t>TIme</t>
  </si>
  <si>
    <t xml:space="preserve">Daily Sampling </t>
  </si>
  <si>
    <t xml:space="preserve">Monthly Sampling </t>
  </si>
  <si>
    <r>
      <rPr>
        <rFont val="Arial"/>
        <b/>
        <color theme="1"/>
      </rPr>
      <t>2021-2022:</t>
    </r>
    <r>
      <rPr>
        <rFont val="Arial"/>
        <color theme="1"/>
      </rPr>
      <t xml:space="preserve"> High daily beta (1.049) and a negative monthly beta (-0.003) indicate a complex relationship with the market. The investment might have been somewhat independent in the long term (negative monthly beta) but still susceptible to short-term market movements (high daily beta). The investment might have been in a growth phase or undergoing significant changes, leading to price movements not fully reflected in the overall market.
</t>
    </r>
    <r>
      <rPr>
        <rFont val="Arial"/>
        <b/>
        <color theme="1"/>
      </rPr>
      <t>2022-2023 &amp; 2023-2024:</t>
    </r>
    <r>
      <rPr>
        <rFont val="Arial"/>
        <color theme="1"/>
      </rPr>
      <t xml:space="preserve"> Both daily and monthly betas are very close to zero. This suggests the investment's price movements became largely independent of the market during these periods. The investment's fundamentals might have matured, or the market sector it operates in might have become less volatile. This could explain the near-zero beta, indicating minimal correlation with the market.</t>
    </r>
  </si>
  <si>
    <t>2021-2024</t>
  </si>
  <si>
    <t>2021-2022</t>
  </si>
  <si>
    <t>2022-2023</t>
  </si>
  <si>
    <t>2023-2024</t>
  </si>
  <si>
    <t xml:space="preserve">Volume </t>
  </si>
  <si>
    <t xml:space="preserve">min </t>
  </si>
  <si>
    <t>Max</t>
  </si>
  <si>
    <t>min</t>
  </si>
  <si>
    <t>max</t>
  </si>
  <si>
    <t>10 SMA of Close</t>
  </si>
  <si>
    <t xml:space="preserve">Std Dev of Close </t>
  </si>
  <si>
    <t>EMA (26)</t>
  </si>
  <si>
    <t>EMA (12)</t>
  </si>
  <si>
    <t>MACD</t>
  </si>
  <si>
    <t>Signal Line</t>
  </si>
  <si>
    <t>MACD-Signal Line</t>
  </si>
  <si>
    <t xml:space="preserve">Upper Band </t>
  </si>
  <si>
    <t xml:space="preserve">Lower Band </t>
  </si>
  <si>
    <t xml:space="preserve">STRATEGY </t>
  </si>
  <si>
    <t xml:space="preserve">TA Strategy </t>
  </si>
  <si>
    <t xml:space="preserve">PRICE MOVEMENT CHART </t>
  </si>
  <si>
    <t>Bollinger Bands</t>
  </si>
  <si>
    <t xml:space="preserve">RSI </t>
  </si>
  <si>
    <t xml:space="preserve">ATR </t>
  </si>
  <si>
    <t xml:space="preserve">RISING WEDGE </t>
  </si>
  <si>
    <t xml:space="preserve">DESCENDING TRIANGLE </t>
  </si>
  <si>
    <t xml:space="preserve">BULLISH FLAG </t>
  </si>
  <si>
    <t>ADX</t>
  </si>
  <si>
    <t>Double Top and Bottom signifying bullish run</t>
  </si>
  <si>
    <t>Field</t>
  </si>
  <si>
    <t>Total Stockholders Fund</t>
  </si>
  <si>
    <t>Common Stock</t>
  </si>
  <si>
    <t>Reserves and Surplus ~</t>
  </si>
  <si>
    <t>Retained Earning ~</t>
  </si>
  <si>
    <t>Capital Surplus 1</t>
  </si>
  <si>
    <t>Other Shareholders Equity I</t>
  </si>
  <si>
    <t>Accumulated Other Comprehensive Income I</t>
  </si>
  <si>
    <t>Total Non Current Liabilities \</t>
  </si>
  <si>
    <t>Long Term Debt L</t>
  </si>
  <si>
    <t>Other Non Current Liabilities I~</t>
  </si>
  <si>
    <t>Capital Lease Obligation</t>
  </si>
  <si>
    <t>Total Current Liabilities</t>
  </si>
  <si>
    <t>Short Long Term Debt ~</t>
  </si>
  <si>
    <t>Accounts Payable I~</t>
  </si>
  <si>
    <t>Other Current Liabilities</t>
  </si>
  <si>
    <t>Total Liabilities</t>
  </si>
  <si>
    <t>Liabilities &amp; Sh Holder Eq I</t>
  </si>
  <si>
    <t>Total Non Current Assets I~</t>
  </si>
  <si>
    <t>Tangible Assets ~</t>
  </si>
  <si>
    <t>Property Plant Equipment I~</t>
  </si>
  <si>
    <t>Intangible Assets I</t>
  </si>
  <si>
    <t>Long term Investment</t>
  </si>
  <si>
    <t>Other Non Current Assets ~</t>
  </si>
  <si>
    <t>Total Current Assets</t>
  </si>
  <si>
    <t>Inventory _</t>
  </si>
  <si>
    <t>Net Receivable I</t>
  </si>
  <si>
    <t>Cash And Cash Equivalents I</t>
  </si>
  <si>
    <t>Cash I</t>
  </si>
  <si>
    <t>Short term Investment
 ^</t>
  </si>
  <si>
    <t>Other Current Assets I</t>
  </si>
  <si>
    <t>Total Assets</t>
  </si>
  <si>
    <t>Net Working Capital</t>
  </si>
  <si>
    <t>Net Invested Capital</t>
  </si>
  <si>
    <t>Common Share Oustanding</t>
  </si>
  <si>
    <t>Book Value / Share I~</t>
  </si>
  <si>
    <t>Net Debt</t>
  </si>
  <si>
    <t>Total Revenue/Income</t>
  </si>
  <si>
    <t>Cost Of Revenue</t>
  </si>
  <si>
    <t>Gross Profit</t>
  </si>
  <si>
    <t>Total Operating Expense</t>
  </si>
  <si>
    <t>Selling General Administrative Expenses
 区</t>
  </si>
  <si>
    <t>Other Operating Expenses I</t>
  </si>
  <si>
    <t>Sell And Marketing Exp ~</t>
  </si>
  <si>
    <t>Depreciation And Amortization I</t>
  </si>
  <si>
    <t>Operating Income/Profit l</t>
  </si>
  <si>
    <t>Interest Income I™</t>
  </si>
  <si>
    <t>Total Other Income Expense Net L</t>
  </si>
  <si>
    <t>EBITDA</t>
  </si>
  <si>
    <t>Reconciled Depreciation ~</t>
  </si>
  <si>
    <t>EBIT ~</t>
  </si>
  <si>
    <t>Interest Expense</t>
  </si>
  <si>
    <t>Income/Profit Before Tax I~</t>
  </si>
  <si>
    <t>Income Tax Expense
 ~</t>
  </si>
  <si>
    <t>Tax Provision I~</t>
  </si>
  <si>
    <t>Net Income From Continuing Operation ~</t>
  </si>
  <si>
    <t>Net Income ~</t>
  </si>
  <si>
    <t>Net Income Applicable to Common Share l</t>
  </si>
  <si>
    <t>EPS (Earning Per Share)</t>
  </si>
  <si>
    <t>Ratio</t>
  </si>
  <si>
    <t>Mar-23</t>
  </si>
  <si>
    <t>Mar-22</t>
  </si>
  <si>
    <t>Mar-21</t>
  </si>
  <si>
    <t xml:space="preserve">Analysis </t>
  </si>
  <si>
    <t>LIQUIDITY RATIOS</t>
  </si>
  <si>
    <t>Cash ratio</t>
  </si>
  <si>
    <r>
      <rPr>
        <rFont val="Arial"/>
        <b/>
        <color theme="1"/>
        <sz val="10.0"/>
      </rPr>
      <t xml:space="preserve">Low Cash Ratio and Quick Ratio: </t>
    </r>
    <r>
      <rPr>
        <rFont val="Arial"/>
        <color theme="1"/>
        <sz val="10.0"/>
      </rPr>
      <t xml:space="preserve">Ideally, these ratios should be above 1. However, all values provided are below 1, indicating the company might have difficulty meeting its short-term obligations with its most liquid assets (cash and equivalents for quick ratio) in all three years. This raises concerns about the company's short-term financial health.
 Fluctuation in Liquidity:
</t>
    </r>
    <r>
      <rPr>
        <rFont val="Arial"/>
        <b/>
        <color theme="1"/>
        <sz val="10.0"/>
      </rPr>
      <t>Improvement in 2022:</t>
    </r>
    <r>
      <rPr>
        <rFont val="Arial"/>
        <color theme="1"/>
        <sz val="10.0"/>
      </rPr>
      <t xml:space="preserve"> While still low, the ratios show some improvement in 2022 compared to 2021. However, the 2023 figures are back down, suggesting inconsistency.</t>
    </r>
  </si>
  <si>
    <t>Quick ratio</t>
  </si>
  <si>
    <t>Current ratio</t>
  </si>
  <si>
    <t>ACTIVITY RATIOS</t>
  </si>
  <si>
    <t>Asset turnover</t>
  </si>
  <si>
    <r>
      <rPr>
        <rFont val="Arial"/>
        <b/>
        <color theme="1"/>
        <sz val="10.0"/>
      </rPr>
      <t xml:space="preserve">High Asset Turnover: </t>
    </r>
    <r>
      <rPr>
        <rFont val="Arial"/>
        <color theme="1"/>
        <sz val="10.0"/>
      </rPr>
      <t xml:space="preserve">This is a positive sign across all years. It indicates the company generates more sales per dollar of assets compared to the industry average (further analysis with industry benchmarks is recommended). However, high asset turnover can also suggest the company is over-leveraging its assets to generate sales, which can be risky if not managed properly.
</t>
    </r>
    <r>
      <rPr>
        <rFont val="Arial"/>
        <b/>
        <color theme="1"/>
        <sz val="10.0"/>
      </rPr>
      <t>Declining Inventory Turnover:</t>
    </r>
    <r>
      <rPr>
        <rFont val="Arial"/>
        <color theme="1"/>
        <sz val="10.0"/>
      </rPr>
      <t xml:space="preserve"> This indicates the company is taking longer to sell its inventory over time. This could be due to several factors, such as slow-moving products, overstocking, or declining demand. It can lead to increased holding costs and reduced cash flow.
</t>
    </r>
    <r>
      <rPr>
        <rFont val="Arial"/>
        <b/>
        <color theme="1"/>
        <sz val="10.0"/>
      </rPr>
      <t>Declining Accounts Receivable Turnover:</t>
    </r>
    <r>
      <rPr>
        <rFont val="Arial"/>
        <color theme="1"/>
        <sz val="10.0"/>
      </rPr>
      <t xml:space="preserve"> Similar to inventory turnover, this suggests it's taking longer to collect payments from customers. This can strain cash flow and lead to bad debts.
 Accounts Payable Turnover:
I</t>
    </r>
    <r>
      <rPr>
        <rFont val="Arial"/>
        <b/>
        <color theme="1"/>
        <sz val="10.0"/>
      </rPr>
      <t>nconsistent Accounts Payable Turnover</t>
    </r>
    <r>
      <rPr>
        <rFont val="Arial"/>
        <color theme="1"/>
        <sz val="10.0"/>
      </rPr>
      <t xml:space="preserve">: This makes it difficult to assess the company's ability to manage its supplier payments.
</t>
    </r>
  </si>
  <si>
    <t>Accounts receivables turnover</t>
  </si>
  <si>
    <t>Inventory turnover</t>
  </si>
  <si>
    <t>Accounts payables turnover</t>
  </si>
  <si>
    <t>EFFICIENCY RATIOS</t>
  </si>
  <si>
    <t>Days receivables</t>
  </si>
  <si>
    <r>
      <rPr>
        <rFont val="Arial"/>
        <b/>
        <color theme="1"/>
        <sz val="10.0"/>
      </rPr>
      <t>High Asset Turnover:</t>
    </r>
    <r>
      <rPr>
        <rFont val="Arial"/>
        <color theme="1"/>
        <sz val="10.0"/>
      </rPr>
      <t xml:space="preserve"> This is a positive sign, indicating the company generates more sales per dollar of assets compared to the industry average. However, it might also suggest the company is over-leveraging its assets to generate sales, which can be risky.
</t>
    </r>
    <r>
      <rPr>
        <rFont val="Arial"/>
        <b/>
        <color theme="1"/>
        <sz val="10.0"/>
      </rPr>
      <t>Cash Conversion Cycle:</t>
    </r>
    <r>
      <rPr>
        <rFont val="Arial"/>
        <color theme="1"/>
        <sz val="10.0"/>
      </rPr>
      <t xml:space="preserve"> While showing improvement in 2023 compared to 2022, it remains higher than the industry average. This means it takes a long time to convert inventory into cash, putting a strain on short-term liquidity.</t>
    </r>
  </si>
  <si>
    <t>Days inventory</t>
  </si>
  <si>
    <t>Days payables</t>
  </si>
  <si>
    <t>Cash conversion cycle (days)</t>
  </si>
  <si>
    <t>FINANCIAL LEVERAGE</t>
  </si>
  <si>
    <t>Debt to total assets</t>
  </si>
  <si>
    <r>
      <rPr>
        <rFont val="Arial"/>
        <b/>
        <color rgb="FF000000"/>
      </rPr>
      <t xml:space="preserve">Debt to Total Assets: </t>
    </r>
    <r>
      <rPr>
        <rFont val="Arial"/>
        <color rgb="FF000000"/>
      </rPr>
      <t>This ratio is moderate and has been decreasing, indicating a potential improvement in the company's debt management. However, historical data (if available) would provide a clearer picture.</t>
    </r>
  </si>
  <si>
    <t>Total debt to EBITDA</t>
  </si>
  <si>
    <t>PROFITABILITY RATIOS</t>
  </si>
  <si>
    <t>ROCE %</t>
  </si>
  <si>
    <r>
      <rPr>
        <rFont val="Arial"/>
        <b/>
        <color theme="1"/>
        <sz val="10.0"/>
      </rPr>
      <t xml:space="preserve">Negative ROCE, ROE, ROA, and Net Margin in 2022: </t>
    </r>
    <r>
      <rPr>
        <rFont val="Arial"/>
        <color theme="1"/>
        <sz val="10.0"/>
      </rPr>
      <t xml:space="preserve">This indicates substantial losses in 2022, raising serious concerns about the company's ability to generate profits. The positive values in 2021 suggest a potential turnaround attempt, but the negative figures in 2022 show a setback.
</t>
    </r>
    <r>
      <rPr>
        <rFont val="Arial"/>
        <b/>
        <color theme="1"/>
        <sz val="10.0"/>
      </rPr>
      <t>Inconsistent Profitability:</t>
    </r>
    <r>
      <rPr>
        <rFont val="Arial"/>
        <color theme="1"/>
        <sz val="10.0"/>
      </rPr>
      <t xml:space="preserve"> Profitability ratios fluctuate significantly across the three years, indicating a lack of stability and difficulty in sustaining profitability.
</t>
    </r>
    <r>
      <rPr>
        <rFont val="Arial"/>
        <b/>
        <color theme="1"/>
        <sz val="10.0"/>
      </rPr>
      <t>Positive Values in 2023:</t>
    </r>
    <r>
      <rPr>
        <rFont val="Arial"/>
        <color theme="1"/>
        <sz val="10.0"/>
      </rPr>
      <t xml:space="preserve"> While positive ROCE, ROE, ROA, Net Margin, and Operating Margin in 2023 offer a glimmer of hope, it's just one year of data, and the magnitude of the improvement compared to 2022 is relatively small.</t>
    </r>
  </si>
  <si>
    <t>ROE %</t>
  </si>
  <si>
    <t>ROA %</t>
  </si>
  <si>
    <t>ROIC %</t>
  </si>
  <si>
    <t>Operating Margin %</t>
  </si>
  <si>
    <t>Net Margin %</t>
  </si>
  <si>
    <t>EBITDA Margin %</t>
  </si>
  <si>
    <t>Asset Turnover %</t>
  </si>
  <si>
    <t>Free cash flow To Revenue %</t>
  </si>
  <si>
    <t>Dividend Payout Ratio %</t>
  </si>
  <si>
    <t>Cash Flow TO Assets %</t>
  </si>
  <si>
    <t>GROWTH AND VALUATION</t>
  </si>
  <si>
    <t>Enterprise value to EBITDA</t>
  </si>
  <si>
    <t>-</t>
  </si>
  <si>
    <r>
      <rPr>
        <rFont val="Arial"/>
        <b/>
        <color theme="1"/>
        <sz val="10.0"/>
      </rPr>
      <t xml:space="preserve">EV/EBITDA: </t>
    </r>
    <r>
      <rPr>
        <rFont val="Arial"/>
        <color theme="1"/>
        <sz val="10.0"/>
      </rPr>
      <t xml:space="preserve">A high ratio (24.73 in 2021) suggests the market might be overvaluing the company based on its current profitability. The lower values in 2023 could indicate a correction.
</t>
    </r>
    <r>
      <rPr>
        <rFont val="Arial"/>
        <b/>
        <color theme="1"/>
        <sz val="10.0"/>
      </rPr>
      <t xml:space="preserve">P/E Ratio: </t>
    </r>
    <r>
      <rPr>
        <rFont val="Arial"/>
        <color theme="1"/>
        <sz val="10.0"/>
      </rPr>
      <t xml:space="preserve">This ratio is unreliable in 2022 due to negative EPS. The 2021 value (16.33) might not be reflective of the company's current situation.
</t>
    </r>
    <r>
      <rPr>
        <rFont val="Arial"/>
        <b/>
        <color theme="1"/>
        <sz val="10.0"/>
      </rPr>
      <t xml:space="preserve">Price to Sales (P/S Ratio): </t>
    </r>
    <r>
      <rPr>
        <rFont val="Arial"/>
        <color theme="1"/>
        <sz val="10.0"/>
      </rPr>
      <t xml:space="preserve">This ratio has increased over time, indicating the stock price might be rising faster than the company's sales growth. This could be due to investor optimism about a potential turnaround, but it also suggests potential overvaluation.
</t>
    </r>
    <r>
      <rPr>
        <rFont val="Arial"/>
        <b/>
        <color theme="1"/>
        <sz val="10.0"/>
      </rPr>
      <t xml:space="preserve">Price to Cash Flow (P/CF Ratio): </t>
    </r>
    <r>
      <rPr>
        <rFont val="Arial"/>
        <color theme="1"/>
        <sz val="10.0"/>
      </rPr>
      <t xml:space="preserve">Negative values in 2021 and 2022 indicate the company is burning cash rather than generating it. The positive value in 2023 might suggest some improvement, but further data is needed.
</t>
    </r>
    <r>
      <rPr>
        <rFont val="Arial"/>
        <b/>
        <color theme="1"/>
        <sz val="10.0"/>
      </rPr>
      <t xml:space="preserve">Retention Ratio: </t>
    </r>
    <r>
      <rPr>
        <rFont val="Arial"/>
        <color theme="1"/>
        <sz val="10.0"/>
      </rPr>
      <t xml:space="preserve">This ratio shows the portion of earnings the company retains for reinvestment. While positive values in 2022 and 2023 indicate reinvestment, the company might need to prioritize profitability before significant growth is achievable.
</t>
    </r>
    <r>
      <rPr>
        <rFont val="Arial"/>
        <b/>
        <color theme="1"/>
        <sz val="10.0"/>
      </rPr>
      <t xml:space="preserve">Price/Earnings Growth (PEG Ratio): </t>
    </r>
    <r>
      <rPr>
        <rFont val="Arial"/>
        <color theme="1"/>
        <sz val="10.0"/>
      </rPr>
      <t xml:space="preserve">Negative values in most years suggest the company's stock price is not justified by its current or projected earnings growth.
</t>
    </r>
    <r>
      <rPr>
        <rFont val="Arial"/>
        <b/>
        <color theme="1"/>
        <sz val="10.0"/>
      </rPr>
      <t>Cost of Equity (CAPM):</t>
    </r>
    <r>
      <rPr>
        <rFont val="Arial"/>
        <color theme="1"/>
        <sz val="10.0"/>
      </rPr>
      <t xml:space="preserve"> This provides a benchmark for the company's expected return on equity. While minor fluctuations are seen, it doesn't offer significant insights in this context.</t>
    </r>
  </si>
  <si>
    <t>P/E ratio</t>
  </si>
  <si>
    <t>EPS</t>
  </si>
  <si>
    <t>EPS Cash</t>
  </si>
  <si>
    <t>Price By Book</t>
  </si>
  <si>
    <t>Price To Sales</t>
  </si>
  <si>
    <t>Earning Yield</t>
  </si>
  <si>
    <t>Price To Cash Flow</t>
  </si>
  <si>
    <t>Retention Ratio</t>
  </si>
  <si>
    <t>Price / EPS (PE)</t>
  </si>
  <si>
    <t>Price / Earning Growth (PEG)</t>
  </si>
  <si>
    <t>Enterprise Value to Revenue Ratio</t>
  </si>
  <si>
    <t>Enterprise Value to EBITDA Ratio</t>
  </si>
  <si>
    <t>Market Capitalization To Sales Ratio</t>
  </si>
  <si>
    <t>Cost Of equity (CAPM)</t>
  </si>
  <si>
    <t>FUNDAMENTAL ANALYSIS</t>
  </si>
  <si>
    <r>
      <rPr>
        <rFont val="Arial"/>
        <b/>
        <color theme="1"/>
      </rPr>
      <t>Significant Weaknesses:
Profitability:</t>
    </r>
    <r>
      <rPr>
        <rFont val="Arial"/>
        <b val="0"/>
        <color theme="1"/>
      </rPr>
      <t xml:space="preserve"> Negative profitability ratios (ROCE, ROE, ROA, Net Margin) in 2022 indicate substantial losses, raising serious doubts about the company's ability to generate sustainable profits. While there's some improvement in 2023, it's too early to determine its sustainability.
</t>
    </r>
    <r>
      <rPr>
        <rFont val="Arial"/>
        <b/>
        <color theme="1"/>
      </rPr>
      <t>Liquidity:</t>
    </r>
    <r>
      <rPr>
        <rFont val="Arial"/>
        <b val="0"/>
        <color theme="1"/>
      </rPr>
      <t xml:space="preserve"> Consistently low cash and quick ratios suggest difficulty meeting short-term obligations, raising concerns about the company's ability to pay its bills on time.
</t>
    </r>
    <r>
      <rPr>
        <rFont val="Arial"/>
        <b/>
        <color theme="1"/>
      </rPr>
      <t xml:space="preserve">Operational Inefficiency: </t>
    </r>
    <r>
      <rPr>
        <rFont val="Arial"/>
        <b val="0"/>
        <color theme="1"/>
      </rPr>
      <t xml:space="preserve">Declining inventory and accounts receivable turnovers indicate challenges in managing inventory and collecting payments from customers. This can strain cash flow and limit operational efficiency.
</t>
    </r>
    <r>
      <rPr>
        <rFont val="Arial"/>
        <b/>
        <color theme="1"/>
      </rPr>
      <t>High Leverage (Partially Mitigated):</t>
    </r>
    <r>
      <rPr>
        <rFont val="Arial"/>
        <b val="0"/>
        <color theme="1"/>
      </rPr>
      <t xml:space="preserve"> Debt-to-total-assets ratio shows some improvement, but the historical data is limited for a more definitive assessment. However, the company still relies on debt financing, which can magnify risks.
</t>
    </r>
    <r>
      <rPr>
        <rFont val="Arial"/>
        <b/>
        <color theme="1"/>
      </rPr>
      <t xml:space="preserve"> 
Limited Positives:</t>
    </r>
    <r>
      <rPr>
        <rFont val="Arial"/>
        <b val="0"/>
        <color theme="1"/>
      </rPr>
      <t xml:space="preserve">
</t>
    </r>
    <r>
      <rPr>
        <rFont val="Arial"/>
        <b/>
        <color theme="1"/>
      </rPr>
      <t>High Asset Turnover:</t>
    </r>
    <r>
      <rPr>
        <rFont val="Arial"/>
        <b val="0"/>
        <color theme="1"/>
      </rPr>
      <t xml:space="preserve"> The company generates more sales per dollar of assets compared to the industry average (further industry benchmark analysis recommended). However, this might indicate over-leveraging assets, requiring careful management.
</t>
    </r>
    <r>
      <rPr>
        <rFont val="Arial"/>
        <b/>
        <color theme="1"/>
      </rPr>
      <t>Investment Decision:</t>
    </r>
    <r>
      <rPr>
        <rFont val="Arial"/>
        <b val="0"/>
        <color theme="1"/>
      </rPr>
      <t xml:space="preserve">
Considering the substantial profitability and liquidity concerns, operational inefficiencies, and potential leverage risks, this company appears to be a poor investment choice at this time. The potential for future growth is uncertain, and the risks seem to outweigh any potential rewards.
</t>
    </r>
    <r>
      <rPr>
        <rFont val="Arial"/>
        <b/>
        <color theme="1"/>
      </rPr>
      <t xml:space="preserve">
Predictive Analysis:</t>
    </r>
    <r>
      <rPr>
        <rFont val="Arial"/>
        <b val="0"/>
        <color theme="1"/>
      </rPr>
      <t xml:space="preserve">
</t>
    </r>
    <r>
      <rPr>
        <rFont val="Arial"/>
        <b/>
        <color theme="1"/>
      </rPr>
      <t>Short-term:</t>
    </r>
    <r>
      <rPr>
        <rFont val="Arial"/>
        <b val="0"/>
        <color theme="1"/>
      </rPr>
      <t xml:space="preserve"> The stock price is likely to remain volatile and could experience downward pressure in the near future due to the significant financial weaknesses.
</t>
    </r>
    <r>
      <rPr>
        <rFont val="Arial"/>
        <b/>
        <color theme="1"/>
      </rPr>
      <t xml:space="preserve">Long-term: </t>
    </r>
    <r>
      <rPr>
        <rFont val="Arial"/>
        <b val="0"/>
        <color theme="1"/>
      </rPr>
      <t>Predicting the long-term movement is difficult. If the company can demonstrably improve its profitability, liquidity, operational efficiency, and manage its debt effectively, there's a chance for future growth. However, this is a highly speculative scenario, and significant and sustained improvements are crucial before the stock becomes an attractive investment.</t>
    </r>
  </si>
  <si>
    <t>TECHNICAL ANALYSIS</t>
  </si>
  <si>
    <t xml:space="preserve">On the basis of MACD, RSI and recent formation of cup and Handle, the signal is bulllish. </t>
  </si>
  <si>
    <t xml:space="preserve">Descriptive Stats </t>
  </si>
  <si>
    <r>
      <rPr>
        <rFont val="Arial"/>
        <b/>
        <color theme="1"/>
      </rPr>
      <t>Positive signs:</t>
    </r>
    <r>
      <rPr>
        <rFont val="Arial"/>
        <color theme="1"/>
      </rPr>
      <t xml:space="preserve">
</t>
    </r>
    <r>
      <rPr>
        <rFont val="Arial"/>
        <b/>
        <color theme="1"/>
      </rPr>
      <t>Low Volatility:</t>
    </r>
    <r>
      <rPr>
        <rFont val="Arial"/>
        <color theme="1"/>
      </rPr>
      <t xml:space="preserve"> The exceptionally low standard deviation indicates minimal daily price fluctuations, making it a potentially attractive option for risk-averse investors seeking stability.
</t>
    </r>
    <r>
      <rPr>
        <rFont val="Arial"/>
        <b/>
        <color theme="1"/>
      </rPr>
      <t>Minimal Market Correlation (Beta):</t>
    </r>
    <r>
      <rPr>
        <rFont val="Arial"/>
        <color theme="1"/>
      </rPr>
      <t xml:space="preserve"> The beta close to zero suggests the stock's price movements are largely independent of the overall market. This can be beneficial during market downturns.
</t>
    </r>
    <r>
      <rPr>
        <rFont val="Arial"/>
        <b/>
        <color theme="1"/>
      </rPr>
      <t>Negative signs:</t>
    </r>
    <r>
      <rPr>
        <rFont val="Arial"/>
        <color theme="1"/>
      </rPr>
      <t xml:space="preserve">
</t>
    </r>
    <r>
      <rPr>
        <rFont val="Arial"/>
        <b/>
        <color theme="1"/>
      </rPr>
      <t>Negative Returns (Alpha):</t>
    </r>
    <r>
      <rPr>
        <rFont val="Arial"/>
        <color theme="1"/>
      </rPr>
      <t xml:space="preserve"> The negative alpha implies the stock underperforms relative to the expected return based on its beta. This is a major concern for any investor.
Strong Correlation with NIFTY 50 (at least on a monthly basis): This contradicts the initial suggestion of minimal market correlation. It indicates the stock might still be vulnerable to broader market trends, especially in the long run.
</t>
    </r>
    <r>
      <rPr>
        <rFont val="Arial"/>
        <b/>
        <color theme="1"/>
      </rPr>
      <t>Uncertainties:</t>
    </r>
    <r>
      <rPr>
        <rFont val="Arial"/>
        <color theme="1"/>
      </rPr>
      <t xml:space="preserve">
Limited Sentiment Impact: While positive, this doesn't guarantee future performance or identify clear drivers of price movements.
</t>
    </r>
    <r>
      <rPr>
        <rFont val="Arial"/>
        <b/>
        <color theme="1"/>
      </rPr>
      <t>Investment Prediction (Cautious):</t>
    </r>
    <r>
      <rPr>
        <rFont val="Arial"/>
        <color theme="1"/>
      </rPr>
      <t xml:space="preserve">
Predicting future price movements with certainty is impossible. However, given the mixed signals:
</t>
    </r>
    <r>
      <rPr>
        <rFont val="Arial"/>
        <b/>
        <color theme="1"/>
      </rPr>
      <t>Short-term:</t>
    </r>
    <r>
      <rPr>
        <rFont val="Arial"/>
        <color theme="1"/>
      </rPr>
      <t xml:space="preserve"> The low volatility suggests minimal downside risk in the near future. However, the lack of a clear driver for price appreciation makes significant upside unlikely.
</t>
    </r>
    <r>
      <rPr>
        <rFont val="Arial"/>
        <b/>
        <color theme="1"/>
      </rPr>
      <t>Long-term:</t>
    </r>
    <r>
      <rPr>
        <rFont val="Arial"/>
        <color theme="1"/>
      </rPr>
      <t xml:space="preserve"> The negative alpha raises concerns.
</t>
    </r>
    <r>
      <rPr>
        <rFont val="Arial"/>
        <b/>
        <color theme="1"/>
      </rPr>
      <t xml:space="preserve">
Investment Suitability:</t>
    </r>
    <r>
      <rPr>
        <rFont val="Arial"/>
        <color theme="1"/>
      </rPr>
      <t xml:space="preserve">
</t>
    </r>
    <r>
      <rPr>
        <rFont val="Arial"/>
        <b/>
        <color theme="1"/>
      </rPr>
      <t>Risk-averse investors:</t>
    </r>
    <r>
      <rPr>
        <rFont val="Arial"/>
        <color theme="1"/>
      </rPr>
      <t xml:space="preserve"> The low volatility might be appealing, but the negative returns are a significant drawback.
</t>
    </r>
    <r>
      <rPr>
        <rFont val="Arial"/>
        <b/>
        <color theme="1"/>
      </rPr>
      <t xml:space="preserve">Growth investors: </t>
    </r>
    <r>
      <rPr>
        <rFont val="Arial"/>
        <color theme="1"/>
      </rPr>
      <t xml:space="preserve">The stock doesn't seem like a good fit due to the lack of a clear growth story and negative alpha.
</t>
    </r>
    <r>
      <rPr>
        <rFont val="Arial"/>
        <b/>
        <color theme="1"/>
      </rPr>
      <t>Value investors:</t>
    </r>
    <r>
      <rPr>
        <rFont val="Arial"/>
        <color theme="1"/>
      </rPr>
      <t xml:space="preserve"> The negative alpha suggests the stock might already be overvalued.</t>
    </r>
  </si>
  <si>
    <t xml:space="preserve">Investment Decision </t>
  </si>
  <si>
    <r>
      <rPr>
        <rFont val="Arial"/>
        <b/>
        <color theme="1"/>
      </rPr>
      <t>Fundamental Analysis (Strong Sell Signal):</t>
    </r>
    <r>
      <rPr>
        <rFont val="Arial"/>
        <color theme="1"/>
      </rPr>
      <t xml:space="preserve">
The fundamental weaknesses outweigh any technical positives.
The company struggles with profitability, liquidity, operational efficiency, and potential leverage risks.
These factors significantly increase the risk of the company failing or its stock price experiencing a major decline.
</t>
    </r>
    <r>
      <rPr>
        <rFont val="Arial"/>
        <b/>
        <color theme="1"/>
      </rPr>
      <t>Technical Analysis (Mixed Signals):</t>
    </r>
    <r>
      <rPr>
        <rFont val="Arial"/>
        <color theme="1"/>
      </rPr>
      <t xml:space="preserve">
The low volatility and minimal market correlation might be attractive to risk-averse investors in the short term.
However, the negative alpha, potentially conflicting market correlation data, and limited upside potential paint a concerning picture.
</t>
    </r>
    <r>
      <rPr>
        <rFont val="Arial"/>
        <b/>
        <color theme="1"/>
      </rPr>
      <t>Overall Recommendation (Cautious - Avoid for Now):</t>
    </r>
    <r>
      <rPr>
        <rFont val="Arial"/>
        <color theme="1"/>
      </rPr>
      <t xml:space="preserve">
 Given the significant fundamental weaknesses, the negative alpha in technical analysis, and the lack of a clear growth story, this company appears to be a poor investment choice at this time. The potential rewards don't seem to justify the high risks involved.</t>
    </r>
  </si>
  <si>
    <t>Parag Milk Foods Ltd</t>
  </si>
  <si>
    <t>HDFC Bank Ltd</t>
  </si>
  <si>
    <t>Hindustan Unilever Ltd</t>
  </si>
  <si>
    <t>Reliance Industries Ltd</t>
  </si>
  <si>
    <t>Tata Steel Ltd</t>
  </si>
  <si>
    <t>Part (A)</t>
  </si>
  <si>
    <t>Variance Covariance Matrix to calculate the Std Dev of the Portfolio</t>
  </si>
  <si>
    <t>Total Close Price on first day</t>
  </si>
  <si>
    <t>Parag Milk Food Ltd</t>
  </si>
  <si>
    <t>HUL</t>
  </si>
  <si>
    <t>Reliance Ind Ltd</t>
  </si>
  <si>
    <t>YEARLY ANALYSIS</t>
  </si>
  <si>
    <t>(Required to caluclate price weighted returns)</t>
  </si>
  <si>
    <t>Calculating Returns, Weights, Std Dev and Beta of Individual Securities</t>
  </si>
  <si>
    <t xml:space="preserve">Security </t>
  </si>
  <si>
    <t>Returns</t>
  </si>
  <si>
    <t>Weights</t>
  </si>
  <si>
    <t>Weighted Return</t>
  </si>
  <si>
    <t>Risk(Std Dev)</t>
  </si>
  <si>
    <t>Beta</t>
  </si>
  <si>
    <t>Weighted Beta</t>
  </si>
  <si>
    <t>Return (21-22)</t>
  </si>
  <si>
    <t>Return (22-23)</t>
  </si>
  <si>
    <t>Return (23-24)</t>
  </si>
  <si>
    <t>Weighted Return (21-22)</t>
  </si>
  <si>
    <t>Weighted Return (22-23)</t>
  </si>
  <si>
    <t>Weighted Return (23-24)</t>
  </si>
  <si>
    <t>Nifty 50</t>
  </si>
  <si>
    <t>PORTFOLIO PARAMETERS</t>
  </si>
  <si>
    <t>Portfolio Return</t>
  </si>
  <si>
    <t>PORTFOLIO RETURNS</t>
  </si>
  <si>
    <t xml:space="preserve"> </t>
  </si>
  <si>
    <t>Portfolio Variance</t>
  </si>
  <si>
    <t>Portfolio Std Dev (Risk)</t>
  </si>
  <si>
    <t>Clearly portfolio returns have significantly increased in subsequent years</t>
  </si>
  <si>
    <t>Portfolio Beta</t>
  </si>
  <si>
    <t>Rf for 10 year Government Bond in India is at 6.93%</t>
  </si>
  <si>
    <t>Ratios</t>
  </si>
  <si>
    <t xml:space="preserve">Portfolio </t>
  </si>
  <si>
    <t>Market</t>
  </si>
  <si>
    <t>Parag Milk Foods Limited</t>
  </si>
  <si>
    <t>Sharpe Ratio</t>
  </si>
  <si>
    <t>Risk Free Rate</t>
  </si>
  <si>
    <t>Treynor Ratio</t>
  </si>
  <si>
    <t>Daily Risk free rate</t>
  </si>
  <si>
    <t>PART (B)</t>
  </si>
  <si>
    <t>Comparing Portfolio's Performance with the Performance of Parag Milk Foods Ltd</t>
  </si>
  <si>
    <t>Stock</t>
  </si>
  <si>
    <t>Portfolio</t>
  </si>
  <si>
    <t xml:space="preserve">As you can clearly see in the table above, the returns obtained by investing in Parag Milk Foods Ltd is more than that obtained from investment in the price-weighted portfolio of securities. But the risk is significantly reduced by investing in the portfolio. The Std Dev of the portfolio is less than half the std dev of Parag Milk Foods. This clearly states that investing in the portfolio is much less riskier than the individual security and benifits of diversification can be clearly seen. The Betas of the portfolio and the individual security are almost the same. This shows that diversification can reduce the unsystematic risk / the idiosyncratic risk of the stock but not the systmatic risk. </t>
  </si>
  <si>
    <t>PART (C)</t>
  </si>
  <si>
    <t xml:space="preserve">Correlation Matrix of the Original Portfolio </t>
  </si>
  <si>
    <t xml:space="preserve">Correlation </t>
  </si>
  <si>
    <t xml:space="preserve">Weights </t>
  </si>
  <si>
    <t>Weighted Returns</t>
  </si>
  <si>
    <t>Portfolio Returns</t>
  </si>
  <si>
    <t xml:space="preserve">Portfolio Beta </t>
  </si>
  <si>
    <t>Daily Risk Free Rate</t>
  </si>
  <si>
    <t>Portfolio Std Dev</t>
  </si>
  <si>
    <t>The correlation coefficient adjusted portfolio has higher daily mean returns compared to the original portfolio, indicating better performance in terms of returns. The correlation coefficient adjusted portfolio has a higher Sharpe Ratio compared to the original portfolio, indicating better risk-adjusted returns for the adjusted portfolio.  The correlation coefficient adjusted portfolio has a higher beta compared to the original portfolio, indicating higher sensitivity to market movements for the adjusted portfolio.  The original portfolio has a higher Treynor Ratio compared to the correlation coefficient adjusted portfolio, indicating better risk-adjusted returns relative to systematic / market risk for the original portfolio.</t>
  </si>
  <si>
    <t>Conclusion: The correlation coefficient adjusted portfolio outperforms the original portfolio in terms of daily mean returns, Sharpe Ratio, and variance, indicating a more efficient allocation strategy based on the correlation coefficients. However, the original portfolio has a lower beta and higher Treynor Ratio, suggesting better risk-adjusted returns relative to market risk. The choice between the two portfolios would depend on the investor's risk tolerance and investment objectives.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</si>
</sst>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mmm-d"/>
    <numFmt numFmtId="166" formatCode="mmm d, yyyy"/>
    <numFmt numFmtId="167" formatCode="dd-mm-yyyy"/>
    <numFmt numFmtId="168" formatCode="d-m-yyyy"/>
  </numFmts>
  <fonts count="29">
    <font>
      <sz val="10.0"/>
      <color rgb="FF000000"/>
      <name val="Arial"/>
      <scheme val="minor"/>
    </font>
    <font>
      <sz val="15.0"/>
      <color theme="1"/>
      <name val="Prata"/>
    </font>
    <font>
      <b/>
      <sz val="15.0"/>
      <color theme="1"/>
      <name val="Prata"/>
    </font>
    <font/>
    <font>
      <u/>
      <sz val="15.0"/>
      <color rgb="FF0000FF"/>
      <name val="Prata"/>
    </font>
    <font>
      <u/>
      <sz val="15.0"/>
      <color rgb="FF0000FF"/>
      <name val="Prata"/>
    </font>
    <font>
      <u/>
      <sz val="15.0"/>
      <color rgb="FF0000FF"/>
      <name val="Prata"/>
    </font>
    <font>
      <b/>
      <color theme="1"/>
      <name val="Arial"/>
      <scheme val="minor"/>
    </font>
    <font>
      <color theme="1"/>
      <name val="Arial"/>
      <scheme val="minor"/>
    </font>
    <font>
      <color theme="1"/>
      <name val="&quot;aptos narrow&quot;"/>
    </font>
    <font>
      <sz val="10.0"/>
      <color theme="1"/>
      <name val="Arial"/>
      <scheme val="minor"/>
    </font>
    <font>
      <b/>
      <color rgb="FFFF0000"/>
      <name val="Arial"/>
      <scheme val="minor"/>
    </font>
    <font>
      <b/>
      <sz val="10.0"/>
      <color theme="1"/>
      <name val="Arial"/>
      <scheme val="minor"/>
    </font>
    <font>
      <color rgb="FF000000"/>
      <name val="Arial"/>
      <scheme val="minor"/>
    </font>
    <font>
      <sz val="10.0"/>
      <color rgb="FF1F1F1F"/>
      <name val="Arial"/>
      <scheme val="minor"/>
    </font>
    <font>
      <u/>
      <color theme="1"/>
      <name val="Arial"/>
      <scheme val="minor"/>
    </font>
    <font>
      <b/>
      <color rgb="FF66758A"/>
      <name val="Arial"/>
    </font>
    <font>
      <color rgb="FF000000"/>
      <name val="Arial"/>
    </font>
    <font>
      <color rgb="FF66758A"/>
      <name val="Arial"/>
    </font>
    <font>
      <sz val="10.0"/>
      <color theme="1"/>
      <name val="Helvetica"/>
    </font>
    <font>
      <b/>
      <sz val="9.0"/>
      <color theme="1"/>
      <name val="Helvetica"/>
    </font>
    <font>
      <sz val="9.0"/>
      <color theme="1"/>
      <name val="Helvetica"/>
    </font>
    <font>
      <sz val="11.0"/>
      <color rgb="FF232A31"/>
      <name val="Inherit"/>
    </font>
    <font>
      <b/>
      <color theme="5"/>
      <name val="Arial"/>
      <scheme val="minor"/>
    </font>
    <font>
      <b/>
      <color rgb="FF111111"/>
      <name val="Cabin-semi-bold"/>
    </font>
    <font>
      <b/>
      <sz val="11.0"/>
      <color theme="1"/>
      <name val="Calibri"/>
    </font>
    <font>
      <sz val="11.0"/>
      <color theme="1"/>
      <name val="Calibri"/>
    </font>
    <font>
      <b/>
      <sz val="11.0"/>
      <color rgb="FF000000"/>
      <name val="Calibri"/>
    </font>
    <font>
      <sz val="11.0"/>
      <color rgb="FF000000"/>
      <name val="Calibri"/>
    </font>
  </fonts>
  <fills count="24">
    <fill>
      <patternFill patternType="none"/>
    </fill>
    <fill>
      <patternFill patternType="lightGray"/>
    </fill>
    <fill>
      <patternFill patternType="solid">
        <fgColor rgb="FFF46524"/>
        <bgColor rgb="FFF46524"/>
      </patternFill>
    </fill>
    <fill>
      <patternFill patternType="solid">
        <fgColor rgb="FFFFFFFF"/>
        <bgColor rgb="FFFFFFFF"/>
      </patternFill>
    </fill>
    <fill>
      <patternFill patternType="solid">
        <fgColor theme="0"/>
        <bgColor theme="0"/>
      </patternFill>
    </fill>
    <fill>
      <patternFill patternType="solid">
        <fgColor rgb="FFD9EAD3"/>
        <bgColor rgb="FFD9EAD3"/>
      </patternFill>
    </fill>
    <fill>
      <patternFill patternType="solid">
        <fgColor rgb="FFF4CCCC"/>
        <bgColor rgb="FFF4CCCC"/>
      </patternFill>
    </fill>
    <fill>
      <patternFill patternType="solid">
        <fgColor rgb="FFFFE6DD"/>
        <bgColor rgb="FFFFE6DD"/>
      </patternFill>
    </fill>
    <fill>
      <patternFill patternType="solid">
        <fgColor rgb="FFD5A6BD"/>
        <bgColor rgb="FFD5A6BD"/>
      </patternFill>
    </fill>
    <fill>
      <patternFill patternType="solid">
        <fgColor rgb="FFC9DAF8"/>
        <bgColor rgb="FFC9DAF8"/>
      </patternFill>
    </fill>
    <fill>
      <patternFill patternType="solid">
        <fgColor rgb="FFCFE2F3"/>
        <bgColor rgb="FFCFE2F3"/>
      </patternFill>
    </fill>
    <fill>
      <patternFill patternType="solid">
        <fgColor rgb="FFF7CB4D"/>
        <bgColor rgb="FFF7CB4D"/>
      </patternFill>
    </fill>
    <fill>
      <patternFill patternType="solid">
        <fgColor rgb="FFFEF8E3"/>
        <bgColor rgb="FFFEF8E3"/>
      </patternFill>
    </fill>
    <fill>
      <patternFill patternType="solid">
        <fgColor rgb="FF00FFFF"/>
        <bgColor rgb="FF00FFFF"/>
      </patternFill>
    </fill>
    <fill>
      <patternFill patternType="solid">
        <fgColor rgb="FFFFF2CC"/>
        <bgColor rgb="FFFFF2CC"/>
      </patternFill>
    </fill>
    <fill>
      <patternFill patternType="solid">
        <fgColor rgb="FFD9D9D9"/>
        <bgColor rgb="FFD9D9D9"/>
      </patternFill>
    </fill>
    <fill>
      <patternFill patternType="solid">
        <fgColor rgb="FFFF0000"/>
        <bgColor rgb="FFFF0000"/>
      </patternFill>
    </fill>
    <fill>
      <patternFill patternType="solid">
        <fgColor rgb="FFFFFF00"/>
        <bgColor rgb="FFFFFF00"/>
      </patternFill>
    </fill>
    <fill>
      <patternFill patternType="solid">
        <fgColor rgb="FFF1C232"/>
        <bgColor rgb="FFF1C232"/>
      </patternFill>
    </fill>
    <fill>
      <patternFill patternType="solid">
        <fgColor rgb="FFFFE599"/>
        <bgColor rgb="FFFFE599"/>
      </patternFill>
    </fill>
    <fill>
      <patternFill patternType="solid">
        <fgColor rgb="FF00FF00"/>
        <bgColor rgb="FF00FF00"/>
      </patternFill>
    </fill>
    <fill>
      <patternFill patternType="solid">
        <fgColor rgb="FFB7B7B7"/>
        <bgColor rgb="FFB7B7B7"/>
      </patternFill>
    </fill>
    <fill>
      <patternFill patternType="solid">
        <fgColor rgb="FFCCCCCC"/>
        <bgColor rgb="FFCCCCCC"/>
      </patternFill>
    </fill>
    <fill>
      <patternFill patternType="solid">
        <fgColor rgb="FF999999"/>
        <bgColor rgb="FF999999"/>
      </patternFill>
    </fill>
  </fills>
  <borders count="35">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bottom style="thin">
        <color rgb="FFFFFFFF"/>
      </bottom>
    </border>
    <border>
      <top style="thin">
        <color rgb="FF000000"/>
      </top>
      <bottom style="thin">
        <color rgb="FF000000"/>
      </bottom>
    </border>
    <border>
      <bottom style="thin">
        <color rgb="FFFFFFFF"/>
      </bottom>
    </border>
    <border>
      <right style="thin">
        <color rgb="FF000000"/>
      </right>
      <bottom style="thin">
        <color rgb="FFFFFFFF"/>
      </bottom>
    </border>
    <border>
      <left style="thin">
        <color rgb="FF000000"/>
      </left>
      <right style="thin">
        <color rgb="FF000000"/>
      </right>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left style="thin">
        <color rgb="FF000000"/>
      </left>
      <right style="thin">
        <color rgb="FF000000"/>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000000"/>
      </right>
      <top style="thin">
        <color rgb="FFFFFFFF"/>
      </top>
      <bottom style="thin">
        <color rgb="FF000000"/>
      </bottom>
    </border>
    <border>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rder>
    <border>
      <left style="thin">
        <color rgb="FF000000"/>
      </left>
      <right style="thin">
        <color rgb="FF000000"/>
      </right>
    </border>
    <border>
      <bottom style="thin">
        <color rgb="FFE3EAF2"/>
      </bottom>
    </border>
    <border>
      <top style="thin">
        <color rgb="FFE3EAF2"/>
      </top>
    </border>
    <border>
      <top style="thin">
        <color rgb="FFE3EAF2"/>
      </top>
      <bottom style="thin">
        <color rgb="FFE3EAF2"/>
      </bottom>
    </border>
    <border>
      <left style="medium">
        <color rgb="FF0000FF"/>
      </left>
      <right style="medium">
        <color rgb="FF0000FF"/>
      </right>
      <top style="medium">
        <color rgb="FF0000FF"/>
      </top>
      <bottom style="medium">
        <color rgb="FF0000FF"/>
      </bottom>
    </border>
    <border>
      <left style="thin">
        <color rgb="FF000000"/>
      </left>
    </border>
    <border>
      <left style="thin">
        <color rgb="FF000000"/>
      </left>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s>
  <cellStyleXfs count="1">
    <xf borderId="0" fillId="0" fontId="0" numFmtId="0" applyAlignment="1" applyFont="1"/>
  </cellStyleXfs>
  <cellXfs count="363">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1" fillId="0" fontId="1" numFmtId="0" xfId="0" applyAlignment="1" applyBorder="1" applyFont="1">
      <alignment readingOrder="0"/>
    </xf>
    <xf borderId="3" fillId="0" fontId="1" numFmtId="0" xfId="0" applyAlignment="1" applyBorder="1" applyFont="1">
      <alignment readingOrder="0"/>
    </xf>
    <xf borderId="4" fillId="0" fontId="2" numFmtId="0" xfId="0" applyAlignment="1" applyBorder="1" applyFont="1">
      <alignment readingOrder="0"/>
    </xf>
    <xf borderId="5" fillId="0" fontId="1" numFmtId="0" xfId="0" applyBorder="1" applyFont="1"/>
    <xf borderId="6" fillId="0" fontId="1" numFmtId="0" xfId="0" applyBorder="1" applyFont="1"/>
    <xf borderId="1" fillId="0" fontId="1" numFmtId="0" xfId="0" applyAlignment="1" applyBorder="1" applyFont="1">
      <alignment vertical="bottom"/>
    </xf>
    <xf borderId="3" fillId="0" fontId="1" numFmtId="0" xfId="0" applyAlignment="1" applyBorder="1" applyFont="1">
      <alignment vertical="bottom"/>
    </xf>
    <xf borderId="7" fillId="0" fontId="1" numFmtId="0" xfId="0" applyAlignment="1" applyBorder="1" applyFont="1">
      <alignment horizontal="center" vertical="bottom"/>
    </xf>
    <xf borderId="8" fillId="0" fontId="3" numFmtId="0" xfId="0" applyBorder="1" applyFont="1"/>
    <xf borderId="4" fillId="0" fontId="2" numFmtId="0" xfId="0" applyAlignment="1" applyBorder="1" applyFont="1">
      <alignment vertical="bottom"/>
    </xf>
    <xf borderId="1" fillId="0" fontId="1" numFmtId="0" xfId="0" applyAlignment="1" applyBorder="1" applyFont="1">
      <alignment readingOrder="0" vertical="bottom"/>
    </xf>
    <xf borderId="3" fillId="0" fontId="1" numFmtId="0" xfId="0" applyAlignment="1" applyBorder="1" applyFont="1">
      <alignment readingOrder="0" vertical="bottom"/>
    </xf>
    <xf borderId="4" fillId="0" fontId="1" numFmtId="0" xfId="0" applyAlignment="1" applyBorder="1" applyFont="1">
      <alignment readingOrder="0" vertical="bottom"/>
    </xf>
    <xf borderId="9" fillId="0" fontId="1" numFmtId="0" xfId="0" applyBorder="1" applyFont="1"/>
    <xf borderId="1" fillId="0" fontId="1" numFmtId="0" xfId="0" applyAlignment="1" applyBorder="1" applyFont="1">
      <alignment horizontal="center" readingOrder="0"/>
    </xf>
    <xf borderId="2" fillId="0" fontId="1" numFmtId="0" xfId="0" applyAlignment="1" applyBorder="1" applyFont="1">
      <alignment horizontal="center" readingOrder="0"/>
    </xf>
    <xf borderId="3" fillId="0" fontId="1" numFmtId="0" xfId="0" applyAlignment="1" applyBorder="1" applyFont="1">
      <alignment horizontal="center" readingOrder="0"/>
    </xf>
    <xf borderId="7" fillId="0" fontId="1" numFmtId="0" xfId="0" applyAlignment="1" applyBorder="1" applyFont="1">
      <alignment horizontal="center" readingOrder="0"/>
    </xf>
    <xf borderId="10" fillId="0" fontId="3" numFmtId="0" xfId="0" applyBorder="1" applyFont="1"/>
    <xf borderId="4" fillId="0" fontId="1" numFmtId="0" xfId="0" applyAlignment="1" applyBorder="1" applyFont="1">
      <alignment readingOrder="0"/>
    </xf>
    <xf borderId="11" fillId="0" fontId="1" numFmtId="0" xfId="0" applyAlignment="1" applyBorder="1" applyFont="1">
      <alignment readingOrder="0"/>
    </xf>
    <xf borderId="12" fillId="0" fontId="3" numFmtId="0" xfId="0" applyBorder="1" applyFont="1"/>
    <xf borderId="13" fillId="0" fontId="1" numFmtId="0" xfId="0" applyAlignment="1" applyBorder="1" applyFont="1">
      <alignment horizontal="center" readingOrder="0"/>
    </xf>
    <xf borderId="14" fillId="0" fontId="4" numFmtId="0" xfId="0" applyAlignment="1" applyBorder="1" applyFont="1">
      <alignment readingOrder="0"/>
    </xf>
    <xf borderId="15" fillId="0" fontId="3" numFmtId="0" xfId="0" applyBorder="1" applyFont="1"/>
    <xf borderId="16" fillId="0" fontId="1" numFmtId="0" xfId="0" applyAlignment="1" applyBorder="1" applyFont="1">
      <alignment horizontal="center" readingOrder="0"/>
    </xf>
    <xf borderId="5" fillId="0" fontId="5" numFmtId="0" xfId="0" applyAlignment="1" applyBorder="1" applyFont="1">
      <alignment readingOrder="0"/>
    </xf>
    <xf borderId="17" fillId="0" fontId="1" numFmtId="0" xfId="0" applyBorder="1" applyFont="1"/>
    <xf borderId="18" fillId="0" fontId="1" numFmtId="0" xfId="0" applyAlignment="1" applyBorder="1" applyFont="1">
      <alignment horizontal="center" readingOrder="0"/>
    </xf>
    <xf borderId="19" fillId="0" fontId="6" numFmtId="0" xfId="0" applyAlignment="1" applyBorder="1" applyFont="1">
      <alignment readingOrder="0"/>
    </xf>
    <xf borderId="20" fillId="0" fontId="1" numFmtId="0" xfId="0" applyBorder="1" applyFont="1"/>
    <xf borderId="1" fillId="0" fontId="2" numFmtId="0" xfId="0" applyBorder="1" applyFont="1"/>
    <xf borderId="21" fillId="0" fontId="7" numFmtId="0" xfId="0" applyAlignment="1" applyBorder="1" applyFont="1">
      <alignment horizontal="center" readingOrder="0"/>
    </xf>
    <xf borderId="22" fillId="0" fontId="7" numFmtId="0" xfId="0" applyAlignment="1" applyBorder="1" applyFont="1">
      <alignment horizontal="center" readingOrder="0"/>
    </xf>
    <xf borderId="23" fillId="0" fontId="7" numFmtId="0" xfId="0" applyAlignment="1" applyBorder="1" applyFont="1">
      <alignment horizontal="center" readingOrder="0"/>
    </xf>
    <xf borderId="4" fillId="2" fontId="7" numFmtId="0" xfId="0" applyAlignment="1" applyBorder="1" applyFill="1" applyFont="1">
      <alignment horizontal="center" readingOrder="0"/>
    </xf>
    <xf borderId="4" fillId="0" fontId="7" numFmtId="0" xfId="0" applyAlignment="1" applyBorder="1" applyFont="1">
      <alignment horizontal="center" readingOrder="0"/>
    </xf>
    <xf borderId="0" fillId="0" fontId="7" numFmtId="0" xfId="0" applyAlignment="1" applyFont="1">
      <alignment horizontal="center" readingOrder="0"/>
    </xf>
    <xf borderId="0" fillId="3" fontId="7" numFmtId="0" xfId="0" applyAlignment="1" applyFill="1" applyFont="1">
      <alignment horizontal="center" readingOrder="0"/>
    </xf>
    <xf borderId="0" fillId="0" fontId="7" numFmtId="0" xfId="0" applyFont="1"/>
    <xf borderId="7" fillId="0" fontId="8" numFmtId="0" xfId="0" applyAlignment="1" applyBorder="1" applyFont="1">
      <alignment horizontal="center" vertical="bottom"/>
    </xf>
    <xf borderId="24" fillId="0" fontId="7" numFmtId="164" xfId="0" applyAlignment="1" applyBorder="1" applyFont="1" applyNumberFormat="1">
      <alignment readingOrder="0"/>
    </xf>
    <xf borderId="25" fillId="0" fontId="8" numFmtId="0" xfId="0" applyAlignment="1" applyBorder="1" applyFont="1">
      <alignment readingOrder="0"/>
    </xf>
    <xf borderId="25" fillId="0" fontId="8" numFmtId="0" xfId="0" applyBorder="1" applyFont="1"/>
    <xf borderId="0" fillId="0" fontId="8" numFmtId="0" xfId="0" applyFont="1"/>
    <xf borderId="24" fillId="4" fontId="8" numFmtId="0" xfId="0" applyBorder="1" applyFill="1" applyFont="1"/>
    <xf borderId="0" fillId="0" fontId="8" numFmtId="0" xfId="0" applyAlignment="1" applyFont="1">
      <alignment horizontal="center"/>
    </xf>
    <xf borderId="0" fillId="0" fontId="8" numFmtId="0" xfId="0" applyAlignment="1" applyFont="1">
      <alignment horizontal="center" readingOrder="0"/>
    </xf>
    <xf borderId="0" fillId="3" fontId="8" numFmtId="0" xfId="0" applyAlignment="1" applyFont="1">
      <alignment horizontal="center" readingOrder="0"/>
    </xf>
    <xf borderId="22" fillId="0" fontId="8" numFmtId="0" xfId="0" applyAlignment="1" applyBorder="1" applyFont="1">
      <alignment horizontal="center" vertical="bottom"/>
    </xf>
    <xf borderId="21" fillId="0" fontId="8" numFmtId="0" xfId="0" applyAlignment="1" applyBorder="1" applyFont="1">
      <alignment horizontal="center" vertical="bottom"/>
    </xf>
    <xf borderId="0" fillId="5" fontId="8" numFmtId="0" xfId="0" applyFill="1" applyFont="1"/>
    <xf borderId="0" fillId="0" fontId="8" numFmtId="0" xfId="0" applyFont="1"/>
    <xf borderId="24" fillId="6" fontId="8" numFmtId="0" xfId="0" applyBorder="1" applyFill="1" applyFont="1"/>
    <xf borderId="0" fillId="6" fontId="8" numFmtId="0" xfId="0" applyFont="1"/>
    <xf borderId="24" fillId="5" fontId="8" numFmtId="0" xfId="0" applyBorder="1" applyFont="1"/>
    <xf borderId="0" fillId="3" fontId="7" numFmtId="0" xfId="0" applyAlignment="1" applyFont="1">
      <alignment horizontal="center" readingOrder="0"/>
    </xf>
    <xf borderId="0" fillId="3" fontId="7" numFmtId="0" xfId="0" applyAlignment="1" applyFont="1">
      <alignment horizontal="center" readingOrder="0" shrinkToFit="0" wrapText="1"/>
    </xf>
    <xf borderId="0" fillId="3" fontId="7" numFmtId="0" xfId="0" applyAlignment="1" applyFont="1">
      <alignment horizontal="center" readingOrder="0" shrinkToFit="0" wrapText="1"/>
    </xf>
    <xf borderId="0" fillId="3" fontId="8" numFmtId="0" xfId="0" applyAlignment="1" applyFont="1">
      <alignment horizontal="center" readingOrder="0" shrinkToFit="0" wrapText="1"/>
    </xf>
    <xf borderId="0" fillId="7" fontId="8" numFmtId="0" xfId="0" applyAlignment="1" applyFill="1" applyFont="1">
      <alignment horizontal="center" readingOrder="0"/>
    </xf>
    <xf borderId="24" fillId="0" fontId="7" numFmtId="0" xfId="0" applyAlignment="1" applyBorder="1" applyFont="1">
      <alignment readingOrder="0"/>
    </xf>
    <xf borderId="0" fillId="0" fontId="8" numFmtId="0" xfId="0" applyAlignment="1" applyFont="1">
      <alignment horizontal="center" readingOrder="0"/>
    </xf>
    <xf borderId="0" fillId="0" fontId="9" numFmtId="0" xfId="0" applyAlignment="1" applyFont="1">
      <alignment vertical="bottom"/>
    </xf>
    <xf borderId="0" fillId="3" fontId="7" numFmtId="0" xfId="0" applyAlignment="1" applyFont="1">
      <alignment readingOrder="0"/>
    </xf>
    <xf borderId="0" fillId="3" fontId="8" numFmtId="0" xfId="0" applyAlignment="1" applyFont="1">
      <alignment readingOrder="0"/>
    </xf>
    <xf borderId="0" fillId="3" fontId="8" numFmtId="0" xfId="0" applyFont="1"/>
    <xf borderId="0" fillId="3" fontId="8" numFmtId="0" xfId="0" applyAlignment="1" applyFont="1">
      <alignment horizontal="center"/>
    </xf>
    <xf borderId="0" fillId="0" fontId="8" numFmtId="0" xfId="0" applyAlignment="1" applyFont="1">
      <alignment horizontal="center"/>
    </xf>
    <xf borderId="0" fillId="0" fontId="7" numFmtId="0" xfId="0" applyAlignment="1" applyFont="1">
      <alignment readingOrder="0"/>
    </xf>
    <xf borderId="0" fillId="0" fontId="8" numFmtId="0" xfId="0" applyAlignment="1" applyFont="1">
      <alignment readingOrder="0"/>
    </xf>
    <xf borderId="0" fillId="6" fontId="8" numFmtId="0" xfId="0" applyFont="1"/>
    <xf borderId="0" fillId="5" fontId="8" numFmtId="0" xfId="0" applyFont="1"/>
    <xf borderId="0" fillId="4" fontId="8" numFmtId="0" xfId="0" applyFont="1"/>
    <xf borderId="0" fillId="0" fontId="8" numFmtId="164" xfId="0" applyAlignment="1" applyFont="1" applyNumberFormat="1">
      <alignment readingOrder="0"/>
    </xf>
    <xf borderId="0" fillId="0" fontId="8" numFmtId="0" xfId="0" applyAlignment="1" applyFont="1">
      <alignment readingOrder="0"/>
    </xf>
    <xf borderId="0" fillId="8" fontId="7" numFmtId="0" xfId="0" applyAlignment="1" applyFill="1" applyFont="1">
      <alignment horizontal="center" readingOrder="0"/>
    </xf>
    <xf borderId="0" fillId="0" fontId="7" numFmtId="0" xfId="0" applyAlignment="1" applyFont="1">
      <alignment horizontal="center"/>
    </xf>
    <xf borderId="21" fillId="2" fontId="7" numFmtId="0" xfId="0" applyAlignment="1" applyBorder="1" applyFont="1">
      <alignment horizontal="center" readingOrder="0"/>
    </xf>
    <xf borderId="24" fillId="0" fontId="7" numFmtId="0" xfId="0" applyBorder="1" applyFont="1"/>
    <xf borderId="25" fillId="0" fontId="8" numFmtId="0" xfId="0" applyBorder="1" applyFont="1"/>
    <xf borderId="21" fillId="0" fontId="7" numFmtId="0" xfId="0" applyBorder="1" applyFont="1"/>
    <xf borderId="22" fillId="0" fontId="8" numFmtId="0" xfId="0" applyBorder="1" applyFont="1"/>
    <xf borderId="0" fillId="0" fontId="10" numFmtId="0" xfId="0" applyFont="1"/>
    <xf borderId="0" fillId="3" fontId="11" numFmtId="0" xfId="0" applyAlignment="1" applyFont="1">
      <alignment horizontal="center" readingOrder="0"/>
    </xf>
    <xf borderId="7" fillId="9" fontId="12" numFmtId="0" xfId="0" applyAlignment="1" applyBorder="1" applyFill="1" applyFont="1">
      <alignment horizontal="center" readingOrder="0" vertical="center"/>
    </xf>
    <xf borderId="0" fillId="7" fontId="8" numFmtId="0" xfId="0" applyAlignment="1" applyFont="1">
      <alignment horizontal="left" readingOrder="0" shrinkToFit="0" vertical="center" wrapText="1"/>
    </xf>
    <xf borderId="4" fillId="9" fontId="10" numFmtId="0" xfId="0" applyAlignment="1" applyBorder="1" applyFont="1">
      <alignment readingOrder="0"/>
    </xf>
    <xf borderId="4" fillId="9" fontId="10" numFmtId="0" xfId="0" applyBorder="1" applyFont="1"/>
    <xf borderId="4" fillId="9" fontId="10" numFmtId="0" xfId="0" applyAlignment="1" applyBorder="1" applyFont="1">
      <alignment horizontal="left" readingOrder="0"/>
    </xf>
    <xf borderId="4" fillId="9" fontId="10" numFmtId="0" xfId="0" applyAlignment="1" applyBorder="1" applyFont="1">
      <alignment horizontal="right" readingOrder="0"/>
    </xf>
    <xf borderId="0" fillId="0" fontId="13" numFmtId="0" xfId="0" applyAlignment="1" applyFont="1">
      <alignment horizontal="center" readingOrder="0" shrinkToFit="0" vertical="center" wrapText="1"/>
    </xf>
    <xf borderId="0" fillId="0" fontId="12" numFmtId="0" xfId="0" applyAlignment="1" applyFont="1">
      <alignment horizontal="center" readingOrder="0"/>
    </xf>
    <xf borderId="7" fillId="10" fontId="12" numFmtId="0" xfId="0" applyAlignment="1" applyBorder="1" applyFill="1" applyFont="1">
      <alignment horizontal="center" readingOrder="0"/>
    </xf>
    <xf borderId="0" fillId="7" fontId="13" numFmtId="0" xfId="0" applyAlignment="1" applyFont="1">
      <alignment horizontal="center" readingOrder="0" shrinkToFit="0" vertical="center" wrapText="1"/>
    </xf>
    <xf borderId="4" fillId="10" fontId="12" numFmtId="0" xfId="0" applyAlignment="1" applyBorder="1" applyFont="1">
      <alignment readingOrder="0"/>
    </xf>
    <xf borderId="4" fillId="10" fontId="10" numFmtId="0" xfId="0" applyBorder="1" applyFont="1"/>
    <xf borderId="0" fillId="0" fontId="12" numFmtId="0" xfId="0" applyAlignment="1" applyFont="1">
      <alignment readingOrder="0"/>
    </xf>
    <xf borderId="0" fillId="7" fontId="8" numFmtId="0" xfId="0" applyAlignment="1" applyFont="1">
      <alignment horizontal="center" readingOrder="0" shrinkToFit="0" vertical="center" wrapText="1"/>
    </xf>
    <xf borderId="4" fillId="10" fontId="10" numFmtId="0" xfId="0" applyAlignment="1" applyBorder="1" applyFont="1">
      <alignment readingOrder="0"/>
    </xf>
    <xf borderId="4" fillId="9" fontId="7" numFmtId="0" xfId="0" applyAlignment="1" applyBorder="1" applyFont="1">
      <alignment horizontal="center" readingOrder="0"/>
    </xf>
    <xf borderId="4" fillId="9" fontId="12" numFmtId="0" xfId="0" applyAlignment="1" applyBorder="1" applyFont="1">
      <alignment readingOrder="0"/>
    </xf>
    <xf borderId="4" fillId="9" fontId="7" numFmtId="164" xfId="0" applyAlignment="1" applyBorder="1" applyFont="1" applyNumberFormat="1">
      <alignment readingOrder="0"/>
    </xf>
    <xf borderId="4" fillId="0" fontId="10" numFmtId="0" xfId="0" applyAlignment="1" applyBorder="1" applyFont="1">
      <alignment horizontal="center" readingOrder="0"/>
    </xf>
    <xf borderId="4" fillId="0" fontId="10" numFmtId="0" xfId="0" applyAlignment="1" applyBorder="1" applyFont="1">
      <alignment horizontal="center" vertical="bottom"/>
    </xf>
    <xf borderId="4" fillId="3" fontId="0" numFmtId="0" xfId="0" applyAlignment="1" applyBorder="1" applyFont="1">
      <alignment horizontal="center" readingOrder="0"/>
    </xf>
    <xf borderId="4" fillId="3" fontId="14" numFmtId="0" xfId="0" applyAlignment="1" applyBorder="1" applyFont="1">
      <alignment horizontal="center" readingOrder="0"/>
    </xf>
    <xf borderId="7" fillId="0" fontId="12" numFmtId="0" xfId="0" applyAlignment="1" applyBorder="1" applyFont="1">
      <alignment horizontal="center" readingOrder="0"/>
    </xf>
    <xf borderId="4" fillId="0" fontId="10" numFmtId="0" xfId="0" applyAlignment="1" applyBorder="1" applyFont="1">
      <alignment readingOrder="0"/>
    </xf>
    <xf borderId="4" fillId="0" fontId="10" numFmtId="0" xfId="0" applyBorder="1" applyFont="1"/>
    <xf borderId="0" fillId="0" fontId="7" numFmtId="0" xfId="0" applyAlignment="1" applyFont="1">
      <alignment horizontal="center" readingOrder="0"/>
    </xf>
    <xf borderId="0" fillId="0" fontId="8" numFmtId="0" xfId="0" applyAlignment="1" applyFont="1">
      <alignment readingOrder="0"/>
    </xf>
    <xf borderId="0" fillId="0" fontId="15" numFmtId="0" xfId="0" applyAlignment="1" applyFont="1">
      <alignment readingOrder="0"/>
    </xf>
    <xf borderId="24" fillId="0" fontId="8" numFmtId="164" xfId="0" applyAlignment="1" applyBorder="1" applyFont="1" applyNumberFormat="1">
      <alignment readingOrder="0"/>
    </xf>
    <xf borderId="0" fillId="0" fontId="8" numFmtId="0" xfId="0" applyAlignment="1" applyFont="1">
      <alignment horizontal="center" readingOrder="0"/>
    </xf>
    <xf borderId="0" fillId="0" fontId="8" numFmtId="0" xfId="0" applyAlignment="1" applyFont="1">
      <alignment horizontal="center" readingOrder="0" vertical="center"/>
    </xf>
    <xf borderId="24" fillId="0" fontId="8" numFmtId="0" xfId="0" applyAlignment="1" applyBorder="1" applyFont="1">
      <alignment readingOrder="0"/>
    </xf>
    <xf borderId="0" fillId="0" fontId="8" numFmtId="0" xfId="0" applyAlignment="1" applyFont="1">
      <alignment readingOrder="0"/>
    </xf>
    <xf borderId="0" fillId="0" fontId="12" numFmtId="0" xfId="0" applyAlignment="1" applyFont="1">
      <alignment readingOrder="0" vertical="top"/>
    </xf>
    <xf borderId="0" fillId="0" fontId="12" numFmtId="165" xfId="0" applyAlignment="1" applyFont="1" applyNumberFormat="1">
      <alignment readingOrder="0" vertical="top"/>
    </xf>
    <xf borderId="26" fillId="0" fontId="16" numFmtId="166" xfId="0" applyAlignment="1" applyBorder="1" applyFont="1" applyNumberFormat="1">
      <alignment horizontal="center" readingOrder="0"/>
    </xf>
    <xf borderId="26" fillId="0" fontId="16" numFmtId="0" xfId="0" applyAlignment="1" applyBorder="1" applyFont="1">
      <alignment horizontal="center"/>
    </xf>
    <xf borderId="0" fillId="0" fontId="10" numFmtId="0" xfId="0" applyAlignment="1" applyFont="1">
      <alignment readingOrder="0" vertical="top"/>
    </xf>
    <xf borderId="0" fillId="0" fontId="10" numFmtId="4" xfId="0" applyAlignment="1" applyFont="1" applyNumberFormat="1">
      <alignment readingOrder="0" vertical="top"/>
    </xf>
    <xf borderId="0" fillId="0" fontId="17" numFmtId="4" xfId="0" applyAlignment="1" applyFont="1" applyNumberFormat="1">
      <alignment horizontal="right" readingOrder="0"/>
    </xf>
    <xf borderId="0" fillId="0" fontId="17" numFmtId="0" xfId="0" applyAlignment="1" applyFont="1">
      <alignment horizontal="left"/>
    </xf>
    <xf borderId="0" fillId="0" fontId="18" numFmtId="4" xfId="0" applyAlignment="1" applyFont="1" applyNumberFormat="1">
      <alignment horizontal="right" readingOrder="0"/>
    </xf>
    <xf borderId="0" fillId="0" fontId="18" numFmtId="0" xfId="0" applyAlignment="1" applyFont="1">
      <alignment horizontal="left"/>
    </xf>
    <xf borderId="0" fillId="0" fontId="10" numFmtId="3" xfId="0" applyAlignment="1" applyFont="1" applyNumberFormat="1">
      <alignment readingOrder="0" vertical="top"/>
    </xf>
    <xf borderId="0" fillId="0" fontId="18" numFmtId="0" xfId="0" applyAlignment="1" applyFont="1">
      <alignment horizontal="right" readingOrder="0"/>
    </xf>
    <xf borderId="0" fillId="0" fontId="10" numFmtId="4" xfId="0" applyAlignment="1" applyFont="1" applyNumberFormat="1">
      <alignment vertical="top"/>
    </xf>
    <xf borderId="27" fillId="0" fontId="17" numFmtId="4" xfId="0" applyAlignment="1" applyBorder="1" applyFont="1" applyNumberFormat="1">
      <alignment horizontal="right" readingOrder="0"/>
    </xf>
    <xf borderId="27" fillId="0" fontId="17" numFmtId="0" xfId="0" applyAlignment="1" applyBorder="1" applyFont="1">
      <alignment horizontal="left"/>
    </xf>
    <xf borderId="0" fillId="0" fontId="10" numFmtId="0" xfId="0" applyAlignment="1" applyFont="1">
      <alignment readingOrder="0"/>
    </xf>
    <xf borderId="0" fillId="0" fontId="10" numFmtId="3" xfId="0" applyAlignment="1" applyFont="1" applyNumberFormat="1">
      <alignment vertical="top"/>
    </xf>
    <xf borderId="0" fillId="0" fontId="10" numFmtId="0" xfId="0" applyFont="1"/>
    <xf borderId="0" fillId="0" fontId="19" numFmtId="3" xfId="0" applyAlignment="1" applyFont="1" applyNumberFormat="1">
      <alignment readingOrder="0" vertical="top"/>
    </xf>
    <xf borderId="0" fillId="0" fontId="10" numFmtId="0" xfId="0" applyAlignment="1" applyFont="1">
      <alignment readingOrder="0" vertical="top"/>
    </xf>
    <xf borderId="0" fillId="0" fontId="19" numFmtId="4" xfId="0" applyAlignment="1" applyFont="1" applyNumberFormat="1">
      <alignment readingOrder="0" vertical="top"/>
    </xf>
    <xf borderId="0" fillId="0" fontId="10" numFmtId="0" xfId="0" applyAlignment="1" applyFont="1">
      <alignment vertical="top"/>
    </xf>
    <xf borderId="0" fillId="0" fontId="10" numFmtId="4" xfId="0" applyAlignment="1" applyFont="1" applyNumberFormat="1">
      <alignment vertical="top"/>
    </xf>
    <xf borderId="28" fillId="0" fontId="17" numFmtId="4" xfId="0" applyAlignment="1" applyBorder="1" applyFont="1" applyNumberFormat="1">
      <alignment horizontal="right" readingOrder="0"/>
    </xf>
    <xf borderId="28" fillId="0" fontId="17" numFmtId="0" xfId="0" applyAlignment="1" applyBorder="1" applyFont="1">
      <alignment horizontal="left"/>
    </xf>
    <xf borderId="0" fillId="0" fontId="19" numFmtId="0" xfId="0" applyAlignment="1" applyFont="1">
      <alignment readingOrder="0" vertical="top"/>
    </xf>
    <xf borderId="4" fillId="0" fontId="12" numFmtId="0" xfId="0" applyAlignment="1" applyBorder="1" applyFont="1">
      <alignment readingOrder="0" vertical="top"/>
    </xf>
    <xf borderId="4" fillId="0" fontId="12" numFmtId="165" xfId="0" applyAlignment="1" applyBorder="1" applyFont="1" applyNumberFormat="1">
      <alignment readingOrder="0" vertical="top"/>
    </xf>
    <xf borderId="0" fillId="0" fontId="20" numFmtId="3" xfId="0" applyAlignment="1" applyFont="1" applyNumberFormat="1">
      <alignment readingOrder="0" vertical="top"/>
    </xf>
    <xf borderId="4" fillId="0" fontId="10" numFmtId="3" xfId="0" applyAlignment="1" applyBorder="1" applyFont="1" applyNumberFormat="1">
      <alignment readingOrder="0" vertical="top"/>
    </xf>
    <xf borderId="0" fillId="0" fontId="21" numFmtId="3" xfId="0" applyAlignment="1" applyFont="1" applyNumberFormat="1">
      <alignment readingOrder="0" vertical="top"/>
    </xf>
    <xf borderId="4" fillId="0" fontId="10" numFmtId="0" xfId="0" applyAlignment="1" applyBorder="1" applyFont="1">
      <alignment readingOrder="0" vertical="top"/>
    </xf>
    <xf borderId="4" fillId="0" fontId="10" numFmtId="3" xfId="0" applyAlignment="1" applyBorder="1" applyFont="1" applyNumberFormat="1">
      <alignment vertical="top"/>
    </xf>
    <xf borderId="0" fillId="0" fontId="21" numFmtId="0" xfId="0" applyAlignment="1" applyFont="1">
      <alignment readingOrder="0" vertical="top"/>
    </xf>
    <xf borderId="0" fillId="0" fontId="8" numFmtId="3" xfId="0" applyFont="1" applyNumberFormat="1"/>
    <xf borderId="0" fillId="0" fontId="21" numFmtId="4" xfId="0" applyAlignment="1" applyFont="1" applyNumberFormat="1">
      <alignment readingOrder="0" vertical="top"/>
    </xf>
    <xf borderId="0" fillId="0" fontId="8" numFmtId="0" xfId="0" applyAlignment="1" applyFont="1">
      <alignment vertical="top"/>
    </xf>
    <xf borderId="0" fillId="0" fontId="22" numFmtId="0" xfId="0" applyAlignment="1" applyFont="1">
      <alignment readingOrder="0" shrinkToFit="0" vertical="top" wrapText="0"/>
    </xf>
    <xf borderId="0" fillId="0" fontId="22" numFmtId="3" xfId="0" applyAlignment="1" applyFont="1" applyNumberFormat="1">
      <alignment readingOrder="0" shrinkToFit="0" vertical="top" wrapText="0"/>
    </xf>
    <xf borderId="0" fillId="0" fontId="22" numFmtId="4" xfId="0" applyAlignment="1" applyFont="1" applyNumberFormat="1">
      <alignment readingOrder="0" shrinkToFit="0" vertical="top" wrapText="0"/>
    </xf>
    <xf borderId="4" fillId="11" fontId="12" numFmtId="0" xfId="0" applyAlignment="1" applyBorder="1" applyFill="1" applyFont="1">
      <alignment vertical="bottom"/>
    </xf>
    <xf borderId="4" fillId="11" fontId="12" numFmtId="17" xfId="0" applyAlignment="1" applyBorder="1" applyFont="1" applyNumberFormat="1">
      <alignment vertical="bottom"/>
    </xf>
    <xf borderId="7" fillId="11" fontId="12" numFmtId="0" xfId="0" applyAlignment="1" applyBorder="1" applyFont="1">
      <alignment horizontal="center" readingOrder="0" vertical="bottom"/>
    </xf>
    <xf borderId="7" fillId="3" fontId="12" numFmtId="0" xfId="0" applyAlignment="1" applyBorder="1" applyFont="1">
      <alignment horizontal="center" vertical="center"/>
    </xf>
    <xf borderId="10" fillId="3" fontId="3" numFmtId="0" xfId="0" applyBorder="1" applyFont="1"/>
    <xf borderId="0" fillId="12" fontId="10" numFmtId="0" xfId="0" applyAlignment="1" applyFill="1" applyFont="1">
      <alignment vertical="bottom"/>
    </xf>
    <xf borderId="0" fillId="12" fontId="10" numFmtId="2" xfId="0" applyAlignment="1" applyFont="1" applyNumberFormat="1">
      <alignment horizontal="right" vertical="bottom"/>
    </xf>
    <xf borderId="0" fillId="3" fontId="10" numFmtId="0" xfId="0" applyAlignment="1" applyFont="1">
      <alignment horizontal="center" readingOrder="0" shrinkToFit="0" vertical="center" wrapText="1"/>
    </xf>
    <xf borderId="0" fillId="3" fontId="10" numFmtId="0" xfId="0" applyAlignment="1" applyFont="1">
      <alignment vertical="bottom"/>
    </xf>
    <xf borderId="0" fillId="3" fontId="10" numFmtId="2" xfId="0" applyAlignment="1" applyFont="1" applyNumberFormat="1">
      <alignment horizontal="right" vertical="bottom"/>
    </xf>
    <xf borderId="0" fillId="12" fontId="10" numFmtId="0" xfId="0" applyAlignment="1" applyFont="1">
      <alignment horizontal="right" readingOrder="0" vertical="bottom"/>
    </xf>
    <xf borderId="0" fillId="3" fontId="10" numFmtId="0" xfId="0" applyAlignment="1" applyFont="1">
      <alignment horizontal="center" readingOrder="0" shrinkToFit="0" vertical="top" wrapText="1"/>
    </xf>
    <xf borderId="7" fillId="12" fontId="12" numFmtId="0" xfId="0" applyAlignment="1" applyBorder="1" applyFont="1">
      <alignment horizontal="center" vertical="center"/>
    </xf>
    <xf borderId="10" fillId="12" fontId="3" numFmtId="0" xfId="0" applyBorder="1" applyFont="1"/>
    <xf borderId="0" fillId="12" fontId="13" numFmtId="0" xfId="0" applyAlignment="1" applyFont="1">
      <alignment horizontal="center" readingOrder="0" shrinkToFit="0" vertical="center" wrapText="1"/>
    </xf>
    <xf borderId="0" fillId="3" fontId="10" numFmtId="0" xfId="0" applyAlignment="1" applyFont="1">
      <alignment readingOrder="0" vertical="top"/>
    </xf>
    <xf borderId="0" fillId="12" fontId="10" numFmtId="0" xfId="0" applyAlignment="1" applyFont="1">
      <alignment readingOrder="0" vertical="top"/>
    </xf>
    <xf borderId="0" fillId="3" fontId="10" numFmtId="0" xfId="0" applyAlignment="1" applyFont="1">
      <alignment horizontal="right" vertical="bottom"/>
    </xf>
    <xf borderId="0" fillId="12" fontId="10" numFmtId="0" xfId="0" applyAlignment="1" applyFont="1">
      <alignment horizontal="right" vertical="bottom"/>
    </xf>
    <xf borderId="0" fillId="3" fontId="10" numFmtId="0" xfId="0" applyFont="1"/>
    <xf borderId="4" fillId="0" fontId="23" numFmtId="0" xfId="0" applyAlignment="1" applyBorder="1" applyFont="1">
      <alignment horizontal="center" readingOrder="0" shrinkToFit="0" vertical="center" wrapText="1"/>
    </xf>
    <xf borderId="4" fillId="0" fontId="7" numFmtId="0" xfId="0" applyAlignment="1" applyBorder="1" applyFont="1">
      <alignment readingOrder="0" shrinkToFit="0" wrapText="1"/>
    </xf>
    <xf borderId="0" fillId="0" fontId="7" numFmtId="0" xfId="0" applyAlignment="1" applyFont="1">
      <alignment readingOrder="0"/>
    </xf>
    <xf borderId="0" fillId="0" fontId="24" numFmtId="0" xfId="0" applyAlignment="1" applyFont="1">
      <alignment readingOrder="0"/>
    </xf>
    <xf borderId="4" fillId="0" fontId="8" numFmtId="0" xfId="0" applyAlignment="1" applyBorder="1" applyFont="1">
      <alignment horizontal="center" readingOrder="0" shrinkToFit="0" wrapText="1"/>
    </xf>
    <xf borderId="4" fillId="0" fontId="8" numFmtId="0" xfId="0" applyAlignment="1" applyBorder="1" applyFont="1">
      <alignment readingOrder="0" shrinkToFit="0" wrapText="1"/>
    </xf>
    <xf borderId="0" fillId="0" fontId="8" numFmtId="0" xfId="0" applyAlignment="1" applyFont="1">
      <alignment horizontal="center" vertical="center"/>
    </xf>
    <xf borderId="29" fillId="5" fontId="23" numFmtId="0" xfId="0" applyAlignment="1" applyBorder="1" applyFont="1">
      <alignment horizontal="center" readingOrder="0" vertical="center"/>
    </xf>
    <xf borderId="29" fillId="5" fontId="8" numFmtId="0" xfId="0" applyAlignment="1" applyBorder="1" applyFont="1">
      <alignment readingOrder="0" shrinkToFit="0" wrapText="1"/>
    </xf>
    <xf borderId="0" fillId="0" fontId="25" numFmtId="0" xfId="0" applyFont="1"/>
    <xf borderId="30" fillId="13" fontId="25" numFmtId="0" xfId="0" applyAlignment="1" applyBorder="1" applyFill="1" applyFont="1">
      <alignment horizontal="center" readingOrder="0"/>
    </xf>
    <xf borderId="10" fillId="8" fontId="25" numFmtId="0" xfId="0" applyAlignment="1" applyBorder="1" applyFont="1">
      <alignment horizontal="center" readingOrder="0"/>
    </xf>
    <xf borderId="7" fillId="14" fontId="25" numFmtId="0" xfId="0" applyAlignment="1" applyBorder="1" applyFill="1" applyFont="1">
      <alignment horizontal="center" readingOrder="0"/>
    </xf>
    <xf borderId="7" fillId="15" fontId="25" numFmtId="0" xfId="0" applyAlignment="1" applyBorder="1" applyFill="1" applyFont="1">
      <alignment horizontal="center" readingOrder="0"/>
    </xf>
    <xf borderId="7" fillId="6" fontId="25" numFmtId="0" xfId="0" applyAlignment="1" applyBorder="1" applyFont="1">
      <alignment horizontal="center" readingOrder="0"/>
    </xf>
    <xf borderId="7" fillId="10" fontId="25" numFmtId="0" xfId="0" applyAlignment="1" applyBorder="1" applyFont="1">
      <alignment horizontal="center" readingOrder="0"/>
    </xf>
    <xf borderId="0" fillId="0" fontId="25" numFmtId="0" xfId="0" applyAlignment="1" applyFont="1">
      <alignment readingOrder="0"/>
    </xf>
    <xf borderId="4" fillId="16" fontId="25" numFmtId="0" xfId="0" applyAlignment="1" applyBorder="1" applyFill="1" applyFont="1">
      <alignment readingOrder="0"/>
    </xf>
    <xf borderId="0" fillId="0" fontId="26" numFmtId="0" xfId="0" applyFont="1"/>
    <xf borderId="4" fillId="13" fontId="27" numFmtId="0" xfId="0" applyAlignment="1" applyBorder="1" applyFont="1">
      <alignment readingOrder="0" shrinkToFit="0" vertical="bottom" wrapText="0"/>
    </xf>
    <xf borderId="10" fillId="13" fontId="27" numFmtId="0" xfId="0" applyAlignment="1" applyBorder="1" applyFont="1">
      <alignment readingOrder="0" shrinkToFit="0" vertical="bottom" wrapText="0"/>
    </xf>
    <xf borderId="8" fillId="13" fontId="27" numFmtId="0" xfId="0" applyAlignment="1" applyBorder="1" applyFont="1">
      <alignment readingOrder="0" shrinkToFit="0" vertical="bottom" wrapText="0"/>
    </xf>
    <xf borderId="10" fillId="8" fontId="27" numFmtId="0" xfId="0" applyAlignment="1" applyBorder="1" applyFont="1">
      <alignment readingOrder="0" shrinkToFit="0" vertical="bottom" wrapText="0"/>
    </xf>
    <xf borderId="10" fillId="8" fontId="27" numFmtId="0" xfId="0" applyAlignment="1" applyBorder="1" applyFont="1">
      <alignment readingOrder="0" shrinkToFit="0" vertical="bottom" wrapText="0"/>
    </xf>
    <xf borderId="8" fillId="8" fontId="25" numFmtId="0" xfId="0" applyAlignment="1" applyBorder="1" applyFont="1">
      <alignment readingOrder="0"/>
    </xf>
    <xf borderId="10" fillId="14" fontId="27" numFmtId="0" xfId="0" applyAlignment="1" applyBorder="1" applyFont="1">
      <alignment readingOrder="0" shrinkToFit="0" vertical="bottom" wrapText="0"/>
    </xf>
    <xf borderId="10" fillId="14" fontId="27" numFmtId="0" xfId="0" applyAlignment="1" applyBorder="1" applyFont="1">
      <alignment readingOrder="0" shrinkToFit="0" vertical="bottom" wrapText="0"/>
    </xf>
    <xf borderId="8" fillId="14" fontId="25" numFmtId="0" xfId="0" applyAlignment="1" applyBorder="1" applyFont="1">
      <alignment readingOrder="0"/>
    </xf>
    <xf borderId="10" fillId="15" fontId="27" numFmtId="0" xfId="0" applyAlignment="1" applyBorder="1" applyFont="1">
      <alignment readingOrder="0" shrinkToFit="0" vertical="bottom" wrapText="0"/>
    </xf>
    <xf borderId="10" fillId="15" fontId="27" numFmtId="0" xfId="0" applyAlignment="1" applyBorder="1" applyFont="1">
      <alignment readingOrder="0" shrinkToFit="0" vertical="bottom" wrapText="0"/>
    </xf>
    <xf borderId="8" fillId="15" fontId="25" numFmtId="0" xfId="0" applyAlignment="1" applyBorder="1" applyFont="1">
      <alignment readingOrder="0"/>
    </xf>
    <xf borderId="10" fillId="6" fontId="27" numFmtId="0" xfId="0" applyAlignment="1" applyBorder="1" applyFont="1">
      <alignment readingOrder="0" shrinkToFit="0" vertical="bottom" wrapText="0"/>
    </xf>
    <xf borderId="10" fillId="6" fontId="27" numFmtId="0" xfId="0" applyAlignment="1" applyBorder="1" applyFont="1">
      <alignment readingOrder="0" shrinkToFit="0" vertical="bottom" wrapText="0"/>
    </xf>
    <xf borderId="8" fillId="6" fontId="25" numFmtId="0" xfId="0" applyAlignment="1" applyBorder="1" applyFont="1">
      <alignment readingOrder="0"/>
    </xf>
    <xf borderId="10" fillId="10" fontId="27" numFmtId="0" xfId="0" applyAlignment="1" applyBorder="1" applyFont="1">
      <alignment readingOrder="0" shrinkToFit="0" vertical="bottom" wrapText="0"/>
    </xf>
    <xf borderId="10" fillId="10" fontId="27" numFmtId="0" xfId="0" applyAlignment="1" applyBorder="1" applyFont="1">
      <alignment readingOrder="0" shrinkToFit="0" vertical="bottom" wrapText="0"/>
    </xf>
    <xf borderId="8" fillId="10" fontId="25" numFmtId="0" xfId="0" applyAlignment="1" applyBorder="1" applyFont="1">
      <alignment readingOrder="0"/>
    </xf>
    <xf borderId="0" fillId="0" fontId="25" numFmtId="0" xfId="0" applyAlignment="1" applyFont="1">
      <alignment horizontal="center" readingOrder="0" shrinkToFit="0" wrapText="1"/>
    </xf>
    <xf borderId="25" fillId="15" fontId="25" numFmtId="0" xfId="0" applyBorder="1" applyFont="1"/>
    <xf borderId="23" fillId="15" fontId="25" numFmtId="0" xfId="0" applyAlignment="1" applyBorder="1" applyFont="1">
      <alignment readingOrder="0"/>
    </xf>
    <xf borderId="21" fillId="15" fontId="25" numFmtId="0" xfId="0" applyAlignment="1" applyBorder="1" applyFont="1">
      <alignment readingOrder="0"/>
    </xf>
    <xf borderId="7" fillId="17" fontId="25" numFmtId="0" xfId="0" applyAlignment="1" applyBorder="1" applyFill="1" applyFont="1">
      <alignment horizontal="center" readingOrder="0"/>
    </xf>
    <xf borderId="30" fillId="13" fontId="28" numFmtId="167" xfId="0" applyAlignment="1" applyBorder="1" applyFont="1" applyNumberFormat="1">
      <alignment horizontal="right" readingOrder="0" shrinkToFit="0" vertical="bottom" wrapText="0"/>
    </xf>
    <xf borderId="0" fillId="13" fontId="28" numFmtId="0" xfId="0" applyAlignment="1" applyFont="1">
      <alignment horizontal="right" readingOrder="0" shrinkToFit="0" vertical="bottom" wrapText="0"/>
    </xf>
    <xf borderId="24" fillId="13" fontId="28" numFmtId="0" xfId="0" applyAlignment="1" applyBorder="1" applyFont="1">
      <alignment horizontal="center" readingOrder="0" shrinkToFit="0" vertical="bottom" wrapText="0"/>
    </xf>
    <xf borderId="0" fillId="8" fontId="28" numFmtId="167" xfId="0" applyAlignment="1" applyFont="1" applyNumberFormat="1">
      <alignment horizontal="right" readingOrder="0" shrinkToFit="0" vertical="bottom" wrapText="0"/>
    </xf>
    <xf borderId="0" fillId="8" fontId="28" numFmtId="0" xfId="0" applyAlignment="1" applyFont="1">
      <alignment horizontal="right" readingOrder="0" shrinkToFit="0" vertical="bottom" wrapText="0"/>
    </xf>
    <xf borderId="24" fillId="8" fontId="26" numFmtId="0" xfId="0" applyBorder="1" applyFont="1"/>
    <xf borderId="0" fillId="14" fontId="28" numFmtId="167" xfId="0" applyAlignment="1" applyFont="1" applyNumberFormat="1">
      <alignment horizontal="right" readingOrder="0" shrinkToFit="0" vertical="bottom" wrapText="0"/>
    </xf>
    <xf borderId="0" fillId="14" fontId="28" numFmtId="0" xfId="0" applyAlignment="1" applyFont="1">
      <alignment horizontal="right" readingOrder="0" shrinkToFit="0" vertical="bottom" wrapText="0"/>
    </xf>
    <xf borderId="24" fillId="14" fontId="26" numFmtId="0" xfId="0" applyBorder="1" applyFont="1"/>
    <xf borderId="0" fillId="15" fontId="28" numFmtId="167" xfId="0" applyAlignment="1" applyFont="1" applyNumberFormat="1">
      <alignment horizontal="right" readingOrder="0" shrinkToFit="0" vertical="bottom" wrapText="0"/>
    </xf>
    <xf borderId="0" fillId="15" fontId="28" numFmtId="0" xfId="0" applyAlignment="1" applyFont="1">
      <alignment horizontal="right" readingOrder="0" shrinkToFit="0" vertical="bottom" wrapText="0"/>
    </xf>
    <xf borderId="24" fillId="15" fontId="26" numFmtId="0" xfId="0" applyBorder="1" applyFont="1"/>
    <xf borderId="0" fillId="6" fontId="28" numFmtId="167" xfId="0" applyAlignment="1" applyFont="1" applyNumberFormat="1">
      <alignment horizontal="right" readingOrder="0" shrinkToFit="0" vertical="bottom" wrapText="0"/>
    </xf>
    <xf borderId="0" fillId="6" fontId="28" numFmtId="0" xfId="0" applyAlignment="1" applyFont="1">
      <alignment horizontal="right" readingOrder="0" shrinkToFit="0" vertical="bottom" wrapText="0"/>
    </xf>
    <xf borderId="24" fillId="6" fontId="26" numFmtId="0" xfId="0" applyBorder="1" applyFont="1"/>
    <xf borderId="0" fillId="10" fontId="28" numFmtId="167" xfId="0" applyAlignment="1" applyFont="1" applyNumberFormat="1">
      <alignment horizontal="right" readingOrder="0" shrinkToFit="0" vertical="bottom" wrapText="0"/>
    </xf>
    <xf borderId="0" fillId="10" fontId="28" numFmtId="0" xfId="0" applyAlignment="1" applyFont="1">
      <alignment horizontal="right" readingOrder="0" shrinkToFit="0" vertical="bottom" wrapText="0"/>
    </xf>
    <xf borderId="24" fillId="10" fontId="26" numFmtId="0" xfId="0" applyBorder="1" applyFont="1"/>
    <xf borderId="25" fillId="15" fontId="25" numFmtId="0" xfId="0" applyAlignment="1" applyBorder="1" applyFont="1">
      <alignment readingOrder="0"/>
    </xf>
    <xf borderId="0" fillId="15" fontId="26" numFmtId="0" xfId="0" applyAlignment="1" applyFont="1">
      <alignment readingOrder="0"/>
    </xf>
    <xf borderId="0" fillId="15" fontId="8" numFmtId="0" xfId="0" applyFont="1"/>
    <xf borderId="24" fillId="15" fontId="26" numFmtId="0" xfId="0" applyAlignment="1" applyBorder="1" applyFont="1">
      <alignment readingOrder="0"/>
    </xf>
    <xf borderId="0" fillId="0" fontId="26" numFmtId="0" xfId="0" applyAlignment="1" applyFont="1">
      <alignment readingOrder="0" shrinkToFit="0" wrapText="1"/>
    </xf>
    <xf borderId="7" fillId="13" fontId="25" numFmtId="0" xfId="0" applyAlignment="1" applyBorder="1" applyFont="1">
      <alignment horizontal="center" readingOrder="0"/>
    </xf>
    <xf borderId="7" fillId="13" fontId="27" numFmtId="0" xfId="0" applyAlignment="1" applyBorder="1" applyFont="1">
      <alignment readingOrder="0" shrinkToFit="0" vertical="bottom" wrapText="0"/>
    </xf>
    <xf borderId="7" fillId="14" fontId="27" numFmtId="0" xfId="0" applyAlignment="1" applyBorder="1" applyFont="1">
      <alignment readingOrder="0" shrinkToFit="0" vertical="bottom" wrapText="0"/>
    </xf>
    <xf borderId="7" fillId="15" fontId="27" numFmtId="0" xfId="0" applyAlignment="1" applyBorder="1" applyFont="1">
      <alignment readingOrder="0" shrinkToFit="0" vertical="bottom" wrapText="0"/>
    </xf>
    <xf borderId="7" fillId="6" fontId="27" numFmtId="0" xfId="0" applyAlignment="1" applyBorder="1" applyFont="1">
      <alignment readingOrder="0" shrinkToFit="0" vertical="bottom" wrapText="0"/>
    </xf>
    <xf borderId="7" fillId="10" fontId="27" numFmtId="0" xfId="0" applyAlignment="1" applyBorder="1" applyFont="1">
      <alignment readingOrder="0" shrinkToFit="0" vertical="bottom" wrapText="0"/>
    </xf>
    <xf borderId="22" fillId="15" fontId="25" numFmtId="0" xfId="0" applyAlignment="1" applyBorder="1" applyFont="1">
      <alignment readingOrder="0"/>
    </xf>
    <xf borderId="23" fillId="15" fontId="26" numFmtId="0" xfId="0" applyAlignment="1" applyBorder="1" applyFont="1">
      <alignment readingOrder="0"/>
    </xf>
    <xf borderId="23" fillId="15" fontId="8" numFmtId="0" xfId="0" applyBorder="1" applyFont="1"/>
    <xf borderId="21" fillId="15" fontId="26" numFmtId="0" xfId="0" applyAlignment="1" applyBorder="1" applyFont="1">
      <alignment readingOrder="0"/>
    </xf>
    <xf borderId="0" fillId="10" fontId="26" numFmtId="0" xfId="0" applyFont="1"/>
    <xf borderId="7" fillId="18" fontId="25" numFmtId="0" xfId="0" applyAlignment="1" applyBorder="1" applyFill="1" applyFont="1">
      <alignment horizontal="center" readingOrder="0"/>
    </xf>
    <xf borderId="31" fillId="13" fontId="28" numFmtId="167" xfId="0" applyAlignment="1" applyBorder="1" applyFont="1" applyNumberFormat="1">
      <alignment horizontal="right" readingOrder="0" shrinkToFit="0" vertical="bottom" wrapText="0"/>
    </xf>
    <xf borderId="23" fillId="13" fontId="28" numFmtId="0" xfId="0" applyAlignment="1" applyBorder="1" applyFont="1">
      <alignment horizontal="right" readingOrder="0" shrinkToFit="0" vertical="bottom" wrapText="0"/>
    </xf>
    <xf borderId="21" fillId="13" fontId="28" numFmtId="0" xfId="0" applyAlignment="1" applyBorder="1" applyFont="1">
      <alignment horizontal="center" readingOrder="0" shrinkToFit="0" vertical="bottom" wrapText="0"/>
    </xf>
    <xf borderId="23" fillId="8" fontId="28" numFmtId="167" xfId="0" applyAlignment="1" applyBorder="1" applyFont="1" applyNumberFormat="1">
      <alignment horizontal="right" readingOrder="0" shrinkToFit="0" vertical="bottom" wrapText="0"/>
    </xf>
    <xf borderId="23" fillId="8" fontId="28" numFmtId="0" xfId="0" applyAlignment="1" applyBorder="1" applyFont="1">
      <alignment horizontal="right" readingOrder="0" shrinkToFit="0" vertical="bottom" wrapText="0"/>
    </xf>
    <xf borderId="21" fillId="8" fontId="26" numFmtId="0" xfId="0" applyBorder="1" applyFont="1"/>
    <xf borderId="23" fillId="14" fontId="28" numFmtId="167" xfId="0" applyAlignment="1" applyBorder="1" applyFont="1" applyNumberFormat="1">
      <alignment horizontal="right" readingOrder="0" shrinkToFit="0" vertical="bottom" wrapText="0"/>
    </xf>
    <xf borderId="23" fillId="14" fontId="28" numFmtId="0" xfId="0" applyAlignment="1" applyBorder="1" applyFont="1">
      <alignment horizontal="right" readingOrder="0" shrinkToFit="0" vertical="bottom" wrapText="0"/>
    </xf>
    <xf borderId="21" fillId="14" fontId="26" numFmtId="0" xfId="0" applyBorder="1" applyFont="1"/>
    <xf borderId="23" fillId="15" fontId="28" numFmtId="167" xfId="0" applyAlignment="1" applyBorder="1" applyFont="1" applyNumberFormat="1">
      <alignment horizontal="right" readingOrder="0" shrinkToFit="0" vertical="bottom" wrapText="0"/>
    </xf>
    <xf borderId="23" fillId="15" fontId="28" numFmtId="0" xfId="0" applyAlignment="1" applyBorder="1" applyFont="1">
      <alignment horizontal="right" readingOrder="0" shrinkToFit="0" vertical="bottom" wrapText="0"/>
    </xf>
    <xf borderId="21" fillId="15" fontId="26" numFmtId="0" xfId="0" applyBorder="1" applyFont="1"/>
    <xf borderId="23" fillId="6" fontId="28" numFmtId="167" xfId="0" applyAlignment="1" applyBorder="1" applyFont="1" applyNumberFormat="1">
      <alignment horizontal="right" readingOrder="0" shrinkToFit="0" vertical="bottom" wrapText="0"/>
    </xf>
    <xf borderId="23" fillId="6" fontId="28" numFmtId="0" xfId="0" applyAlignment="1" applyBorder="1" applyFont="1">
      <alignment horizontal="right" readingOrder="0" shrinkToFit="0" vertical="bottom" wrapText="0"/>
    </xf>
    <xf borderId="21" fillId="6" fontId="26" numFmtId="0" xfId="0" applyBorder="1" applyFont="1"/>
    <xf borderId="23" fillId="10" fontId="28" numFmtId="167" xfId="0" applyAlignment="1" applyBorder="1" applyFont="1" applyNumberFormat="1">
      <alignment horizontal="right" readingOrder="0" shrinkToFit="0" vertical="bottom" wrapText="0"/>
    </xf>
    <xf borderId="23" fillId="10" fontId="28" numFmtId="0" xfId="0" applyAlignment="1" applyBorder="1" applyFont="1">
      <alignment horizontal="right" readingOrder="0" shrinkToFit="0" vertical="bottom" wrapText="0"/>
    </xf>
    <xf borderId="21" fillId="10" fontId="26" numFmtId="0" xfId="0" applyBorder="1" applyFont="1"/>
    <xf borderId="7" fillId="18" fontId="25" numFmtId="0" xfId="0" applyAlignment="1" applyBorder="1" applyFont="1">
      <alignment readingOrder="0"/>
    </xf>
    <xf borderId="10" fillId="18" fontId="25" numFmtId="0" xfId="0" applyAlignment="1" applyBorder="1" applyFont="1">
      <alignment readingOrder="0"/>
    </xf>
    <xf borderId="8" fillId="18" fontId="25" numFmtId="0" xfId="0" applyAlignment="1" applyBorder="1" applyFont="1">
      <alignment readingOrder="0"/>
    </xf>
    <xf borderId="30" fillId="18" fontId="26" numFmtId="0" xfId="0" applyAlignment="1" applyBorder="1" applyFont="1">
      <alignment readingOrder="0"/>
    </xf>
    <xf borderId="0" fillId="18" fontId="26" numFmtId="0" xfId="0" applyFont="1"/>
    <xf borderId="0" fillId="18" fontId="26" numFmtId="0" xfId="0" applyAlignment="1" applyFont="1">
      <alignment readingOrder="0"/>
    </xf>
    <xf borderId="24" fillId="18" fontId="26" numFmtId="0" xfId="0" applyBorder="1" applyFont="1"/>
    <xf borderId="0" fillId="0" fontId="28" numFmtId="167" xfId="0" applyAlignment="1" applyFont="1" applyNumberFormat="1">
      <alignment horizontal="right" readingOrder="0" shrinkToFit="0" vertical="bottom" wrapText="0"/>
    </xf>
    <xf borderId="0" fillId="0" fontId="28" numFmtId="0" xfId="0" applyAlignment="1" applyFont="1">
      <alignment horizontal="right" readingOrder="0" shrinkToFit="0" vertical="bottom" wrapText="0"/>
    </xf>
    <xf borderId="0" fillId="0" fontId="28" numFmtId="0" xfId="0" applyAlignment="1" applyFont="1">
      <alignment horizontal="center" readingOrder="0" shrinkToFit="0" vertical="bottom" wrapText="0"/>
    </xf>
    <xf borderId="4" fillId="19" fontId="25" numFmtId="0" xfId="0" applyAlignment="1" applyBorder="1" applyFill="1" applyFont="1">
      <alignment readingOrder="0"/>
    </xf>
    <xf borderId="10" fillId="19" fontId="25" numFmtId="0" xfId="0" applyAlignment="1" applyBorder="1" applyFont="1">
      <alignment readingOrder="0"/>
    </xf>
    <xf borderId="8" fillId="19" fontId="25" numFmtId="0" xfId="0" applyAlignment="1" applyBorder="1" applyFont="1">
      <alignment readingOrder="0"/>
    </xf>
    <xf borderId="25" fillId="19" fontId="25" numFmtId="0" xfId="0" applyAlignment="1" applyBorder="1" applyFont="1">
      <alignment readingOrder="0"/>
    </xf>
    <xf borderId="0" fillId="19" fontId="8" numFmtId="0" xfId="0" applyAlignment="1" applyFont="1">
      <alignment readingOrder="0"/>
    </xf>
    <xf borderId="0" fillId="19" fontId="26" numFmtId="0" xfId="0" applyAlignment="1" applyFont="1">
      <alignment readingOrder="0"/>
    </xf>
    <xf borderId="0" fillId="19" fontId="8" numFmtId="0" xfId="0" applyFont="1"/>
    <xf borderId="24" fillId="19" fontId="8" numFmtId="0" xfId="0" applyBorder="1" applyFont="1"/>
    <xf borderId="0" fillId="19" fontId="26" numFmtId="0" xfId="0" applyFont="1"/>
    <xf borderId="31" fillId="18" fontId="26" numFmtId="0" xfId="0" applyAlignment="1" applyBorder="1" applyFont="1">
      <alignment readingOrder="0"/>
    </xf>
    <xf borderId="23" fillId="18" fontId="26" numFmtId="0" xfId="0" applyBorder="1" applyFont="1"/>
    <xf borderId="23" fillId="18" fontId="26" numFmtId="0" xfId="0" applyAlignment="1" applyBorder="1" applyFont="1">
      <alignment readingOrder="0"/>
    </xf>
    <xf borderId="21" fillId="18" fontId="26" numFmtId="0" xfId="0" applyBorder="1" applyFont="1"/>
    <xf borderId="7" fillId="20" fontId="25" numFmtId="0" xfId="0" applyAlignment="1" applyBorder="1" applyFill="1" applyFont="1">
      <alignment horizontal="center" readingOrder="0"/>
    </xf>
    <xf borderId="4" fillId="20" fontId="25" numFmtId="0" xfId="0" applyAlignment="1" applyBorder="1" applyFont="1">
      <alignment readingOrder="0"/>
    </xf>
    <xf borderId="4" fillId="20" fontId="26" numFmtId="0" xfId="0" applyBorder="1" applyFont="1"/>
    <xf borderId="22" fillId="19" fontId="25" numFmtId="0" xfId="0" applyAlignment="1" applyBorder="1" applyFont="1">
      <alignment readingOrder="0"/>
    </xf>
    <xf borderId="23" fillId="19" fontId="26" numFmtId="0" xfId="0" applyBorder="1" applyFont="1"/>
    <xf borderId="4" fillId="19" fontId="25" numFmtId="0" xfId="0" applyBorder="1" applyFont="1"/>
    <xf borderId="0" fillId="0" fontId="26" numFmtId="0" xfId="0" applyAlignment="1" applyFont="1">
      <alignment readingOrder="0"/>
    </xf>
    <xf borderId="32" fillId="13" fontId="7" numFmtId="0" xfId="0" applyAlignment="1" applyBorder="1" applyFont="1">
      <alignment readingOrder="0" shrinkToFit="0" wrapText="1"/>
    </xf>
    <xf borderId="33" fillId="0" fontId="3" numFmtId="0" xfId="0" applyBorder="1" applyFont="1"/>
    <xf borderId="31" fillId="0" fontId="3" numFmtId="0" xfId="0" applyBorder="1" applyFont="1"/>
    <xf borderId="21" fillId="0" fontId="3" numFmtId="0" xfId="0" applyBorder="1" applyFont="1"/>
    <xf borderId="32" fillId="0" fontId="8" numFmtId="0" xfId="0" applyAlignment="1" applyBorder="1" applyFont="1">
      <alignment readingOrder="0" shrinkToFit="0" wrapText="1"/>
    </xf>
    <xf borderId="4" fillId="17" fontId="25" numFmtId="0" xfId="0" applyAlignment="1" applyBorder="1" applyFont="1">
      <alignment horizontal="left" readingOrder="0"/>
    </xf>
    <xf borderId="4" fillId="17" fontId="25" numFmtId="0" xfId="0" applyAlignment="1" applyBorder="1" applyFont="1">
      <alignment readingOrder="0"/>
    </xf>
    <xf borderId="4" fillId="17" fontId="26" numFmtId="0" xfId="0" applyBorder="1" applyFont="1"/>
    <xf borderId="4" fillId="17" fontId="8" numFmtId="0" xfId="0" applyBorder="1" applyFont="1"/>
    <xf borderId="4" fillId="21" fontId="8" numFmtId="0" xfId="0" applyAlignment="1" applyBorder="1" applyFill="1" applyFont="1">
      <alignment readingOrder="0"/>
    </xf>
    <xf borderId="4" fillId="21" fontId="25" numFmtId="0" xfId="0" applyAlignment="1" applyBorder="1" applyFont="1">
      <alignment readingOrder="0"/>
    </xf>
    <xf borderId="4" fillId="21" fontId="25" numFmtId="0" xfId="0" applyBorder="1" applyFont="1"/>
    <xf borderId="7" fillId="20" fontId="7" numFmtId="0" xfId="0" applyAlignment="1" applyBorder="1" applyFont="1">
      <alignment horizontal="center" readingOrder="0"/>
    </xf>
    <xf borderId="4" fillId="20" fontId="7" numFmtId="0" xfId="0" applyAlignment="1" applyBorder="1" applyFont="1">
      <alignment readingOrder="0"/>
    </xf>
    <xf borderId="4" fillId="20" fontId="8" numFmtId="0" xfId="0" applyBorder="1" applyFont="1"/>
    <xf borderId="32" fillId="13" fontId="7" numFmtId="0" xfId="0" applyAlignment="1" applyBorder="1" applyFont="1">
      <alignment horizontal="left" readingOrder="0" shrinkToFit="0" wrapText="1"/>
    </xf>
    <xf borderId="34" fillId="0" fontId="3" numFmtId="0" xfId="0" applyBorder="1" applyFont="1"/>
    <xf borderId="0" fillId="0" fontId="7" numFmtId="0" xfId="0" applyAlignment="1" applyFont="1">
      <alignment horizontal="left" readingOrder="0" shrinkToFit="0" wrapText="1"/>
    </xf>
    <xf borderId="30" fillId="0" fontId="3" numFmtId="0" xfId="0" applyBorder="1" applyFont="1"/>
    <xf borderId="24" fillId="0" fontId="3" numFmtId="0" xfId="0" applyBorder="1" applyFont="1"/>
    <xf borderId="23" fillId="0" fontId="3" numFmtId="0" xfId="0" applyBorder="1" applyFont="1"/>
    <xf borderId="4" fillId="22" fontId="26" numFmtId="0" xfId="0" applyAlignment="1" applyBorder="1" applyFill="1" applyFont="1">
      <alignment readingOrder="0"/>
    </xf>
    <xf borderId="0" fillId="15" fontId="26" numFmtId="0" xfId="0" applyFont="1"/>
    <xf borderId="4" fillId="22" fontId="26" numFmtId="0" xfId="0" applyBorder="1" applyFont="1"/>
    <xf borderId="23" fillId="15" fontId="26" numFmtId="0" xfId="0" applyBorder="1" applyFont="1"/>
    <xf borderId="4" fillId="23" fontId="8" numFmtId="0" xfId="0" applyAlignment="1" applyBorder="1" applyFill="1" applyFont="1">
      <alignment readingOrder="0"/>
    </xf>
    <xf borderId="4" fillId="23" fontId="25" numFmtId="0" xfId="0" applyAlignment="1" applyBorder="1" applyFont="1">
      <alignment readingOrder="0"/>
    </xf>
    <xf borderId="4" fillId="23" fontId="25" numFmtId="0" xfId="0" applyBorder="1" applyFont="1"/>
    <xf borderId="32" fillId="20" fontId="7" numFmtId="0" xfId="0" applyAlignment="1" applyBorder="1" applyFont="1">
      <alignment horizontal="left" readingOrder="0" shrinkToFit="0" vertical="bottom" wrapText="1"/>
    </xf>
    <xf borderId="0" fillId="0" fontId="8" numFmtId="0" xfId="0" applyAlignment="1" applyFont="1">
      <alignment horizontal="left" readingOrder="0" shrinkToFit="0" vertical="bottom" wrapText="1"/>
    </xf>
    <xf borderId="32" fillId="17" fontId="7" numFmtId="0" xfId="0" applyAlignment="1" applyBorder="1" applyFont="1">
      <alignment readingOrder="0" shrinkToFit="0" wrapText="1"/>
    </xf>
    <xf borderId="30" fillId="13" fontId="28" numFmtId="168" xfId="0" applyAlignment="1" applyBorder="1" applyFont="1" applyNumberFormat="1">
      <alignment horizontal="right" readingOrder="0" shrinkToFit="0" vertical="bottom" wrapText="0"/>
    </xf>
    <xf borderId="0" fillId="8" fontId="28" numFmtId="168" xfId="0" applyAlignment="1" applyFont="1" applyNumberFormat="1">
      <alignment horizontal="right" readingOrder="0" shrinkToFit="0" vertical="bottom" wrapText="0"/>
    </xf>
    <xf borderId="0" fillId="14" fontId="28" numFmtId="168" xfId="0" applyAlignment="1" applyFont="1" applyNumberFormat="1">
      <alignment horizontal="right" readingOrder="0" shrinkToFit="0" vertical="bottom" wrapText="0"/>
    </xf>
    <xf borderId="0" fillId="15" fontId="28" numFmtId="168" xfId="0" applyAlignment="1" applyFont="1" applyNumberFormat="1">
      <alignment horizontal="right" readingOrder="0" shrinkToFit="0" vertical="bottom" wrapText="0"/>
    </xf>
    <xf borderId="0" fillId="6" fontId="28" numFmtId="168" xfId="0" applyAlignment="1" applyFont="1" applyNumberFormat="1">
      <alignment horizontal="right" readingOrder="0" shrinkToFit="0" vertical="bottom" wrapText="0"/>
    </xf>
    <xf borderId="0" fillId="10" fontId="28" numFmtId="168" xfId="0" applyAlignment="1" applyFont="1" applyNumberFormat="1">
      <alignment horizontal="right" readingOrder="0" shrinkToFit="0" vertical="bottom" wrapText="0"/>
    </xf>
    <xf borderId="30" fillId="13" fontId="26" numFmtId="0" xfId="0" applyBorder="1" applyFont="1"/>
    <xf borderId="0" fillId="13" fontId="26" numFmtId="0" xfId="0" applyFont="1"/>
    <xf borderId="24" fillId="13" fontId="26" numFmtId="0" xfId="0" applyBorder="1" applyFont="1"/>
    <xf borderId="0" fillId="8" fontId="26" numFmtId="0" xfId="0" applyFont="1"/>
    <xf borderId="30" fillId="14" fontId="26" numFmtId="0" xfId="0" applyBorder="1" applyFont="1"/>
    <xf borderId="0" fillId="14" fontId="26" numFmtId="0" xfId="0" applyFont="1"/>
    <xf borderId="30" fillId="15" fontId="26" numFmtId="0" xfId="0" applyBorder="1" applyFont="1"/>
    <xf borderId="30" fillId="6" fontId="26" numFmtId="0" xfId="0" applyBorder="1" applyFont="1"/>
    <xf borderId="0" fillId="6" fontId="26" numFmtId="0" xfId="0" applyFont="1"/>
    <xf borderId="30" fillId="10" fontId="26" numFmtId="0" xfId="0" applyBorder="1" applyFont="1"/>
    <xf borderId="23" fillId="13" fontId="26" numFmtId="0" xfId="0" applyBorder="1" applyFont="1"/>
    <xf borderId="21" fillId="13" fontId="26" numFmtId="0" xfId="0" applyBorder="1" applyFont="1"/>
    <xf borderId="23" fillId="8" fontId="26" numFmtId="0" xfId="0" applyBorder="1" applyFont="1"/>
    <xf borderId="31" fillId="14" fontId="26" numFmtId="0" xfId="0" applyBorder="1" applyFont="1"/>
    <xf borderId="23" fillId="14" fontId="26" numFmtId="0" xfId="0" applyBorder="1" applyFont="1"/>
    <xf borderId="31" fillId="15" fontId="26" numFmtId="0" xfId="0" applyBorder="1" applyFont="1"/>
    <xf borderId="31" fillId="6" fontId="26" numFmtId="0" xfId="0" applyBorder="1" applyFont="1"/>
    <xf borderId="23" fillId="6" fontId="26" numFmtId="0" xfId="0" applyBorder="1" applyFont="1"/>
    <xf borderId="31" fillId="10" fontId="26" numFmtId="0" xfId="0" applyBorder="1" applyFont="1"/>
    <xf borderId="23" fillId="10" fontId="26" numFmtId="0" xfId="0" applyBorder="1" applyFont="1"/>
  </cellXfs>
  <cellStyles count="1">
    <cellStyle xfId="0" name="Normal" builtinId="0"/>
  </cellStyles>
  <dxfs count="11">
    <dxf>
      <font/>
      <fill>
        <patternFill patternType="none"/>
      </fill>
      <border/>
    </dxf>
    <dxf>
      <font/>
      <fill>
        <patternFill patternType="solid">
          <fgColor rgb="FFF46524"/>
          <bgColor rgb="FFF46524"/>
        </patternFill>
      </fill>
      <border/>
    </dxf>
    <dxf>
      <font/>
      <fill>
        <patternFill patternType="solid">
          <fgColor rgb="FFFFFFFF"/>
          <bgColor rgb="FFFFFFFF"/>
        </patternFill>
      </fill>
      <border/>
    </dxf>
    <dxf>
      <font/>
      <fill>
        <patternFill patternType="solid">
          <fgColor rgb="FFFFE6DD"/>
          <bgColor rgb="FFFFE6DD"/>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B7E1CD"/>
          <bgColor rgb="FFB7E1CD"/>
        </patternFill>
      </fill>
      <border/>
    </dxf>
  </dxfs>
  <tableStyles count="8">
    <tableStyle count="3" pivot="0" name="Historical Data Daily-style">
      <tableStyleElement dxfId="1" type="headerRow"/>
      <tableStyleElement dxfId="2" type="firstRowStripe"/>
      <tableStyleElement dxfId="3" type="secondRowStripe"/>
    </tableStyle>
    <tableStyle count="3" pivot="0" name="Historical Data Monthly-style">
      <tableStyleElement dxfId="1" type="headerRow"/>
      <tableStyleElement dxfId="2" type="firstRowStripe"/>
      <tableStyleElement dxfId="3" type="secondRowStripe"/>
    </tableStyle>
    <tableStyle count="3" pivot="0" name="NIFTY 50 -style">
      <tableStyleElement dxfId="1" type="headerRow"/>
      <tableStyleElement dxfId="2" type="firstRowStripe"/>
      <tableStyleElement dxfId="3" type="secondRowStripe"/>
    </tableStyle>
    <tableStyle count="3" pivot="0" name="NIFTY 50 -style 2">
      <tableStyleElement dxfId="1" type="headerRow"/>
      <tableStyleElement dxfId="2" type="firstRowStripe"/>
      <tableStyleElement dxfId="3" type="secondRowStripe"/>
    </tableStyle>
    <tableStyle count="3" pivot="0" name="Technical Analysis-style">
      <tableStyleElement dxfId="4" type="headerRow"/>
      <tableStyleElement dxfId="2" type="firstRowStripe"/>
      <tableStyleElement dxfId="5" type="secondRowStripe"/>
    </tableStyle>
    <tableStyle count="3" pivot="0" name="Technical Analysis-style 2">
      <tableStyleElement dxfId="6" type="headerRow"/>
      <tableStyleElement dxfId="2" type="firstRowStripe"/>
      <tableStyleElement dxfId="7" type="secondRowStripe"/>
    </tableStyle>
    <tableStyle count="3" pivot="0" name="Balance Sheet-style">
      <tableStyleElement dxfId="8" type="headerRow"/>
      <tableStyleElement dxfId="2" type="firstRowStripe"/>
      <tableStyleElement dxfId="9" type="secondRowStripe"/>
    </tableStyle>
    <tableStyle count="3" pivot="0" name="Income Statement-style">
      <tableStyleElement dxfId="8" type="headerRow"/>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Correlation Between NIFTY 50 and Parag Milk Foods Stock Prices</a:t>
            </a:r>
          </a:p>
        </c:rich>
      </c:tx>
      <c:overlay val="0"/>
    </c:title>
    <c:plotArea>
      <c:layout/>
      <c:scatterChart>
        <c:scatterStyle val="lineMarker"/>
        <c:varyColors val="0"/>
        <c:ser>
          <c:idx val="0"/>
          <c:order val="0"/>
          <c:tx>
            <c:strRef>
              <c:f>'Historical Data Daily'!$E$1</c:f>
            </c:strRef>
          </c:tx>
          <c:spPr>
            <a:ln>
              <a:noFill/>
            </a:ln>
          </c:spPr>
          <c:marker>
            <c:symbol val="circle"/>
            <c:size val="2"/>
            <c:spPr>
              <a:solidFill>
                <a:srgbClr val="4A86E8"/>
              </a:solidFill>
              <a:ln cmpd="sng">
                <a:solidFill>
                  <a:srgbClr val="4A86E8"/>
                </a:solidFill>
              </a:ln>
            </c:spPr>
          </c:marker>
          <c:xVal>
            <c:numRef>
              <c:f>'NIFTY 50 '!$E$3:$E$1001</c:f>
            </c:numRef>
          </c:xVal>
          <c:yVal>
            <c:numRef>
              <c:f>'Historical Data Daily'!$E$2:$E$1000</c:f>
              <c:numCache/>
            </c:numRef>
          </c:yVal>
        </c:ser>
        <c:dLbls>
          <c:showLegendKey val="0"/>
          <c:showVal val="0"/>
          <c:showCatName val="0"/>
          <c:showSerName val="0"/>
          <c:showPercent val="0"/>
          <c:showBubbleSize val="0"/>
        </c:dLbls>
        <c:axId val="837153438"/>
        <c:axId val="504419354"/>
      </c:scatterChart>
      <c:valAx>
        <c:axId val="83715343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NIFTY 50</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4419354"/>
      </c:valAx>
      <c:valAx>
        <c:axId val="5044193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PAMF</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715343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PMFL Close</a:t>
            </a:r>
          </a:p>
        </c:rich>
      </c:tx>
      <c:overlay val="0"/>
    </c:title>
    <c:plotArea>
      <c:layout/>
      <c:lineChart>
        <c:ser>
          <c:idx val="0"/>
          <c:order val="0"/>
          <c:tx>
            <c:strRef>
              <c:f>'Historical Data Daily'!$E$1</c:f>
            </c:strRef>
          </c:tx>
          <c:spPr>
            <a:ln cmpd="sng">
              <a:solidFill>
                <a:srgbClr val="4285F4"/>
              </a:solidFill>
            </a:ln>
          </c:spPr>
          <c:marker>
            <c:symbol val="none"/>
          </c:marker>
          <c:cat>
            <c:strRef>
              <c:f>'Historical Data Daily'!$A$2:$A$1000</c:f>
            </c:strRef>
          </c:cat>
          <c:val>
            <c:numRef>
              <c:f>'Historical Data Daily'!$E$2:$E$1000</c:f>
              <c:numCache/>
            </c:numRef>
          </c:val>
          <c:smooth val="0"/>
        </c:ser>
        <c:ser>
          <c:idx val="1"/>
          <c:order val="1"/>
          <c:tx>
            <c:strRef>
              <c:f>'Technical Analysis'!$N$1</c:f>
            </c:strRef>
          </c:tx>
          <c:spPr>
            <a:ln cmpd="sng">
              <a:solidFill>
                <a:srgbClr val="EA4335"/>
              </a:solidFill>
            </a:ln>
          </c:spPr>
          <c:marker>
            <c:symbol val="none"/>
          </c:marker>
          <c:cat>
            <c:strRef>
              <c:f>'Historical Data Daily'!$A$2:$A$1000</c:f>
            </c:strRef>
          </c:cat>
          <c:val>
            <c:numRef>
              <c:f>'Technical Analysis'!$N$2:$N$1000</c:f>
              <c:numCache/>
            </c:numRef>
          </c:val>
          <c:smooth val="0"/>
        </c:ser>
        <c:axId val="1935409316"/>
        <c:axId val="1619224997"/>
      </c:lineChart>
      <c:catAx>
        <c:axId val="19354093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619224997"/>
      </c:catAx>
      <c:valAx>
        <c:axId val="16192249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PMFL 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540931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Volatility of Stock Price in a Day</a:t>
            </a:r>
          </a:p>
        </c:rich>
      </c:tx>
      <c:overlay val="0"/>
    </c:title>
    <c:plotArea>
      <c:layout/>
      <c:lineChart>
        <c:ser>
          <c:idx val="0"/>
          <c:order val="0"/>
          <c:tx>
            <c:strRef>
              <c:f>'Historical Data Daily'!$L$1</c:f>
            </c:strRef>
          </c:tx>
          <c:spPr>
            <a:ln cmpd="sng">
              <a:solidFill>
                <a:srgbClr val="4285F4"/>
              </a:solidFill>
            </a:ln>
          </c:spPr>
          <c:marker>
            <c:symbol val="none"/>
          </c:marker>
          <c:cat>
            <c:strRef>
              <c:f>'Historical Data Daily'!$A$2:$A$1000</c:f>
            </c:strRef>
          </c:cat>
          <c:val>
            <c:numRef>
              <c:f>'Historical Data Daily'!$L$2:$L$1000</c:f>
              <c:numCache/>
            </c:numRef>
          </c:val>
          <c:smooth val="0"/>
        </c:ser>
        <c:axId val="63623091"/>
        <c:axId val="271114337"/>
      </c:lineChart>
      <c:catAx>
        <c:axId val="63623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71114337"/>
      </c:catAx>
      <c:valAx>
        <c:axId val="2711143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Daily Range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62309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CHG% in Stock Price</a:t>
            </a:r>
          </a:p>
        </c:rich>
      </c:tx>
      <c:overlay val="0"/>
    </c:title>
    <c:plotArea>
      <c:layout/>
      <c:lineChart>
        <c:ser>
          <c:idx val="0"/>
          <c:order val="0"/>
          <c:tx>
            <c:strRef>
              <c:f>'Historical Data Daily'!$N$1</c:f>
            </c:strRef>
          </c:tx>
          <c:spPr>
            <a:ln cmpd="sng">
              <a:solidFill>
                <a:srgbClr val="4285F4"/>
              </a:solidFill>
            </a:ln>
          </c:spPr>
          <c:marker>
            <c:symbol val="none"/>
          </c:marker>
          <c:cat>
            <c:strRef>
              <c:f>'Historical Data Daily'!$A$2:$A$1000</c:f>
            </c:strRef>
          </c:cat>
          <c:val>
            <c:numRef>
              <c:f>'Historical Data Daily'!$N$2:$N$1000</c:f>
              <c:numCache/>
            </c:numRef>
          </c:val>
          <c:smooth val="0"/>
        </c:ser>
        <c:ser>
          <c:idx val="1"/>
          <c:order val="1"/>
          <c:tx>
            <c:strRef>
              <c:f>'Historical Data Daily'!$H$1</c:f>
            </c:strRef>
          </c:tx>
          <c:spPr>
            <a:ln cmpd="sng">
              <a:solidFill>
                <a:srgbClr val="EA4335"/>
              </a:solidFill>
            </a:ln>
          </c:spPr>
          <c:marker>
            <c:symbol val="none"/>
          </c:marker>
          <c:cat>
            <c:strRef>
              <c:f>'Historical Data Daily'!$A$2:$A$1000</c:f>
            </c:strRef>
          </c:cat>
          <c:val>
            <c:numRef>
              <c:f>'Historical Data Daily'!$H$2:$H$1000</c:f>
              <c:numCache/>
            </c:numRef>
          </c:val>
          <c:smooth val="0"/>
        </c:ser>
        <c:axId val="1116799576"/>
        <c:axId val="1377977005"/>
      </c:lineChart>
      <c:catAx>
        <c:axId val="11167995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377977005"/>
      </c:catAx>
      <c:valAx>
        <c:axId val="1377977005"/>
        <c:scaling>
          <c:orientation val="minMax"/>
        </c:scaling>
        <c:delete val="0"/>
        <c:axPos val="l"/>
        <c:majorGridlines>
          <c:spPr>
            <a:ln>
              <a:solidFill>
                <a:srgbClr val="B7B7B7"/>
              </a:solidFill>
            </a:ln>
          </c:spPr>
        </c:majorGridlines>
        <c:minorGridlines>
          <c:spPr>
            <a:ln>
              <a:solidFill>
                <a:srgbClr val="B6D7A8"/>
              </a:solidFill>
            </a:ln>
          </c:spPr>
        </c:minorGridlines>
        <c:title>
          <c:tx>
            <c:rich>
              <a:bodyPr/>
              <a:lstStyle/>
              <a:p>
                <a:pPr lvl="0">
                  <a:defRPr b="0">
                    <a:solidFill>
                      <a:srgbClr val="000000"/>
                    </a:solidFill>
                    <a:latin typeface="+mn-lt"/>
                  </a:defRPr>
                </a:pPr>
                <a:r>
                  <a:rPr b="0">
                    <a:solidFill>
                      <a:srgbClr val="000000"/>
                    </a:solidFill>
                    <a:latin typeface="+mn-lt"/>
                  </a:rPr>
                  <a:t>CHG%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679957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Changing Beta </a:t>
            </a:r>
          </a:p>
        </c:rich>
      </c:tx>
      <c:overlay val="0"/>
    </c:title>
    <c:plotArea>
      <c:layout/>
      <c:lineChart>
        <c:ser>
          <c:idx val="0"/>
          <c:order val="0"/>
          <c:tx>
            <c:strRef>
              <c:f>'Descriptive Stats'!$B$48</c:f>
            </c:strRef>
          </c:tx>
          <c:spPr>
            <a:ln cmpd="sng">
              <a:solidFill>
                <a:srgbClr val="4285F4"/>
              </a:solidFill>
            </a:ln>
          </c:spPr>
          <c:marker>
            <c:symbol val="none"/>
          </c:marker>
          <c:cat>
            <c:strRef>
              <c:f>'Descriptive Stats'!$A$49:$A$52</c:f>
            </c:strRef>
          </c:cat>
          <c:val>
            <c:numRef>
              <c:f>'Descriptive Stats'!$B$49:$B$52</c:f>
              <c:numCache/>
            </c:numRef>
          </c:val>
          <c:smooth val="1"/>
        </c:ser>
        <c:ser>
          <c:idx val="1"/>
          <c:order val="1"/>
          <c:tx>
            <c:strRef>
              <c:f>'Descriptive Stats'!$C$48</c:f>
            </c:strRef>
          </c:tx>
          <c:spPr>
            <a:ln cmpd="sng">
              <a:solidFill>
                <a:srgbClr val="EA4335"/>
              </a:solidFill>
            </a:ln>
          </c:spPr>
          <c:marker>
            <c:symbol val="none"/>
          </c:marker>
          <c:cat>
            <c:strRef>
              <c:f>'Descriptive Stats'!$A$49:$A$52</c:f>
            </c:strRef>
          </c:cat>
          <c:val>
            <c:numRef>
              <c:f>'Descriptive Stats'!$C$49:$C$52</c:f>
              <c:numCache/>
            </c:numRef>
          </c:val>
          <c:smooth val="1"/>
        </c:ser>
        <c:axId val="1223292368"/>
        <c:axId val="1463889073"/>
      </c:lineChart>
      <c:catAx>
        <c:axId val="12232923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Time Frame </a:t>
                </a:r>
              </a:p>
            </c:rich>
          </c:tx>
          <c:overlay val="0"/>
        </c:title>
        <c:numFmt formatCode="General" sourceLinked="1"/>
        <c:majorTickMark val="none"/>
        <c:minorTickMark val="none"/>
        <c:spPr/>
        <c:txPr>
          <a:bodyPr/>
          <a:lstStyle/>
          <a:p>
            <a:pPr lvl="0">
              <a:defRPr b="0">
                <a:solidFill>
                  <a:srgbClr val="000000"/>
                </a:solidFill>
                <a:latin typeface="+mn-lt"/>
              </a:defRPr>
            </a:pPr>
          </a:p>
        </c:txPr>
        <c:crossAx val="1463889073"/>
      </c:catAx>
      <c:valAx>
        <c:axId val="14638890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Beta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329236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MACD and Signal Line</a:t>
            </a:r>
          </a:p>
        </c:rich>
      </c:tx>
      <c:overlay val="0"/>
    </c:title>
    <c:plotArea>
      <c:layout/>
      <c:lineChart>
        <c:ser>
          <c:idx val="0"/>
          <c:order val="0"/>
          <c:tx>
            <c:strRef>
              <c:f>'Technical Analysis'!$R$1</c:f>
            </c:strRef>
          </c:tx>
          <c:spPr>
            <a:ln cmpd="sng">
              <a:solidFill>
                <a:srgbClr val="4285F4"/>
              </a:solidFill>
            </a:ln>
          </c:spPr>
          <c:marker>
            <c:symbol val="none"/>
          </c:marker>
          <c:cat>
            <c:strRef>
              <c:f>'Technical Analysis'!$M$2:$M$741</c:f>
            </c:strRef>
          </c:cat>
          <c:val>
            <c:numRef>
              <c:f>'Technical Analysis'!$R$2:$R$741</c:f>
              <c:numCache/>
            </c:numRef>
          </c:val>
          <c:smooth val="0"/>
        </c:ser>
        <c:ser>
          <c:idx val="1"/>
          <c:order val="1"/>
          <c:tx>
            <c:strRef>
              <c:f>'Technical Analysis'!$S$1</c:f>
            </c:strRef>
          </c:tx>
          <c:spPr>
            <a:ln cmpd="sng">
              <a:solidFill>
                <a:srgbClr val="EA4335"/>
              </a:solidFill>
            </a:ln>
          </c:spPr>
          <c:marker>
            <c:symbol val="none"/>
          </c:marker>
          <c:cat>
            <c:strRef>
              <c:f>'Technical Analysis'!$M$2:$M$741</c:f>
            </c:strRef>
          </c:cat>
          <c:val>
            <c:numRef>
              <c:f>'Technical Analysis'!$S$2:$S$741</c:f>
              <c:numCache/>
            </c:numRef>
          </c:val>
          <c:smooth val="0"/>
        </c:ser>
        <c:axId val="1488924946"/>
        <c:axId val="281625481"/>
      </c:lineChart>
      <c:catAx>
        <c:axId val="14889249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81625481"/>
      </c:catAx>
      <c:valAx>
        <c:axId val="2816254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88924946"/>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Bollinger Bands(10)</a:t>
            </a:r>
          </a:p>
        </c:rich>
      </c:tx>
      <c:overlay val="0"/>
    </c:title>
    <c:plotArea>
      <c:layout/>
      <c:lineChart>
        <c:ser>
          <c:idx val="0"/>
          <c:order val="0"/>
          <c:tx>
            <c:strRef>
              <c:f>'Technical Analysis'!$N$1</c:f>
            </c:strRef>
          </c:tx>
          <c:spPr>
            <a:ln cmpd="sng">
              <a:solidFill>
                <a:srgbClr val="000000">
                  <a:alpha val="100000"/>
                </a:srgbClr>
              </a:solidFill>
            </a:ln>
          </c:spPr>
          <c:marker>
            <c:symbol val="none"/>
          </c:marker>
          <c:cat>
            <c:strRef>
              <c:f>'Technical Analysis'!$M$2:$M$741</c:f>
            </c:strRef>
          </c:cat>
          <c:val>
            <c:numRef>
              <c:f>'Technical Analysis'!$N$2:$N$741</c:f>
              <c:numCache/>
            </c:numRef>
          </c:val>
          <c:smooth val="0"/>
        </c:ser>
        <c:ser>
          <c:idx val="1"/>
          <c:order val="1"/>
          <c:tx>
            <c:strRef>
              <c:f>'Technical Analysis'!$U$1</c:f>
            </c:strRef>
          </c:tx>
          <c:spPr>
            <a:ln cmpd="sng">
              <a:solidFill>
                <a:srgbClr val="00FF00">
                  <a:alpha val="100000"/>
                </a:srgbClr>
              </a:solidFill>
            </a:ln>
          </c:spPr>
          <c:marker>
            <c:symbol val="none"/>
          </c:marker>
          <c:cat>
            <c:strRef>
              <c:f>'Technical Analysis'!$M$2:$M$741</c:f>
            </c:strRef>
          </c:cat>
          <c:val>
            <c:numRef>
              <c:f>'Technical Analysis'!$U$2:$U$741</c:f>
              <c:numCache/>
            </c:numRef>
          </c:val>
          <c:smooth val="0"/>
        </c:ser>
        <c:ser>
          <c:idx val="2"/>
          <c:order val="2"/>
          <c:tx>
            <c:strRef>
              <c:f>'Technical Analysis'!$V$1</c:f>
            </c:strRef>
          </c:tx>
          <c:spPr>
            <a:ln cmpd="sng">
              <a:solidFill>
                <a:srgbClr val="FF0000">
                  <a:alpha val="100000"/>
                </a:srgbClr>
              </a:solidFill>
            </a:ln>
          </c:spPr>
          <c:marker>
            <c:symbol val="none"/>
          </c:marker>
          <c:cat>
            <c:strRef>
              <c:f>'Technical Analysis'!$M$2:$M$741</c:f>
            </c:strRef>
          </c:cat>
          <c:val>
            <c:numRef>
              <c:f>'Technical Analysis'!$V$2:$V$741</c:f>
              <c:numCache/>
            </c:numRef>
          </c:val>
          <c:smooth val="0"/>
        </c:ser>
        <c:axId val="1262974439"/>
        <c:axId val="112426488"/>
      </c:lineChart>
      <c:catAx>
        <c:axId val="12629744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12426488"/>
      </c:catAx>
      <c:valAx>
        <c:axId val="1124264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2974439"/>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image" Target="../media/image11.png"/><Relationship Id="rId4" Type="http://schemas.openxmlformats.org/officeDocument/2006/relationships/image" Target="../media/image9.png"/><Relationship Id="rId11" Type="http://schemas.openxmlformats.org/officeDocument/2006/relationships/image" Target="../media/image1.png"/><Relationship Id="rId10" Type="http://schemas.openxmlformats.org/officeDocument/2006/relationships/image" Target="../media/image2.png"/><Relationship Id="rId12" Type="http://schemas.openxmlformats.org/officeDocument/2006/relationships/image" Target="../media/image5.png"/><Relationship Id="rId9" Type="http://schemas.openxmlformats.org/officeDocument/2006/relationships/image" Target="../media/image6.png"/><Relationship Id="rId5" Type="http://schemas.openxmlformats.org/officeDocument/2006/relationships/image" Target="../media/image10.png"/><Relationship Id="rId6" Type="http://schemas.openxmlformats.org/officeDocument/2006/relationships/image" Target="../media/image8.png"/><Relationship Id="rId7" Type="http://schemas.openxmlformats.org/officeDocument/2006/relationships/image" Target="../media/image4.png"/><Relationship Id="rId8"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23</xdr:row>
      <xdr:rowOff>342900</xdr:rowOff>
    </xdr:from>
    <xdr:ext cx="6858000" cy="4000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276225</xdr:colOff>
      <xdr:row>0</xdr:row>
      <xdr:rowOff>152400</xdr:rowOff>
    </xdr:from>
    <xdr:ext cx="6772275" cy="40862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276225</xdr:colOff>
      <xdr:row>43</xdr:row>
      <xdr:rowOff>285750</xdr:rowOff>
    </xdr:from>
    <xdr:ext cx="6905625" cy="43053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276225</xdr:colOff>
      <xdr:row>92</xdr:row>
      <xdr:rowOff>142875</xdr:rowOff>
    </xdr:from>
    <xdr:ext cx="6981825" cy="40862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676275</xdr:colOff>
      <xdr:row>53</xdr:row>
      <xdr:rowOff>142875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28575</xdr:colOff>
      <xdr:row>32</xdr:row>
      <xdr:rowOff>95250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28575</xdr:colOff>
      <xdr:row>12</xdr:row>
      <xdr:rowOff>9525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7</xdr:row>
      <xdr:rowOff>-66675</xdr:rowOff>
    </xdr:from>
    <xdr:ext cx="10334625" cy="5210175"/>
    <xdr:pic>
      <xdr:nvPicPr>
        <xdr:cNvPr id="0" name="image1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209550</xdr:colOff>
      <xdr:row>34</xdr:row>
      <xdr:rowOff>190500</xdr:rowOff>
    </xdr:from>
    <xdr:ext cx="10496550" cy="5248275"/>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209550</xdr:colOff>
      <xdr:row>63</xdr:row>
      <xdr:rowOff>200025</xdr:rowOff>
    </xdr:from>
    <xdr:ext cx="10496550" cy="5248275"/>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152400</xdr:colOff>
      <xdr:row>92</xdr:row>
      <xdr:rowOff>152400</xdr:rowOff>
    </xdr:from>
    <xdr:ext cx="10496550" cy="5248275"/>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123825</xdr:colOff>
      <xdr:row>121</xdr:row>
      <xdr:rowOff>133350</xdr:rowOff>
    </xdr:from>
    <xdr:ext cx="10496550" cy="5210175"/>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152400</xdr:colOff>
      <xdr:row>149</xdr:row>
      <xdr:rowOff>171450</xdr:rowOff>
    </xdr:from>
    <xdr:ext cx="10429875" cy="5915025"/>
    <xdr:pic>
      <xdr:nvPicPr>
        <xdr:cNvPr id="0" name="image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152400</xdr:colOff>
      <xdr:row>181</xdr:row>
      <xdr:rowOff>28575</xdr:rowOff>
    </xdr:from>
    <xdr:ext cx="10334625" cy="5915025"/>
    <xdr:pic>
      <xdr:nvPicPr>
        <xdr:cNvPr id="0" name="image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76200</xdr:colOff>
      <xdr:row>214</xdr:row>
      <xdr:rowOff>76200</xdr:rowOff>
    </xdr:from>
    <xdr:ext cx="10496550" cy="5972175"/>
    <xdr:pic>
      <xdr:nvPicPr>
        <xdr:cNvPr id="0" name="image2.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123825</xdr:colOff>
      <xdr:row>245</xdr:row>
      <xdr:rowOff>171450</xdr:rowOff>
    </xdr:from>
    <xdr:ext cx="10429875" cy="5915025"/>
    <xdr:pic>
      <xdr:nvPicPr>
        <xdr:cNvPr id="0" name="image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123825</xdr:colOff>
      <xdr:row>278</xdr:row>
      <xdr:rowOff>95250</xdr:rowOff>
    </xdr:from>
    <xdr:ext cx="10401300" cy="5857875"/>
    <xdr:pic>
      <xdr:nvPicPr>
        <xdr:cNvPr id="0" name="image5.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1085850</xdr:colOff>
      <xdr:row>7</xdr:row>
      <xdr:rowOff>123825</xdr:rowOff>
    </xdr:from>
    <xdr:ext cx="8391525" cy="54292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S1001"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Historical Data Dail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Z37"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Historical Data Monthly-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2:J742" displayName="Table_3" name="Table_3" id="3">
  <tableColumns count="10">
    <tableColumn name="Date" id="1"/>
    <tableColumn name="Open" id="2"/>
    <tableColumn name="High" id="3"/>
    <tableColumn name="Low" id="4"/>
    <tableColumn name="Close" id="5"/>
    <tableColumn name="Adj Close" id="6"/>
    <tableColumn name="Volume" id="7"/>
    <tableColumn name="HPR" id="8"/>
    <tableColumn name="HPY" id="9"/>
    <tableColumn name="CHG % " id="10"/>
  </tableColumns>
  <tableStyleInfo name="NIFTY 50 -style" showColumnStripes="0" showFirstColumn="1" showLastColumn="1" showRowStripes="1"/>
</table>
</file>

<file path=xl/tables/table4.xml><?xml version="1.0" encoding="utf-8"?>
<table xmlns="http://schemas.openxmlformats.org/spreadsheetml/2006/main" ref="L2:T38" displayName="Table_4" name="Table_4" id="4">
  <tableColumns count="9">
    <tableColumn name="Date" id="1"/>
    <tableColumn name="Open" id="2"/>
    <tableColumn name="High" id="3"/>
    <tableColumn name="Low" id="4"/>
    <tableColumn name="Close" id="5"/>
    <tableColumn name="Adj Close" id="6"/>
    <tableColumn name="Volume" id="7"/>
    <tableColumn name="HPR" id="8"/>
    <tableColumn name="HPY" id="9"/>
  </tableColumns>
  <tableStyleInfo name="NIFTY 50 -style 2" showColumnStripes="0" showFirstColumn="1" showLastColumn="1" showRowStripes="1"/>
</table>
</file>

<file path=xl/tables/table5.xml><?xml version="1.0" encoding="utf-8"?>
<table xmlns="http://schemas.openxmlformats.org/spreadsheetml/2006/main" ref="M1:M1001" displayName="Table_5" name="Table_5" id="5">
  <tableColumns count="1">
    <tableColumn name="Date" id="1"/>
  </tableColumns>
  <tableStyleInfo name="Technical Analysis-style" showColumnStripes="0" showFirstColumn="1" showLastColumn="1" showRowStripes="1"/>
</table>
</file>

<file path=xl/tables/table6.xml><?xml version="1.0" encoding="utf-8"?>
<table xmlns="http://schemas.openxmlformats.org/spreadsheetml/2006/main" ref="N1:V1007" displayName="Table_6" name="Table_6" id="6">
  <tableColumns count="9">
    <tableColumn name="10 SMA of Close" id="1"/>
    <tableColumn name="Std Dev of Close " id="2"/>
    <tableColumn name="EMA (26)" id="3"/>
    <tableColumn name="EMA (12)" id="4"/>
    <tableColumn name="MACD" id="5"/>
    <tableColumn name="Signal Line" id="6"/>
    <tableColumn name="MACD-Signal Line" id="7"/>
    <tableColumn name="Upper Band " id="8"/>
    <tableColumn name="Lower Band " id="9"/>
  </tableColumns>
  <tableStyleInfo name="Technical Analysis-style 2" showColumnStripes="0" showFirstColumn="1" showLastColumn="1" showRowStripes="1"/>
</table>
</file>

<file path=xl/tables/table7.xml><?xml version="1.0" encoding="utf-8"?>
<table xmlns="http://schemas.openxmlformats.org/spreadsheetml/2006/main" headerRowCount="0" ref="A1:D37" displayName="Table_7" name="Table_7" id="7">
  <tableColumns count="4">
    <tableColumn name="Column1" id="1"/>
    <tableColumn name="Column2" id="2"/>
    <tableColumn name="Column3" id="3"/>
    <tableColumn name="Column4" id="4"/>
  </tableColumns>
  <tableStyleInfo name="Balance Sheet-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D23" displayName="Table_8" name="Table_8" id="8">
  <tableColumns count="4">
    <tableColumn name="Column1" id="1"/>
    <tableColumn name="Column2" id="2"/>
    <tableColumn name="Column3" id="3"/>
    <tableColumn name="Column4" id="4"/>
  </tableColumns>
  <tableStyleInfo name="Income Statemen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3.x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0Qd4o2wpoOnkXvdmh7tgRpWqeYecYUBWyTw5ZyF35Ao/edit" TargetMode="External"/><Relationship Id="rId2" Type="http://schemas.openxmlformats.org/officeDocument/2006/relationships/drawing" Target="../drawings/drawing6.xml"/><Relationship Id="rId5" Type="http://schemas.openxmlformats.org/officeDocument/2006/relationships/table" Target="../tables/table5.xml"/><Relationship Id="rId6"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4.63"/>
    <col customWidth="1" min="3" max="3" width="31.25"/>
    <col customWidth="1" min="4" max="4" width="50.75"/>
  </cols>
  <sheetData>
    <row r="1">
      <c r="A1" s="1"/>
      <c r="B1" s="1"/>
      <c r="C1" s="2"/>
      <c r="D1" s="2"/>
      <c r="E1" s="1"/>
      <c r="F1" s="1"/>
      <c r="G1" s="1"/>
      <c r="H1" s="1"/>
      <c r="I1" s="1"/>
      <c r="J1" s="1"/>
      <c r="K1" s="1"/>
      <c r="L1" s="1"/>
      <c r="M1" s="1"/>
      <c r="N1" s="1"/>
      <c r="O1" s="1"/>
      <c r="P1" s="1"/>
      <c r="Q1" s="1"/>
      <c r="R1" s="1"/>
      <c r="S1" s="1"/>
      <c r="T1" s="1"/>
      <c r="U1" s="1"/>
      <c r="V1" s="1"/>
      <c r="W1" s="1"/>
      <c r="X1" s="1"/>
      <c r="Y1" s="1"/>
      <c r="Z1" s="1"/>
      <c r="AA1" s="1"/>
      <c r="AB1" s="1"/>
    </row>
    <row r="2">
      <c r="A2" s="3"/>
      <c r="B2" s="4"/>
      <c r="C2" s="5" t="s">
        <v>0</v>
      </c>
      <c r="D2" s="5" t="s">
        <v>1</v>
      </c>
      <c r="E2" s="6"/>
      <c r="F2" s="1"/>
      <c r="G2" s="1"/>
      <c r="H2" s="1"/>
      <c r="I2" s="1"/>
      <c r="J2" s="1"/>
      <c r="K2" s="1"/>
      <c r="L2" s="1"/>
      <c r="M2" s="1"/>
      <c r="N2" s="1"/>
      <c r="O2" s="1"/>
      <c r="P2" s="1"/>
      <c r="Q2" s="1"/>
      <c r="R2" s="1"/>
      <c r="S2" s="1"/>
      <c r="T2" s="1"/>
      <c r="U2" s="1"/>
      <c r="V2" s="1"/>
      <c r="W2" s="1"/>
      <c r="X2" s="1"/>
      <c r="Y2" s="1"/>
      <c r="Z2" s="1"/>
      <c r="AA2" s="1"/>
      <c r="AB2" s="1"/>
    </row>
    <row r="3">
      <c r="A3" s="1"/>
      <c r="B3" s="1"/>
      <c r="C3" s="7"/>
      <c r="D3" s="7"/>
      <c r="E3" s="1"/>
      <c r="F3" s="1"/>
      <c r="G3" s="1"/>
      <c r="H3" s="1"/>
      <c r="I3" s="1"/>
      <c r="J3" s="1"/>
      <c r="K3" s="1"/>
      <c r="L3" s="1"/>
      <c r="M3" s="1"/>
      <c r="N3" s="1"/>
      <c r="O3" s="1"/>
      <c r="P3" s="1"/>
      <c r="Q3" s="1"/>
      <c r="R3" s="1"/>
      <c r="S3" s="1"/>
      <c r="T3" s="1"/>
      <c r="U3" s="1"/>
      <c r="V3" s="1"/>
      <c r="W3" s="1"/>
      <c r="X3" s="1"/>
      <c r="Y3" s="1"/>
      <c r="Z3" s="1"/>
      <c r="AA3" s="1"/>
      <c r="AB3" s="1"/>
    </row>
    <row r="4">
      <c r="A4" s="8"/>
      <c r="B4" s="9"/>
      <c r="C4" s="10" t="s">
        <v>2</v>
      </c>
      <c r="D4" s="11"/>
      <c r="E4" s="6"/>
      <c r="F4" s="1"/>
      <c r="G4" s="1"/>
      <c r="H4" s="1"/>
      <c r="I4" s="1"/>
      <c r="J4" s="1"/>
      <c r="K4" s="1"/>
      <c r="L4" s="1"/>
      <c r="M4" s="1"/>
      <c r="N4" s="1"/>
      <c r="O4" s="1"/>
      <c r="P4" s="1"/>
      <c r="Q4" s="1"/>
      <c r="R4" s="1"/>
      <c r="S4" s="1"/>
      <c r="T4" s="1"/>
      <c r="U4" s="1"/>
      <c r="V4" s="1"/>
      <c r="W4" s="1"/>
      <c r="X4" s="1"/>
      <c r="Y4" s="1"/>
      <c r="Z4" s="1"/>
      <c r="AA4" s="1"/>
      <c r="AB4" s="1"/>
    </row>
    <row r="5">
      <c r="A5" s="8"/>
      <c r="B5" s="9"/>
      <c r="C5" s="12" t="s">
        <v>3</v>
      </c>
      <c r="D5" s="12" t="s">
        <v>4</v>
      </c>
      <c r="E5" s="6"/>
      <c r="F5" s="1"/>
      <c r="G5" s="1"/>
      <c r="H5" s="1"/>
      <c r="I5" s="1"/>
      <c r="J5" s="1"/>
      <c r="K5" s="1"/>
      <c r="L5" s="1"/>
      <c r="M5" s="1"/>
      <c r="N5" s="1"/>
      <c r="O5" s="1"/>
      <c r="P5" s="1"/>
      <c r="Q5" s="1"/>
      <c r="R5" s="1"/>
      <c r="S5" s="1"/>
      <c r="T5" s="1"/>
      <c r="U5" s="1"/>
      <c r="V5" s="1"/>
      <c r="W5" s="1"/>
      <c r="X5" s="1"/>
      <c r="Y5" s="1"/>
      <c r="Z5" s="1"/>
      <c r="AA5" s="1"/>
      <c r="AB5" s="1"/>
    </row>
    <row r="6">
      <c r="A6" s="13"/>
      <c r="B6" s="14"/>
      <c r="C6" s="15" t="s">
        <v>5</v>
      </c>
      <c r="D6" s="15" t="s">
        <v>6</v>
      </c>
      <c r="E6" s="6"/>
      <c r="F6" s="1"/>
      <c r="G6" s="1"/>
      <c r="H6" s="1"/>
      <c r="I6" s="1"/>
      <c r="J6" s="1"/>
      <c r="K6" s="1"/>
      <c r="L6" s="1"/>
      <c r="M6" s="1"/>
      <c r="N6" s="1"/>
      <c r="O6" s="1"/>
      <c r="P6" s="1"/>
      <c r="Q6" s="1"/>
      <c r="R6" s="1"/>
      <c r="S6" s="1"/>
      <c r="T6" s="1"/>
      <c r="U6" s="1"/>
      <c r="V6" s="1"/>
      <c r="W6" s="1"/>
      <c r="X6" s="1"/>
      <c r="Y6" s="1"/>
      <c r="Z6" s="1"/>
      <c r="AA6" s="1"/>
      <c r="AB6" s="1"/>
    </row>
    <row r="7">
      <c r="A7" s="13"/>
      <c r="B7" s="14"/>
      <c r="C7" s="15" t="s">
        <v>7</v>
      </c>
      <c r="D7" s="15" t="s">
        <v>8</v>
      </c>
      <c r="E7" s="6"/>
      <c r="F7" s="1"/>
      <c r="G7" s="1"/>
      <c r="H7" s="1"/>
      <c r="I7" s="1"/>
      <c r="J7" s="1"/>
      <c r="K7" s="1"/>
      <c r="L7" s="1"/>
      <c r="M7" s="1"/>
      <c r="N7" s="1"/>
      <c r="O7" s="1"/>
      <c r="P7" s="1"/>
      <c r="Q7" s="1"/>
      <c r="R7" s="1"/>
      <c r="S7" s="1"/>
      <c r="T7" s="1"/>
      <c r="U7" s="1"/>
      <c r="V7" s="1"/>
      <c r="W7" s="1"/>
      <c r="X7" s="1"/>
      <c r="Y7" s="1"/>
      <c r="Z7" s="1"/>
      <c r="AA7" s="1"/>
      <c r="AB7" s="1"/>
    </row>
    <row r="8">
      <c r="A8" s="13"/>
      <c r="B8" s="14"/>
      <c r="C8" s="15" t="s">
        <v>9</v>
      </c>
      <c r="D8" s="15" t="s">
        <v>10</v>
      </c>
      <c r="E8" s="6"/>
      <c r="F8" s="1"/>
      <c r="G8" s="1"/>
      <c r="H8" s="1"/>
      <c r="I8" s="1"/>
      <c r="J8" s="1"/>
      <c r="K8" s="1"/>
      <c r="L8" s="1"/>
      <c r="M8" s="1"/>
      <c r="N8" s="1"/>
      <c r="O8" s="1"/>
      <c r="P8" s="1"/>
      <c r="Q8" s="1"/>
      <c r="R8" s="1"/>
      <c r="S8" s="1"/>
      <c r="T8" s="1"/>
      <c r="U8" s="1"/>
      <c r="V8" s="1"/>
      <c r="W8" s="1"/>
      <c r="X8" s="1"/>
      <c r="Y8" s="1"/>
      <c r="Z8" s="1"/>
      <c r="AA8" s="1"/>
      <c r="AB8" s="1"/>
    </row>
    <row r="9">
      <c r="A9" s="1"/>
      <c r="B9" s="1"/>
      <c r="C9" s="16"/>
      <c r="D9" s="16"/>
      <c r="E9" s="1"/>
      <c r="F9" s="1"/>
      <c r="G9" s="1"/>
      <c r="H9" s="1"/>
      <c r="I9" s="1"/>
      <c r="J9" s="1"/>
      <c r="K9" s="1"/>
      <c r="L9" s="1"/>
      <c r="M9" s="1"/>
      <c r="N9" s="1"/>
      <c r="O9" s="1"/>
      <c r="P9" s="1"/>
      <c r="Q9" s="1"/>
      <c r="R9" s="1"/>
      <c r="S9" s="1"/>
      <c r="T9" s="1"/>
      <c r="U9" s="1"/>
      <c r="V9" s="1"/>
      <c r="W9" s="1"/>
      <c r="X9" s="1"/>
      <c r="Y9" s="1"/>
      <c r="Z9" s="1"/>
      <c r="AA9" s="1"/>
      <c r="AB9" s="1"/>
    </row>
    <row r="10">
      <c r="A10" s="17"/>
      <c r="B10" s="17"/>
      <c r="C10" s="17"/>
      <c r="D10" s="17"/>
      <c r="E10" s="1"/>
      <c r="F10" s="1"/>
      <c r="G10" s="1"/>
      <c r="H10" s="1"/>
      <c r="I10" s="1"/>
      <c r="J10" s="1"/>
      <c r="K10" s="1"/>
      <c r="L10" s="1"/>
      <c r="M10" s="1"/>
      <c r="N10" s="1"/>
      <c r="O10" s="1"/>
      <c r="P10" s="1"/>
      <c r="Q10" s="1"/>
      <c r="R10" s="1"/>
      <c r="S10" s="1"/>
      <c r="T10" s="1"/>
      <c r="U10" s="1"/>
      <c r="V10" s="1"/>
      <c r="W10" s="1"/>
      <c r="X10" s="1"/>
      <c r="Y10" s="1"/>
      <c r="Z10" s="1"/>
      <c r="AA10" s="1"/>
      <c r="AB10" s="1"/>
    </row>
    <row r="11">
      <c r="A11" s="17"/>
      <c r="B11" s="17"/>
      <c r="C11" s="17"/>
      <c r="D11" s="17"/>
      <c r="E11" s="1"/>
      <c r="F11" s="1"/>
      <c r="G11" s="1"/>
      <c r="H11" s="1"/>
      <c r="I11" s="1"/>
      <c r="J11" s="1"/>
      <c r="K11" s="1"/>
      <c r="L11" s="1"/>
      <c r="M11" s="1"/>
      <c r="N11" s="1"/>
      <c r="O11" s="1"/>
      <c r="P11" s="1"/>
      <c r="Q11" s="1"/>
      <c r="R11" s="1"/>
      <c r="S11" s="1"/>
      <c r="T11" s="1"/>
      <c r="U11" s="1"/>
      <c r="V11" s="1"/>
      <c r="W11" s="1"/>
      <c r="X11" s="1"/>
      <c r="Y11" s="1"/>
      <c r="Z11" s="1"/>
      <c r="AA11" s="1"/>
      <c r="AB11" s="1"/>
    </row>
    <row r="12">
      <c r="A12" s="17"/>
      <c r="B12" s="18"/>
      <c r="C12" s="18"/>
      <c r="D12" s="18"/>
      <c r="E12" s="1"/>
      <c r="F12" s="1"/>
      <c r="G12" s="1"/>
      <c r="H12" s="1"/>
      <c r="I12" s="1"/>
      <c r="J12" s="1"/>
      <c r="K12" s="1"/>
      <c r="L12" s="1"/>
      <c r="M12" s="1"/>
      <c r="N12" s="1"/>
      <c r="O12" s="1"/>
      <c r="P12" s="1"/>
      <c r="Q12" s="1"/>
      <c r="R12" s="1"/>
      <c r="S12" s="1"/>
      <c r="T12" s="1"/>
      <c r="U12" s="1"/>
      <c r="V12" s="1"/>
      <c r="W12" s="1"/>
      <c r="X12" s="1"/>
      <c r="Y12" s="1"/>
      <c r="Z12" s="1"/>
      <c r="AA12" s="1"/>
      <c r="AB12" s="1"/>
    </row>
    <row r="13">
      <c r="A13" s="19"/>
      <c r="B13" s="20" t="s">
        <v>11</v>
      </c>
      <c r="C13" s="21"/>
      <c r="D13" s="11"/>
      <c r="E13" s="6"/>
      <c r="F13" s="1"/>
      <c r="G13" s="1"/>
      <c r="H13" s="1"/>
      <c r="I13" s="1"/>
      <c r="J13" s="1"/>
      <c r="K13" s="1"/>
      <c r="L13" s="1"/>
      <c r="M13" s="1"/>
      <c r="N13" s="1"/>
      <c r="O13" s="1"/>
      <c r="P13" s="1"/>
      <c r="Q13" s="1"/>
      <c r="R13" s="1"/>
      <c r="S13" s="1"/>
      <c r="T13" s="1"/>
      <c r="U13" s="1"/>
      <c r="V13" s="1"/>
      <c r="W13" s="1"/>
      <c r="X13" s="1"/>
      <c r="Y13" s="1"/>
      <c r="Z13" s="1"/>
      <c r="AA13" s="1"/>
      <c r="AB13" s="1"/>
    </row>
    <row r="14">
      <c r="A14" s="4"/>
      <c r="B14" s="22" t="s">
        <v>12</v>
      </c>
      <c r="C14" s="23"/>
      <c r="D14" s="24"/>
      <c r="E14" s="6"/>
      <c r="F14" s="1"/>
      <c r="G14" s="1"/>
      <c r="H14" s="1"/>
      <c r="I14" s="1"/>
      <c r="J14" s="1"/>
      <c r="K14" s="1"/>
      <c r="L14" s="1"/>
      <c r="M14" s="1"/>
      <c r="N14" s="1"/>
      <c r="O14" s="1"/>
      <c r="P14" s="1"/>
      <c r="Q14" s="1"/>
      <c r="R14" s="1"/>
      <c r="S14" s="1"/>
      <c r="T14" s="1"/>
      <c r="U14" s="1"/>
      <c r="V14" s="1"/>
      <c r="W14" s="1"/>
      <c r="X14" s="1"/>
      <c r="Y14" s="1"/>
      <c r="Z14" s="1"/>
      <c r="AA14" s="1"/>
      <c r="AB14" s="1"/>
    </row>
    <row r="15">
      <c r="A15" s="4"/>
      <c r="B15" s="25" t="s">
        <v>13</v>
      </c>
      <c r="C15" s="26" t="s">
        <v>14</v>
      </c>
      <c r="D15" s="27"/>
      <c r="E15" s="6"/>
      <c r="F15" s="1"/>
      <c r="G15" s="1"/>
      <c r="H15" s="1"/>
      <c r="I15" s="1"/>
      <c r="J15" s="1"/>
      <c r="K15" s="1"/>
      <c r="L15" s="1"/>
      <c r="M15" s="1"/>
      <c r="N15" s="1"/>
      <c r="O15" s="1"/>
      <c r="P15" s="1"/>
      <c r="Q15" s="1"/>
      <c r="R15" s="1"/>
      <c r="S15" s="1"/>
      <c r="T15" s="1"/>
      <c r="U15" s="1"/>
      <c r="V15" s="1"/>
      <c r="W15" s="1"/>
      <c r="X15" s="1"/>
      <c r="Y15" s="1"/>
      <c r="Z15" s="1"/>
      <c r="AA15" s="1"/>
      <c r="AB15" s="1"/>
    </row>
    <row r="16">
      <c r="A16" s="4"/>
      <c r="B16" s="28" t="s">
        <v>13</v>
      </c>
      <c r="C16" s="26" t="s">
        <v>15</v>
      </c>
      <c r="D16" s="27"/>
      <c r="E16" s="6"/>
      <c r="F16" s="1"/>
      <c r="G16" s="1"/>
      <c r="H16" s="1"/>
      <c r="I16" s="1"/>
      <c r="J16" s="1"/>
      <c r="K16" s="1"/>
      <c r="L16" s="1"/>
      <c r="M16" s="1"/>
      <c r="N16" s="1"/>
      <c r="O16" s="1"/>
      <c r="P16" s="1"/>
      <c r="Q16" s="1"/>
      <c r="R16" s="1"/>
      <c r="S16" s="1"/>
      <c r="T16" s="1"/>
      <c r="U16" s="1"/>
      <c r="V16" s="1"/>
      <c r="W16" s="1"/>
      <c r="X16" s="1"/>
      <c r="Y16" s="1"/>
      <c r="Z16" s="1"/>
      <c r="AA16" s="1"/>
      <c r="AB16" s="1"/>
    </row>
    <row r="17">
      <c r="A17" s="4"/>
      <c r="B17" s="28" t="s">
        <v>13</v>
      </c>
      <c r="C17" s="29" t="s">
        <v>16</v>
      </c>
      <c r="D17" s="30"/>
      <c r="E17" s="6"/>
      <c r="F17" s="1"/>
      <c r="G17" s="1"/>
      <c r="H17" s="1"/>
      <c r="I17" s="1"/>
      <c r="J17" s="1"/>
      <c r="K17" s="1"/>
      <c r="L17" s="1"/>
      <c r="M17" s="1"/>
      <c r="N17" s="1"/>
      <c r="O17" s="1"/>
      <c r="P17" s="1"/>
      <c r="Q17" s="1"/>
      <c r="R17" s="1"/>
      <c r="S17" s="1"/>
      <c r="T17" s="1"/>
      <c r="U17" s="1"/>
      <c r="V17" s="1"/>
      <c r="W17" s="1"/>
      <c r="X17" s="1"/>
      <c r="Y17" s="1"/>
      <c r="Z17" s="1"/>
      <c r="AA17" s="1"/>
      <c r="AB17" s="1"/>
    </row>
    <row r="18">
      <c r="A18" s="4"/>
      <c r="B18" s="28" t="s">
        <v>13</v>
      </c>
      <c r="C18" s="29" t="s">
        <v>17</v>
      </c>
      <c r="D18" s="30"/>
      <c r="E18" s="6"/>
      <c r="F18" s="1"/>
      <c r="G18" s="1"/>
      <c r="H18" s="1"/>
      <c r="I18" s="1"/>
      <c r="J18" s="1"/>
      <c r="K18" s="1"/>
      <c r="L18" s="1"/>
      <c r="M18" s="1"/>
      <c r="N18" s="1"/>
      <c r="O18" s="1"/>
      <c r="P18" s="1"/>
      <c r="Q18" s="1"/>
      <c r="R18" s="1"/>
      <c r="S18" s="1"/>
      <c r="T18" s="1"/>
      <c r="U18" s="1"/>
      <c r="V18" s="1"/>
      <c r="W18" s="1"/>
      <c r="X18" s="1"/>
      <c r="Y18" s="1"/>
      <c r="Z18" s="1"/>
      <c r="AA18" s="1"/>
      <c r="AB18" s="1"/>
    </row>
    <row r="19">
      <c r="A19" s="4"/>
      <c r="B19" s="28" t="s">
        <v>13</v>
      </c>
      <c r="C19" s="29" t="s">
        <v>18</v>
      </c>
      <c r="D19" s="30"/>
      <c r="E19" s="6"/>
      <c r="F19" s="1"/>
      <c r="G19" s="1"/>
      <c r="H19" s="1"/>
      <c r="I19" s="1"/>
      <c r="J19" s="1"/>
      <c r="K19" s="1"/>
      <c r="L19" s="1"/>
      <c r="M19" s="1"/>
      <c r="N19" s="1"/>
      <c r="O19" s="1"/>
      <c r="P19" s="1"/>
      <c r="Q19" s="1"/>
      <c r="R19" s="1"/>
      <c r="S19" s="1"/>
      <c r="T19" s="1"/>
      <c r="U19" s="1"/>
      <c r="V19" s="1"/>
      <c r="W19" s="1"/>
      <c r="X19" s="1"/>
      <c r="Y19" s="1"/>
      <c r="Z19" s="1"/>
      <c r="AA19" s="1"/>
      <c r="AB19" s="1"/>
    </row>
    <row r="20">
      <c r="A20" s="4"/>
      <c r="B20" s="28" t="s">
        <v>19</v>
      </c>
      <c r="C20" s="29" t="s">
        <v>20</v>
      </c>
      <c r="D20" s="30"/>
      <c r="E20" s="6"/>
      <c r="F20" s="1"/>
      <c r="G20" s="1"/>
      <c r="H20" s="1"/>
      <c r="I20" s="1"/>
      <c r="J20" s="1"/>
      <c r="K20" s="1"/>
      <c r="L20" s="1"/>
      <c r="M20" s="1"/>
      <c r="N20" s="1"/>
      <c r="O20" s="1"/>
      <c r="P20" s="1"/>
      <c r="Q20" s="1"/>
      <c r="R20" s="1"/>
      <c r="S20" s="1"/>
      <c r="T20" s="1"/>
      <c r="U20" s="1"/>
      <c r="V20" s="1"/>
      <c r="W20" s="1"/>
      <c r="X20" s="1"/>
      <c r="Y20" s="1"/>
      <c r="Z20" s="1"/>
      <c r="AA20" s="1"/>
      <c r="AB20" s="1"/>
    </row>
    <row r="21">
      <c r="A21" s="4"/>
      <c r="B21" s="28" t="s">
        <v>19</v>
      </c>
      <c r="C21" s="29" t="s">
        <v>21</v>
      </c>
      <c r="D21" s="30"/>
      <c r="E21" s="6"/>
      <c r="F21" s="1"/>
      <c r="G21" s="1"/>
      <c r="H21" s="1"/>
      <c r="I21" s="1"/>
      <c r="J21" s="1"/>
      <c r="K21" s="1"/>
      <c r="L21" s="1"/>
      <c r="M21" s="1"/>
      <c r="N21" s="1"/>
      <c r="O21" s="1"/>
      <c r="P21" s="1"/>
      <c r="Q21" s="1"/>
      <c r="R21" s="1"/>
      <c r="S21" s="1"/>
      <c r="T21" s="1"/>
      <c r="U21" s="1"/>
      <c r="V21" s="1"/>
      <c r="W21" s="1"/>
      <c r="X21" s="1"/>
      <c r="Y21" s="1"/>
      <c r="Z21" s="1"/>
      <c r="AA21" s="1"/>
      <c r="AB21" s="1"/>
    </row>
    <row r="22">
      <c r="A22" s="4"/>
      <c r="B22" s="28" t="s">
        <v>19</v>
      </c>
      <c r="C22" s="29" t="s">
        <v>22</v>
      </c>
      <c r="D22" s="30"/>
      <c r="E22" s="6"/>
      <c r="F22" s="1"/>
      <c r="G22" s="1"/>
      <c r="H22" s="1"/>
      <c r="I22" s="1"/>
      <c r="J22" s="1"/>
      <c r="K22" s="1"/>
      <c r="L22" s="1"/>
      <c r="M22" s="1"/>
      <c r="N22" s="1"/>
      <c r="O22" s="1"/>
      <c r="P22" s="1"/>
      <c r="Q22" s="1"/>
      <c r="R22" s="1"/>
      <c r="S22" s="1"/>
      <c r="T22" s="1"/>
      <c r="U22" s="1"/>
      <c r="V22" s="1"/>
      <c r="W22" s="1"/>
      <c r="X22" s="1"/>
      <c r="Y22" s="1"/>
      <c r="Z22" s="1"/>
      <c r="AA22" s="1"/>
      <c r="AB22" s="1"/>
    </row>
    <row r="23">
      <c r="A23" s="4"/>
      <c r="B23" s="28" t="s">
        <v>19</v>
      </c>
      <c r="C23" s="29" t="s">
        <v>23</v>
      </c>
      <c r="D23" s="30"/>
      <c r="E23" s="6"/>
      <c r="F23" s="1"/>
      <c r="G23" s="1"/>
      <c r="H23" s="1"/>
      <c r="I23" s="1"/>
      <c r="J23" s="1"/>
      <c r="K23" s="1"/>
      <c r="L23" s="1"/>
      <c r="M23" s="1"/>
      <c r="N23" s="1"/>
      <c r="O23" s="1"/>
      <c r="P23" s="1"/>
      <c r="Q23" s="1"/>
      <c r="R23" s="1"/>
      <c r="S23" s="1"/>
      <c r="T23" s="1"/>
      <c r="U23" s="1"/>
      <c r="V23" s="1"/>
      <c r="W23" s="1"/>
      <c r="X23" s="1"/>
      <c r="Y23" s="1"/>
      <c r="Z23" s="1"/>
      <c r="AA23" s="1"/>
      <c r="AB23" s="1"/>
    </row>
    <row r="24">
      <c r="A24" s="4"/>
      <c r="B24" s="31" t="s">
        <v>24</v>
      </c>
      <c r="C24" s="32" t="s">
        <v>25</v>
      </c>
      <c r="D24" s="33"/>
      <c r="E24" s="6"/>
      <c r="F24" s="1"/>
      <c r="G24" s="1"/>
      <c r="H24" s="1"/>
      <c r="I24" s="1"/>
      <c r="J24" s="1"/>
      <c r="K24" s="1"/>
      <c r="L24" s="1"/>
      <c r="M24" s="1"/>
      <c r="N24" s="1"/>
      <c r="O24" s="1"/>
      <c r="P24" s="1"/>
      <c r="Q24" s="1"/>
      <c r="R24" s="1"/>
      <c r="S24" s="1"/>
      <c r="T24" s="1"/>
      <c r="U24" s="1"/>
      <c r="V24" s="1"/>
      <c r="W24" s="1"/>
      <c r="X24" s="1"/>
      <c r="Y24" s="1"/>
      <c r="Z24" s="1"/>
      <c r="AA24" s="1"/>
      <c r="AB24" s="1"/>
    </row>
    <row r="25">
      <c r="A25" s="1"/>
      <c r="B25" s="16"/>
      <c r="C25" s="16"/>
      <c r="D25" s="16"/>
      <c r="E25" s="1"/>
      <c r="F25" s="1"/>
      <c r="G25" s="1"/>
      <c r="H25" s="1"/>
      <c r="I25" s="1"/>
      <c r="J25" s="1"/>
      <c r="K25" s="1"/>
      <c r="L25" s="1"/>
      <c r="M25" s="1"/>
      <c r="N25" s="1"/>
      <c r="O25" s="1"/>
      <c r="P25" s="1"/>
      <c r="Q25" s="1"/>
      <c r="R25" s="1"/>
      <c r="S25" s="1"/>
      <c r="T25" s="1"/>
      <c r="U25" s="1"/>
      <c r="V25" s="1"/>
      <c r="W25" s="1"/>
      <c r="X25" s="1"/>
      <c r="Y25" s="1"/>
      <c r="Z25" s="1"/>
      <c r="AA25" s="1"/>
      <c r="AB25" s="1"/>
    </row>
    <row r="26">
      <c r="A26" s="34"/>
      <c r="B26" s="34"/>
      <c r="C26" s="1"/>
      <c r="D26" s="1"/>
      <c r="E26" s="1"/>
      <c r="F26" s="1"/>
      <c r="G26" s="1"/>
      <c r="H26" s="1"/>
      <c r="I26" s="1"/>
      <c r="J26" s="1"/>
      <c r="K26" s="1"/>
      <c r="L26" s="1"/>
      <c r="M26" s="1"/>
      <c r="N26" s="1"/>
      <c r="O26" s="1"/>
      <c r="P26" s="1"/>
      <c r="Q26" s="1"/>
      <c r="R26" s="1"/>
      <c r="S26" s="1"/>
      <c r="T26" s="1"/>
      <c r="U26" s="1"/>
      <c r="V26" s="1"/>
      <c r="W26" s="1"/>
      <c r="X26" s="1"/>
      <c r="Y26" s="1"/>
      <c r="Z26" s="1"/>
      <c r="AA26" s="1"/>
      <c r="AB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sheetData>
  <mergeCells count="5">
    <mergeCell ref="C4:D4"/>
    <mergeCell ref="B13:D13"/>
    <mergeCell ref="C14:D14"/>
    <mergeCell ref="C15:D15"/>
    <mergeCell ref="C16:D16"/>
  </mergeCells>
  <hyperlinks>
    <hyperlink display="Historical Data Daily" location="'Historical Data Daily'!A1" ref="C15"/>
    <hyperlink display="Historical Data Monthly" location="'Historical Data Monthly'!A1" ref="C16"/>
    <hyperlink display="NIFTY 50" location="'NIFTY 50 '!A1" ref="C17"/>
    <hyperlink display="Descriptive Stats" location="'Descriptive Stats'!A1" ref="C18"/>
    <hyperlink display="Technical Analysis " location="'Technical Analysis'!A1" ref="C19"/>
    <hyperlink display="Balance Sheet " location="'Balance Sheet'!A1" ref="C20"/>
    <hyperlink display="Income Statement " location="'Income Statement'!A1" ref="C21"/>
    <hyperlink display="Ratio Analysis" location="'Ratio Analysis'!A1" ref="C22"/>
    <hyperlink display="Company Stock Analysis" location="'Company Stock Analysis Fundamen'!A1" ref="C23"/>
    <hyperlink display="Portfolio Analysis" location="'Portfolio Analysis'!A1" ref="C2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15.75"/>
    <col customWidth="1" min="8" max="8" width="19.75"/>
    <col customWidth="1" min="9" max="10" width="15.75"/>
    <col customWidth="1" min="11" max="11" width="17.5"/>
    <col customWidth="1" min="12" max="12" width="21.25"/>
    <col customWidth="1" min="13" max="14" width="26.38"/>
    <col customWidth="1" min="15" max="15" width="21.75"/>
    <col customWidth="1" min="16" max="16" width="24.5"/>
    <col customWidth="1" hidden="1" min="17" max="17" width="35.5"/>
    <col customWidth="1" min="18" max="18" width="21.0"/>
  </cols>
  <sheetData>
    <row r="1">
      <c r="A1" s="35" t="s">
        <v>26</v>
      </c>
      <c r="B1" s="36" t="s">
        <v>27</v>
      </c>
      <c r="C1" s="36" t="s">
        <v>28</v>
      </c>
      <c r="D1" s="36" t="s">
        <v>29</v>
      </c>
      <c r="E1" s="36" t="s">
        <v>30</v>
      </c>
      <c r="F1" s="36" t="s">
        <v>31</v>
      </c>
      <c r="G1" s="36" t="s">
        <v>32</v>
      </c>
      <c r="H1" s="36" t="s">
        <v>33</v>
      </c>
      <c r="I1" s="36" t="s">
        <v>34</v>
      </c>
      <c r="J1" s="36" t="s">
        <v>35</v>
      </c>
      <c r="K1" s="37" t="s">
        <v>36</v>
      </c>
      <c r="L1" s="37" t="s">
        <v>37</v>
      </c>
      <c r="M1" s="37" t="s">
        <v>38</v>
      </c>
      <c r="N1" s="37" t="s">
        <v>39</v>
      </c>
      <c r="O1" s="38" t="s">
        <v>40</v>
      </c>
      <c r="P1" s="39" t="s">
        <v>41</v>
      </c>
      <c r="Q1" s="40"/>
      <c r="R1" s="41"/>
      <c r="S1" s="41"/>
      <c r="T1" s="42"/>
      <c r="U1" s="43" t="s">
        <v>42</v>
      </c>
      <c r="V1" s="21"/>
      <c r="W1" s="21"/>
      <c r="X1" s="21"/>
      <c r="Y1" s="11"/>
      <c r="Z1" s="42"/>
      <c r="AA1" s="42"/>
      <c r="AB1" s="42"/>
      <c r="AC1" s="42"/>
      <c r="AD1" s="42"/>
      <c r="AE1" s="42"/>
      <c r="AF1" s="42"/>
    </row>
    <row r="2">
      <c r="A2" s="44">
        <v>44287.0</v>
      </c>
      <c r="B2" s="45">
        <v>106.5</v>
      </c>
      <c r="C2" s="45">
        <v>112.0</v>
      </c>
      <c r="D2" s="45">
        <v>105.949997</v>
      </c>
      <c r="E2" s="45">
        <v>111.449997</v>
      </c>
      <c r="F2" s="45">
        <v>111.030853</v>
      </c>
      <c r="G2" s="45">
        <v>1193557.0</v>
      </c>
      <c r="H2" s="45">
        <f>(G2-'Descriptive Stats'!$B$55)/('Descriptive Stats'!$B$56-'Descriptive Stats'!$B$55)</f>
        <v>0.06391406571</v>
      </c>
      <c r="I2" s="46"/>
      <c r="J2" s="46"/>
      <c r="K2" s="47">
        <f t="shared" ref="K2:K741" si="1">C2-D2</f>
        <v>6.050003</v>
      </c>
      <c r="L2" s="47">
        <f>(K2-'Descriptive Stats'!$B$60)/('Descriptive Stats'!$B$61-'Descriptive Stats'!$B$60)</f>
        <v>0.1480408257</v>
      </c>
      <c r="M2" s="47"/>
      <c r="N2" s="47"/>
      <c r="O2" s="48"/>
      <c r="P2" s="49"/>
      <c r="Q2" s="50">
        <v>0.0</v>
      </c>
      <c r="R2" s="51"/>
      <c r="S2" s="51"/>
      <c r="U2" s="52" t="s">
        <v>26</v>
      </c>
      <c r="V2" s="53" t="s">
        <v>43</v>
      </c>
      <c r="W2" s="53" t="s">
        <v>27</v>
      </c>
      <c r="X2" s="53" t="s">
        <v>28</v>
      </c>
      <c r="Y2" s="53" t="s">
        <v>29</v>
      </c>
    </row>
    <row r="3">
      <c r="A3" s="44">
        <v>44291.0</v>
      </c>
      <c r="B3" s="45">
        <v>114.050003</v>
      </c>
      <c r="C3" s="45">
        <v>116.800003</v>
      </c>
      <c r="D3" s="45">
        <v>107.5</v>
      </c>
      <c r="E3" s="45">
        <v>115.75</v>
      </c>
      <c r="F3" s="45">
        <v>115.314682</v>
      </c>
      <c r="G3" s="45">
        <v>3656668.0</v>
      </c>
      <c r="H3" s="45">
        <f>(G3-'Descriptive Stats'!$B$55)/('Descriptive Stats'!$B$56-'Descriptive Stats'!$B$55)</f>
        <v>0.2024706513</v>
      </c>
      <c r="I3" s="46">
        <f t="shared" ref="I3:I741" si="2">E3/E2</f>
        <v>1.038582352</v>
      </c>
      <c r="J3" s="46">
        <f t="shared" ref="J3:J741" si="3">I3-1</f>
        <v>0.03858235187</v>
      </c>
      <c r="K3" s="47">
        <f t="shared" si="1"/>
        <v>9.300003</v>
      </c>
      <c r="L3" s="47">
        <f>(K3-'Descriptive Stats'!$B$60)/('Descriptive Stats'!$B$61-'Descriptive Stats'!$B$60)</f>
        <v>0.2423804565</v>
      </c>
      <c r="M3" s="54">
        <f t="shared" ref="M3:M741" si="4">((E3-E2)/E2)*100</f>
        <v>3.858235187</v>
      </c>
      <c r="N3" s="55">
        <f>(M3-'Descriptive Stats'!$B$65)/('Descriptive Stats'!$B$66-'Descriptive Stats'!$B$65)</f>
        <v>0.5340073294</v>
      </c>
      <c r="O3" s="56">
        <f t="shared" ref="O3:O741" si="5">((G3-G2)/G2)*100</f>
        <v>206.3672703</v>
      </c>
      <c r="P3" s="49"/>
      <c r="Q3" s="50">
        <v>0.0</v>
      </c>
      <c r="R3" s="51"/>
      <c r="S3" s="51"/>
      <c r="U3" s="52" t="s">
        <v>44</v>
      </c>
      <c r="V3" s="53">
        <v>7.052</v>
      </c>
      <c r="W3" s="53">
        <v>7.031</v>
      </c>
      <c r="X3" s="53">
        <v>7.055</v>
      </c>
      <c r="Y3" s="53">
        <v>7.031</v>
      </c>
    </row>
    <row r="4">
      <c r="A4" s="44">
        <v>44292.0</v>
      </c>
      <c r="B4" s="45">
        <v>115.800003</v>
      </c>
      <c r="C4" s="45">
        <v>118.25</v>
      </c>
      <c r="D4" s="45">
        <v>112.400002</v>
      </c>
      <c r="E4" s="45">
        <v>115.699997</v>
      </c>
      <c r="F4" s="45">
        <v>115.26487</v>
      </c>
      <c r="G4" s="45">
        <v>1243382.0</v>
      </c>
      <c r="H4" s="45">
        <f>(G4-'Descriptive Stats'!$B$55)/('Descriptive Stats'!$B$56-'Descriptive Stats'!$B$55)</f>
        <v>0.0667168553</v>
      </c>
      <c r="I4" s="46">
        <f t="shared" si="2"/>
        <v>0.9995680086</v>
      </c>
      <c r="J4" s="46">
        <f t="shared" si="3"/>
        <v>-0.0004319913607</v>
      </c>
      <c r="K4" s="47">
        <f t="shared" si="1"/>
        <v>5.849998</v>
      </c>
      <c r="L4" s="47">
        <f>(K4-'Descriptive Stats'!$B$60)/('Descriptive Stats'!$B$61-'Descriptive Stats'!$B$60)</f>
        <v>0.1422351648</v>
      </c>
      <c r="M4" s="57">
        <f t="shared" si="4"/>
        <v>-0.04319913607</v>
      </c>
      <c r="N4" s="55">
        <f>(M4-'Descriptive Stats'!$B$65)/('Descriptive Stats'!$B$66-'Descriptive Stats'!$B$65)</f>
        <v>0.3873515781</v>
      </c>
      <c r="O4" s="58">
        <f t="shared" si="5"/>
        <v>-65.99685834</v>
      </c>
      <c r="P4" s="49"/>
      <c r="Q4" s="50">
        <v>0.0</v>
      </c>
      <c r="R4" s="51"/>
      <c r="S4" s="51"/>
      <c r="U4" s="52" t="s">
        <v>45</v>
      </c>
      <c r="V4" s="53">
        <v>7.072</v>
      </c>
      <c r="W4" s="53">
        <v>7.097</v>
      </c>
      <c r="X4" s="53">
        <v>7.097</v>
      </c>
      <c r="Y4" s="53">
        <v>7.067</v>
      </c>
    </row>
    <row r="5">
      <c r="A5" s="44">
        <v>44293.0</v>
      </c>
      <c r="B5" s="45">
        <v>116.449997</v>
      </c>
      <c r="C5" s="45">
        <v>118.050003</v>
      </c>
      <c r="D5" s="45">
        <v>114.5</v>
      </c>
      <c r="E5" s="45">
        <v>114.900002</v>
      </c>
      <c r="F5" s="45">
        <v>114.46788</v>
      </c>
      <c r="G5" s="45">
        <v>636056.0</v>
      </c>
      <c r="H5" s="45">
        <f>(G5-'Descriptive Stats'!$B$55)/('Descriptive Stats'!$B$56-'Descriptive Stats'!$B$55)</f>
        <v>0.03255314247</v>
      </c>
      <c r="I5" s="46">
        <f t="shared" si="2"/>
        <v>0.9930856092</v>
      </c>
      <c r="J5" s="46">
        <f t="shared" si="3"/>
        <v>-0.006914390845</v>
      </c>
      <c r="K5" s="47">
        <f t="shared" si="1"/>
        <v>3.550003</v>
      </c>
      <c r="L5" s="47">
        <f>(K5-'Descriptive Stats'!$B$60)/('Descriptive Stats'!$B$61-'Descriptive Stats'!$B$60)</f>
        <v>0.07547187885</v>
      </c>
      <c r="M5" s="57">
        <f t="shared" si="4"/>
        <v>-0.6914390845</v>
      </c>
      <c r="N5" s="55">
        <f>(M5-'Descriptive Stats'!$B$65)/('Descriptive Stats'!$B$66-'Descriptive Stats'!$B$65)</f>
        <v>0.3629840997</v>
      </c>
      <c r="O5" s="58">
        <f t="shared" si="5"/>
        <v>-48.84468329</v>
      </c>
      <c r="P5" s="49"/>
      <c r="Q5" s="50">
        <v>0.0</v>
      </c>
      <c r="R5" s="51"/>
      <c r="S5" s="51"/>
      <c r="U5" s="52" t="s">
        <v>46</v>
      </c>
      <c r="V5" s="53">
        <v>7.089</v>
      </c>
      <c r="W5" s="53">
        <v>7.091</v>
      </c>
      <c r="X5" s="53">
        <v>7.1</v>
      </c>
      <c r="Y5" s="53">
        <v>7.079</v>
      </c>
    </row>
    <row r="6">
      <c r="A6" s="44">
        <v>44294.0</v>
      </c>
      <c r="B6" s="45">
        <v>115.849998</v>
      </c>
      <c r="C6" s="45">
        <v>118.199997</v>
      </c>
      <c r="D6" s="45">
        <v>115.0</v>
      </c>
      <c r="E6" s="45">
        <v>116.150002</v>
      </c>
      <c r="F6" s="45">
        <v>115.713181</v>
      </c>
      <c r="G6" s="45">
        <v>1332806.0</v>
      </c>
      <c r="H6" s="45">
        <f>(G6-'Descriptive Stats'!$B$55)/('Descriptive Stats'!$B$56-'Descriptive Stats'!$B$55)</f>
        <v>0.07174719462</v>
      </c>
      <c r="I6" s="46">
        <f t="shared" si="2"/>
        <v>1.010879025</v>
      </c>
      <c r="J6" s="46">
        <f t="shared" si="3"/>
        <v>0.01087902505</v>
      </c>
      <c r="K6" s="47">
        <f t="shared" si="1"/>
        <v>3.199997</v>
      </c>
      <c r="L6" s="47">
        <f>(K6-'Descriptive Stats'!$B$60)/('Descriptive Stats'!$B$61-'Descriptive Stats'!$B$60)</f>
        <v>0.06531205213</v>
      </c>
      <c r="M6" s="54">
        <f t="shared" si="4"/>
        <v>1.087902505</v>
      </c>
      <c r="N6" s="55">
        <f>(M6-'Descriptive Stats'!$B$65)/('Descriptive Stats'!$B$66-'Descriptive Stats'!$B$65)</f>
        <v>0.4298699309</v>
      </c>
      <c r="O6" s="58">
        <f t="shared" si="5"/>
        <v>109.5422416</v>
      </c>
      <c r="P6" s="49"/>
      <c r="Q6" s="50">
        <v>0.0</v>
      </c>
      <c r="R6" s="51"/>
      <c r="S6" s="51"/>
      <c r="U6" s="52" t="s">
        <v>47</v>
      </c>
      <c r="V6" s="53">
        <v>7.087</v>
      </c>
      <c r="W6" s="53">
        <v>7.062</v>
      </c>
      <c r="X6" s="53">
        <v>7.096</v>
      </c>
      <c r="Y6" s="53">
        <v>7.055</v>
      </c>
    </row>
    <row r="7">
      <c r="A7" s="44">
        <v>44295.0</v>
      </c>
      <c r="B7" s="45">
        <v>116.0</v>
      </c>
      <c r="C7" s="45">
        <v>121.25</v>
      </c>
      <c r="D7" s="45">
        <v>115.050003</v>
      </c>
      <c r="E7" s="45">
        <v>116.449997</v>
      </c>
      <c r="F7" s="45">
        <v>116.012047</v>
      </c>
      <c r="G7" s="45">
        <v>1552030.0</v>
      </c>
      <c r="H7" s="45">
        <f>(G7-'Descriptive Stats'!$B$55)/('Descriptive Stats'!$B$56-'Descriptive Stats'!$B$55)</f>
        <v>0.08407913131</v>
      </c>
      <c r="I7" s="46">
        <f t="shared" si="2"/>
        <v>1.002582824</v>
      </c>
      <c r="J7" s="46">
        <f t="shared" si="3"/>
        <v>0.00258282389</v>
      </c>
      <c r="K7" s="47">
        <f t="shared" si="1"/>
        <v>6.199997</v>
      </c>
      <c r="L7" s="47">
        <f>(K7-'Descriptive Stats'!$B$60)/('Descriptive Stats'!$B$61-'Descriptive Stats'!$B$60)</f>
        <v>0.1523947883</v>
      </c>
      <c r="M7" s="54">
        <f t="shared" si="4"/>
        <v>0.258282389</v>
      </c>
      <c r="N7" s="55">
        <f>(M7-'Descriptive Stats'!$B$65)/('Descriptive Stats'!$B$66-'Descriptive Stats'!$B$65)</f>
        <v>0.3986843331</v>
      </c>
      <c r="O7" s="56">
        <f t="shared" si="5"/>
        <v>16.4483053</v>
      </c>
      <c r="P7" s="49"/>
      <c r="Q7" s="50">
        <v>0.0</v>
      </c>
      <c r="R7" s="51"/>
      <c r="S7" s="51"/>
      <c r="U7" s="52" t="s">
        <v>48</v>
      </c>
      <c r="V7" s="53">
        <v>7.05</v>
      </c>
      <c r="W7" s="53">
        <v>7.08</v>
      </c>
      <c r="X7" s="53">
        <v>7.08</v>
      </c>
      <c r="Y7" s="53">
        <v>7.048</v>
      </c>
    </row>
    <row r="8">
      <c r="A8" s="44">
        <v>44298.0</v>
      </c>
      <c r="B8" s="45">
        <v>113.5</v>
      </c>
      <c r="C8" s="45">
        <v>114.0</v>
      </c>
      <c r="D8" s="45">
        <v>102.0</v>
      </c>
      <c r="E8" s="45">
        <v>104.400002</v>
      </c>
      <c r="F8" s="45">
        <v>104.00737</v>
      </c>
      <c r="G8" s="45">
        <v>1241621.0</v>
      </c>
      <c r="H8" s="45">
        <f>(G8-'Descriptive Stats'!$B$55)/('Descriptive Stats'!$B$56-'Descriptive Stats'!$B$55)</f>
        <v>0.06661779434</v>
      </c>
      <c r="I8" s="46">
        <f t="shared" si="2"/>
        <v>0.8965221528</v>
      </c>
      <c r="J8" s="46">
        <f t="shared" si="3"/>
        <v>-0.1034778472</v>
      </c>
      <c r="K8" s="47">
        <f t="shared" si="1"/>
        <v>12</v>
      </c>
      <c r="L8" s="47">
        <f>(K8-'Descriptive Stats'!$B$60)/('Descriptive Stats'!$B$61-'Descriptive Stats'!$B$60)</f>
        <v>0.320754832</v>
      </c>
      <c r="M8" s="57">
        <f t="shared" si="4"/>
        <v>-10.34778472</v>
      </c>
      <c r="N8" s="55">
        <f>(M8-'Descriptive Stats'!$B$65)/('Descriptive Stats'!$B$66-'Descriptive Stats'!$B$65)</f>
        <v>0</v>
      </c>
      <c r="O8" s="56">
        <f t="shared" si="5"/>
        <v>-20.0001933</v>
      </c>
      <c r="P8" s="49"/>
      <c r="Q8" s="50">
        <v>0.0</v>
      </c>
      <c r="R8" s="51"/>
      <c r="S8" s="51"/>
      <c r="U8" s="52" t="s">
        <v>49</v>
      </c>
      <c r="V8" s="53">
        <v>7.097</v>
      </c>
      <c r="W8" s="53">
        <v>7.101</v>
      </c>
      <c r="X8" s="53">
        <v>7.103</v>
      </c>
      <c r="Y8" s="53">
        <v>7.089</v>
      </c>
    </row>
    <row r="9">
      <c r="A9" s="44">
        <v>44299.0</v>
      </c>
      <c r="B9" s="45">
        <v>105.050003</v>
      </c>
      <c r="C9" s="45">
        <v>111.0</v>
      </c>
      <c r="D9" s="45">
        <v>105.050003</v>
      </c>
      <c r="E9" s="45">
        <v>109.199997</v>
      </c>
      <c r="F9" s="45">
        <v>108.789314</v>
      </c>
      <c r="G9" s="45">
        <v>1016289.0</v>
      </c>
      <c r="H9" s="45">
        <f>(G9-'Descriptive Stats'!$B$55)/('Descriptive Stats'!$B$56-'Descriptive Stats'!$B$55)</f>
        <v>0.0539422663</v>
      </c>
      <c r="I9" s="46">
        <f t="shared" si="2"/>
        <v>1.045976963</v>
      </c>
      <c r="J9" s="46">
        <f t="shared" si="3"/>
        <v>0.04597696272</v>
      </c>
      <c r="K9" s="47">
        <f t="shared" si="1"/>
        <v>5.949997</v>
      </c>
      <c r="L9" s="47">
        <f>(K9-'Descriptive Stats'!$B$60)/('Descriptive Stats'!$B$61-'Descriptive Stats'!$B$60)</f>
        <v>0.1451378936</v>
      </c>
      <c r="M9" s="54">
        <f t="shared" si="4"/>
        <v>4.597696272</v>
      </c>
      <c r="N9" s="55">
        <f>(M9-'Descriptive Stats'!$B$65)/('Descriptive Stats'!$B$66-'Descriptive Stats'!$B$65)</f>
        <v>0.5618038299</v>
      </c>
      <c r="O9" s="58">
        <f t="shared" si="5"/>
        <v>-18.14821109</v>
      </c>
      <c r="P9" s="49"/>
      <c r="Q9" s="50">
        <v>0.0</v>
      </c>
      <c r="R9" s="51"/>
      <c r="S9" s="51"/>
      <c r="U9" s="52" t="s">
        <v>50</v>
      </c>
      <c r="V9" s="53">
        <v>7.095</v>
      </c>
      <c r="W9" s="53">
        <v>7.096</v>
      </c>
      <c r="X9" s="53">
        <v>7.1</v>
      </c>
      <c r="Y9" s="53">
        <v>7.081</v>
      </c>
    </row>
    <row r="10">
      <c r="A10" s="44">
        <v>44301.0</v>
      </c>
      <c r="B10" s="45">
        <v>108.150002</v>
      </c>
      <c r="C10" s="45">
        <v>109.949997</v>
      </c>
      <c r="D10" s="45">
        <v>104.699997</v>
      </c>
      <c r="E10" s="45">
        <v>107.099998</v>
      </c>
      <c r="F10" s="45">
        <v>106.697212</v>
      </c>
      <c r="G10" s="45">
        <v>388528.0</v>
      </c>
      <c r="H10" s="45">
        <f>(G10-'Descriptive Stats'!$B$55)/('Descriptive Stats'!$B$56-'Descriptive Stats'!$B$55)</f>
        <v>0.01862903003</v>
      </c>
      <c r="I10" s="46">
        <f t="shared" si="2"/>
        <v>0.9807692394</v>
      </c>
      <c r="J10" s="46">
        <f t="shared" si="3"/>
        <v>-0.0192307606</v>
      </c>
      <c r="K10" s="47">
        <f t="shared" si="1"/>
        <v>5.25</v>
      </c>
      <c r="L10" s="47">
        <f>(K10-'Descriptive Stats'!$B$60)/('Descriptive Stats'!$B$61-'Descriptive Stats'!$B$60)</f>
        <v>0.1248186756</v>
      </c>
      <c r="M10" s="57">
        <f t="shared" si="4"/>
        <v>-1.92307606</v>
      </c>
      <c r="N10" s="55">
        <f>(M10-'Descriptive Stats'!$B$65)/('Descriptive Stats'!$B$66-'Descriptive Stats'!$B$65)</f>
        <v>0.3166866021</v>
      </c>
      <c r="O10" s="58">
        <f t="shared" si="5"/>
        <v>-61.76992962</v>
      </c>
      <c r="P10" s="49"/>
      <c r="Q10" s="50">
        <v>0.0</v>
      </c>
      <c r="R10" s="51"/>
      <c r="S10" s="51"/>
      <c r="U10" s="52" t="s">
        <v>51</v>
      </c>
      <c r="V10" s="53">
        <v>7.087</v>
      </c>
      <c r="W10" s="53">
        <v>7.08</v>
      </c>
      <c r="X10" s="53">
        <v>7.088</v>
      </c>
      <c r="Y10" s="53">
        <v>7.075</v>
      </c>
    </row>
    <row r="11">
      <c r="A11" s="44">
        <v>44302.0</v>
      </c>
      <c r="B11" s="45">
        <v>107.900002</v>
      </c>
      <c r="C11" s="45">
        <v>114.699997</v>
      </c>
      <c r="D11" s="45">
        <v>106.800003</v>
      </c>
      <c r="E11" s="45">
        <v>112.300003</v>
      </c>
      <c r="F11" s="45">
        <v>111.877663</v>
      </c>
      <c r="G11" s="45">
        <v>1006186.0</v>
      </c>
      <c r="H11" s="45">
        <f>(G11-'Descriptive Stats'!$B$55)/('Descriptive Stats'!$B$56-'Descriptive Stats'!$B$55)</f>
        <v>0.05337394552</v>
      </c>
      <c r="I11" s="46">
        <f t="shared" si="2"/>
        <v>1.048552802</v>
      </c>
      <c r="J11" s="46">
        <f t="shared" si="3"/>
        <v>0.04855280203</v>
      </c>
      <c r="K11" s="47">
        <f t="shared" si="1"/>
        <v>7.899994</v>
      </c>
      <c r="L11" s="47">
        <f>(K11-'Descriptive Stats'!$B$60)/('Descriptive Stats'!$B$61-'Descriptive Stats'!$B$60)</f>
        <v>0.2017415851</v>
      </c>
      <c r="M11" s="54">
        <f t="shared" si="4"/>
        <v>4.855280203</v>
      </c>
      <c r="N11" s="55">
        <f>(M11-'Descriptive Stats'!$B$65)/('Descriptive Stats'!$B$66-'Descriptive Stats'!$B$65)</f>
        <v>0.571486465</v>
      </c>
      <c r="O11" s="58">
        <f t="shared" si="5"/>
        <v>158.9738706</v>
      </c>
      <c r="P11" s="49"/>
      <c r="Q11" s="50">
        <v>0.0</v>
      </c>
      <c r="R11" s="51"/>
      <c r="S11" s="51"/>
      <c r="U11" s="52" t="s">
        <v>52</v>
      </c>
      <c r="V11" s="53">
        <v>7.062</v>
      </c>
      <c r="W11" s="53">
        <v>7.06</v>
      </c>
      <c r="X11" s="53">
        <v>7.064</v>
      </c>
      <c r="Y11" s="53">
        <v>7.051</v>
      </c>
    </row>
    <row r="12">
      <c r="A12" s="44">
        <v>44305.0</v>
      </c>
      <c r="B12" s="45">
        <v>108.900002</v>
      </c>
      <c r="C12" s="45">
        <v>110.099998</v>
      </c>
      <c r="D12" s="45">
        <v>106.199997</v>
      </c>
      <c r="E12" s="45">
        <v>108.550003</v>
      </c>
      <c r="F12" s="45">
        <v>108.141769</v>
      </c>
      <c r="G12" s="45">
        <v>448582.0</v>
      </c>
      <c r="H12" s="45">
        <f>(G12-'Descriptive Stats'!$B$55)/('Descriptive Stats'!$B$56-'Descriptive Stats'!$B$55)</f>
        <v>0.02200722824</v>
      </c>
      <c r="I12" s="46">
        <f t="shared" si="2"/>
        <v>0.9666073028</v>
      </c>
      <c r="J12" s="46">
        <f t="shared" si="3"/>
        <v>-0.03339269724</v>
      </c>
      <c r="K12" s="47">
        <f t="shared" si="1"/>
        <v>3.900001</v>
      </c>
      <c r="L12" s="47">
        <f>(K12-'Descriptive Stats'!$B$60)/('Descriptive Stats'!$B$61-'Descriptive Stats'!$B$60)</f>
        <v>0.08563147335</v>
      </c>
      <c r="M12" s="57">
        <f t="shared" si="4"/>
        <v>-3.339269724</v>
      </c>
      <c r="N12" s="55">
        <f>(M12-'Descriptive Stats'!$B$65)/('Descriptive Stats'!$B$66-'Descriptive Stats'!$B$65)</f>
        <v>0.2634515791</v>
      </c>
      <c r="O12" s="56">
        <f t="shared" si="5"/>
        <v>-55.41758681</v>
      </c>
      <c r="P12" s="49"/>
      <c r="Q12" s="50">
        <v>0.0</v>
      </c>
      <c r="R12" s="59" t="s">
        <v>53</v>
      </c>
      <c r="S12" s="41">
        <f>2/13</f>
        <v>0.1538461538</v>
      </c>
      <c r="U12" s="52" t="s">
        <v>54</v>
      </c>
      <c r="V12" s="53">
        <v>7.041</v>
      </c>
      <c r="W12" s="53">
        <v>7.046</v>
      </c>
      <c r="X12" s="53">
        <v>7.048</v>
      </c>
      <c r="Y12" s="53">
        <v>7.038</v>
      </c>
    </row>
    <row r="13">
      <c r="A13" s="44">
        <v>44306.0</v>
      </c>
      <c r="B13" s="45">
        <v>109.150002</v>
      </c>
      <c r="C13" s="45">
        <v>111.699997</v>
      </c>
      <c r="D13" s="45">
        <v>105.900002</v>
      </c>
      <c r="E13" s="45">
        <v>106.900002</v>
      </c>
      <c r="F13" s="45">
        <v>106.497971</v>
      </c>
      <c r="G13" s="45">
        <v>279311.0</v>
      </c>
      <c r="H13" s="45">
        <f>(G13-'Descriptive Stats'!$B$55)/('Descriptive Stats'!$B$56-'Descriptive Stats'!$B$55)</f>
        <v>0.01248528149</v>
      </c>
      <c r="I13" s="46">
        <f t="shared" si="2"/>
        <v>0.9847996227</v>
      </c>
      <c r="J13" s="46">
        <f t="shared" si="3"/>
        <v>-0.01520037729</v>
      </c>
      <c r="K13" s="47">
        <f t="shared" si="1"/>
        <v>5.799995</v>
      </c>
      <c r="L13" s="47">
        <f>(K13-'Descriptive Stats'!$B$60)/('Descriptive Stats'!$B$61-'Descriptive Stats'!$B$60)</f>
        <v>0.1407836988</v>
      </c>
      <c r="M13" s="57">
        <f t="shared" si="4"/>
        <v>-1.520037729</v>
      </c>
      <c r="N13" s="55">
        <f>(M13-'Descriptive Stats'!$B$65)/('Descriptive Stats'!$B$66-'Descriptive Stats'!$B$65)</f>
        <v>0.3318368992</v>
      </c>
      <c r="O13" s="56">
        <f t="shared" si="5"/>
        <v>-37.73468396</v>
      </c>
      <c r="P13" s="49"/>
      <c r="Q13" s="50">
        <v>0.0</v>
      </c>
      <c r="R13" s="60" t="s">
        <v>55</v>
      </c>
      <c r="S13" s="60">
        <f>2/27</f>
        <v>0.07407407407</v>
      </c>
      <c r="U13" s="52" t="s">
        <v>56</v>
      </c>
      <c r="V13" s="53">
        <v>7.039</v>
      </c>
      <c r="W13" s="53">
        <v>7.043</v>
      </c>
      <c r="X13" s="53">
        <v>7.043</v>
      </c>
      <c r="Y13" s="53">
        <v>7.03</v>
      </c>
    </row>
    <row r="14">
      <c r="A14" s="44">
        <v>44308.0</v>
      </c>
      <c r="B14" s="45">
        <v>106.900002</v>
      </c>
      <c r="C14" s="45">
        <v>109.75</v>
      </c>
      <c r="D14" s="45">
        <v>105.099998</v>
      </c>
      <c r="E14" s="45">
        <v>106.800003</v>
      </c>
      <c r="F14" s="45">
        <v>106.398346</v>
      </c>
      <c r="G14" s="45">
        <v>319736.0</v>
      </c>
      <c r="H14" s="45">
        <f>(G14-'Descriptive Stats'!$B$55)/('Descriptive Stats'!$B$56-'Descriptive Stats'!$B$55)</f>
        <v>0.01475929592</v>
      </c>
      <c r="I14" s="46">
        <f t="shared" si="2"/>
        <v>0.9990645557</v>
      </c>
      <c r="J14" s="46">
        <f t="shared" si="3"/>
        <v>-0.000935444323</v>
      </c>
      <c r="K14" s="47">
        <f t="shared" si="1"/>
        <v>4.650002</v>
      </c>
      <c r="L14" s="47">
        <f>(K14-'Descriptive Stats'!$B$60)/('Descriptive Stats'!$B$61-'Descriptive Stats'!$B$60)</f>
        <v>0.1074021864</v>
      </c>
      <c r="M14" s="57">
        <f t="shared" si="4"/>
        <v>-0.0935444323</v>
      </c>
      <c r="N14" s="55">
        <f>(M14-'Descriptive Stats'!$B$65)/('Descriptive Stats'!$B$66-'Descriptive Stats'!$B$65)</f>
        <v>0.3854590876</v>
      </c>
      <c r="O14" s="58">
        <f t="shared" si="5"/>
        <v>14.4731142</v>
      </c>
      <c r="P14" s="49"/>
      <c r="Q14" s="50">
        <v>0.0</v>
      </c>
      <c r="R14" s="60" t="s">
        <v>57</v>
      </c>
      <c r="S14" s="61">
        <f>2/10</f>
        <v>0.2</v>
      </c>
      <c r="U14" s="52">
        <v>45629.0</v>
      </c>
      <c r="V14" s="53">
        <v>7.026</v>
      </c>
      <c r="W14" s="53">
        <v>7.025</v>
      </c>
      <c r="X14" s="53">
        <v>7.029</v>
      </c>
      <c r="Y14" s="53">
        <v>7.015</v>
      </c>
    </row>
    <row r="15">
      <c r="A15" s="44">
        <v>44309.0</v>
      </c>
      <c r="B15" s="45">
        <v>107.449997</v>
      </c>
      <c r="C15" s="45">
        <v>115.5</v>
      </c>
      <c r="D15" s="45">
        <v>106.900002</v>
      </c>
      <c r="E15" s="45">
        <v>111.75</v>
      </c>
      <c r="F15" s="45">
        <v>111.329727</v>
      </c>
      <c r="G15" s="45">
        <v>1058052.0</v>
      </c>
      <c r="H15" s="45">
        <f>(G15-'Descriptive Stats'!$B$55)/('Descriptive Stats'!$B$56-'Descriptive Stats'!$B$55)</f>
        <v>0.05629154682</v>
      </c>
      <c r="I15" s="46">
        <f t="shared" si="2"/>
        <v>1.046348285</v>
      </c>
      <c r="J15" s="46">
        <f t="shared" si="3"/>
        <v>0.04634828521</v>
      </c>
      <c r="K15" s="47">
        <f t="shared" si="1"/>
        <v>8.599998</v>
      </c>
      <c r="L15" s="47">
        <f>(K15-'Descriptive Stats'!$B$60)/('Descriptive Stats'!$B$61-'Descriptive Stats'!$B$60)</f>
        <v>0.2220610063</v>
      </c>
      <c r="M15" s="54">
        <f t="shared" si="4"/>
        <v>4.634828521</v>
      </c>
      <c r="N15" s="55">
        <f>(M15-'Descriptive Stats'!$B$65)/('Descriptive Stats'!$B$66-'Descriptive Stats'!$B$65)</f>
        <v>0.5631996391</v>
      </c>
      <c r="O15" s="56">
        <f t="shared" si="5"/>
        <v>230.9142543</v>
      </c>
      <c r="P15" s="49"/>
      <c r="Q15" s="50">
        <v>0.0</v>
      </c>
      <c r="R15" s="62"/>
      <c r="S15" s="62"/>
      <c r="U15" s="52">
        <v>45599.0</v>
      </c>
      <c r="V15" s="53">
        <v>7.014</v>
      </c>
      <c r="W15" s="53">
        <v>7.025</v>
      </c>
      <c r="X15" s="53">
        <v>7.025</v>
      </c>
      <c r="Y15" s="53">
        <v>7.006</v>
      </c>
    </row>
    <row r="16">
      <c r="A16" s="44">
        <v>44312.0</v>
      </c>
      <c r="B16" s="45">
        <v>112.449997</v>
      </c>
      <c r="C16" s="45">
        <v>114.900002</v>
      </c>
      <c r="D16" s="45">
        <v>111.050003</v>
      </c>
      <c r="E16" s="45">
        <v>114.300003</v>
      </c>
      <c r="F16" s="45">
        <v>113.87014</v>
      </c>
      <c r="G16" s="45">
        <v>525753.0</v>
      </c>
      <c r="H16" s="45">
        <f>(G16-'Descriptive Stats'!$B$55)/('Descriptive Stats'!$B$56-'Descriptive Stats'!$B$55)</f>
        <v>0.02634830352</v>
      </c>
      <c r="I16" s="46">
        <f t="shared" si="2"/>
        <v>1.022818819</v>
      </c>
      <c r="J16" s="46">
        <f t="shared" si="3"/>
        <v>0.02281881879</v>
      </c>
      <c r="K16" s="47">
        <f t="shared" si="1"/>
        <v>3.849999</v>
      </c>
      <c r="L16" s="47">
        <f>(K16-'Descriptive Stats'!$B$60)/('Descriptive Stats'!$B$61-'Descriptive Stats'!$B$60)</f>
        <v>0.08418003636</v>
      </c>
      <c r="M16" s="54">
        <f t="shared" si="4"/>
        <v>2.281881879</v>
      </c>
      <c r="N16" s="55">
        <f>(M16-'Descriptive Stats'!$B$65)/('Descriptive Stats'!$B$66-'Descriptive Stats'!$B$65)</f>
        <v>0.4747518712</v>
      </c>
      <c r="O16" s="58">
        <f t="shared" si="5"/>
        <v>-50.30934207</v>
      </c>
      <c r="P16" s="49"/>
      <c r="Q16" s="50">
        <v>0.0</v>
      </c>
      <c r="R16" s="62"/>
      <c r="S16" s="62"/>
      <c r="U16" s="52">
        <v>45476.0</v>
      </c>
      <c r="V16" s="53">
        <v>7.031</v>
      </c>
      <c r="W16" s="53">
        <v>7.054</v>
      </c>
      <c r="X16" s="53">
        <v>7.054</v>
      </c>
      <c r="Y16" s="53">
        <v>7.026</v>
      </c>
    </row>
    <row r="17">
      <c r="A17" s="44">
        <v>44313.0</v>
      </c>
      <c r="B17" s="45">
        <v>115.0</v>
      </c>
      <c r="C17" s="45">
        <v>115.650002</v>
      </c>
      <c r="D17" s="45">
        <v>111.0</v>
      </c>
      <c r="E17" s="45">
        <v>111.900002</v>
      </c>
      <c r="F17" s="45">
        <v>111.479164</v>
      </c>
      <c r="G17" s="45">
        <v>425358.0</v>
      </c>
      <c r="H17" s="45">
        <f>(G17-'Descriptive Stats'!$B$55)/('Descriptive Stats'!$B$56-'Descriptive Stats'!$B$55)</f>
        <v>0.02070081609</v>
      </c>
      <c r="I17" s="46">
        <f t="shared" si="2"/>
        <v>0.9790026165</v>
      </c>
      <c r="J17" s="46">
        <f t="shared" si="3"/>
        <v>-0.02099738353</v>
      </c>
      <c r="K17" s="47">
        <f t="shared" si="1"/>
        <v>4.650002</v>
      </c>
      <c r="L17" s="47">
        <f>(K17-'Descriptive Stats'!$B$60)/('Descriptive Stats'!$B$61-'Descriptive Stats'!$B$60)</f>
        <v>0.1074021864</v>
      </c>
      <c r="M17" s="57">
        <f t="shared" si="4"/>
        <v>-2.099738353</v>
      </c>
      <c r="N17" s="55">
        <f>(M17-'Descriptive Stats'!$B$65)/('Descriptive Stats'!$B$66-'Descriptive Stats'!$B$65)</f>
        <v>0.3100458287</v>
      </c>
      <c r="O17" s="58">
        <f t="shared" si="5"/>
        <v>-19.09546878</v>
      </c>
      <c r="P17" s="49"/>
      <c r="Q17" s="50">
        <v>0.0</v>
      </c>
      <c r="R17" s="51"/>
      <c r="S17" s="51"/>
      <c r="U17" s="52">
        <v>45446.0</v>
      </c>
      <c r="V17" s="53">
        <v>7.054</v>
      </c>
      <c r="W17" s="53">
        <v>7.053</v>
      </c>
      <c r="X17" s="53">
        <v>7.057</v>
      </c>
      <c r="Y17" s="53">
        <v>7.048</v>
      </c>
    </row>
    <row r="18">
      <c r="A18" s="44">
        <v>44314.0</v>
      </c>
      <c r="B18" s="45">
        <v>113.300003</v>
      </c>
      <c r="C18" s="45">
        <v>115.599998</v>
      </c>
      <c r="D18" s="45">
        <v>112.300003</v>
      </c>
      <c r="E18" s="45">
        <v>114.150002</v>
      </c>
      <c r="F18" s="45">
        <v>113.720703</v>
      </c>
      <c r="G18" s="45">
        <v>576458.0</v>
      </c>
      <c r="H18" s="45">
        <f>(G18-'Descriptive Stats'!$B$55)/('Descriptive Stats'!$B$56-'Descriptive Stats'!$B$55)</f>
        <v>0.02920059547</v>
      </c>
      <c r="I18" s="46">
        <f t="shared" si="2"/>
        <v>1.020107238</v>
      </c>
      <c r="J18" s="46">
        <f t="shared" si="3"/>
        <v>0.02010723825</v>
      </c>
      <c r="K18" s="47">
        <f t="shared" si="1"/>
        <v>3.299995</v>
      </c>
      <c r="L18" s="47">
        <f>(K18-'Descriptive Stats'!$B$60)/('Descriptive Stats'!$B$61-'Descriptive Stats'!$B$60)</f>
        <v>0.06821475195</v>
      </c>
      <c r="M18" s="54">
        <f t="shared" si="4"/>
        <v>2.010723825</v>
      </c>
      <c r="N18" s="55">
        <f>(M18-'Descriptive Stats'!$B$65)/('Descriptive Stats'!$B$66-'Descriptive Stats'!$B$65)</f>
        <v>0.4645589819</v>
      </c>
      <c r="O18" s="58">
        <f t="shared" si="5"/>
        <v>35.52301826</v>
      </c>
      <c r="P18" s="49"/>
      <c r="Q18" s="50">
        <v>0.0</v>
      </c>
      <c r="R18" s="51"/>
      <c r="S18" s="51"/>
      <c r="U18" s="52">
        <v>45415.0</v>
      </c>
      <c r="V18" s="53">
        <v>7.057</v>
      </c>
      <c r="W18" s="53">
        <v>7.066</v>
      </c>
      <c r="X18" s="53">
        <v>7.066</v>
      </c>
      <c r="Y18" s="53">
        <v>7.053</v>
      </c>
    </row>
    <row r="19">
      <c r="A19" s="44">
        <v>44315.0</v>
      </c>
      <c r="B19" s="45">
        <v>115.0</v>
      </c>
      <c r="C19" s="45">
        <v>115.449997</v>
      </c>
      <c r="D19" s="45">
        <v>110.900002</v>
      </c>
      <c r="E19" s="45">
        <v>112.050003</v>
      </c>
      <c r="F19" s="45">
        <v>111.628601</v>
      </c>
      <c r="G19" s="45">
        <v>409072.0</v>
      </c>
      <c r="H19" s="45">
        <f>(G19-'Descriptive Stats'!$B$55)/('Descriptive Stats'!$B$56-'Descriptive Stats'!$B$55)</f>
        <v>0.01978468501</v>
      </c>
      <c r="I19" s="46">
        <f t="shared" si="2"/>
        <v>0.9816031628</v>
      </c>
      <c r="J19" s="46">
        <f t="shared" si="3"/>
        <v>-0.01839683717</v>
      </c>
      <c r="K19" s="47">
        <f t="shared" si="1"/>
        <v>4.549995</v>
      </c>
      <c r="L19" s="47">
        <f>(K19-'Descriptive Stats'!$B$60)/('Descriptive Stats'!$B$61-'Descriptive Stats'!$B$60)</f>
        <v>0.1044992254</v>
      </c>
      <c r="M19" s="57">
        <f t="shared" si="4"/>
        <v>-1.839683717</v>
      </c>
      <c r="N19" s="55">
        <f>(M19-'Descriptive Stats'!$B$65)/('Descriptive Stats'!$B$66-'Descriptive Stats'!$B$65)</f>
        <v>0.3198213381</v>
      </c>
      <c r="O19" s="58">
        <f t="shared" si="5"/>
        <v>-29.03698101</v>
      </c>
      <c r="P19" s="49"/>
      <c r="Q19" s="50">
        <v>0.0</v>
      </c>
      <c r="R19" s="51"/>
      <c r="S19" s="51"/>
      <c r="U19" s="52">
        <v>45385.0</v>
      </c>
      <c r="V19" s="53">
        <v>7.06</v>
      </c>
      <c r="W19" s="53">
        <v>7.051</v>
      </c>
      <c r="X19" s="53">
        <v>7.062</v>
      </c>
      <c r="Y19" s="53">
        <v>7.047</v>
      </c>
    </row>
    <row r="20">
      <c r="A20" s="44">
        <v>44316.0</v>
      </c>
      <c r="B20" s="45">
        <v>111.0</v>
      </c>
      <c r="C20" s="45">
        <v>116.599998</v>
      </c>
      <c r="D20" s="45">
        <v>111.0</v>
      </c>
      <c r="E20" s="45">
        <v>111.699997</v>
      </c>
      <c r="F20" s="45">
        <v>111.279915</v>
      </c>
      <c r="G20" s="45">
        <v>707041.0</v>
      </c>
      <c r="H20" s="45">
        <f>(G20-'Descriptive Stats'!$B$55)/('Descriptive Stats'!$B$56-'Descriptive Stats'!$B$55)</f>
        <v>0.03654623869</v>
      </c>
      <c r="I20" s="46">
        <f t="shared" si="2"/>
        <v>0.996876341</v>
      </c>
      <c r="J20" s="46">
        <f t="shared" si="3"/>
        <v>-0.003123658997</v>
      </c>
      <c r="K20" s="47">
        <f t="shared" si="1"/>
        <v>5.599998</v>
      </c>
      <c r="L20" s="47">
        <f>(K20-'Descriptive Stats'!$B$60)/('Descriptive Stats'!$B$61-'Descriptive Stats'!$B$60)</f>
        <v>0.1349782701</v>
      </c>
      <c r="M20" s="57">
        <f t="shared" si="4"/>
        <v>-0.3123658997</v>
      </c>
      <c r="N20" s="55">
        <f>(M20-'Descriptive Stats'!$B$65)/('Descriptive Stats'!$B$66-'Descriptive Stats'!$B$65)</f>
        <v>0.3772335418</v>
      </c>
      <c r="O20" s="56">
        <f t="shared" si="5"/>
        <v>72.8402335</v>
      </c>
      <c r="P20" s="49"/>
      <c r="Q20" s="50">
        <v>0.0</v>
      </c>
      <c r="R20" s="51"/>
      <c r="S20" s="51"/>
      <c r="U20" s="52">
        <v>45294.0</v>
      </c>
      <c r="V20" s="53">
        <v>7.06</v>
      </c>
      <c r="W20" s="53">
        <v>7.062</v>
      </c>
      <c r="X20" s="53">
        <v>7.082</v>
      </c>
      <c r="Y20" s="53">
        <v>7.057</v>
      </c>
    </row>
    <row r="21">
      <c r="A21" s="44">
        <v>44319.0</v>
      </c>
      <c r="B21" s="45">
        <v>111.050003</v>
      </c>
      <c r="C21" s="45">
        <v>115.5</v>
      </c>
      <c r="D21" s="45">
        <v>111.050003</v>
      </c>
      <c r="E21" s="45">
        <v>113.949997</v>
      </c>
      <c r="F21" s="45">
        <v>113.521454</v>
      </c>
      <c r="G21" s="45">
        <v>404637.0</v>
      </c>
      <c r="H21" s="45">
        <f>(G21-'Descriptive Stats'!$B$55)/('Descriptive Stats'!$B$56-'Descriptive Stats'!$B$55)</f>
        <v>0.01953520439</v>
      </c>
      <c r="I21" s="46">
        <f t="shared" si="2"/>
        <v>1.020143241</v>
      </c>
      <c r="J21" s="46">
        <f t="shared" si="3"/>
        <v>0.02014324136</v>
      </c>
      <c r="K21" s="47">
        <f t="shared" si="1"/>
        <v>4.449997</v>
      </c>
      <c r="L21" s="47">
        <f>(K21-'Descriptive Stats'!$B$60)/('Descriptive Stats'!$B$61-'Descriptive Stats'!$B$60)</f>
        <v>0.1015965255</v>
      </c>
      <c r="M21" s="54">
        <f t="shared" si="4"/>
        <v>2.014324136</v>
      </c>
      <c r="N21" s="55">
        <f>(M21-'Descriptive Stats'!$B$65)/('Descriptive Stats'!$B$66-'Descriptive Stats'!$B$65)</f>
        <v>0.4646943183</v>
      </c>
      <c r="O21" s="58">
        <f t="shared" si="5"/>
        <v>-42.77036268</v>
      </c>
      <c r="P21" s="49"/>
      <c r="Q21" s="50">
        <v>0.0</v>
      </c>
      <c r="R21" s="51"/>
      <c r="S21" s="51"/>
      <c r="U21" s="52" t="s">
        <v>58</v>
      </c>
      <c r="V21" s="53">
        <v>7.078</v>
      </c>
      <c r="W21" s="53">
        <v>7.059</v>
      </c>
      <c r="X21" s="53">
        <v>7.082</v>
      </c>
      <c r="Y21" s="53">
        <v>7.057</v>
      </c>
    </row>
    <row r="22">
      <c r="A22" s="44">
        <v>44320.0</v>
      </c>
      <c r="B22" s="45">
        <v>114.5</v>
      </c>
      <c r="C22" s="45">
        <v>118.599998</v>
      </c>
      <c r="D22" s="45">
        <v>114.050003</v>
      </c>
      <c r="E22" s="45">
        <v>115.349998</v>
      </c>
      <c r="F22" s="45">
        <v>114.916191</v>
      </c>
      <c r="G22" s="45">
        <v>1164324.0</v>
      </c>
      <c r="H22" s="45">
        <f>(G22-'Descriptive Stats'!$B$55)/('Descriptive Stats'!$B$56-'Descriptive Stats'!$B$55)</f>
        <v>0.06226963123</v>
      </c>
      <c r="I22" s="46">
        <f t="shared" si="2"/>
        <v>1.012286099</v>
      </c>
      <c r="J22" s="46">
        <f t="shared" si="3"/>
        <v>0.01228609949</v>
      </c>
      <c r="K22" s="47">
        <f t="shared" si="1"/>
        <v>4.549995</v>
      </c>
      <c r="L22" s="47">
        <f>(K22-'Descriptive Stats'!$B$60)/('Descriptive Stats'!$B$61-'Descriptive Stats'!$B$60)</f>
        <v>0.1044992254</v>
      </c>
      <c r="M22" s="54">
        <f t="shared" si="4"/>
        <v>1.228609949</v>
      </c>
      <c r="N22" s="55">
        <f>(M22-'Descriptive Stats'!$B$65)/('Descriptive Stats'!$B$66-'Descriptive Stats'!$B$65)</f>
        <v>0.4351591538</v>
      </c>
      <c r="O22" s="56">
        <f t="shared" si="5"/>
        <v>187.7453125</v>
      </c>
      <c r="P22" s="49"/>
      <c r="Q22" s="50">
        <v>0.0</v>
      </c>
      <c r="R22" s="51"/>
      <c r="S22" s="51"/>
      <c r="U22" s="52" t="s">
        <v>59</v>
      </c>
      <c r="V22" s="53">
        <v>7.065</v>
      </c>
      <c r="W22" s="53">
        <v>7.076</v>
      </c>
      <c r="X22" s="53">
        <v>7.076</v>
      </c>
      <c r="Y22" s="53">
        <v>7.06</v>
      </c>
    </row>
    <row r="23">
      <c r="A23" s="44">
        <v>44321.0</v>
      </c>
      <c r="B23" s="45">
        <v>115.699997</v>
      </c>
      <c r="C23" s="45">
        <v>137.0</v>
      </c>
      <c r="D23" s="45">
        <v>115.550003</v>
      </c>
      <c r="E23" s="45">
        <v>134.100006</v>
      </c>
      <c r="F23" s="45">
        <v>133.595688</v>
      </c>
      <c r="G23" s="45">
        <v>9274147.0</v>
      </c>
      <c r="H23" s="45">
        <f>(G23-'Descriptive Stats'!$B$55)/('Descriptive Stats'!$B$56-'Descriptive Stats'!$B$55)</f>
        <v>0.5184688787</v>
      </c>
      <c r="I23" s="46">
        <f t="shared" si="2"/>
        <v>1.162548837</v>
      </c>
      <c r="J23" s="46">
        <f t="shared" si="3"/>
        <v>0.1625488368</v>
      </c>
      <c r="K23" s="47">
        <f t="shared" si="1"/>
        <v>21.449997</v>
      </c>
      <c r="L23" s="47">
        <f>(K23-'Descriptive Stats'!$B$60)/('Descriptive Stats'!$B$61-'Descriptive Stats'!$B$60)</f>
        <v>0.5950653639</v>
      </c>
      <c r="M23" s="54">
        <f t="shared" si="4"/>
        <v>16.25488368</v>
      </c>
      <c r="N23" s="55">
        <f>(M23-'Descriptive Stats'!$B$65)/('Descriptive Stats'!$B$66-'Descriptive Stats'!$B$65)</f>
        <v>1</v>
      </c>
      <c r="O23" s="58">
        <f t="shared" si="5"/>
        <v>696.5263105</v>
      </c>
      <c r="P23" s="49"/>
      <c r="Q23" s="50">
        <v>0.0</v>
      </c>
      <c r="R23" s="51"/>
      <c r="S23" s="51"/>
      <c r="U23" s="52" t="s">
        <v>60</v>
      </c>
      <c r="V23" s="53">
        <v>7.068</v>
      </c>
      <c r="W23" s="53">
        <v>7.074</v>
      </c>
      <c r="X23" s="53">
        <v>7.074</v>
      </c>
      <c r="Y23" s="53">
        <v>7.061</v>
      </c>
    </row>
    <row r="24">
      <c r="A24" s="44">
        <v>44322.0</v>
      </c>
      <c r="B24" s="45">
        <v>137.5</v>
      </c>
      <c r="C24" s="45">
        <v>143.800003</v>
      </c>
      <c r="D24" s="45">
        <v>132.199997</v>
      </c>
      <c r="E24" s="45">
        <v>138.899994</v>
      </c>
      <c r="F24" s="45">
        <v>138.377609</v>
      </c>
      <c r="G24" s="45">
        <v>6033249.0</v>
      </c>
      <c r="H24" s="45">
        <f>(G24-'Descriptive Stats'!$B$55)/('Descriptive Stats'!$B$56-'Descriptive Stats'!$B$55)</f>
        <v>0.3361596928</v>
      </c>
      <c r="I24" s="46">
        <f t="shared" si="2"/>
        <v>1.035794092</v>
      </c>
      <c r="J24" s="46">
        <f t="shared" si="3"/>
        <v>0.03579409236</v>
      </c>
      <c r="K24" s="47">
        <f t="shared" si="1"/>
        <v>11.600006</v>
      </c>
      <c r="L24" s="47">
        <f>(K24-'Descriptive Stats'!$B$60)/('Descriptive Stats'!$B$61-'Descriptive Stats'!$B$60)</f>
        <v>0.3091439747</v>
      </c>
      <c r="M24" s="54">
        <f t="shared" si="4"/>
        <v>3.579409236</v>
      </c>
      <c r="N24" s="55">
        <f>(M24-'Descriptive Stats'!$B$65)/('Descriptive Stats'!$B$66-'Descriptive Stats'!$B$65)</f>
        <v>0.5235262023</v>
      </c>
      <c r="O24" s="58">
        <f t="shared" si="5"/>
        <v>-34.94551035</v>
      </c>
      <c r="P24" s="49"/>
      <c r="Q24" s="50">
        <v>0.0</v>
      </c>
      <c r="R24" s="51"/>
      <c r="S24" s="51"/>
      <c r="U24" s="52" t="s">
        <v>61</v>
      </c>
      <c r="V24" s="53">
        <v>7.063</v>
      </c>
      <c r="W24" s="53">
        <v>7.055</v>
      </c>
      <c r="X24" s="53">
        <v>7.066</v>
      </c>
      <c r="Y24" s="53">
        <v>7.046</v>
      </c>
    </row>
    <row r="25">
      <c r="A25" s="44">
        <v>44323.0</v>
      </c>
      <c r="B25" s="45">
        <v>139.850006</v>
      </c>
      <c r="C25" s="45">
        <v>141.75</v>
      </c>
      <c r="D25" s="45">
        <v>134.600006</v>
      </c>
      <c r="E25" s="45">
        <v>135.5</v>
      </c>
      <c r="F25" s="45">
        <v>134.990402</v>
      </c>
      <c r="G25" s="45">
        <v>1282935.0</v>
      </c>
      <c r="H25" s="45">
        <f>(G25-'Descriptive Stats'!$B$55)/('Descriptive Stats'!$B$56-'Descriptive Stats'!$B$55)</f>
        <v>0.06894181741</v>
      </c>
      <c r="I25" s="46">
        <f t="shared" si="2"/>
        <v>0.9755220004</v>
      </c>
      <c r="J25" s="46">
        <f t="shared" si="3"/>
        <v>-0.02447799962</v>
      </c>
      <c r="K25" s="47">
        <f t="shared" si="1"/>
        <v>7.149994</v>
      </c>
      <c r="L25" s="47">
        <f>(K25-'Descriptive Stats'!$B$60)/('Descriptive Stats'!$B$61-'Descriptive Stats'!$B$60)</f>
        <v>0.179970901</v>
      </c>
      <c r="M25" s="57">
        <f t="shared" si="4"/>
        <v>-2.447799962</v>
      </c>
      <c r="N25" s="55">
        <f>(M25-'Descriptive Stats'!$B$65)/('Descriptive Stats'!$B$66-'Descriptive Stats'!$B$65)</f>
        <v>0.2969621183</v>
      </c>
      <c r="O25" s="58">
        <f t="shared" si="5"/>
        <v>-78.73558675</v>
      </c>
      <c r="P25" s="49"/>
      <c r="Q25" s="50">
        <v>0.0</v>
      </c>
      <c r="R25" s="51"/>
      <c r="S25" s="51"/>
      <c r="U25" s="52" t="s">
        <v>62</v>
      </c>
      <c r="V25" s="53">
        <v>7.077</v>
      </c>
      <c r="W25" s="53">
        <v>7.074</v>
      </c>
      <c r="X25" s="53">
        <v>7.081</v>
      </c>
      <c r="Y25" s="53">
        <v>7.062</v>
      </c>
    </row>
    <row r="26">
      <c r="A26" s="44">
        <v>44326.0</v>
      </c>
      <c r="B26" s="45">
        <v>139.0</v>
      </c>
      <c r="C26" s="45">
        <v>140.5</v>
      </c>
      <c r="D26" s="45">
        <v>135.600006</v>
      </c>
      <c r="E26" s="45">
        <v>137.75</v>
      </c>
      <c r="F26" s="45">
        <v>137.231949</v>
      </c>
      <c r="G26" s="45">
        <v>1021520.0</v>
      </c>
      <c r="H26" s="45">
        <f>(G26-'Descriptive Stats'!$B$55)/('Descriptive Stats'!$B$56-'Descriptive Stats'!$B$55)</f>
        <v>0.05423652405</v>
      </c>
      <c r="I26" s="46">
        <f t="shared" si="2"/>
        <v>1.016605166</v>
      </c>
      <c r="J26" s="46">
        <f t="shared" si="3"/>
        <v>0.01660516605</v>
      </c>
      <c r="K26" s="47">
        <f t="shared" si="1"/>
        <v>4.899994</v>
      </c>
      <c r="L26" s="47">
        <f>(K26-'Descriptive Stats'!$B$60)/('Descriptive Stats'!$B$61-'Descriptive Stats'!$B$60)</f>
        <v>0.1146588489</v>
      </c>
      <c r="M26" s="54">
        <f t="shared" si="4"/>
        <v>1.660516605</v>
      </c>
      <c r="N26" s="55">
        <f>(M26-'Descriptive Stats'!$B$65)/('Descriptive Stats'!$B$66-'Descriptive Stats'!$B$65)</f>
        <v>0.4513946175</v>
      </c>
      <c r="O26" s="58">
        <f t="shared" si="5"/>
        <v>-20.3763246</v>
      </c>
      <c r="P26" s="49"/>
      <c r="Q26" s="50">
        <v>0.0</v>
      </c>
      <c r="R26" s="51"/>
      <c r="S26" s="51"/>
      <c r="U26" s="52" t="s">
        <v>63</v>
      </c>
      <c r="V26" s="53">
        <v>7.062</v>
      </c>
      <c r="W26" s="53">
        <v>7.062</v>
      </c>
      <c r="X26" s="53">
        <v>7.076</v>
      </c>
      <c r="Y26" s="53">
        <v>7.045</v>
      </c>
    </row>
    <row r="27">
      <c r="A27" s="44">
        <v>44327.0</v>
      </c>
      <c r="B27" s="45">
        <v>135.0</v>
      </c>
      <c r="C27" s="45">
        <v>150.600006</v>
      </c>
      <c r="D27" s="45">
        <v>132.600006</v>
      </c>
      <c r="E27" s="45">
        <v>146.600006</v>
      </c>
      <c r="F27" s="45">
        <v>146.048676</v>
      </c>
      <c r="G27" s="45">
        <v>3087135.0</v>
      </c>
      <c r="H27" s="45">
        <f>(G27-'Descriptive Stats'!$B$55)/('Descriptive Stats'!$B$56-'Descriptive Stats'!$B$55)</f>
        <v>0.1704328958</v>
      </c>
      <c r="I27" s="46">
        <f t="shared" si="2"/>
        <v>1.064246868</v>
      </c>
      <c r="J27" s="46">
        <f t="shared" si="3"/>
        <v>0.06424686751</v>
      </c>
      <c r="K27" s="47">
        <f t="shared" si="1"/>
        <v>18</v>
      </c>
      <c r="L27" s="47">
        <f>(K27-'Descriptive Stats'!$B$60)/('Descriptive Stats'!$B$61-'Descriptive Stats'!$B$60)</f>
        <v>0.4949203043</v>
      </c>
      <c r="M27" s="54">
        <f t="shared" si="4"/>
        <v>6.424686751</v>
      </c>
      <c r="N27" s="55">
        <f>(M27-'Descriptive Stats'!$B$65)/('Descriptive Stats'!$B$66-'Descriptive Stats'!$B$65)</f>
        <v>0.6304807931</v>
      </c>
      <c r="O27" s="56">
        <f t="shared" si="5"/>
        <v>202.209942</v>
      </c>
      <c r="P27" s="49"/>
      <c r="Q27" s="50">
        <v>0.0</v>
      </c>
      <c r="R27" s="51"/>
      <c r="S27" s="51"/>
      <c r="U27" s="52" t="s">
        <v>64</v>
      </c>
      <c r="V27" s="53">
        <v>7.045</v>
      </c>
      <c r="W27" s="53">
        <v>7.065</v>
      </c>
      <c r="X27" s="53">
        <v>7.065</v>
      </c>
      <c r="Y27" s="53">
        <v>7.038</v>
      </c>
    </row>
    <row r="28">
      <c r="A28" s="44">
        <v>44328.0</v>
      </c>
      <c r="B28" s="45">
        <v>146.5</v>
      </c>
      <c r="C28" s="45">
        <v>157.800003</v>
      </c>
      <c r="D28" s="45">
        <v>144.0</v>
      </c>
      <c r="E28" s="45">
        <v>149.649994</v>
      </c>
      <c r="F28" s="45">
        <v>149.087189</v>
      </c>
      <c r="G28" s="45">
        <v>2302867.0</v>
      </c>
      <c r="H28" s="45">
        <f>(G28-'Descriptive Stats'!$B$55)/('Descriptive Stats'!$B$56-'Descriptive Stats'!$B$55)</f>
        <v>0.126315722</v>
      </c>
      <c r="I28" s="46">
        <f t="shared" si="2"/>
        <v>1.020804829</v>
      </c>
      <c r="J28" s="46">
        <f t="shared" si="3"/>
        <v>0.02080482862</v>
      </c>
      <c r="K28" s="47">
        <f t="shared" si="1"/>
        <v>13.800003</v>
      </c>
      <c r="L28" s="47">
        <f>(K28-'Descriptive Stats'!$B$60)/('Descriptive Stats'!$B$61-'Descriptive Stats'!$B$60)</f>
        <v>0.3730045608</v>
      </c>
      <c r="M28" s="54">
        <f t="shared" si="4"/>
        <v>2.080482862</v>
      </c>
      <c r="N28" s="55">
        <f>(M28-'Descriptive Stats'!$B$65)/('Descriptive Stats'!$B$66-'Descriptive Stats'!$B$65)</f>
        <v>0.467181239</v>
      </c>
      <c r="O28" s="56">
        <f t="shared" si="5"/>
        <v>-25.40439599</v>
      </c>
      <c r="P28" s="49"/>
      <c r="Q28" s="50">
        <v>0.0</v>
      </c>
      <c r="R28" s="51"/>
      <c r="S28" s="51"/>
      <c r="U28" s="52" t="s">
        <v>65</v>
      </c>
      <c r="V28" s="53">
        <v>7.062</v>
      </c>
      <c r="W28" s="53">
        <v>7.118</v>
      </c>
      <c r="X28" s="53">
        <v>7.118</v>
      </c>
      <c r="Y28" s="53">
        <v>7.06</v>
      </c>
    </row>
    <row r="29">
      <c r="A29" s="44">
        <v>44330.0</v>
      </c>
      <c r="B29" s="45">
        <v>151.600006</v>
      </c>
      <c r="C29" s="45">
        <v>153.0</v>
      </c>
      <c r="D29" s="45">
        <v>141.050003</v>
      </c>
      <c r="E29" s="45">
        <v>145.75</v>
      </c>
      <c r="F29" s="45">
        <v>145.201859</v>
      </c>
      <c r="G29" s="45">
        <v>1079044.0</v>
      </c>
      <c r="H29" s="45">
        <f>(G29-'Descriptive Stats'!$B$55)/('Descriptive Stats'!$B$56-'Descriptive Stats'!$B$55)</f>
        <v>0.057472403</v>
      </c>
      <c r="I29" s="46">
        <f t="shared" si="2"/>
        <v>0.9739392305</v>
      </c>
      <c r="J29" s="46">
        <f t="shared" si="3"/>
        <v>-0.0260607695</v>
      </c>
      <c r="K29" s="47">
        <f t="shared" si="1"/>
        <v>11.949997</v>
      </c>
      <c r="L29" s="47">
        <f>(K29-'Descriptive Stats'!$B$60)/('Descriptive Stats'!$B$61-'Descriptive Stats'!$B$60)</f>
        <v>0.319303366</v>
      </c>
      <c r="M29" s="57">
        <f t="shared" si="4"/>
        <v>-2.60607695</v>
      </c>
      <c r="N29" s="55">
        <f>(M29-'Descriptive Stats'!$B$65)/('Descriptive Stats'!$B$66-'Descriptive Stats'!$B$65)</f>
        <v>0.2910124524</v>
      </c>
      <c r="O29" s="56">
        <f t="shared" si="5"/>
        <v>-53.14345118</v>
      </c>
      <c r="P29" s="49"/>
      <c r="Q29" s="50">
        <v>0.0</v>
      </c>
      <c r="R29" s="51"/>
      <c r="S29" s="51"/>
      <c r="U29" s="52" t="s">
        <v>66</v>
      </c>
      <c r="V29" s="53">
        <v>7.099</v>
      </c>
      <c r="W29" s="53">
        <v>7.097</v>
      </c>
      <c r="X29" s="53">
        <v>7.103</v>
      </c>
      <c r="Y29" s="53">
        <v>7.075</v>
      </c>
    </row>
    <row r="30">
      <c r="A30" s="44">
        <v>44333.0</v>
      </c>
      <c r="B30" s="45">
        <v>148.699997</v>
      </c>
      <c r="C30" s="45">
        <v>151.0</v>
      </c>
      <c r="D30" s="45">
        <v>146.050003</v>
      </c>
      <c r="E30" s="45">
        <v>146.75</v>
      </c>
      <c r="F30" s="45">
        <v>146.198105</v>
      </c>
      <c r="G30" s="45">
        <v>721676.0</v>
      </c>
      <c r="H30" s="45">
        <f>(G30-'Descriptive Stats'!$B$55)/('Descriptive Stats'!$B$56-'Descriptive Stats'!$B$55)</f>
        <v>0.0373694966</v>
      </c>
      <c r="I30" s="46">
        <f t="shared" si="2"/>
        <v>1.006861063</v>
      </c>
      <c r="J30" s="46">
        <f t="shared" si="3"/>
        <v>0.006861063465</v>
      </c>
      <c r="K30" s="47">
        <f t="shared" si="1"/>
        <v>4.949997</v>
      </c>
      <c r="L30" s="47">
        <f>(K30-'Descriptive Stats'!$B$60)/('Descriptive Stats'!$B$61-'Descriptive Stats'!$B$60)</f>
        <v>0.1161103149</v>
      </c>
      <c r="M30" s="54">
        <f t="shared" si="4"/>
        <v>0.6861063465</v>
      </c>
      <c r="N30" s="55">
        <f>(M30-'Descriptive Stats'!$B$65)/('Descriptive Stats'!$B$66-'Descriptive Stats'!$B$65)</f>
        <v>0.4147663273</v>
      </c>
      <c r="O30" s="58">
        <f t="shared" si="5"/>
        <v>-33.11894603</v>
      </c>
      <c r="P30" s="49"/>
      <c r="Q30" s="50">
        <v>0.0</v>
      </c>
      <c r="R30" s="51"/>
      <c r="S30" s="51"/>
      <c r="U30" s="52" t="s">
        <v>67</v>
      </c>
      <c r="V30" s="53">
        <v>7.085</v>
      </c>
      <c r="W30" s="53">
        <v>7.104</v>
      </c>
      <c r="X30" s="53">
        <v>7.104</v>
      </c>
      <c r="Y30" s="53">
        <v>7.079</v>
      </c>
    </row>
    <row r="31">
      <c r="A31" s="44">
        <v>44334.0</v>
      </c>
      <c r="B31" s="45">
        <v>147.949997</v>
      </c>
      <c r="C31" s="45">
        <v>149.050003</v>
      </c>
      <c r="D31" s="45">
        <v>143.0</v>
      </c>
      <c r="E31" s="45">
        <v>143.600006</v>
      </c>
      <c r="F31" s="45">
        <v>143.059952</v>
      </c>
      <c r="G31" s="45">
        <v>426155.0</v>
      </c>
      <c r="H31" s="45">
        <f>(G31-'Descriptive Stats'!$B$55)/('Descriptive Stats'!$B$56-'Descriptive Stats'!$B$55)</f>
        <v>0.02074564947</v>
      </c>
      <c r="I31" s="46">
        <f t="shared" si="2"/>
        <v>0.9785349642</v>
      </c>
      <c r="J31" s="46">
        <f t="shared" si="3"/>
        <v>-0.02146503578</v>
      </c>
      <c r="K31" s="47">
        <f t="shared" si="1"/>
        <v>6.050003</v>
      </c>
      <c r="L31" s="47">
        <f>(K31-'Descriptive Stats'!$B$60)/('Descriptive Stats'!$B$61-'Descriptive Stats'!$B$60)</f>
        <v>0.1480408257</v>
      </c>
      <c r="M31" s="57">
        <f t="shared" si="4"/>
        <v>-2.146503578</v>
      </c>
      <c r="N31" s="55">
        <f>(M31-'Descriptive Stats'!$B$65)/('Descriptive Stats'!$B$66-'Descriptive Stats'!$B$65)</f>
        <v>0.3082879139</v>
      </c>
      <c r="O31" s="58">
        <f t="shared" si="5"/>
        <v>-40.94926255</v>
      </c>
      <c r="P31" s="49"/>
      <c r="Q31" s="50">
        <v>0.0</v>
      </c>
      <c r="R31" s="51"/>
      <c r="S31" s="51"/>
      <c r="U31" s="52" t="s">
        <v>68</v>
      </c>
      <c r="V31" s="53">
        <v>7.114</v>
      </c>
      <c r="W31" s="53">
        <v>7.136</v>
      </c>
      <c r="X31" s="53">
        <v>7.14</v>
      </c>
      <c r="Y31" s="53">
        <v>7.11</v>
      </c>
    </row>
    <row r="32">
      <c r="A32" s="44">
        <v>44335.0</v>
      </c>
      <c r="B32" s="45">
        <v>144.25</v>
      </c>
      <c r="C32" s="45">
        <v>147.850006</v>
      </c>
      <c r="D32" s="45">
        <v>143.100006</v>
      </c>
      <c r="E32" s="45">
        <v>144.149994</v>
      </c>
      <c r="F32" s="45">
        <v>143.60788</v>
      </c>
      <c r="G32" s="45">
        <v>405679.0</v>
      </c>
      <c r="H32" s="45">
        <f>(G32-'Descriptive Stats'!$B$55)/('Descriptive Stats'!$B$56-'Descriptive Stats'!$B$55)</f>
        <v>0.01959381968</v>
      </c>
      <c r="I32" s="46">
        <f t="shared" si="2"/>
        <v>1.00383</v>
      </c>
      <c r="J32" s="46">
        <f t="shared" si="3"/>
        <v>0.00382999984</v>
      </c>
      <c r="K32" s="47">
        <f t="shared" si="1"/>
        <v>4.75</v>
      </c>
      <c r="L32" s="47">
        <f>(K32-'Descriptive Stats'!$B$60)/('Descriptive Stats'!$B$61-'Descriptive Stats'!$B$60)</f>
        <v>0.1103048862</v>
      </c>
      <c r="M32" s="54">
        <f t="shared" si="4"/>
        <v>0.382999984</v>
      </c>
      <c r="N32" s="55">
        <f>(M32-'Descriptive Stats'!$B$65)/('Descriptive Stats'!$B$66-'Descriptive Stats'!$B$65)</f>
        <v>0.4033724942</v>
      </c>
      <c r="O32" s="56">
        <f t="shared" si="5"/>
        <v>-4.804824536</v>
      </c>
      <c r="P32" s="49"/>
      <c r="Q32" s="50">
        <v>0.0</v>
      </c>
      <c r="R32" s="51"/>
      <c r="S32" s="51"/>
      <c r="U32" s="52" t="s">
        <v>69</v>
      </c>
      <c r="V32" s="53">
        <v>7.097</v>
      </c>
      <c r="W32" s="53">
        <v>7.105</v>
      </c>
      <c r="X32" s="53">
        <v>7.109</v>
      </c>
      <c r="Y32" s="53">
        <v>7.096</v>
      </c>
    </row>
    <row r="33">
      <c r="A33" s="44">
        <v>44336.0</v>
      </c>
      <c r="B33" s="45">
        <v>146.600006</v>
      </c>
      <c r="C33" s="45">
        <v>146.600006</v>
      </c>
      <c r="D33" s="45">
        <v>140.5</v>
      </c>
      <c r="E33" s="45">
        <v>140.899994</v>
      </c>
      <c r="F33" s="45">
        <v>140.370102</v>
      </c>
      <c r="G33" s="45">
        <v>378596.0</v>
      </c>
      <c r="H33" s="45">
        <f>(G33-'Descriptive Stats'!$B$55)/('Descriptive Stats'!$B$56-'Descriptive Stats'!$B$55)</f>
        <v>0.01807032845</v>
      </c>
      <c r="I33" s="46">
        <f t="shared" si="2"/>
        <v>0.97745404</v>
      </c>
      <c r="J33" s="46">
        <f t="shared" si="3"/>
        <v>-0.02254596001</v>
      </c>
      <c r="K33" s="47">
        <f t="shared" si="1"/>
        <v>6.100006</v>
      </c>
      <c r="L33" s="47">
        <f>(K33-'Descriptive Stats'!$B$60)/('Descriptive Stats'!$B$61-'Descriptive Stats'!$B$60)</f>
        <v>0.1494922917</v>
      </c>
      <c r="M33" s="57">
        <f t="shared" si="4"/>
        <v>-2.254596001</v>
      </c>
      <c r="N33" s="55">
        <f>(M33-'Descriptive Stats'!$B$65)/('Descriptive Stats'!$B$66-'Descriptive Stats'!$B$65)</f>
        <v>0.3042246966</v>
      </c>
      <c r="O33" s="56">
        <f t="shared" si="5"/>
        <v>-6.675967945</v>
      </c>
      <c r="P33" s="49"/>
      <c r="Q33" s="50">
        <v>0.0</v>
      </c>
      <c r="R33" s="51"/>
      <c r="S33" s="51"/>
      <c r="U33" s="52">
        <v>45628.0</v>
      </c>
      <c r="V33" s="53">
        <v>7.097</v>
      </c>
      <c r="W33" s="53">
        <v>7.12</v>
      </c>
      <c r="X33" s="53">
        <v>7.12</v>
      </c>
      <c r="Y33" s="53">
        <v>7.09</v>
      </c>
    </row>
    <row r="34">
      <c r="A34" s="44">
        <v>44337.0</v>
      </c>
      <c r="B34" s="45">
        <v>141.0</v>
      </c>
      <c r="C34" s="45">
        <v>144.699997</v>
      </c>
      <c r="D34" s="45">
        <v>140.100006</v>
      </c>
      <c r="E34" s="45">
        <v>140.550003</v>
      </c>
      <c r="F34" s="45">
        <v>140.021423</v>
      </c>
      <c r="G34" s="45">
        <v>390552.0</v>
      </c>
      <c r="H34" s="45">
        <f>(G34-'Descriptive Stats'!$B$55)/('Descriptive Stats'!$B$56-'Descriptive Stats'!$B$55)</f>
        <v>0.01874288544</v>
      </c>
      <c r="I34" s="46">
        <f t="shared" si="2"/>
        <v>0.9975160325</v>
      </c>
      <c r="J34" s="46">
        <f t="shared" si="3"/>
        <v>-0.002483967459</v>
      </c>
      <c r="K34" s="47">
        <f t="shared" si="1"/>
        <v>4.599991</v>
      </c>
      <c r="L34" s="47">
        <f>(K34-'Descriptive Stats'!$B$60)/('Descriptive Stats'!$B$61-'Descriptive Stats'!$B$60)</f>
        <v>0.1059504882</v>
      </c>
      <c r="M34" s="57">
        <f t="shared" si="4"/>
        <v>-0.2483967459</v>
      </c>
      <c r="N34" s="55">
        <f>(M34-'Descriptive Stats'!$B$65)/('Descriptive Stats'!$B$66-'Descriptive Stats'!$B$65)</f>
        <v>0.379638156</v>
      </c>
      <c r="O34" s="58">
        <f t="shared" si="5"/>
        <v>3.157983708</v>
      </c>
      <c r="P34" s="49"/>
      <c r="Q34" s="50">
        <v>0.0</v>
      </c>
      <c r="R34" s="51"/>
      <c r="S34" s="51"/>
      <c r="U34" s="52">
        <v>45537.0</v>
      </c>
      <c r="V34" s="53">
        <v>7.114</v>
      </c>
      <c r="W34" s="53">
        <v>7.091</v>
      </c>
      <c r="X34" s="53">
        <v>7.118</v>
      </c>
      <c r="Y34" s="53">
        <v>7.075</v>
      </c>
    </row>
    <row r="35">
      <c r="A35" s="44">
        <v>44340.0</v>
      </c>
      <c r="B35" s="45">
        <v>141.0</v>
      </c>
      <c r="C35" s="45">
        <v>143.100006</v>
      </c>
      <c r="D35" s="45">
        <v>139.449997</v>
      </c>
      <c r="E35" s="45">
        <v>141.449997</v>
      </c>
      <c r="F35" s="45">
        <v>140.91803</v>
      </c>
      <c r="G35" s="45">
        <v>329083.0</v>
      </c>
      <c r="H35" s="45">
        <f>(G35-'Descriptive Stats'!$B$55)/('Descriptive Stats'!$B$56-'Descriptive Stats'!$B$55)</f>
        <v>0.01528508969</v>
      </c>
      <c r="I35" s="46">
        <f t="shared" si="2"/>
        <v>1.006403372</v>
      </c>
      <c r="J35" s="46">
        <f t="shared" si="3"/>
        <v>0.006403372329</v>
      </c>
      <c r="K35" s="47">
        <f t="shared" si="1"/>
        <v>3.650009</v>
      </c>
      <c r="L35" s="47">
        <f>(K35-'Descriptive Stats'!$B$60)/('Descriptive Stats'!$B$61-'Descriptive Stats'!$B$60)</f>
        <v>0.07837481089</v>
      </c>
      <c r="M35" s="54">
        <f t="shared" si="4"/>
        <v>0.6403372329</v>
      </c>
      <c r="N35" s="55">
        <f>(M35-'Descriptive Stats'!$B$65)/('Descriptive Stats'!$B$66-'Descriptive Stats'!$B$65)</f>
        <v>0.4130458565</v>
      </c>
      <c r="O35" s="58">
        <f t="shared" si="5"/>
        <v>-15.73900531</v>
      </c>
      <c r="P35" s="49"/>
      <c r="Q35" s="50">
        <v>0.0</v>
      </c>
      <c r="R35" s="51"/>
      <c r="S35" s="51"/>
      <c r="U35" s="52">
        <v>45506.0</v>
      </c>
      <c r="V35" s="53">
        <v>7.082</v>
      </c>
      <c r="W35" s="53">
        <v>7.073</v>
      </c>
      <c r="X35" s="53">
        <v>7.092</v>
      </c>
      <c r="Y35" s="53">
        <v>7.048</v>
      </c>
    </row>
    <row r="36">
      <c r="A36" s="44">
        <v>44341.0</v>
      </c>
      <c r="B36" s="45">
        <v>141.449997</v>
      </c>
      <c r="C36" s="45">
        <v>147.75</v>
      </c>
      <c r="D36" s="45">
        <v>141.300003</v>
      </c>
      <c r="E36" s="45">
        <v>145.399994</v>
      </c>
      <c r="F36" s="45">
        <v>144.853165</v>
      </c>
      <c r="G36" s="45">
        <v>719677.0</v>
      </c>
      <c r="H36" s="45">
        <f>(G36-'Descriptive Stats'!$B$55)/('Descriptive Stats'!$B$56-'Descriptive Stats'!$B$55)</f>
        <v>0.0372570475</v>
      </c>
      <c r="I36" s="46">
        <f t="shared" si="2"/>
        <v>1.027925041</v>
      </c>
      <c r="J36" s="46">
        <f t="shared" si="3"/>
        <v>0.02792504124</v>
      </c>
      <c r="K36" s="47">
        <f t="shared" si="1"/>
        <v>6.449997</v>
      </c>
      <c r="L36" s="47">
        <f>(K36-'Descriptive Stats'!$B$60)/('Descriptive Stats'!$B$61-'Descriptive Stats'!$B$60)</f>
        <v>0.159651683</v>
      </c>
      <c r="M36" s="54">
        <f t="shared" si="4"/>
        <v>2.792504124</v>
      </c>
      <c r="N36" s="55">
        <f>(M36-'Descriptive Stats'!$B$65)/('Descriptive Stats'!$B$66-'Descriptive Stats'!$B$65)</f>
        <v>0.4939462707</v>
      </c>
      <c r="O36" s="58">
        <f t="shared" si="5"/>
        <v>118.6916371</v>
      </c>
      <c r="P36" s="49"/>
      <c r="Q36" s="50">
        <v>0.0</v>
      </c>
      <c r="R36" s="51"/>
      <c r="S36" s="51"/>
      <c r="U36" s="52">
        <v>45475.0</v>
      </c>
      <c r="V36" s="53">
        <v>7.074</v>
      </c>
      <c r="W36" s="53">
        <v>7.075</v>
      </c>
      <c r="X36" s="53">
        <v>7.078</v>
      </c>
      <c r="Y36" s="53">
        <v>7.064</v>
      </c>
    </row>
    <row r="37">
      <c r="A37" s="44">
        <v>44342.0</v>
      </c>
      <c r="B37" s="45">
        <v>146.0</v>
      </c>
      <c r="C37" s="45">
        <v>146.699997</v>
      </c>
      <c r="D37" s="45">
        <v>139.75</v>
      </c>
      <c r="E37" s="45">
        <v>140.600006</v>
      </c>
      <c r="F37" s="45">
        <v>140.071228</v>
      </c>
      <c r="G37" s="45">
        <v>474210.0</v>
      </c>
      <c r="H37" s="45">
        <f>(G37-'Descriptive Stats'!$B$55)/('Descriptive Stats'!$B$56-'Descriptive Stats'!$B$55)</f>
        <v>0.02344887183</v>
      </c>
      <c r="I37" s="46">
        <f t="shared" si="2"/>
        <v>0.9669877015</v>
      </c>
      <c r="J37" s="46">
        <f t="shared" si="3"/>
        <v>-0.03301229847</v>
      </c>
      <c r="K37" s="47">
        <f t="shared" si="1"/>
        <v>6.949997</v>
      </c>
      <c r="L37" s="47">
        <f>(K37-'Descriptive Stats'!$B$60)/('Descriptive Stats'!$B$61-'Descriptive Stats'!$B$60)</f>
        <v>0.1741654724</v>
      </c>
      <c r="M37" s="57">
        <f t="shared" si="4"/>
        <v>-3.301229847</v>
      </c>
      <c r="N37" s="55">
        <f>(M37-'Descriptive Stats'!$B$65)/('Descriptive Stats'!$B$66-'Descriptive Stats'!$B$65)</f>
        <v>0.2648815062</v>
      </c>
      <c r="O37" s="58">
        <f t="shared" si="5"/>
        <v>-34.10794009</v>
      </c>
      <c r="P37" s="49"/>
      <c r="Q37" s="50">
        <v>0.0</v>
      </c>
      <c r="R37" s="51"/>
      <c r="S37" s="51"/>
      <c r="U37" s="52">
        <v>45445.0</v>
      </c>
      <c r="V37" s="53">
        <v>7.092</v>
      </c>
      <c r="W37" s="53">
        <v>7.096</v>
      </c>
      <c r="X37" s="53">
        <v>7.096</v>
      </c>
      <c r="Y37" s="53">
        <v>7.07</v>
      </c>
    </row>
    <row r="38">
      <c r="A38" s="44">
        <v>44343.0</v>
      </c>
      <c r="B38" s="45">
        <v>141.699997</v>
      </c>
      <c r="C38" s="45">
        <v>143.5</v>
      </c>
      <c r="D38" s="45">
        <v>140.699997</v>
      </c>
      <c r="E38" s="45">
        <v>141.149994</v>
      </c>
      <c r="F38" s="45">
        <v>140.619156</v>
      </c>
      <c r="G38" s="45">
        <v>270275.0</v>
      </c>
      <c r="H38" s="45">
        <f>(G38-'Descriptive Stats'!$B$55)/('Descriptive Stats'!$B$56-'Descriptive Stats'!$B$55)</f>
        <v>0.0119769823</v>
      </c>
      <c r="I38" s="46">
        <f t="shared" si="2"/>
        <v>1.003911721</v>
      </c>
      <c r="J38" s="46">
        <f t="shared" si="3"/>
        <v>0.003911721028</v>
      </c>
      <c r="K38" s="47">
        <f t="shared" si="1"/>
        <v>2.800003</v>
      </c>
      <c r="L38" s="47">
        <f>(K38-'Descriptive Stats'!$B$60)/('Descriptive Stats'!$B$61-'Descriptive Stats'!$B$60)</f>
        <v>0.05370119481</v>
      </c>
      <c r="M38" s="54">
        <f t="shared" si="4"/>
        <v>0.3911721028</v>
      </c>
      <c r="N38" s="55">
        <f>(M38-'Descriptive Stats'!$B$65)/('Descriptive Stats'!$B$66-'Descriptive Stats'!$B$65)</f>
        <v>0.4036796859</v>
      </c>
      <c r="O38" s="58">
        <f t="shared" si="5"/>
        <v>-43.00520866</v>
      </c>
      <c r="P38" s="49"/>
      <c r="Q38" s="50">
        <v>0.0</v>
      </c>
      <c r="R38" s="51"/>
      <c r="S38" s="51"/>
      <c r="U38" s="52">
        <v>45414.0</v>
      </c>
      <c r="V38" s="53">
        <v>7.091</v>
      </c>
      <c r="W38" s="53">
        <v>7.092</v>
      </c>
      <c r="X38" s="53">
        <v>7.096</v>
      </c>
      <c r="Y38" s="53">
        <v>7.071</v>
      </c>
    </row>
    <row r="39">
      <c r="A39" s="44">
        <v>44344.0</v>
      </c>
      <c r="B39" s="45">
        <v>142.199997</v>
      </c>
      <c r="C39" s="45">
        <v>143.399994</v>
      </c>
      <c r="D39" s="45">
        <v>137.100006</v>
      </c>
      <c r="E39" s="45">
        <v>137.899994</v>
      </c>
      <c r="F39" s="45">
        <v>137.381378</v>
      </c>
      <c r="G39" s="45">
        <v>404747.0</v>
      </c>
      <c r="H39" s="45">
        <f>(G39-'Descriptive Stats'!$B$55)/('Descriptive Stats'!$B$56-'Descriptive Stats'!$B$55)</f>
        <v>0.01954139218</v>
      </c>
      <c r="I39" s="46">
        <f t="shared" si="2"/>
        <v>0.9769748485</v>
      </c>
      <c r="J39" s="46">
        <f t="shared" si="3"/>
        <v>-0.02302515153</v>
      </c>
      <c r="K39" s="47">
        <f t="shared" si="1"/>
        <v>6.299988</v>
      </c>
      <c r="L39" s="47">
        <f>(K39-'Descriptive Stats'!$B$60)/('Descriptive Stats'!$B$61-'Descriptive Stats'!$B$60)</f>
        <v>0.1552972849</v>
      </c>
      <c r="M39" s="57">
        <f t="shared" si="4"/>
        <v>-2.302515153</v>
      </c>
      <c r="N39" s="55">
        <f>(M39-'Descriptive Stats'!$B$65)/('Descriptive Stats'!$B$66-'Descriptive Stats'!$B$65)</f>
        <v>0.3024234054</v>
      </c>
      <c r="O39" s="58">
        <f t="shared" si="5"/>
        <v>49.75376931</v>
      </c>
      <c r="P39" s="49"/>
      <c r="Q39" s="50">
        <v>0.0</v>
      </c>
      <c r="R39" s="51"/>
      <c r="S39" s="51"/>
      <c r="U39" s="52">
        <v>45324.0</v>
      </c>
      <c r="V39" s="53">
        <v>7.05</v>
      </c>
      <c r="W39" s="53">
        <v>7.054</v>
      </c>
      <c r="X39" s="53">
        <v>7.058</v>
      </c>
      <c r="Y39" s="53">
        <v>7.021</v>
      </c>
    </row>
    <row r="40">
      <c r="A40" s="44">
        <v>44347.0</v>
      </c>
      <c r="B40" s="45">
        <v>138.050003</v>
      </c>
      <c r="C40" s="45">
        <v>139.449997</v>
      </c>
      <c r="D40" s="45">
        <v>134.0</v>
      </c>
      <c r="E40" s="45">
        <v>135.100006</v>
      </c>
      <c r="F40" s="45">
        <v>134.591919</v>
      </c>
      <c r="G40" s="45">
        <v>448153.0</v>
      </c>
      <c r="H40" s="45">
        <f>(G40-'Descriptive Stats'!$B$55)/('Descriptive Stats'!$B$56-'Descriptive Stats'!$B$55)</f>
        <v>0.02198309585</v>
      </c>
      <c r="I40" s="46">
        <f t="shared" si="2"/>
        <v>0.9796955176</v>
      </c>
      <c r="J40" s="46">
        <f t="shared" si="3"/>
        <v>-0.02030448239</v>
      </c>
      <c r="K40" s="47">
        <f t="shared" si="1"/>
        <v>5.449997</v>
      </c>
      <c r="L40" s="47">
        <f>(K40-'Descriptive Stats'!$B$60)/('Descriptive Stats'!$B$61-'Descriptive Stats'!$B$60)</f>
        <v>0.1306241043</v>
      </c>
      <c r="M40" s="57">
        <f t="shared" si="4"/>
        <v>-2.030448239</v>
      </c>
      <c r="N40" s="55">
        <f>(M40-'Descriptive Stats'!$B$65)/('Descriptive Stats'!$B$66-'Descriptive Stats'!$B$65)</f>
        <v>0.3126504589</v>
      </c>
      <c r="O40" s="58">
        <f t="shared" si="5"/>
        <v>10.7242302</v>
      </c>
      <c r="P40" s="49"/>
      <c r="Q40" s="50">
        <v>0.0</v>
      </c>
      <c r="R40" s="51"/>
      <c r="S40" s="51"/>
      <c r="U40" s="52">
        <v>45293.0</v>
      </c>
      <c r="V40" s="53">
        <v>7.064</v>
      </c>
      <c r="W40" s="53">
        <v>7.129</v>
      </c>
      <c r="X40" s="53">
        <v>7.135</v>
      </c>
      <c r="Y40" s="53">
        <v>7.039</v>
      </c>
    </row>
    <row r="41">
      <c r="A41" s="44">
        <v>44348.0</v>
      </c>
      <c r="B41" s="45">
        <v>137.5</v>
      </c>
      <c r="C41" s="45">
        <v>142.0</v>
      </c>
      <c r="D41" s="45">
        <v>136.850006</v>
      </c>
      <c r="E41" s="45">
        <v>139.600006</v>
      </c>
      <c r="F41" s="45">
        <v>139.074997</v>
      </c>
      <c r="G41" s="45">
        <v>792163.0</v>
      </c>
      <c r="H41" s="45">
        <f>(G41-'Descriptive Stats'!$B$55)/('Descriptive Stats'!$B$56-'Descriptive Stats'!$B$55)</f>
        <v>0.04133457899</v>
      </c>
      <c r="I41" s="46">
        <f t="shared" si="2"/>
        <v>1.033308659</v>
      </c>
      <c r="J41" s="46">
        <f t="shared" si="3"/>
        <v>0.03330865877</v>
      </c>
      <c r="K41" s="47">
        <f t="shared" si="1"/>
        <v>5.149994</v>
      </c>
      <c r="L41" s="47">
        <f>(K41-'Descriptive Stats'!$B$60)/('Descriptive Stats'!$B$61-'Descriptive Stats'!$B$60)</f>
        <v>0.1219157436</v>
      </c>
      <c r="M41" s="54">
        <f t="shared" si="4"/>
        <v>3.330865877</v>
      </c>
      <c r="N41" s="55">
        <f>(M41-'Descriptive Stats'!$B$65)/('Descriptive Stats'!$B$66-'Descriptive Stats'!$B$65)</f>
        <v>0.5141834042</v>
      </c>
      <c r="O41" s="56">
        <f t="shared" si="5"/>
        <v>76.76173093</v>
      </c>
      <c r="P41" s="49"/>
      <c r="Q41" s="50">
        <v>0.0</v>
      </c>
      <c r="R41" s="51"/>
      <c r="S41" s="51"/>
      <c r="U41" s="52" t="s">
        <v>70</v>
      </c>
      <c r="V41" s="53">
        <v>7.144</v>
      </c>
      <c r="W41" s="53">
        <v>7.152</v>
      </c>
      <c r="X41" s="53">
        <v>7.152</v>
      </c>
      <c r="Y41" s="53">
        <v>7.139</v>
      </c>
    </row>
    <row r="42">
      <c r="A42" s="44">
        <v>44349.0</v>
      </c>
      <c r="B42" s="45">
        <v>140.399994</v>
      </c>
      <c r="C42" s="45">
        <v>143.600006</v>
      </c>
      <c r="D42" s="45">
        <v>137.800003</v>
      </c>
      <c r="E42" s="45">
        <v>140.399994</v>
      </c>
      <c r="F42" s="45">
        <v>139.871979</v>
      </c>
      <c r="G42" s="45">
        <v>559269.0</v>
      </c>
      <c r="H42" s="45">
        <f>(G42-'Descriptive Stats'!$B$55)/('Descriptive Stats'!$B$56-'Descriptive Stats'!$B$55)</f>
        <v>0.02823366822</v>
      </c>
      <c r="I42" s="46">
        <f t="shared" si="2"/>
        <v>1.005730573</v>
      </c>
      <c r="J42" s="46">
        <f t="shared" si="3"/>
        <v>0.00573057282</v>
      </c>
      <c r="K42" s="47">
        <f t="shared" si="1"/>
        <v>5.800003</v>
      </c>
      <c r="L42" s="47">
        <f>(K42-'Descriptive Stats'!$B$60)/('Descriptive Stats'!$B$61-'Descriptive Stats'!$B$60)</f>
        <v>0.140783931</v>
      </c>
      <c r="M42" s="54">
        <f t="shared" si="4"/>
        <v>0.573057282</v>
      </c>
      <c r="N42" s="55">
        <f>(M42-'Descriptive Stats'!$B$65)/('Descriptive Stats'!$B$66-'Descriptive Stats'!$B$65)</f>
        <v>0.4105167888</v>
      </c>
      <c r="O42" s="58">
        <f t="shared" si="5"/>
        <v>-29.39975737</v>
      </c>
      <c r="P42" s="49"/>
      <c r="Q42" s="50">
        <v>0.0</v>
      </c>
      <c r="R42" s="51"/>
      <c r="S42" s="51"/>
      <c r="U42" s="52" t="s">
        <v>71</v>
      </c>
      <c r="V42" s="53">
        <v>7.155</v>
      </c>
      <c r="W42" s="53">
        <v>7.164</v>
      </c>
      <c r="X42" s="53">
        <v>7.164</v>
      </c>
      <c r="Y42" s="53">
        <v>7.147</v>
      </c>
    </row>
    <row r="43">
      <c r="A43" s="44">
        <v>44350.0</v>
      </c>
      <c r="B43" s="45">
        <v>141.5</v>
      </c>
      <c r="C43" s="45">
        <v>142.800003</v>
      </c>
      <c r="D43" s="45">
        <v>139.149994</v>
      </c>
      <c r="E43" s="45">
        <v>139.699997</v>
      </c>
      <c r="F43" s="45">
        <v>139.174606</v>
      </c>
      <c r="G43" s="45">
        <v>246986.0</v>
      </c>
      <c r="H43" s="45">
        <f>(G43-'Descriptive Stats'!$B$55)/('Descriptive Stats'!$B$56-'Descriptive Stats'!$B$55)</f>
        <v>0.01066691373</v>
      </c>
      <c r="I43" s="46">
        <f t="shared" si="2"/>
        <v>0.9950142662</v>
      </c>
      <c r="J43" s="46">
        <f t="shared" si="3"/>
        <v>-0.004985733831</v>
      </c>
      <c r="K43" s="47">
        <f t="shared" si="1"/>
        <v>3.650009</v>
      </c>
      <c r="L43" s="47">
        <f>(K43-'Descriptive Stats'!$B$60)/('Descriptive Stats'!$B$61-'Descriptive Stats'!$B$60)</f>
        <v>0.07837481089</v>
      </c>
      <c r="M43" s="57">
        <f t="shared" si="4"/>
        <v>-0.4985733831</v>
      </c>
      <c r="N43" s="55">
        <f>(M43-'Descriptive Stats'!$B$65)/('Descriptive Stats'!$B$66-'Descriptive Stats'!$B$65)</f>
        <v>0.3702339627</v>
      </c>
      <c r="O43" s="58">
        <f t="shared" si="5"/>
        <v>-55.83770958</v>
      </c>
      <c r="P43" s="49"/>
      <c r="Q43" s="50">
        <v>0.0</v>
      </c>
      <c r="R43" s="51"/>
      <c r="S43" s="51"/>
      <c r="U43" s="52" t="s">
        <v>72</v>
      </c>
      <c r="V43" s="53">
        <v>7.171</v>
      </c>
      <c r="W43" s="53">
        <v>7.182</v>
      </c>
      <c r="X43" s="53">
        <v>7.182</v>
      </c>
      <c r="Y43" s="53">
        <v>7.165</v>
      </c>
    </row>
    <row r="44">
      <c r="A44" s="44">
        <v>44351.0</v>
      </c>
      <c r="B44" s="45">
        <v>139.600006</v>
      </c>
      <c r="C44" s="45">
        <v>144.0</v>
      </c>
      <c r="D44" s="45">
        <v>138.350006</v>
      </c>
      <c r="E44" s="45">
        <v>139.25</v>
      </c>
      <c r="F44" s="45">
        <v>138.726303</v>
      </c>
      <c r="G44" s="45">
        <v>527503.0</v>
      </c>
      <c r="H44" s="45">
        <f>(G44-'Descriptive Stats'!$B$55)/('Descriptive Stats'!$B$56-'Descriptive Stats'!$B$55)</f>
        <v>0.0264467457</v>
      </c>
      <c r="I44" s="46">
        <f t="shared" si="2"/>
        <v>0.9967788331</v>
      </c>
      <c r="J44" s="46">
        <f t="shared" si="3"/>
        <v>-0.003221166855</v>
      </c>
      <c r="K44" s="47">
        <f t="shared" si="1"/>
        <v>5.649994</v>
      </c>
      <c r="L44" s="47">
        <f>(K44-'Descriptive Stats'!$B$60)/('Descriptive Stats'!$B$61-'Descriptive Stats'!$B$60)</f>
        <v>0.1364295329</v>
      </c>
      <c r="M44" s="57">
        <f t="shared" si="4"/>
        <v>-0.3221166855</v>
      </c>
      <c r="N44" s="55">
        <f>(M44-'Descriptive Stats'!$B$65)/('Descriptive Stats'!$B$66-'Descriptive Stats'!$B$65)</f>
        <v>0.3768670077</v>
      </c>
      <c r="O44" s="56">
        <f t="shared" si="5"/>
        <v>113.5760731</v>
      </c>
      <c r="P44" s="49"/>
      <c r="Q44" s="50">
        <v>0.0</v>
      </c>
      <c r="R44" s="51"/>
      <c r="S44" s="51"/>
      <c r="U44" s="52" t="s">
        <v>73</v>
      </c>
      <c r="V44" s="53">
        <v>7.171</v>
      </c>
      <c r="W44" s="53">
        <v>7.195</v>
      </c>
      <c r="X44" s="53">
        <v>7.195</v>
      </c>
      <c r="Y44" s="53">
        <v>7.169</v>
      </c>
    </row>
    <row r="45">
      <c r="A45" s="44">
        <v>44354.0</v>
      </c>
      <c r="B45" s="45">
        <v>140.350006</v>
      </c>
      <c r="C45" s="45">
        <v>142.100006</v>
      </c>
      <c r="D45" s="45">
        <v>138.350006</v>
      </c>
      <c r="E45" s="45">
        <v>138.75</v>
      </c>
      <c r="F45" s="45">
        <v>138.22818</v>
      </c>
      <c r="G45" s="45">
        <v>385275.0</v>
      </c>
      <c r="H45" s="45">
        <f>(G45-'Descriptive Stats'!$B$55)/('Descriptive Stats'!$B$56-'Descriptive Stats'!$B$55)</f>
        <v>0.01844604007</v>
      </c>
      <c r="I45" s="46">
        <f t="shared" si="2"/>
        <v>0.9964093357</v>
      </c>
      <c r="J45" s="46">
        <f t="shared" si="3"/>
        <v>-0.003590664273</v>
      </c>
      <c r="K45" s="47">
        <f t="shared" si="1"/>
        <v>3.75</v>
      </c>
      <c r="L45" s="47">
        <f>(K45-'Descriptive Stats'!$B$60)/('Descriptive Stats'!$B$61-'Descriptive Stats'!$B$60)</f>
        <v>0.08127730751</v>
      </c>
      <c r="M45" s="57">
        <f t="shared" si="4"/>
        <v>-0.3590664273</v>
      </c>
      <c r="N45" s="55">
        <f>(M45-'Descriptive Stats'!$B$65)/('Descriptive Stats'!$B$66-'Descriptive Stats'!$B$65)</f>
        <v>0.375478059</v>
      </c>
      <c r="O45" s="58">
        <f t="shared" si="5"/>
        <v>-26.96250069</v>
      </c>
      <c r="P45" s="49"/>
      <c r="Q45" s="50">
        <v>0.0</v>
      </c>
      <c r="R45" s="51"/>
      <c r="S45" s="51"/>
      <c r="U45" s="52" t="s">
        <v>74</v>
      </c>
      <c r="V45" s="53">
        <v>7.181</v>
      </c>
      <c r="W45" s="53">
        <v>7.186</v>
      </c>
      <c r="X45" s="53">
        <v>7.186</v>
      </c>
      <c r="Y45" s="53">
        <v>7.17</v>
      </c>
    </row>
    <row r="46">
      <c r="A46" s="44">
        <v>44355.0</v>
      </c>
      <c r="B46" s="45">
        <v>139.600006</v>
      </c>
      <c r="C46" s="45">
        <v>143.949997</v>
      </c>
      <c r="D46" s="45">
        <v>135.649994</v>
      </c>
      <c r="E46" s="45">
        <v>140.850006</v>
      </c>
      <c r="F46" s="45">
        <v>140.320297</v>
      </c>
      <c r="G46" s="45">
        <v>975001.0</v>
      </c>
      <c r="H46" s="45">
        <f>(G46-'Descriptive Stats'!$B$55)/('Descriptive Stats'!$B$56-'Descriptive Stats'!$B$55)</f>
        <v>0.05161970581</v>
      </c>
      <c r="I46" s="46">
        <f t="shared" si="2"/>
        <v>1.015135178</v>
      </c>
      <c r="J46" s="46">
        <f t="shared" si="3"/>
        <v>0.01513517838</v>
      </c>
      <c r="K46" s="47">
        <f t="shared" si="1"/>
        <v>8.300003</v>
      </c>
      <c r="L46" s="47">
        <f>(K46-'Descriptive Stats'!$B$60)/('Descriptive Stats'!$B$61-'Descriptive Stats'!$B$60)</f>
        <v>0.2133528778</v>
      </c>
      <c r="M46" s="54">
        <f t="shared" si="4"/>
        <v>1.513517838</v>
      </c>
      <c r="N46" s="55">
        <f>(M46-'Descriptive Stats'!$B$65)/('Descriptive Stats'!$B$66-'Descriptive Stats'!$B$65)</f>
        <v>0.4458689024</v>
      </c>
      <c r="O46" s="56">
        <f t="shared" si="5"/>
        <v>153.0662514</v>
      </c>
      <c r="P46" s="49"/>
      <c r="Q46" s="50">
        <v>0.0</v>
      </c>
      <c r="R46" s="51"/>
      <c r="S46" s="51"/>
      <c r="U46" s="52" t="s">
        <v>75</v>
      </c>
      <c r="V46" s="53">
        <v>7.174</v>
      </c>
      <c r="W46" s="53">
        <v>7.172</v>
      </c>
      <c r="X46" s="53">
        <v>7.177</v>
      </c>
      <c r="Y46" s="53">
        <v>7.166</v>
      </c>
    </row>
    <row r="47">
      <c r="A47" s="44">
        <v>44356.0</v>
      </c>
      <c r="B47" s="45">
        <v>141.949997</v>
      </c>
      <c r="C47" s="45">
        <v>146.399994</v>
      </c>
      <c r="D47" s="45">
        <v>136.699997</v>
      </c>
      <c r="E47" s="45">
        <v>138.899994</v>
      </c>
      <c r="F47" s="45">
        <v>138.377609</v>
      </c>
      <c r="G47" s="45">
        <v>1426232.0</v>
      </c>
      <c r="H47" s="45">
        <f>(G47-'Descriptive Stats'!$B$55)/('Descriptive Stats'!$B$56-'Descriptive Stats'!$B$55)</f>
        <v>0.07700265715</v>
      </c>
      <c r="I47" s="46">
        <f t="shared" si="2"/>
        <v>0.9861554</v>
      </c>
      <c r="J47" s="46">
        <f t="shared" si="3"/>
        <v>-0.01384460005</v>
      </c>
      <c r="K47" s="47">
        <f t="shared" si="1"/>
        <v>9.699997</v>
      </c>
      <c r="L47" s="47">
        <f>(K47-'Descriptive Stats'!$B$60)/('Descriptive Stats'!$B$61-'Descriptive Stats'!$B$60)</f>
        <v>0.2539913138</v>
      </c>
      <c r="M47" s="57">
        <f t="shared" si="4"/>
        <v>-1.384460005</v>
      </c>
      <c r="N47" s="55">
        <f>(M47-'Descriptive Stats'!$B$65)/('Descriptive Stats'!$B$66-'Descriptive Stats'!$B$65)</f>
        <v>0.3369332949</v>
      </c>
      <c r="O47" s="56">
        <f t="shared" si="5"/>
        <v>46.2800551</v>
      </c>
      <c r="P47" s="49"/>
      <c r="Q47" s="50">
        <v>0.0</v>
      </c>
      <c r="R47" s="51"/>
      <c r="S47" s="51"/>
      <c r="U47" s="52" t="s">
        <v>76</v>
      </c>
      <c r="V47" s="53">
        <v>7.184</v>
      </c>
      <c r="W47" s="53">
        <v>7.194</v>
      </c>
      <c r="X47" s="53">
        <v>7.196</v>
      </c>
      <c r="Y47" s="53">
        <v>7.177</v>
      </c>
    </row>
    <row r="48">
      <c r="A48" s="44">
        <v>44357.0</v>
      </c>
      <c r="B48" s="45">
        <v>142.100006</v>
      </c>
      <c r="C48" s="45">
        <v>143.800003</v>
      </c>
      <c r="D48" s="45">
        <v>140.5</v>
      </c>
      <c r="E48" s="45">
        <v>141.850006</v>
      </c>
      <c r="F48" s="45">
        <v>141.316528</v>
      </c>
      <c r="G48" s="45">
        <v>489950.0</v>
      </c>
      <c r="H48" s="45">
        <f>(G48-'Descriptive Stats'!$B$55)/('Descriptive Stats'!$B$56-'Descriptive Stats'!$B$55)</f>
        <v>0.02433428895</v>
      </c>
      <c r="I48" s="46">
        <f t="shared" si="2"/>
        <v>1.021238388</v>
      </c>
      <c r="J48" s="46">
        <f t="shared" si="3"/>
        <v>0.02123838825</v>
      </c>
      <c r="K48" s="47">
        <f t="shared" si="1"/>
        <v>3.300003</v>
      </c>
      <c r="L48" s="47">
        <f>(K48-'Descriptive Stats'!$B$60)/('Descriptive Stats'!$B$61-'Descriptive Stats'!$B$60)</f>
        <v>0.06821498417</v>
      </c>
      <c r="M48" s="54">
        <f t="shared" si="4"/>
        <v>2.123838825</v>
      </c>
      <c r="N48" s="55">
        <f>(M48-'Descriptive Stats'!$B$65)/('Descriptive Stats'!$B$66-'Descriptive Stats'!$B$65)</f>
        <v>0.4688109989</v>
      </c>
      <c r="O48" s="58">
        <f t="shared" si="5"/>
        <v>-65.64724393</v>
      </c>
      <c r="P48" s="49"/>
      <c r="Q48" s="50">
        <v>0.0</v>
      </c>
      <c r="R48" s="51"/>
      <c r="S48" s="51"/>
      <c r="U48" s="52" t="s">
        <v>77</v>
      </c>
      <c r="V48" s="53">
        <v>7.178</v>
      </c>
      <c r="W48" s="53">
        <v>7.177</v>
      </c>
      <c r="X48" s="53">
        <v>7.18</v>
      </c>
      <c r="Y48" s="53">
        <v>7.169</v>
      </c>
    </row>
    <row r="49">
      <c r="A49" s="44">
        <v>44358.0</v>
      </c>
      <c r="B49" s="45">
        <v>146.0</v>
      </c>
      <c r="C49" s="45">
        <v>148.0</v>
      </c>
      <c r="D49" s="45">
        <v>143.050003</v>
      </c>
      <c r="E49" s="45">
        <v>146.75</v>
      </c>
      <c r="F49" s="45">
        <v>146.198105</v>
      </c>
      <c r="G49" s="45">
        <v>1428949.0</v>
      </c>
      <c r="H49" s="45">
        <f>(G49-'Descriptive Stats'!$B$55)/('Descriptive Stats'!$B$56-'Descriptive Stats'!$B$55)</f>
        <v>0.07715549567</v>
      </c>
      <c r="I49" s="46">
        <f t="shared" si="2"/>
        <v>1.034543488</v>
      </c>
      <c r="J49" s="46">
        <f t="shared" si="3"/>
        <v>0.03454348814</v>
      </c>
      <c r="K49" s="47">
        <f t="shared" si="1"/>
        <v>4.949997</v>
      </c>
      <c r="L49" s="47">
        <f>(K49-'Descriptive Stats'!$B$60)/('Descriptive Stats'!$B$61-'Descriptive Stats'!$B$60)</f>
        <v>0.1161103149</v>
      </c>
      <c r="M49" s="54">
        <f t="shared" si="4"/>
        <v>3.454348814</v>
      </c>
      <c r="N49" s="55">
        <f>(M49-'Descriptive Stats'!$B$65)/('Descriptive Stats'!$B$66-'Descriptive Stats'!$B$65)</f>
        <v>0.5188251542</v>
      </c>
      <c r="O49" s="58">
        <f t="shared" si="5"/>
        <v>191.6520053</v>
      </c>
      <c r="P49" s="63" t="s">
        <v>78</v>
      </c>
      <c r="Q49" s="63">
        <v>0.5</v>
      </c>
      <c r="R49" s="51"/>
      <c r="S49" s="51"/>
      <c r="U49" s="52" t="s">
        <v>79</v>
      </c>
      <c r="V49" s="53">
        <v>7.163</v>
      </c>
      <c r="W49" s="53">
        <v>7.161</v>
      </c>
      <c r="X49" s="53">
        <v>7.165</v>
      </c>
      <c r="Y49" s="53">
        <v>7.151</v>
      </c>
    </row>
    <row r="50">
      <c r="A50" s="44">
        <v>44361.0</v>
      </c>
      <c r="B50" s="45">
        <v>138.899994</v>
      </c>
      <c r="C50" s="45">
        <v>141.5</v>
      </c>
      <c r="D50" s="45">
        <v>133.050003</v>
      </c>
      <c r="E50" s="45">
        <v>138.5</v>
      </c>
      <c r="F50" s="45">
        <v>137.979126</v>
      </c>
      <c r="G50" s="45">
        <v>1925438.0</v>
      </c>
      <c r="H50" s="45">
        <f>(G50-'Descriptive Stats'!$B$55)/('Descriptive Stats'!$B$56-'Descriptive Stats'!$B$55)</f>
        <v>0.1050843306</v>
      </c>
      <c r="I50" s="46">
        <f t="shared" si="2"/>
        <v>0.9437819421</v>
      </c>
      <c r="J50" s="46">
        <f t="shared" si="3"/>
        <v>-0.05621805792</v>
      </c>
      <c r="K50" s="47">
        <f t="shared" si="1"/>
        <v>8.449997</v>
      </c>
      <c r="L50" s="47">
        <f>(K50-'Descriptive Stats'!$B$60)/('Descriptive Stats'!$B$61-'Descriptive Stats'!$B$60)</f>
        <v>0.2177068404</v>
      </c>
      <c r="M50" s="57">
        <f t="shared" si="4"/>
        <v>-5.621805792</v>
      </c>
      <c r="N50" s="55">
        <f>(M50-'Descriptive Stats'!$B$65)/('Descriptive Stats'!$B$66-'Descriptive Stats'!$B$65)</f>
        <v>0.1776505597</v>
      </c>
      <c r="O50" s="58">
        <f t="shared" si="5"/>
        <v>34.74504688</v>
      </c>
      <c r="P50" s="49"/>
      <c r="Q50" s="50">
        <v>0.0</v>
      </c>
      <c r="R50" s="51"/>
      <c r="S50" s="51"/>
      <c r="U50" s="52" t="s">
        <v>80</v>
      </c>
      <c r="V50" s="53">
        <v>7.146</v>
      </c>
      <c r="W50" s="53">
        <v>7.161</v>
      </c>
      <c r="X50" s="53">
        <v>7.161</v>
      </c>
      <c r="Y50" s="53">
        <v>7.14</v>
      </c>
    </row>
    <row r="51">
      <c r="A51" s="44">
        <v>44362.0</v>
      </c>
      <c r="B51" s="45">
        <v>139.899994</v>
      </c>
      <c r="C51" s="45">
        <v>147.5</v>
      </c>
      <c r="D51" s="45">
        <v>139.0</v>
      </c>
      <c r="E51" s="45">
        <v>146.100006</v>
      </c>
      <c r="F51" s="45">
        <v>145.550552</v>
      </c>
      <c r="G51" s="45">
        <v>2286847.0</v>
      </c>
      <c r="H51" s="45">
        <f>(G51-'Descriptive Stats'!$B$55)/('Descriptive Stats'!$B$56-'Descriptive Stats'!$B$55)</f>
        <v>0.1254145541</v>
      </c>
      <c r="I51" s="46">
        <f t="shared" si="2"/>
        <v>1.05487369</v>
      </c>
      <c r="J51" s="46">
        <f t="shared" si="3"/>
        <v>0.05487368953</v>
      </c>
      <c r="K51" s="47">
        <f t="shared" si="1"/>
        <v>8.5</v>
      </c>
      <c r="L51" s="47">
        <f>(K51-'Descriptive Stats'!$B$60)/('Descriptive Stats'!$B$61-'Descriptive Stats'!$B$60)</f>
        <v>0.2191583065</v>
      </c>
      <c r="M51" s="54">
        <f t="shared" si="4"/>
        <v>5.487368953</v>
      </c>
      <c r="N51" s="55">
        <f>(M51-'Descriptive Stats'!$B$65)/('Descriptive Stats'!$B$66-'Descriptive Stats'!$B$65)</f>
        <v>0.5952468165</v>
      </c>
      <c r="O51" s="58">
        <f t="shared" si="5"/>
        <v>18.77022267</v>
      </c>
      <c r="P51" s="49"/>
      <c r="Q51" s="50">
        <v>0.0</v>
      </c>
      <c r="R51" s="51"/>
      <c r="S51" s="51"/>
      <c r="U51" s="52" t="s">
        <v>81</v>
      </c>
      <c r="V51" s="53">
        <v>7.148</v>
      </c>
      <c r="W51" s="53">
        <v>7.153</v>
      </c>
      <c r="X51" s="53">
        <v>7.153</v>
      </c>
      <c r="Y51" s="53">
        <v>7.134</v>
      </c>
    </row>
    <row r="52">
      <c r="A52" s="44">
        <v>44363.0</v>
      </c>
      <c r="B52" s="45">
        <v>147.100006</v>
      </c>
      <c r="C52" s="45">
        <v>150.5</v>
      </c>
      <c r="D52" s="45">
        <v>141.0</v>
      </c>
      <c r="E52" s="45">
        <v>142.050003</v>
      </c>
      <c r="F52" s="45">
        <v>141.515778</v>
      </c>
      <c r="G52" s="45">
        <v>1763830.0</v>
      </c>
      <c r="H52" s="45">
        <f>(G52-'Descriptive Stats'!$B$55)/('Descriptive Stats'!$B$56-'Descriptive Stats'!$B$55)</f>
        <v>0.09599344814</v>
      </c>
      <c r="I52" s="46">
        <f t="shared" si="2"/>
        <v>0.9722792414</v>
      </c>
      <c r="J52" s="46">
        <f t="shared" si="3"/>
        <v>-0.02772075862</v>
      </c>
      <c r="K52" s="47">
        <f t="shared" si="1"/>
        <v>9.5</v>
      </c>
      <c r="L52" s="47">
        <f>(K52-'Descriptive Stats'!$B$60)/('Descriptive Stats'!$B$61-'Descriptive Stats'!$B$60)</f>
        <v>0.2481858852</v>
      </c>
      <c r="M52" s="57">
        <f t="shared" si="4"/>
        <v>-2.772075862</v>
      </c>
      <c r="N52" s="55">
        <f>(M52-'Descriptive Stats'!$B$65)/('Descriptive Stats'!$B$66-'Descriptive Stats'!$B$65)</f>
        <v>0.2847725178</v>
      </c>
      <c r="O52" s="56">
        <f t="shared" si="5"/>
        <v>-22.87065991</v>
      </c>
      <c r="P52" s="49"/>
      <c r="Q52" s="50">
        <v>0.0</v>
      </c>
      <c r="R52" s="51"/>
      <c r="S52" s="51"/>
      <c r="U52" s="52">
        <v>45627.0</v>
      </c>
      <c r="V52" s="53">
        <v>7.178</v>
      </c>
      <c r="W52" s="53">
        <v>7.168</v>
      </c>
      <c r="X52" s="53">
        <v>7.181</v>
      </c>
      <c r="Y52" s="53">
        <v>7.158</v>
      </c>
    </row>
    <row r="53">
      <c r="A53" s="44">
        <v>44364.0</v>
      </c>
      <c r="B53" s="45">
        <v>143.0</v>
      </c>
      <c r="C53" s="45">
        <v>148.699997</v>
      </c>
      <c r="D53" s="45">
        <v>139.5</v>
      </c>
      <c r="E53" s="45">
        <v>141.149994</v>
      </c>
      <c r="F53" s="45">
        <v>140.619156</v>
      </c>
      <c r="G53" s="45">
        <v>875606.0</v>
      </c>
      <c r="H53" s="45">
        <f>(G53-'Descriptive Stats'!$B$55)/('Descriptive Stats'!$B$56-'Descriptive Stats'!$B$55)</f>
        <v>0.04602847105</v>
      </c>
      <c r="I53" s="46">
        <f t="shared" si="2"/>
        <v>0.9936641395</v>
      </c>
      <c r="J53" s="46">
        <f t="shared" si="3"/>
        <v>-0.006335860479</v>
      </c>
      <c r="K53" s="47">
        <f t="shared" si="1"/>
        <v>9.199997</v>
      </c>
      <c r="L53" s="47">
        <f>(K53-'Descriptive Stats'!$B$60)/('Descriptive Stats'!$B$61-'Descriptive Stats'!$B$60)</f>
        <v>0.2394775245</v>
      </c>
      <c r="M53" s="57">
        <f t="shared" si="4"/>
        <v>-0.6335860479</v>
      </c>
      <c r="N53" s="55">
        <f>(M53-'Descriptive Stats'!$B$65)/('Descriptive Stats'!$B$66-'Descriptive Stats'!$B$65)</f>
        <v>0.3651588077</v>
      </c>
      <c r="O53" s="56">
        <f t="shared" si="5"/>
        <v>-50.35768753</v>
      </c>
      <c r="P53" s="49"/>
      <c r="Q53" s="50">
        <v>0.0</v>
      </c>
      <c r="R53" s="51"/>
      <c r="S53" s="51"/>
      <c r="U53" s="52">
        <v>45597.0</v>
      </c>
      <c r="V53" s="53">
        <v>7.165</v>
      </c>
      <c r="W53" s="53">
        <v>7.192</v>
      </c>
      <c r="X53" s="53">
        <v>7.192</v>
      </c>
      <c r="Y53" s="53">
        <v>7.162</v>
      </c>
    </row>
    <row r="54">
      <c r="A54" s="44">
        <v>44365.0</v>
      </c>
      <c r="B54" s="45">
        <v>142.0</v>
      </c>
      <c r="C54" s="45">
        <v>143.0</v>
      </c>
      <c r="D54" s="45">
        <v>134.100006</v>
      </c>
      <c r="E54" s="45">
        <v>140.75</v>
      </c>
      <c r="F54" s="45">
        <v>140.220673</v>
      </c>
      <c r="G54" s="45">
        <v>957063.0</v>
      </c>
      <c r="H54" s="45">
        <f>(G54-'Descriptive Stats'!$B$55)/('Descriptive Stats'!$B$56-'Descriptive Stats'!$B$55)</f>
        <v>0.0506106453</v>
      </c>
      <c r="I54" s="46">
        <f t="shared" si="2"/>
        <v>0.9971661777</v>
      </c>
      <c r="J54" s="46">
        <f t="shared" si="3"/>
        <v>-0.002833822295</v>
      </c>
      <c r="K54" s="47">
        <f t="shared" si="1"/>
        <v>8.899994</v>
      </c>
      <c r="L54" s="47">
        <f>(K54-'Descriptive Stats'!$B$60)/('Descriptive Stats'!$B$61-'Descriptive Stats'!$B$60)</f>
        <v>0.2307691638</v>
      </c>
      <c r="M54" s="57">
        <f t="shared" si="4"/>
        <v>-0.2833822295</v>
      </c>
      <c r="N54" s="55">
        <f>(M54-'Descriptive Stats'!$B$65)/('Descriptive Stats'!$B$66-'Descriptive Stats'!$B$65)</f>
        <v>0.3783230442</v>
      </c>
      <c r="O54" s="56">
        <f t="shared" si="5"/>
        <v>9.302928486</v>
      </c>
      <c r="P54" s="49"/>
      <c r="Q54" s="50">
        <v>0.0</v>
      </c>
      <c r="R54" s="51"/>
      <c r="S54" s="51"/>
      <c r="U54" s="52">
        <v>45566.0</v>
      </c>
      <c r="V54" s="53">
        <v>7.178</v>
      </c>
      <c r="W54" s="53">
        <v>7.192</v>
      </c>
      <c r="X54" s="53">
        <v>7.192</v>
      </c>
      <c r="Y54" s="53">
        <v>7.176</v>
      </c>
    </row>
    <row r="55">
      <c r="A55" s="44">
        <v>44368.0</v>
      </c>
      <c r="B55" s="45">
        <v>139.300003</v>
      </c>
      <c r="C55" s="45">
        <v>140.550003</v>
      </c>
      <c r="D55" s="45">
        <v>136.5</v>
      </c>
      <c r="E55" s="45">
        <v>139.199997</v>
      </c>
      <c r="F55" s="45">
        <v>138.676498</v>
      </c>
      <c r="G55" s="45">
        <v>350475.0</v>
      </c>
      <c r="H55" s="45">
        <f>(G55-'Descriptive Stats'!$B$55)/('Descriptive Stats'!$B$56-'Descriptive Stats'!$B$55)</f>
        <v>0.01648844694</v>
      </c>
      <c r="I55" s="46">
        <f t="shared" si="2"/>
        <v>0.9889875453</v>
      </c>
      <c r="J55" s="46">
        <f t="shared" si="3"/>
        <v>-0.01101245471</v>
      </c>
      <c r="K55" s="47">
        <f t="shared" si="1"/>
        <v>4.050003</v>
      </c>
      <c r="L55" s="47">
        <f>(K55-'Descriptive Stats'!$B$60)/('Descriptive Stats'!$B$61-'Descriptive Stats'!$B$60)</f>
        <v>0.08998566821</v>
      </c>
      <c r="M55" s="57">
        <f t="shared" si="4"/>
        <v>-1.101245471</v>
      </c>
      <c r="N55" s="55">
        <f>(M55-'Descriptive Stats'!$B$65)/('Descriptive Stats'!$B$66-'Descriptive Stats'!$B$65)</f>
        <v>0.3475793899</v>
      </c>
      <c r="O55" s="58">
        <f t="shared" si="5"/>
        <v>-63.38015366</v>
      </c>
      <c r="P55" s="49"/>
      <c r="Q55" s="50">
        <v>0.0</v>
      </c>
      <c r="R55" s="51"/>
      <c r="S55" s="51"/>
      <c r="U55" s="52">
        <v>45536.0</v>
      </c>
      <c r="V55" s="53">
        <v>7.189</v>
      </c>
      <c r="W55" s="53">
        <v>7.183</v>
      </c>
      <c r="X55" s="53">
        <v>7.197</v>
      </c>
      <c r="Y55" s="53">
        <v>7.182</v>
      </c>
    </row>
    <row r="56">
      <c r="A56" s="44">
        <v>44369.0</v>
      </c>
      <c r="B56" s="45">
        <v>140.300003</v>
      </c>
      <c r="C56" s="45">
        <v>141.149994</v>
      </c>
      <c r="D56" s="45">
        <v>137.649994</v>
      </c>
      <c r="E56" s="45">
        <v>138.449997</v>
      </c>
      <c r="F56" s="45">
        <v>137.929306</v>
      </c>
      <c r="G56" s="45">
        <v>313491.0</v>
      </c>
      <c r="H56" s="45">
        <f>(G56-'Descriptive Stats'!$B$55)/('Descriptive Stats'!$B$56-'Descriptive Stats'!$B$55)</f>
        <v>0.01440799796</v>
      </c>
      <c r="I56" s="46">
        <f t="shared" si="2"/>
        <v>0.9946120688</v>
      </c>
      <c r="J56" s="46">
        <f t="shared" si="3"/>
        <v>-0.005387931151</v>
      </c>
      <c r="K56" s="47">
        <f t="shared" si="1"/>
        <v>3.5</v>
      </c>
      <c r="L56" s="47">
        <f>(K56-'Descriptive Stats'!$B$60)/('Descriptive Stats'!$B$61-'Descriptive Stats'!$B$60)</f>
        <v>0.07402041283</v>
      </c>
      <c r="M56" s="57">
        <f t="shared" si="4"/>
        <v>-0.5387931151</v>
      </c>
      <c r="N56" s="55">
        <f>(M56-'Descriptive Stats'!$B$65)/('Descriptive Stats'!$B$66-'Descriptive Stats'!$B$65)</f>
        <v>0.3687220943</v>
      </c>
      <c r="O56" s="58">
        <f t="shared" si="5"/>
        <v>-10.55253584</v>
      </c>
      <c r="P56" s="49"/>
      <c r="Q56" s="50">
        <v>0.0</v>
      </c>
      <c r="R56" s="51"/>
      <c r="S56" s="51"/>
      <c r="U56" s="52">
        <v>45505.0</v>
      </c>
      <c r="V56" s="53">
        <v>7.203</v>
      </c>
      <c r="W56" s="53">
        <v>7.233</v>
      </c>
      <c r="X56" s="53">
        <v>7.233</v>
      </c>
      <c r="Y56" s="53">
        <v>7.201</v>
      </c>
    </row>
    <row r="57">
      <c r="A57" s="44">
        <v>44370.0</v>
      </c>
      <c r="B57" s="45">
        <v>139.0</v>
      </c>
      <c r="C57" s="45">
        <v>140.100006</v>
      </c>
      <c r="D57" s="45">
        <v>137.550003</v>
      </c>
      <c r="E57" s="45">
        <v>137.75</v>
      </c>
      <c r="F57" s="45">
        <v>137.231949</v>
      </c>
      <c r="G57" s="45">
        <v>183666.0</v>
      </c>
      <c r="H57" s="45">
        <f>(G57-'Descriptive Stats'!$B$55)/('Descriptive Stats'!$B$56-'Descriptive Stats'!$B$55)</f>
        <v>0.00710499427</v>
      </c>
      <c r="I57" s="46">
        <f t="shared" si="2"/>
        <v>0.9949440447</v>
      </c>
      <c r="J57" s="46">
        <f t="shared" si="3"/>
        <v>-0.005055955328</v>
      </c>
      <c r="K57" s="47">
        <f t="shared" si="1"/>
        <v>2.550003</v>
      </c>
      <c r="L57" s="47">
        <f>(K57-'Descriptive Stats'!$B$60)/('Descriptive Stats'!$B$61-'Descriptive Stats'!$B$60)</f>
        <v>0.04644430013</v>
      </c>
      <c r="M57" s="57">
        <f t="shared" si="4"/>
        <v>-0.5055955328</v>
      </c>
      <c r="N57" s="55">
        <f>(M57-'Descriptive Stats'!$B$65)/('Descriptive Stats'!$B$66-'Descriptive Stats'!$B$65)</f>
        <v>0.3699699985</v>
      </c>
      <c r="O57" s="56">
        <f t="shared" si="5"/>
        <v>-41.41267213</v>
      </c>
      <c r="P57" s="49"/>
      <c r="Q57" s="50">
        <v>0.0</v>
      </c>
      <c r="R57" s="51"/>
      <c r="S57" s="51"/>
      <c r="U57" s="52">
        <v>45413.0</v>
      </c>
      <c r="V57" s="53">
        <v>7.235</v>
      </c>
      <c r="W57" s="53">
        <v>7.237</v>
      </c>
      <c r="X57" s="53">
        <v>7.239</v>
      </c>
      <c r="Y57" s="53">
        <v>7.225</v>
      </c>
    </row>
    <row r="58">
      <c r="A58" s="44">
        <v>44371.0</v>
      </c>
      <c r="B58" s="45">
        <v>138.550003</v>
      </c>
      <c r="C58" s="45">
        <v>140.850006</v>
      </c>
      <c r="D58" s="45">
        <v>135.600006</v>
      </c>
      <c r="E58" s="45">
        <v>137.649994</v>
      </c>
      <c r="F58" s="45">
        <v>137.132324</v>
      </c>
      <c r="G58" s="45">
        <v>399199.0</v>
      </c>
      <c r="H58" s="45">
        <f>(G58-'Descriptive Stats'!$B$55)/('Descriptive Stats'!$B$56-'Descriptive Stats'!$B$55)</f>
        <v>0.01922930233</v>
      </c>
      <c r="I58" s="46">
        <f t="shared" si="2"/>
        <v>0.9992740036</v>
      </c>
      <c r="J58" s="46">
        <f t="shared" si="3"/>
        <v>-0.0007259963702</v>
      </c>
      <c r="K58" s="47">
        <f t="shared" si="1"/>
        <v>5.25</v>
      </c>
      <c r="L58" s="47">
        <f>(K58-'Descriptive Stats'!$B$60)/('Descriptive Stats'!$B$61-'Descriptive Stats'!$B$60)</f>
        <v>0.1248186756</v>
      </c>
      <c r="M58" s="57">
        <f t="shared" si="4"/>
        <v>-0.07259963702</v>
      </c>
      <c r="N58" s="55">
        <f>(M58-'Descriptive Stats'!$B$65)/('Descriptive Stats'!$B$66-'Descriptive Stats'!$B$65)</f>
        <v>0.386246407</v>
      </c>
      <c r="O58" s="58">
        <f t="shared" si="5"/>
        <v>117.3505167</v>
      </c>
      <c r="P58" s="49"/>
      <c r="Q58" s="50">
        <v>0.0</v>
      </c>
      <c r="R58" s="51"/>
      <c r="S58" s="51"/>
      <c r="U58" s="52">
        <v>45383.0</v>
      </c>
      <c r="V58" s="53">
        <v>7.22</v>
      </c>
      <c r="W58" s="53">
        <v>7.214</v>
      </c>
      <c r="X58" s="53">
        <v>7.224</v>
      </c>
      <c r="Y58" s="53">
        <v>7.208</v>
      </c>
    </row>
    <row r="59">
      <c r="A59" s="44">
        <v>44372.0</v>
      </c>
      <c r="B59" s="45">
        <v>138.75</v>
      </c>
      <c r="C59" s="45">
        <v>139.0</v>
      </c>
      <c r="D59" s="45">
        <v>134.5</v>
      </c>
      <c r="E59" s="45">
        <v>135.850006</v>
      </c>
      <c r="F59" s="45">
        <v>135.339096</v>
      </c>
      <c r="G59" s="45">
        <v>483895.0</v>
      </c>
      <c r="H59" s="45">
        <f>(G59-'Descriptive Stats'!$B$55)/('Descriptive Stats'!$B$56-'Descriptive Stats'!$B$55)</f>
        <v>0.023993679</v>
      </c>
      <c r="I59" s="46">
        <f t="shared" si="2"/>
        <v>0.9869234429</v>
      </c>
      <c r="J59" s="46">
        <f t="shared" si="3"/>
        <v>-0.01307655705</v>
      </c>
      <c r="K59" s="47">
        <f t="shared" si="1"/>
        <v>4.5</v>
      </c>
      <c r="L59" s="47">
        <f>(K59-'Descriptive Stats'!$B$60)/('Descriptive Stats'!$B$61-'Descriptive Stats'!$B$60)</f>
        <v>0.1030479916</v>
      </c>
      <c r="M59" s="57">
        <f t="shared" si="4"/>
        <v>-1.307655705</v>
      </c>
      <c r="N59" s="55">
        <f>(M59-'Descriptive Stats'!$B$65)/('Descriptive Stats'!$B$66-'Descriptive Stats'!$B$65)</f>
        <v>0.339820385</v>
      </c>
      <c r="O59" s="58">
        <f t="shared" si="5"/>
        <v>21.21648601</v>
      </c>
      <c r="P59" s="49"/>
      <c r="Q59" s="50">
        <v>0.0</v>
      </c>
      <c r="R59" s="51"/>
      <c r="S59" s="51"/>
      <c r="U59" s="52">
        <v>45352.0</v>
      </c>
      <c r="V59" s="53">
        <v>7.216</v>
      </c>
      <c r="W59" s="53">
        <v>7.215</v>
      </c>
      <c r="X59" s="53">
        <v>7.222</v>
      </c>
      <c r="Y59" s="53">
        <v>7.197</v>
      </c>
    </row>
    <row r="60">
      <c r="A60" s="44">
        <v>44375.0</v>
      </c>
      <c r="B60" s="45">
        <v>137.399994</v>
      </c>
      <c r="C60" s="45">
        <v>144.0</v>
      </c>
      <c r="D60" s="45">
        <v>135.25</v>
      </c>
      <c r="E60" s="45">
        <v>137.550003</v>
      </c>
      <c r="F60" s="45">
        <v>137.0327</v>
      </c>
      <c r="G60" s="45">
        <v>1242796.0</v>
      </c>
      <c r="H60" s="45">
        <f>(G60-'Descriptive Stats'!$B$55)/('Descriptive Stats'!$B$56-'Descriptive Stats'!$B$55)</f>
        <v>0.06668389124</v>
      </c>
      <c r="I60" s="46">
        <f t="shared" si="2"/>
        <v>1.012513779</v>
      </c>
      <c r="J60" s="46">
        <f t="shared" si="3"/>
        <v>0.01251377935</v>
      </c>
      <c r="K60" s="47">
        <f t="shared" si="1"/>
        <v>8.75</v>
      </c>
      <c r="L60" s="47">
        <f>(K60-'Descriptive Stats'!$B$60)/('Descriptive Stats'!$B$61-'Descriptive Stats'!$B$60)</f>
        <v>0.2264152011</v>
      </c>
      <c r="M60" s="54">
        <f t="shared" si="4"/>
        <v>1.251377935</v>
      </c>
      <c r="N60" s="55">
        <f>(M60-'Descriptive Stats'!$B$65)/('Descriptive Stats'!$B$66-'Descriptive Stats'!$B$65)</f>
        <v>0.4360150073</v>
      </c>
      <c r="O60" s="56">
        <f t="shared" si="5"/>
        <v>156.8317507</v>
      </c>
      <c r="P60" s="49"/>
      <c r="Q60" s="50">
        <v>0.0</v>
      </c>
      <c r="R60" s="51"/>
      <c r="S60" s="51"/>
      <c r="U60" s="52">
        <v>45323.0</v>
      </c>
      <c r="V60" s="53">
        <v>7.206</v>
      </c>
      <c r="W60" s="53">
        <v>7.215</v>
      </c>
      <c r="X60" s="53">
        <v>7.215</v>
      </c>
      <c r="Y60" s="53">
        <v>7.204</v>
      </c>
    </row>
    <row r="61">
      <c r="A61" s="44">
        <v>44376.0</v>
      </c>
      <c r="B61" s="45">
        <v>138.600006</v>
      </c>
      <c r="C61" s="45">
        <v>140.399994</v>
      </c>
      <c r="D61" s="45">
        <v>137.5</v>
      </c>
      <c r="E61" s="45">
        <v>137.949997</v>
      </c>
      <c r="F61" s="45">
        <v>137.431198</v>
      </c>
      <c r="G61" s="45">
        <v>547908.0</v>
      </c>
      <c r="H61" s="45">
        <f>(G61-'Descriptive Stats'!$B$55)/('Descriptive Stats'!$B$56-'Descriptive Stats'!$B$55)</f>
        <v>0.02759458156</v>
      </c>
      <c r="I61" s="46">
        <f t="shared" si="2"/>
        <v>1.00290799</v>
      </c>
      <c r="J61" s="46">
        <f t="shared" si="3"/>
        <v>0.002907989758</v>
      </c>
      <c r="K61" s="47">
        <f t="shared" si="1"/>
        <v>2.899994</v>
      </c>
      <c r="L61" s="47">
        <f>(K61-'Descriptive Stats'!$B$60)/('Descriptive Stats'!$B$61-'Descriptive Stats'!$B$60)</f>
        <v>0.05660369143</v>
      </c>
      <c r="M61" s="54">
        <f t="shared" si="4"/>
        <v>0.2907989758</v>
      </c>
      <c r="N61" s="55">
        <f>(M61-'Descriptive Stats'!$B$65)/('Descriptive Stats'!$B$66-'Descriptive Stats'!$B$65)</f>
        <v>0.3999066386</v>
      </c>
      <c r="O61" s="56">
        <f t="shared" si="5"/>
        <v>-55.91327941</v>
      </c>
      <c r="P61" s="49"/>
      <c r="Q61" s="50">
        <v>0.0</v>
      </c>
      <c r="R61" s="51"/>
      <c r="S61" s="51"/>
      <c r="U61" s="52">
        <v>45292.0</v>
      </c>
      <c r="V61" s="53">
        <v>7.196</v>
      </c>
      <c r="W61" s="53">
        <v>7.207</v>
      </c>
      <c r="X61" s="53">
        <v>7.207</v>
      </c>
      <c r="Y61" s="53">
        <v>7.192</v>
      </c>
    </row>
    <row r="62">
      <c r="A62" s="44">
        <v>44377.0</v>
      </c>
      <c r="B62" s="45">
        <v>138.949997</v>
      </c>
      <c r="C62" s="45">
        <v>142.399994</v>
      </c>
      <c r="D62" s="45">
        <v>135.050003</v>
      </c>
      <c r="E62" s="45">
        <v>136.600006</v>
      </c>
      <c r="F62" s="45">
        <v>136.086273</v>
      </c>
      <c r="G62" s="45">
        <v>1145083.0</v>
      </c>
      <c r="H62" s="45">
        <f>(G62-'Descriptive Stats'!$B$55)/('Descriptive Stats'!$B$56-'Descriptive Stats'!$B$55)</f>
        <v>0.06118727348</v>
      </c>
      <c r="I62" s="46">
        <f t="shared" si="2"/>
        <v>0.9902139106</v>
      </c>
      <c r="J62" s="46">
        <f t="shared" si="3"/>
        <v>-0.009786089376</v>
      </c>
      <c r="K62" s="47">
        <f t="shared" si="1"/>
        <v>7.349991</v>
      </c>
      <c r="L62" s="47">
        <f>(K62-'Descriptive Stats'!$B$60)/('Descriptive Stats'!$B$61-'Descriptive Stats'!$B$60)</f>
        <v>0.1857763297</v>
      </c>
      <c r="M62" s="57">
        <f t="shared" si="4"/>
        <v>-0.9786089376</v>
      </c>
      <c r="N62" s="55">
        <f>(M62-'Descriptive Stats'!$B$65)/('Descriptive Stats'!$B$66-'Descriptive Stats'!$B$65)</f>
        <v>0.3521893234</v>
      </c>
      <c r="O62" s="56">
        <f t="shared" si="5"/>
        <v>108.991838</v>
      </c>
      <c r="P62" s="49"/>
      <c r="Q62" s="50">
        <v>0.0</v>
      </c>
      <c r="R62" s="51"/>
      <c r="S62" s="51"/>
      <c r="U62" s="52" t="s">
        <v>82</v>
      </c>
      <c r="V62" s="53">
        <v>7.176</v>
      </c>
      <c r="W62" s="53">
        <v>7.225</v>
      </c>
      <c r="X62" s="53">
        <v>7.225</v>
      </c>
      <c r="Y62" s="53">
        <v>7.172</v>
      </c>
    </row>
    <row r="63">
      <c r="A63" s="44">
        <v>44378.0</v>
      </c>
      <c r="B63" s="45">
        <v>136.699997</v>
      </c>
      <c r="C63" s="45">
        <v>138.949997</v>
      </c>
      <c r="D63" s="45">
        <v>135.600006</v>
      </c>
      <c r="E63" s="45">
        <v>136.199997</v>
      </c>
      <c r="F63" s="45">
        <v>135.687775</v>
      </c>
      <c r="G63" s="45">
        <v>315431.0</v>
      </c>
      <c r="H63" s="45">
        <f>(G63-'Descriptive Stats'!$B$55)/('Descriptive Stats'!$B$56-'Descriptive Stats'!$B$55)</f>
        <v>0.01451712815</v>
      </c>
      <c r="I63" s="46">
        <f t="shared" si="2"/>
        <v>0.9970716766</v>
      </c>
      <c r="J63" s="46">
        <f t="shared" si="3"/>
        <v>-0.002928323444</v>
      </c>
      <c r="K63" s="47">
        <f t="shared" si="1"/>
        <v>3.349991</v>
      </c>
      <c r="L63" s="47">
        <f>(K63-'Descriptive Stats'!$B$60)/('Descriptive Stats'!$B$61-'Descriptive Stats'!$B$60)</f>
        <v>0.06966601477</v>
      </c>
      <c r="M63" s="57">
        <f t="shared" si="4"/>
        <v>-0.2928323444</v>
      </c>
      <c r="N63" s="55">
        <f>(M63-'Descriptive Stats'!$B$65)/('Descriptive Stats'!$B$66-'Descriptive Stats'!$B$65)</f>
        <v>0.3779678123</v>
      </c>
      <c r="O63" s="56">
        <f t="shared" si="5"/>
        <v>-72.45343787</v>
      </c>
      <c r="P63" s="49"/>
      <c r="Q63" s="50">
        <v>0.0</v>
      </c>
      <c r="R63" s="51"/>
      <c r="S63" s="51"/>
      <c r="U63" s="52" t="s">
        <v>83</v>
      </c>
      <c r="V63" s="53">
        <v>7.207</v>
      </c>
      <c r="W63" s="53">
        <v>7.2</v>
      </c>
      <c r="X63" s="53">
        <v>7.213</v>
      </c>
      <c r="Y63" s="53">
        <v>7.191</v>
      </c>
    </row>
    <row r="64">
      <c r="A64" s="44">
        <v>44379.0</v>
      </c>
      <c r="B64" s="45">
        <v>136.899994</v>
      </c>
      <c r="C64" s="45">
        <v>140.25</v>
      </c>
      <c r="D64" s="45">
        <v>136.550003</v>
      </c>
      <c r="E64" s="45">
        <v>137.949997</v>
      </c>
      <c r="F64" s="45">
        <v>137.431198</v>
      </c>
      <c r="G64" s="45">
        <v>576712.0</v>
      </c>
      <c r="H64" s="45">
        <f>(G64-'Descriptive Stats'!$B$55)/('Descriptive Stats'!$B$56-'Descriptive Stats'!$B$55)</f>
        <v>0.02921488365</v>
      </c>
      <c r="I64" s="46">
        <f t="shared" si="2"/>
        <v>1.012848752</v>
      </c>
      <c r="J64" s="46">
        <f t="shared" si="3"/>
        <v>0.01284875212</v>
      </c>
      <c r="K64" s="47">
        <f t="shared" si="1"/>
        <v>3.699997</v>
      </c>
      <c r="L64" s="47">
        <f>(K64-'Descriptive Stats'!$B$60)/('Descriptive Stats'!$B$61-'Descriptive Stats'!$B$60)</f>
        <v>0.07982584149</v>
      </c>
      <c r="M64" s="54">
        <f t="shared" si="4"/>
        <v>1.284875212</v>
      </c>
      <c r="N64" s="55">
        <f>(M64-'Descriptive Stats'!$B$65)/('Descriptive Stats'!$B$66-'Descriptive Stats'!$B$65)</f>
        <v>0.4372741771</v>
      </c>
      <c r="O64" s="58">
        <f t="shared" si="5"/>
        <v>82.83301261</v>
      </c>
      <c r="P64" s="49"/>
      <c r="Q64" s="50">
        <v>0.0</v>
      </c>
      <c r="R64" s="51"/>
      <c r="S64" s="51"/>
      <c r="U64" s="52" t="s">
        <v>84</v>
      </c>
      <c r="V64" s="53">
        <v>7.205</v>
      </c>
      <c r="W64" s="53">
        <v>7.191</v>
      </c>
      <c r="X64" s="53">
        <v>7.208</v>
      </c>
      <c r="Y64" s="53">
        <v>7.182</v>
      </c>
    </row>
    <row r="65">
      <c r="A65" s="44">
        <v>44382.0</v>
      </c>
      <c r="B65" s="45">
        <v>138.850006</v>
      </c>
      <c r="C65" s="45">
        <v>139.399994</v>
      </c>
      <c r="D65" s="45">
        <v>136.699997</v>
      </c>
      <c r="E65" s="45">
        <v>137.100006</v>
      </c>
      <c r="F65" s="45">
        <v>136.584396</v>
      </c>
      <c r="G65" s="45">
        <v>364577.0</v>
      </c>
      <c r="H65" s="45">
        <f>(G65-'Descriptive Stats'!$B$55)/('Descriptive Stats'!$B$56-'Descriptive Stats'!$B$55)</f>
        <v>0.01728172218</v>
      </c>
      <c r="I65" s="46">
        <f t="shared" si="2"/>
        <v>0.9938384123</v>
      </c>
      <c r="J65" s="46">
        <f t="shared" si="3"/>
        <v>-0.006161587666</v>
      </c>
      <c r="K65" s="47">
        <f t="shared" si="1"/>
        <v>2.699997</v>
      </c>
      <c r="L65" s="47">
        <f>(K65-'Descriptive Stats'!$B$60)/('Descriptive Stats'!$B$61-'Descriptive Stats'!$B$60)</f>
        <v>0.05079826277</v>
      </c>
      <c r="M65" s="57">
        <f t="shared" si="4"/>
        <v>-0.6161587666</v>
      </c>
      <c r="N65" s="55">
        <f>(M65-'Descriptive Stats'!$B$65)/('Descriptive Stats'!$B$66-'Descriptive Stats'!$B$65)</f>
        <v>0.3658139029</v>
      </c>
      <c r="O65" s="58">
        <f t="shared" si="5"/>
        <v>-36.78352453</v>
      </c>
      <c r="P65" s="49"/>
      <c r="Q65" s="50">
        <v>0.0</v>
      </c>
      <c r="R65" s="51"/>
      <c r="S65" s="51"/>
      <c r="U65" s="52" t="s">
        <v>85</v>
      </c>
      <c r="V65" s="53">
        <v>7.183</v>
      </c>
      <c r="W65" s="53">
        <v>7.213</v>
      </c>
      <c r="X65" s="53">
        <v>7.213</v>
      </c>
      <c r="Y65" s="53">
        <v>7.177</v>
      </c>
    </row>
    <row r="66">
      <c r="A66" s="44">
        <v>44383.0</v>
      </c>
      <c r="B66" s="45">
        <v>137.699997</v>
      </c>
      <c r="C66" s="45">
        <v>138.449997</v>
      </c>
      <c r="D66" s="45">
        <v>134.25</v>
      </c>
      <c r="E66" s="45">
        <v>135.100006</v>
      </c>
      <c r="F66" s="45">
        <v>134.591919</v>
      </c>
      <c r="G66" s="45">
        <v>418151.0</v>
      </c>
      <c r="H66" s="45">
        <f>(G66-'Descriptive Stats'!$B$55)/('Descriptive Stats'!$B$56-'Descriptive Stats'!$B$55)</f>
        <v>0.02029540305</v>
      </c>
      <c r="I66" s="46">
        <f t="shared" si="2"/>
        <v>0.9854121086</v>
      </c>
      <c r="J66" s="46">
        <f t="shared" si="3"/>
        <v>-0.01458789141</v>
      </c>
      <c r="K66" s="47">
        <f t="shared" si="1"/>
        <v>4.199997</v>
      </c>
      <c r="L66" s="47">
        <f>(K66-'Descriptive Stats'!$B$60)/('Descriptive Stats'!$B$61-'Descriptive Stats'!$B$60)</f>
        <v>0.09433963086</v>
      </c>
      <c r="M66" s="57">
        <f t="shared" si="4"/>
        <v>-1.458789141</v>
      </c>
      <c r="N66" s="55">
        <f>(M66-'Descriptive Stats'!$B$65)/('Descriptive Stats'!$B$66-'Descriptive Stats'!$B$65)</f>
        <v>0.3341392468</v>
      </c>
      <c r="O66" s="56">
        <f t="shared" si="5"/>
        <v>14.69483813</v>
      </c>
      <c r="P66" s="49"/>
      <c r="Q66" s="50">
        <v>0.0</v>
      </c>
      <c r="R66" s="51"/>
      <c r="S66" s="51"/>
      <c r="U66" s="52" t="s">
        <v>86</v>
      </c>
      <c r="V66" s="53">
        <v>7.188</v>
      </c>
      <c r="W66" s="53">
        <v>7.187</v>
      </c>
      <c r="X66" s="53">
        <v>7.198</v>
      </c>
      <c r="Y66" s="53">
        <v>7.185</v>
      </c>
    </row>
    <row r="67">
      <c r="A67" s="44">
        <v>44384.0</v>
      </c>
      <c r="B67" s="45">
        <v>135.75</v>
      </c>
      <c r="C67" s="45">
        <v>136.850006</v>
      </c>
      <c r="D67" s="45">
        <v>133.100006</v>
      </c>
      <c r="E67" s="45">
        <v>134.5</v>
      </c>
      <c r="F67" s="45">
        <v>133.994171</v>
      </c>
      <c r="G67" s="45">
        <v>396557.0</v>
      </c>
      <c r="H67" s="45">
        <f>(G67-'Descriptive Stats'!$B$55)/('Descriptive Stats'!$B$56-'Descriptive Stats'!$B$55)</f>
        <v>0.01908068276</v>
      </c>
      <c r="I67" s="46">
        <f t="shared" si="2"/>
        <v>0.9955588011</v>
      </c>
      <c r="J67" s="46">
        <f t="shared" si="3"/>
        <v>-0.004441198915</v>
      </c>
      <c r="K67" s="47">
        <f t="shared" si="1"/>
        <v>3.75</v>
      </c>
      <c r="L67" s="47">
        <f>(K67-'Descriptive Stats'!$B$60)/('Descriptive Stats'!$B$61-'Descriptive Stats'!$B$60)</f>
        <v>0.08127730751</v>
      </c>
      <c r="M67" s="57">
        <f t="shared" si="4"/>
        <v>-0.4441198915</v>
      </c>
      <c r="N67" s="55">
        <f>(M67-'Descriptive Stats'!$B$65)/('Descriptive Stats'!$B$66-'Descriptive Stats'!$B$65)</f>
        <v>0.3722808811</v>
      </c>
      <c r="O67" s="58">
        <f t="shared" si="5"/>
        <v>-5.164163185</v>
      </c>
      <c r="P67" s="49"/>
      <c r="Q67" s="50">
        <v>0.0</v>
      </c>
      <c r="R67" s="51"/>
      <c r="S67" s="51"/>
      <c r="U67" s="52" t="s">
        <v>87</v>
      </c>
      <c r="V67" s="53">
        <v>7.184</v>
      </c>
      <c r="W67" s="53">
        <v>7.173</v>
      </c>
      <c r="X67" s="53">
        <v>7.188</v>
      </c>
      <c r="Y67" s="53">
        <v>7.151</v>
      </c>
    </row>
    <row r="68">
      <c r="A68" s="44">
        <v>44385.0</v>
      </c>
      <c r="B68" s="45">
        <v>134.5</v>
      </c>
      <c r="C68" s="45">
        <v>139.399994</v>
      </c>
      <c r="D68" s="45">
        <v>134.5</v>
      </c>
      <c r="E68" s="45">
        <v>135.600006</v>
      </c>
      <c r="F68" s="45">
        <v>135.090042</v>
      </c>
      <c r="G68" s="45">
        <v>641012.0</v>
      </c>
      <c r="H68" s="45">
        <f>(G68-'Descriptive Stats'!$B$55)/('Descriptive Stats'!$B$56-'Descriptive Stats'!$B$55)</f>
        <v>0.03283193073</v>
      </c>
      <c r="I68" s="46">
        <f t="shared" si="2"/>
        <v>1.008178483</v>
      </c>
      <c r="J68" s="46">
        <f t="shared" si="3"/>
        <v>0.008178483271</v>
      </c>
      <c r="K68" s="47">
        <f t="shared" si="1"/>
        <v>4.899994</v>
      </c>
      <c r="L68" s="47">
        <f>(K68-'Descriptive Stats'!$B$60)/('Descriptive Stats'!$B$61-'Descriptive Stats'!$B$60)</f>
        <v>0.1146588489</v>
      </c>
      <c r="M68" s="54">
        <f t="shared" si="4"/>
        <v>0.8178483271</v>
      </c>
      <c r="N68" s="55">
        <f>(M68-'Descriptive Stats'!$B$65)/('Descriptive Stats'!$B$66-'Descriptive Stats'!$B$65)</f>
        <v>0.4197185365</v>
      </c>
      <c r="O68" s="56">
        <f t="shared" si="5"/>
        <v>61.64435378</v>
      </c>
      <c r="P68" s="49"/>
      <c r="Q68" s="50">
        <v>0.0</v>
      </c>
      <c r="R68" s="51"/>
      <c r="S68" s="51"/>
      <c r="U68" s="52" t="s">
        <v>88</v>
      </c>
      <c r="V68" s="53">
        <v>7.171</v>
      </c>
      <c r="W68" s="53">
        <v>7.184</v>
      </c>
      <c r="X68" s="53">
        <v>7.184</v>
      </c>
      <c r="Y68" s="53">
        <v>7.165</v>
      </c>
    </row>
    <row r="69">
      <c r="A69" s="44">
        <v>44386.0</v>
      </c>
      <c r="B69" s="45">
        <v>136.0</v>
      </c>
      <c r="C69" s="45">
        <v>136.899994</v>
      </c>
      <c r="D69" s="45">
        <v>134.699997</v>
      </c>
      <c r="E69" s="45">
        <v>135.0</v>
      </c>
      <c r="F69" s="45">
        <v>134.492294</v>
      </c>
      <c r="G69" s="45">
        <v>233912.0</v>
      </c>
      <c r="H69" s="45">
        <f>(G69-'Descriptive Stats'!$B$55)/('Descriptive Stats'!$B$56-'Descriptive Stats'!$B$55)</f>
        <v>0.00993146624</v>
      </c>
      <c r="I69" s="46">
        <f t="shared" si="2"/>
        <v>0.9955751772</v>
      </c>
      <c r="J69" s="46">
        <f t="shared" si="3"/>
        <v>-0.004424822813</v>
      </c>
      <c r="K69" s="47">
        <f t="shared" si="1"/>
        <v>2.199997</v>
      </c>
      <c r="L69" s="47">
        <f>(K69-'Descriptive Stats'!$B$60)/('Descriptive Stats'!$B$61-'Descriptive Stats'!$B$60)</f>
        <v>0.03628447341</v>
      </c>
      <c r="M69" s="57">
        <f t="shared" si="4"/>
        <v>-0.4424822813</v>
      </c>
      <c r="N69" s="55">
        <f>(M69-'Descriptive Stats'!$B$65)/('Descriptive Stats'!$B$66-'Descriptive Stats'!$B$65)</f>
        <v>0.3723424392</v>
      </c>
      <c r="O69" s="56">
        <f t="shared" si="5"/>
        <v>-63.50895147</v>
      </c>
      <c r="P69" s="49"/>
      <c r="Q69" s="50">
        <v>0.0</v>
      </c>
      <c r="R69" s="51"/>
      <c r="S69" s="51"/>
      <c r="U69" s="52" t="s">
        <v>89</v>
      </c>
      <c r="V69" s="53">
        <v>7.171</v>
      </c>
      <c r="W69" s="53">
        <v>7.185</v>
      </c>
      <c r="X69" s="53">
        <v>7.185</v>
      </c>
      <c r="Y69" s="53">
        <v>7.153</v>
      </c>
    </row>
    <row r="70">
      <c r="A70" s="44">
        <v>44389.0</v>
      </c>
      <c r="B70" s="45">
        <v>136.100006</v>
      </c>
      <c r="C70" s="45">
        <v>139.300003</v>
      </c>
      <c r="D70" s="45">
        <v>135.350006</v>
      </c>
      <c r="E70" s="45">
        <v>136.149994</v>
      </c>
      <c r="F70" s="45">
        <v>135.637955</v>
      </c>
      <c r="G70" s="45">
        <v>453071.0</v>
      </c>
      <c r="H70" s="45">
        <f>(G70-'Descriptive Stats'!$B$55)/('Descriptive Stats'!$B$56-'Descriptive Stats'!$B$55)</f>
        <v>0.02225974651</v>
      </c>
      <c r="I70" s="46">
        <f t="shared" si="2"/>
        <v>1.008518474</v>
      </c>
      <c r="J70" s="46">
        <f t="shared" si="3"/>
        <v>0.008518474074</v>
      </c>
      <c r="K70" s="47">
        <f t="shared" si="1"/>
        <v>3.949997</v>
      </c>
      <c r="L70" s="47">
        <f>(K70-'Descriptive Stats'!$B$60)/('Descriptive Stats'!$B$61-'Descriptive Stats'!$B$60)</f>
        <v>0.08708273618</v>
      </c>
      <c r="M70" s="54">
        <f t="shared" si="4"/>
        <v>0.8518474074</v>
      </c>
      <c r="N70" s="55">
        <f>(M70-'Descriptive Stats'!$B$65)/('Descriptive Stats'!$B$66-'Descriptive Stats'!$B$65)</f>
        <v>0.4209965693</v>
      </c>
      <c r="O70" s="58">
        <f t="shared" si="5"/>
        <v>93.69292725</v>
      </c>
      <c r="P70" s="49"/>
      <c r="Q70" s="50">
        <v>0.0</v>
      </c>
      <c r="R70" s="51"/>
      <c r="S70" s="51"/>
      <c r="U70" s="52" t="s">
        <v>90</v>
      </c>
      <c r="V70" s="53">
        <v>7.153</v>
      </c>
      <c r="W70" s="53">
        <v>7.171</v>
      </c>
      <c r="X70" s="53">
        <v>7.179</v>
      </c>
      <c r="Y70" s="53">
        <v>7.147</v>
      </c>
    </row>
    <row r="71">
      <c r="A71" s="44">
        <v>44390.0</v>
      </c>
      <c r="B71" s="45">
        <v>137.300003</v>
      </c>
      <c r="C71" s="45">
        <v>138.550003</v>
      </c>
      <c r="D71" s="45">
        <v>136.100006</v>
      </c>
      <c r="E71" s="45">
        <v>136.5</v>
      </c>
      <c r="F71" s="45">
        <v>135.986649</v>
      </c>
      <c r="G71" s="45">
        <v>293375.0</v>
      </c>
      <c r="H71" s="45">
        <f>(G71-'Descriptive Stats'!$B$55)/('Descriptive Stats'!$B$56-'Descriptive Stats'!$B$55)</f>
        <v>0.01327641913</v>
      </c>
      <c r="I71" s="46">
        <f t="shared" si="2"/>
        <v>1.002570738</v>
      </c>
      <c r="J71" s="46">
        <f t="shared" si="3"/>
        <v>0.00257073827</v>
      </c>
      <c r="K71" s="47">
        <f t="shared" si="1"/>
        <v>2.449997</v>
      </c>
      <c r="L71" s="47">
        <f>(K71-'Descriptive Stats'!$B$60)/('Descriptive Stats'!$B$61-'Descriptive Stats'!$B$60)</f>
        <v>0.04354136809</v>
      </c>
      <c r="M71" s="54">
        <f t="shared" si="4"/>
        <v>0.257073827</v>
      </c>
      <c r="N71" s="55">
        <f>(M71-'Descriptive Stats'!$B$65)/('Descriptive Stats'!$B$66-'Descriptive Stats'!$B$65)</f>
        <v>0.398638903</v>
      </c>
      <c r="O71" s="58">
        <f t="shared" si="5"/>
        <v>-35.2474557</v>
      </c>
      <c r="P71" s="49"/>
      <c r="Q71" s="50">
        <v>0.0</v>
      </c>
      <c r="R71" s="51"/>
      <c r="S71" s="51"/>
      <c r="U71" s="52" t="s">
        <v>91</v>
      </c>
      <c r="V71" s="53">
        <v>7.163</v>
      </c>
      <c r="W71" s="53">
        <v>7.204</v>
      </c>
      <c r="X71" s="53">
        <v>7.206</v>
      </c>
      <c r="Y71" s="53">
        <v>7.155</v>
      </c>
    </row>
    <row r="72">
      <c r="A72" s="44">
        <v>44391.0</v>
      </c>
      <c r="B72" s="45">
        <v>136.850006</v>
      </c>
      <c r="C72" s="45">
        <v>141.800003</v>
      </c>
      <c r="D72" s="45">
        <v>135.800003</v>
      </c>
      <c r="E72" s="45">
        <v>140.600006</v>
      </c>
      <c r="F72" s="45">
        <v>140.071228</v>
      </c>
      <c r="G72" s="45">
        <v>843653.0</v>
      </c>
      <c r="H72" s="45">
        <f>(G72-'Descriptive Stats'!$B$55)/('Descriptive Stats'!$B$56-'Descriptive Stats'!$B$55)</f>
        <v>0.04423102929</v>
      </c>
      <c r="I72" s="46">
        <f t="shared" si="2"/>
        <v>1.030036674</v>
      </c>
      <c r="J72" s="46">
        <f t="shared" si="3"/>
        <v>0.03003667399</v>
      </c>
      <c r="K72" s="47">
        <f t="shared" si="1"/>
        <v>6</v>
      </c>
      <c r="L72" s="47">
        <f>(K72-'Descriptive Stats'!$B$60)/('Descriptive Stats'!$B$61-'Descriptive Stats'!$B$60)</f>
        <v>0.1465893596</v>
      </c>
      <c r="M72" s="54">
        <f t="shared" si="4"/>
        <v>3.003667399</v>
      </c>
      <c r="N72" s="55">
        <f>(M72-'Descriptive Stats'!$B$65)/('Descriptive Stats'!$B$66-'Descriptive Stats'!$B$65)</f>
        <v>0.5018839434</v>
      </c>
      <c r="O72" s="58">
        <f t="shared" si="5"/>
        <v>187.5681295</v>
      </c>
      <c r="P72" s="49"/>
      <c r="Q72" s="50">
        <v>0.0</v>
      </c>
      <c r="R72" s="51"/>
      <c r="S72" s="51"/>
      <c r="U72" s="52" t="s">
        <v>92</v>
      </c>
      <c r="V72" s="53">
        <v>7.194</v>
      </c>
      <c r="W72" s="53">
        <v>7.222</v>
      </c>
      <c r="X72" s="53">
        <v>7.224</v>
      </c>
      <c r="Y72" s="53">
        <v>7.185</v>
      </c>
    </row>
    <row r="73">
      <c r="A73" s="44">
        <v>44392.0</v>
      </c>
      <c r="B73" s="45">
        <v>143.0</v>
      </c>
      <c r="C73" s="45">
        <v>147.449997</v>
      </c>
      <c r="D73" s="45">
        <v>141.5</v>
      </c>
      <c r="E73" s="45">
        <v>142.100006</v>
      </c>
      <c r="F73" s="45">
        <v>141.565598</v>
      </c>
      <c r="G73" s="45">
        <v>2347433.0</v>
      </c>
      <c r="H73" s="45">
        <f>(G73-'Descriptive Stats'!$B$55)/('Descriptive Stats'!$B$56-'Descriptive Stats'!$B$55)</f>
        <v>0.1288226787</v>
      </c>
      <c r="I73" s="46">
        <f t="shared" si="2"/>
        <v>1.010668563</v>
      </c>
      <c r="J73" s="46">
        <f t="shared" si="3"/>
        <v>0.01066856284</v>
      </c>
      <c r="K73" s="47">
        <f t="shared" si="1"/>
        <v>5.949997</v>
      </c>
      <c r="L73" s="47">
        <f>(K73-'Descriptive Stats'!$B$60)/('Descriptive Stats'!$B$61-'Descriptive Stats'!$B$60)</f>
        <v>0.1451378936</v>
      </c>
      <c r="M73" s="54">
        <f t="shared" si="4"/>
        <v>1.066856284</v>
      </c>
      <c r="N73" s="55">
        <f>(M73-'Descriptive Stats'!$B$65)/('Descriptive Stats'!$B$66-'Descriptive Stats'!$B$65)</f>
        <v>0.429078799</v>
      </c>
      <c r="O73" s="58">
        <f t="shared" si="5"/>
        <v>178.2462695</v>
      </c>
      <c r="P73" s="49"/>
      <c r="Q73" s="50">
        <v>0.0</v>
      </c>
      <c r="R73" s="51"/>
      <c r="S73" s="51"/>
      <c r="U73" s="52" t="s">
        <v>93</v>
      </c>
      <c r="V73" s="53">
        <v>7.259</v>
      </c>
      <c r="W73" s="53">
        <v>7.262</v>
      </c>
      <c r="X73" s="53">
        <v>7.269</v>
      </c>
      <c r="Y73" s="53">
        <v>7.257</v>
      </c>
    </row>
    <row r="74">
      <c r="A74" s="44">
        <v>44393.0</v>
      </c>
      <c r="B74" s="45">
        <v>142.550003</v>
      </c>
      <c r="C74" s="45">
        <v>144.800003</v>
      </c>
      <c r="D74" s="45">
        <v>142.399994</v>
      </c>
      <c r="E74" s="45">
        <v>143.300003</v>
      </c>
      <c r="F74" s="45">
        <v>142.761078</v>
      </c>
      <c r="G74" s="45">
        <v>517441.0</v>
      </c>
      <c r="H74" s="45">
        <f>(G74-'Descriptive Stats'!$B$55)/('Descriptive Stats'!$B$56-'Descriptive Stats'!$B$55)</f>
        <v>0.02588073128</v>
      </c>
      <c r="I74" s="46">
        <f t="shared" si="2"/>
        <v>1.008444736</v>
      </c>
      <c r="J74" s="46">
        <f t="shared" si="3"/>
        <v>0.008444735745</v>
      </c>
      <c r="K74" s="47">
        <f t="shared" si="1"/>
        <v>2.400009</v>
      </c>
      <c r="L74" s="47">
        <f>(K74-'Descriptive Stats'!$B$60)/('Descriptive Stats'!$B$61-'Descriptive Stats'!$B$60)</f>
        <v>0.04209033748</v>
      </c>
      <c r="M74" s="54">
        <f t="shared" si="4"/>
        <v>0.8444735745</v>
      </c>
      <c r="N74" s="55">
        <f>(M74-'Descriptive Stats'!$B$65)/('Descriptive Stats'!$B$66-'Descriptive Stats'!$B$65)</f>
        <v>0.4207193853</v>
      </c>
      <c r="O74" s="56">
        <f t="shared" si="5"/>
        <v>-77.95715575</v>
      </c>
      <c r="P74" s="49"/>
      <c r="Q74" s="50">
        <v>0.0</v>
      </c>
      <c r="R74" s="51"/>
      <c r="S74" s="51"/>
      <c r="U74" s="52">
        <v>45272.0</v>
      </c>
      <c r="V74" s="53">
        <v>7.275</v>
      </c>
      <c r="W74" s="53">
        <v>7.279</v>
      </c>
      <c r="X74" s="53">
        <v>7.28</v>
      </c>
      <c r="Y74" s="53">
        <v>7.267</v>
      </c>
    </row>
    <row r="75">
      <c r="A75" s="44">
        <v>44396.0</v>
      </c>
      <c r="B75" s="45">
        <v>141.800003</v>
      </c>
      <c r="C75" s="45">
        <v>144.5</v>
      </c>
      <c r="D75" s="45">
        <v>140.25</v>
      </c>
      <c r="E75" s="45">
        <v>141.800003</v>
      </c>
      <c r="F75" s="45">
        <v>141.266724</v>
      </c>
      <c r="G75" s="45">
        <v>836591.0</v>
      </c>
      <c r="H75" s="45">
        <f>(G75-'Descriptive Stats'!$B$55)/('Descriptive Stats'!$B$56-'Descriptive Stats'!$B$55)</f>
        <v>0.04383377289</v>
      </c>
      <c r="I75" s="46">
        <f t="shared" si="2"/>
        <v>0.9895324496</v>
      </c>
      <c r="J75" s="46">
        <f t="shared" si="3"/>
        <v>-0.01046755037</v>
      </c>
      <c r="K75" s="47">
        <f t="shared" si="1"/>
        <v>4.25</v>
      </c>
      <c r="L75" s="47">
        <f>(K75-'Descriptive Stats'!$B$60)/('Descriptive Stats'!$B$61-'Descriptive Stats'!$B$60)</f>
        <v>0.09579109688</v>
      </c>
      <c r="M75" s="57">
        <f t="shared" si="4"/>
        <v>-1.046755037</v>
      </c>
      <c r="N75" s="55">
        <f>(M75-'Descriptive Stats'!$B$65)/('Descriptive Stats'!$B$66-'Descriptive Stats'!$B$65)</f>
        <v>0.3496276969</v>
      </c>
      <c r="O75" s="56">
        <f t="shared" si="5"/>
        <v>61.67852953</v>
      </c>
      <c r="P75" s="49"/>
      <c r="Q75" s="50">
        <v>0.0</v>
      </c>
      <c r="R75" s="51"/>
      <c r="S75" s="51"/>
      <c r="U75" s="52">
        <v>45242.0</v>
      </c>
      <c r="V75" s="53">
        <v>7.281</v>
      </c>
      <c r="W75" s="53">
        <v>7.287</v>
      </c>
      <c r="X75" s="53">
        <v>7.287</v>
      </c>
      <c r="Y75" s="53">
        <v>7.273</v>
      </c>
    </row>
    <row r="76">
      <c r="A76" s="44">
        <v>44397.0</v>
      </c>
      <c r="B76" s="45">
        <v>141.0</v>
      </c>
      <c r="C76" s="45">
        <v>142.149994</v>
      </c>
      <c r="D76" s="45">
        <v>136.199997</v>
      </c>
      <c r="E76" s="45">
        <v>138.300003</v>
      </c>
      <c r="F76" s="45">
        <v>137.779877</v>
      </c>
      <c r="G76" s="45">
        <v>577647.0</v>
      </c>
      <c r="H76" s="45">
        <f>(G76-'Descriptive Stats'!$B$55)/('Descriptive Stats'!$B$56-'Descriptive Stats'!$B$55)</f>
        <v>0.0292674799</v>
      </c>
      <c r="I76" s="46">
        <f t="shared" si="2"/>
        <v>0.9753173489</v>
      </c>
      <c r="J76" s="46">
        <f t="shared" si="3"/>
        <v>-0.0246826511</v>
      </c>
      <c r="K76" s="47">
        <f t="shared" si="1"/>
        <v>5.949997</v>
      </c>
      <c r="L76" s="47">
        <f>(K76-'Descriptive Stats'!$B$60)/('Descriptive Stats'!$B$61-'Descriptive Stats'!$B$60)</f>
        <v>0.1451378936</v>
      </c>
      <c r="M76" s="57">
        <f t="shared" si="4"/>
        <v>-2.46826511</v>
      </c>
      <c r="N76" s="55">
        <f>(M76-'Descriptive Stats'!$B$65)/('Descriptive Stats'!$B$66-'Descriptive Stats'!$B$65)</f>
        <v>0.296192829</v>
      </c>
      <c r="O76" s="56">
        <f t="shared" si="5"/>
        <v>-30.95228134</v>
      </c>
      <c r="P76" s="49"/>
      <c r="Q76" s="50">
        <v>0.0</v>
      </c>
      <c r="R76" s="51"/>
      <c r="S76" s="51"/>
      <c r="U76" s="52">
        <v>45150.0</v>
      </c>
      <c r="V76" s="53">
        <v>7.266</v>
      </c>
      <c r="W76" s="53">
        <v>7.249</v>
      </c>
      <c r="X76" s="53">
        <v>7.271</v>
      </c>
      <c r="Y76" s="53">
        <v>7.226</v>
      </c>
    </row>
    <row r="77">
      <c r="A77" s="44">
        <v>44399.0</v>
      </c>
      <c r="B77" s="45">
        <v>139.600006</v>
      </c>
      <c r="C77" s="45">
        <v>144.0</v>
      </c>
      <c r="D77" s="45">
        <v>138.0</v>
      </c>
      <c r="E77" s="45">
        <v>142.449997</v>
      </c>
      <c r="F77" s="45">
        <v>141.914276</v>
      </c>
      <c r="G77" s="45">
        <v>873693.0</v>
      </c>
      <c r="H77" s="45">
        <f>(G77-'Descriptive Stats'!$B$55)/('Descriptive Stats'!$B$56-'Descriptive Stats'!$B$55)</f>
        <v>0.04592085968</v>
      </c>
      <c r="I77" s="46">
        <f t="shared" si="2"/>
        <v>1.030007187</v>
      </c>
      <c r="J77" s="46">
        <f t="shared" si="3"/>
        <v>0.03000718662</v>
      </c>
      <c r="K77" s="47">
        <f t="shared" si="1"/>
        <v>6</v>
      </c>
      <c r="L77" s="47">
        <f>(K77-'Descriptive Stats'!$B$60)/('Descriptive Stats'!$B$61-'Descriptive Stats'!$B$60)</f>
        <v>0.1465893596</v>
      </c>
      <c r="M77" s="54">
        <f t="shared" si="4"/>
        <v>3.000718662</v>
      </c>
      <c r="N77" s="55">
        <f>(M77-'Descriptive Stats'!$B$65)/('Descriptive Stats'!$B$66-'Descriptive Stats'!$B$65)</f>
        <v>0.5017730997</v>
      </c>
      <c r="O77" s="58">
        <f t="shared" si="5"/>
        <v>51.25033108</v>
      </c>
      <c r="P77" s="49"/>
      <c r="Q77" s="50">
        <v>0.0</v>
      </c>
      <c r="R77" s="51"/>
      <c r="S77" s="51"/>
      <c r="U77" s="52">
        <v>45119.0</v>
      </c>
      <c r="V77" s="53">
        <v>7.236</v>
      </c>
      <c r="W77" s="53">
        <v>7.248</v>
      </c>
      <c r="X77" s="53">
        <v>7.248</v>
      </c>
      <c r="Y77" s="53">
        <v>7.233</v>
      </c>
    </row>
    <row r="78">
      <c r="A78" s="44">
        <v>44400.0</v>
      </c>
      <c r="B78" s="45">
        <v>143.75</v>
      </c>
      <c r="C78" s="45">
        <v>144.5</v>
      </c>
      <c r="D78" s="45">
        <v>137.5</v>
      </c>
      <c r="E78" s="45">
        <v>138.699997</v>
      </c>
      <c r="F78" s="45">
        <v>138.178375</v>
      </c>
      <c r="G78" s="45">
        <v>897587.0</v>
      </c>
      <c r="H78" s="45">
        <f>(G78-'Descriptive Stats'!$B$55)/('Descriptive Stats'!$B$56-'Descriptive Stats'!$B$55)</f>
        <v>0.04726496113</v>
      </c>
      <c r="I78" s="46">
        <f t="shared" si="2"/>
        <v>0.9736749731</v>
      </c>
      <c r="J78" s="46">
        <f t="shared" si="3"/>
        <v>-0.02632502688</v>
      </c>
      <c r="K78" s="47">
        <f t="shared" si="1"/>
        <v>7</v>
      </c>
      <c r="L78" s="47">
        <f>(K78-'Descriptive Stats'!$B$60)/('Descriptive Stats'!$B$61-'Descriptive Stats'!$B$60)</f>
        <v>0.1756169384</v>
      </c>
      <c r="M78" s="57">
        <f t="shared" si="4"/>
        <v>-2.632502688</v>
      </c>
      <c r="N78" s="55">
        <f>(M78-'Descriptive Stats'!$B$65)/('Descriptive Stats'!$B$66-'Descriptive Stats'!$B$65)</f>
        <v>0.2900191033</v>
      </c>
      <c r="O78" s="58">
        <f t="shared" si="5"/>
        <v>2.734827909</v>
      </c>
      <c r="P78" s="49"/>
      <c r="Q78" s="50">
        <v>0.0</v>
      </c>
      <c r="R78" s="51"/>
      <c r="S78" s="51"/>
      <c r="U78" s="52">
        <v>45089.0</v>
      </c>
      <c r="V78" s="53">
        <v>7.248</v>
      </c>
      <c r="W78" s="53">
        <v>7.251</v>
      </c>
      <c r="X78" s="53">
        <v>7.254</v>
      </c>
      <c r="Y78" s="53">
        <v>7.243</v>
      </c>
    </row>
    <row r="79">
      <c r="A79" s="44">
        <v>44403.0</v>
      </c>
      <c r="B79" s="45">
        <v>138.0</v>
      </c>
      <c r="C79" s="45">
        <v>140.199997</v>
      </c>
      <c r="D79" s="45">
        <v>137.0</v>
      </c>
      <c r="E79" s="45">
        <v>137.649994</v>
      </c>
      <c r="F79" s="45">
        <v>137.132324</v>
      </c>
      <c r="G79" s="45">
        <v>335128.0</v>
      </c>
      <c r="H79" s="45">
        <f>(G79-'Descriptive Stats'!$B$55)/('Descriptive Stats'!$B$56-'Descriptive Stats'!$B$55)</f>
        <v>0.01562513712</v>
      </c>
      <c r="I79" s="46">
        <f t="shared" si="2"/>
        <v>0.9924296826</v>
      </c>
      <c r="J79" s="46">
        <f t="shared" si="3"/>
        <v>-0.007570317395</v>
      </c>
      <c r="K79" s="47">
        <f t="shared" si="1"/>
        <v>3.199997</v>
      </c>
      <c r="L79" s="47">
        <f>(K79-'Descriptive Stats'!$B$60)/('Descriptive Stats'!$B$61-'Descriptive Stats'!$B$60)</f>
        <v>0.06531205213</v>
      </c>
      <c r="M79" s="57">
        <f t="shared" si="4"/>
        <v>-0.7570317395</v>
      </c>
      <c r="N79" s="55">
        <f>(M79-'Descriptive Stats'!$B$65)/('Descriptive Stats'!$B$66-'Descriptive Stats'!$B$65)</f>
        <v>0.3605184577</v>
      </c>
      <c r="O79" s="56">
        <f t="shared" si="5"/>
        <v>-62.66345212</v>
      </c>
      <c r="P79" s="49"/>
      <c r="Q79" s="50">
        <v>0.0</v>
      </c>
      <c r="R79" s="51"/>
      <c r="S79" s="51"/>
      <c r="U79" s="52">
        <v>45058.0</v>
      </c>
      <c r="V79" s="53">
        <v>7.262</v>
      </c>
      <c r="W79" s="53">
        <v>7.275</v>
      </c>
      <c r="X79" s="53">
        <v>7.275</v>
      </c>
      <c r="Y79" s="53">
        <v>7.256</v>
      </c>
    </row>
    <row r="80">
      <c r="A80" s="44">
        <v>44404.0</v>
      </c>
      <c r="B80" s="45">
        <v>138.5</v>
      </c>
      <c r="C80" s="45">
        <v>143.0</v>
      </c>
      <c r="D80" s="45">
        <v>134.25</v>
      </c>
      <c r="E80" s="45">
        <v>135.800003</v>
      </c>
      <c r="F80" s="45">
        <v>135.289291</v>
      </c>
      <c r="G80" s="45">
        <v>1356258.0</v>
      </c>
      <c r="H80" s="45">
        <f>(G80-'Descriptive Stats'!$B$55)/('Descriptive Stats'!$B$56-'Descriptive Stats'!$B$55)</f>
        <v>0.07306643239</v>
      </c>
      <c r="I80" s="46">
        <f t="shared" si="2"/>
        <v>0.986560181</v>
      </c>
      <c r="J80" s="46">
        <f t="shared" si="3"/>
        <v>-0.01343981897</v>
      </c>
      <c r="K80" s="47">
        <f t="shared" si="1"/>
        <v>8.75</v>
      </c>
      <c r="L80" s="47">
        <f>(K80-'Descriptive Stats'!$B$60)/('Descriptive Stats'!$B$61-'Descriptive Stats'!$B$60)</f>
        <v>0.2264152011</v>
      </c>
      <c r="M80" s="57">
        <f t="shared" si="4"/>
        <v>-1.343981897</v>
      </c>
      <c r="N80" s="55">
        <f>(M80-'Descriptive Stats'!$B$65)/('Descriptive Stats'!$B$66-'Descriptive Stats'!$B$65)</f>
        <v>0.3384548757</v>
      </c>
      <c r="O80" s="56">
        <f t="shared" si="5"/>
        <v>304.6985033</v>
      </c>
      <c r="P80" s="49"/>
      <c r="Q80" s="50">
        <v>0.0</v>
      </c>
      <c r="R80" s="51"/>
      <c r="S80" s="51"/>
      <c r="U80" s="52">
        <v>45028.0</v>
      </c>
      <c r="V80" s="53">
        <v>7.271</v>
      </c>
      <c r="W80" s="53">
        <v>7.264</v>
      </c>
      <c r="X80" s="53">
        <v>7.276</v>
      </c>
      <c r="Y80" s="53">
        <v>7.262</v>
      </c>
    </row>
    <row r="81">
      <c r="A81" s="44">
        <v>44405.0</v>
      </c>
      <c r="B81" s="45">
        <v>136.5</v>
      </c>
      <c r="C81" s="45">
        <v>138.800003</v>
      </c>
      <c r="D81" s="45">
        <v>130.5</v>
      </c>
      <c r="E81" s="45">
        <v>136.399994</v>
      </c>
      <c r="F81" s="45">
        <v>135.887024</v>
      </c>
      <c r="G81" s="45">
        <v>844260.0</v>
      </c>
      <c r="H81" s="45">
        <f>(G81-'Descriptive Stats'!$B$55)/('Descriptive Stats'!$B$56-'Descriptive Stats'!$B$55)</f>
        <v>0.04426517467</v>
      </c>
      <c r="I81" s="46">
        <f t="shared" si="2"/>
        <v>1.004418196</v>
      </c>
      <c r="J81" s="46">
        <f t="shared" si="3"/>
        <v>0.004418195779</v>
      </c>
      <c r="K81" s="47">
        <f t="shared" si="1"/>
        <v>8.300003</v>
      </c>
      <c r="L81" s="47">
        <f>(K81-'Descriptive Stats'!$B$60)/('Descriptive Stats'!$B$61-'Descriptive Stats'!$B$60)</f>
        <v>0.2133528778</v>
      </c>
      <c r="M81" s="54">
        <f t="shared" si="4"/>
        <v>0.4418195779</v>
      </c>
      <c r="N81" s="55">
        <f>(M81-'Descriptive Stats'!$B$65)/('Descriptive Stats'!$B$66-'Descriptive Stats'!$B$65)</f>
        <v>0.4055835354</v>
      </c>
      <c r="O81" s="56">
        <f t="shared" si="5"/>
        <v>-37.75078193</v>
      </c>
      <c r="P81" s="49"/>
      <c r="Q81" s="50">
        <v>0.0</v>
      </c>
      <c r="R81" s="51"/>
      <c r="S81" s="51"/>
      <c r="U81" s="52">
        <v>44938.0</v>
      </c>
      <c r="V81" s="53">
        <v>7.29</v>
      </c>
      <c r="W81" s="53">
        <v>7.293</v>
      </c>
      <c r="X81" s="53">
        <v>7.298</v>
      </c>
      <c r="Y81" s="53">
        <v>7.279</v>
      </c>
    </row>
    <row r="82">
      <c r="A82" s="44">
        <v>44406.0</v>
      </c>
      <c r="B82" s="45">
        <v>137.600006</v>
      </c>
      <c r="C82" s="45">
        <v>142.100006</v>
      </c>
      <c r="D82" s="45">
        <v>136.699997</v>
      </c>
      <c r="E82" s="45">
        <v>141.25</v>
      </c>
      <c r="F82" s="45">
        <v>140.718781</v>
      </c>
      <c r="G82" s="45">
        <v>1283349.0</v>
      </c>
      <c r="H82" s="45">
        <f>(G82-'Descriptive Stats'!$B$55)/('Descriptive Stats'!$B$56-'Descriptive Stats'!$B$55)</f>
        <v>0.06896510601</v>
      </c>
      <c r="I82" s="46">
        <f t="shared" si="2"/>
        <v>1.03555723</v>
      </c>
      <c r="J82" s="46">
        <f t="shared" si="3"/>
        <v>0.0355572303</v>
      </c>
      <c r="K82" s="47">
        <f t="shared" si="1"/>
        <v>5.400009</v>
      </c>
      <c r="L82" s="47">
        <f>(K82-'Descriptive Stats'!$B$60)/('Descriptive Stats'!$B$61-'Descriptive Stats'!$B$60)</f>
        <v>0.1291730737</v>
      </c>
      <c r="M82" s="54">
        <f t="shared" si="4"/>
        <v>3.55572303</v>
      </c>
      <c r="N82" s="55">
        <f>(M82-'Descriptive Stats'!$B$65)/('Descriptive Stats'!$B$66-'Descriptive Stats'!$B$65)</f>
        <v>0.5226358327</v>
      </c>
      <c r="O82" s="58">
        <f t="shared" si="5"/>
        <v>52.00874138</v>
      </c>
      <c r="P82" s="49"/>
      <c r="Q82" s="50">
        <v>0.0</v>
      </c>
      <c r="R82" s="51"/>
      <c r="S82" s="51"/>
      <c r="U82" s="52" t="s">
        <v>94</v>
      </c>
      <c r="V82" s="53">
        <v>7.279</v>
      </c>
      <c r="W82" s="53">
        <v>7.25</v>
      </c>
      <c r="X82" s="53">
        <v>7.287</v>
      </c>
      <c r="Y82" s="53">
        <v>7.248</v>
      </c>
    </row>
    <row r="83">
      <c r="A83" s="44">
        <v>44407.0</v>
      </c>
      <c r="B83" s="45">
        <v>146.100006</v>
      </c>
      <c r="C83" s="45">
        <v>148.600006</v>
      </c>
      <c r="D83" s="45">
        <v>137.100006</v>
      </c>
      <c r="E83" s="45">
        <v>138.550003</v>
      </c>
      <c r="F83" s="45">
        <v>138.028946</v>
      </c>
      <c r="G83" s="45">
        <v>2409956.0</v>
      </c>
      <c r="H83" s="45">
        <f>(G83-'Descriptive Stats'!$B$55)/('Descriptive Stats'!$B$56-'Descriptive Stats'!$B$55)</f>
        <v>0.1323397648</v>
      </c>
      <c r="I83" s="46">
        <f t="shared" si="2"/>
        <v>0.980884977</v>
      </c>
      <c r="J83" s="46">
        <f t="shared" si="3"/>
        <v>-0.01911502301</v>
      </c>
      <c r="K83" s="47">
        <f t="shared" si="1"/>
        <v>11.5</v>
      </c>
      <c r="L83" s="47">
        <f>(K83-'Descriptive Stats'!$B$60)/('Descriptive Stats'!$B$61-'Descriptive Stats'!$B$60)</f>
        <v>0.3062410426</v>
      </c>
      <c r="M83" s="57">
        <f t="shared" si="4"/>
        <v>-1.911502301</v>
      </c>
      <c r="N83" s="55">
        <f>(M83-'Descriptive Stats'!$B$65)/('Descriptive Stats'!$B$66-'Descriptive Stats'!$B$65)</f>
        <v>0.3171216622</v>
      </c>
      <c r="O83" s="56">
        <f t="shared" si="5"/>
        <v>87.78648676</v>
      </c>
      <c r="P83" s="49"/>
      <c r="Q83" s="50">
        <v>0.0</v>
      </c>
      <c r="R83" s="51"/>
      <c r="S83" s="51"/>
      <c r="U83" s="52" t="s">
        <v>95</v>
      </c>
      <c r="V83" s="53">
        <v>7.252</v>
      </c>
      <c r="W83" s="53">
        <v>7.258</v>
      </c>
      <c r="X83" s="53">
        <v>7.258</v>
      </c>
      <c r="Y83" s="53">
        <v>7.237</v>
      </c>
    </row>
    <row r="84">
      <c r="A84" s="44">
        <v>44410.0</v>
      </c>
      <c r="B84" s="45">
        <v>141.949997</v>
      </c>
      <c r="C84" s="45">
        <v>142.0</v>
      </c>
      <c r="D84" s="45">
        <v>136.0</v>
      </c>
      <c r="E84" s="45">
        <v>136.949997</v>
      </c>
      <c r="F84" s="45">
        <v>136.434952</v>
      </c>
      <c r="G84" s="45">
        <v>645887.0</v>
      </c>
      <c r="H84" s="45">
        <f>(G84-'Descriptive Stats'!$B$55)/('Descriptive Stats'!$B$56-'Descriptive Stats'!$B$55)</f>
        <v>0.03310616253</v>
      </c>
      <c r="I84" s="46">
        <f t="shared" si="2"/>
        <v>0.9884517794</v>
      </c>
      <c r="J84" s="46">
        <f t="shared" si="3"/>
        <v>-0.01154822061</v>
      </c>
      <c r="K84" s="47">
        <f t="shared" si="1"/>
        <v>6</v>
      </c>
      <c r="L84" s="47">
        <f>(K84-'Descriptive Stats'!$B$60)/('Descriptive Stats'!$B$61-'Descriptive Stats'!$B$60)</f>
        <v>0.1465893596</v>
      </c>
      <c r="M84" s="57">
        <f t="shared" si="4"/>
        <v>-1.154822061</v>
      </c>
      <c r="N84" s="55">
        <f>(M84-'Descriptive Stats'!$B$65)/('Descriptive Stats'!$B$66-'Descriptive Stats'!$B$65)</f>
        <v>0.3455654344</v>
      </c>
      <c r="O84" s="58">
        <f t="shared" si="5"/>
        <v>-73.19922023</v>
      </c>
      <c r="P84" s="49"/>
      <c r="Q84" s="50">
        <v>0.0</v>
      </c>
      <c r="R84" s="51"/>
      <c r="S84" s="51"/>
      <c r="U84" s="52" t="s">
        <v>96</v>
      </c>
      <c r="V84" s="53">
        <v>7.273</v>
      </c>
      <c r="W84" s="53">
        <v>7.258</v>
      </c>
      <c r="X84" s="53">
        <v>7.277</v>
      </c>
      <c r="Y84" s="53">
        <v>7.253</v>
      </c>
    </row>
    <row r="85">
      <c r="A85" s="44">
        <v>44411.0</v>
      </c>
      <c r="B85" s="45">
        <v>138.0</v>
      </c>
      <c r="C85" s="45">
        <v>139.0</v>
      </c>
      <c r="D85" s="45">
        <v>135.5</v>
      </c>
      <c r="E85" s="45">
        <v>136.149994</v>
      </c>
      <c r="F85" s="45">
        <v>135.637955</v>
      </c>
      <c r="G85" s="45">
        <v>444932.0</v>
      </c>
      <c r="H85" s="45">
        <f>(G85-'Descriptive Stats'!$B$55)/('Descriptive Stats'!$B$56-'Descriptive Stats'!$B$55)</f>
        <v>0.02180190598</v>
      </c>
      <c r="I85" s="46">
        <f t="shared" si="2"/>
        <v>0.99415843</v>
      </c>
      <c r="J85" s="46">
        <f t="shared" si="3"/>
        <v>-0.005841570044</v>
      </c>
      <c r="K85" s="47">
        <f t="shared" si="1"/>
        <v>3.5</v>
      </c>
      <c r="L85" s="47">
        <f>(K85-'Descriptive Stats'!$B$60)/('Descriptive Stats'!$B$61-'Descriptive Stats'!$B$60)</f>
        <v>0.07402041283</v>
      </c>
      <c r="M85" s="57">
        <f t="shared" si="4"/>
        <v>-0.5841570044</v>
      </c>
      <c r="N85" s="55">
        <f>(M85-'Descriptive Stats'!$B$65)/('Descriptive Stats'!$B$66-'Descriptive Stats'!$B$65)</f>
        <v>0.367016856</v>
      </c>
      <c r="O85" s="58">
        <f t="shared" si="5"/>
        <v>-31.11302751</v>
      </c>
      <c r="P85" s="49"/>
      <c r="Q85" s="50">
        <v>0.0</v>
      </c>
      <c r="R85" s="51"/>
      <c r="S85" s="51"/>
      <c r="U85" s="52" t="s">
        <v>97</v>
      </c>
      <c r="V85" s="53">
        <v>7.272</v>
      </c>
      <c r="W85" s="53">
        <v>7.278</v>
      </c>
      <c r="X85" s="53">
        <v>7.291</v>
      </c>
      <c r="Y85" s="53">
        <v>7.266</v>
      </c>
    </row>
    <row r="86">
      <c r="A86" s="44">
        <v>44412.0</v>
      </c>
      <c r="B86" s="45">
        <v>137.199997</v>
      </c>
      <c r="C86" s="45">
        <v>140.800003</v>
      </c>
      <c r="D86" s="45">
        <v>133.600006</v>
      </c>
      <c r="E86" s="45">
        <v>134.649994</v>
      </c>
      <c r="F86" s="45">
        <v>134.1436</v>
      </c>
      <c r="G86" s="45">
        <v>1003908.0</v>
      </c>
      <c r="H86" s="45">
        <f>(G86-'Descriptive Stats'!$B$55)/('Descriptive Stats'!$B$56-'Descriptive Stats'!$B$55)</f>
        <v>0.05324580192</v>
      </c>
      <c r="I86" s="46">
        <f t="shared" si="2"/>
        <v>0.9889827391</v>
      </c>
      <c r="J86" s="46">
        <f t="shared" si="3"/>
        <v>-0.01101726086</v>
      </c>
      <c r="K86" s="47">
        <f t="shared" si="1"/>
        <v>7.199997</v>
      </c>
      <c r="L86" s="47">
        <f>(K86-'Descriptive Stats'!$B$60)/('Descriptive Stats'!$B$61-'Descriptive Stats'!$B$60)</f>
        <v>0.181422367</v>
      </c>
      <c r="M86" s="57">
        <f t="shared" si="4"/>
        <v>-1.101726086</v>
      </c>
      <c r="N86" s="55">
        <f>(M86-'Descriptive Stats'!$B$65)/('Descriptive Stats'!$B$66-'Descriptive Stats'!$B$65)</f>
        <v>0.3475613234</v>
      </c>
      <c r="O86" s="58">
        <f t="shared" si="5"/>
        <v>125.6317819</v>
      </c>
      <c r="P86" s="49"/>
      <c r="Q86" s="50">
        <v>0.0</v>
      </c>
      <c r="R86" s="51"/>
      <c r="S86" s="51"/>
      <c r="U86" s="52" t="s">
        <v>98</v>
      </c>
      <c r="V86" s="53">
        <v>7.253</v>
      </c>
      <c r="W86" s="53">
        <v>7.258</v>
      </c>
      <c r="X86" s="53">
        <v>7.263</v>
      </c>
      <c r="Y86" s="53">
        <v>7.246</v>
      </c>
    </row>
    <row r="87">
      <c r="A87" s="44">
        <v>44413.0</v>
      </c>
      <c r="B87" s="45">
        <v>135.5</v>
      </c>
      <c r="C87" s="45">
        <v>137.25</v>
      </c>
      <c r="D87" s="45">
        <v>133.550003</v>
      </c>
      <c r="E87" s="45">
        <v>135.0</v>
      </c>
      <c r="F87" s="45">
        <v>134.492294</v>
      </c>
      <c r="G87" s="45">
        <v>485937.0</v>
      </c>
      <c r="H87" s="45">
        <f>(G87-'Descriptive Stats'!$B$55)/('Descriptive Stats'!$B$56-'Descriptive Stats'!$B$55)</f>
        <v>0.02410854696</v>
      </c>
      <c r="I87" s="46">
        <f t="shared" si="2"/>
        <v>1.002599376</v>
      </c>
      <c r="J87" s="46">
        <f t="shared" si="3"/>
        <v>0.002599376276</v>
      </c>
      <c r="K87" s="47">
        <f t="shared" si="1"/>
        <v>3.699997</v>
      </c>
      <c r="L87" s="47">
        <f>(K87-'Descriptive Stats'!$B$60)/('Descriptive Stats'!$B$61-'Descriptive Stats'!$B$60)</f>
        <v>0.07982584149</v>
      </c>
      <c r="M87" s="54">
        <f t="shared" si="4"/>
        <v>0.2599376276</v>
      </c>
      <c r="N87" s="55">
        <f>(M87-'Descriptive Stats'!$B$65)/('Descriptive Stats'!$B$66-'Descriptive Stats'!$B$65)</f>
        <v>0.3987465539</v>
      </c>
      <c r="O87" s="58">
        <f t="shared" si="5"/>
        <v>-51.59546492</v>
      </c>
      <c r="P87" s="49"/>
      <c r="Q87" s="50">
        <v>0.0</v>
      </c>
      <c r="R87" s="51"/>
      <c r="S87" s="51"/>
      <c r="U87" s="52" t="s">
        <v>99</v>
      </c>
      <c r="V87" s="53">
        <v>7.247</v>
      </c>
      <c r="W87" s="53">
        <v>7.277</v>
      </c>
      <c r="X87" s="53">
        <v>7.277</v>
      </c>
      <c r="Y87" s="53">
        <v>7.245</v>
      </c>
    </row>
    <row r="88">
      <c r="A88" s="44">
        <v>44414.0</v>
      </c>
      <c r="B88" s="45">
        <v>135.399994</v>
      </c>
      <c r="C88" s="45">
        <v>136.75</v>
      </c>
      <c r="D88" s="45">
        <v>134.0</v>
      </c>
      <c r="E88" s="45">
        <v>134.899994</v>
      </c>
      <c r="F88" s="45">
        <v>134.392654</v>
      </c>
      <c r="G88" s="45">
        <v>270554.0</v>
      </c>
      <c r="H88" s="45">
        <f>(G88-'Descriptive Stats'!$B$55)/('Descriptive Stats'!$B$56-'Descriptive Stats'!$B$55)</f>
        <v>0.0119926768</v>
      </c>
      <c r="I88" s="46">
        <f t="shared" si="2"/>
        <v>0.9992592148</v>
      </c>
      <c r="J88" s="46">
        <f t="shared" si="3"/>
        <v>-0.0007407851852</v>
      </c>
      <c r="K88" s="47">
        <f t="shared" si="1"/>
        <v>2.75</v>
      </c>
      <c r="L88" s="47">
        <f>(K88-'Descriptive Stats'!$B$60)/('Descriptive Stats'!$B$61-'Descriptive Stats'!$B$60)</f>
        <v>0.05224972879</v>
      </c>
      <c r="M88" s="57">
        <f t="shared" si="4"/>
        <v>-0.07407851852</v>
      </c>
      <c r="N88" s="55">
        <f>(M88-'Descriptive Stats'!$B$65)/('Descriptive Stats'!$B$66-'Descriptive Stats'!$B$65)</f>
        <v>0.3861908155</v>
      </c>
      <c r="O88" s="56">
        <f t="shared" si="5"/>
        <v>-44.32323532</v>
      </c>
      <c r="P88" s="49"/>
      <c r="Q88" s="50">
        <v>0.0</v>
      </c>
      <c r="R88" s="51"/>
      <c r="S88" s="51"/>
      <c r="U88" s="52" t="s">
        <v>100</v>
      </c>
      <c r="V88" s="53">
        <v>7.269</v>
      </c>
      <c r="W88" s="53">
        <v>7.247</v>
      </c>
      <c r="X88" s="53">
        <v>7.272</v>
      </c>
      <c r="Y88" s="53">
        <v>7.237</v>
      </c>
    </row>
    <row r="89">
      <c r="A89" s="44">
        <v>44417.0</v>
      </c>
      <c r="B89" s="45">
        <v>135.899994</v>
      </c>
      <c r="C89" s="45">
        <v>136.399994</v>
      </c>
      <c r="D89" s="45">
        <v>130.399994</v>
      </c>
      <c r="E89" s="45">
        <v>131.600006</v>
      </c>
      <c r="F89" s="45">
        <v>131.105087</v>
      </c>
      <c r="G89" s="45">
        <v>343546.0</v>
      </c>
      <c r="H89" s="45">
        <f>(G89-'Descriptive Stats'!$B$55)/('Descriptive Stats'!$B$56-'Descriptive Stats'!$B$55)</f>
        <v>0.01609867214</v>
      </c>
      <c r="I89" s="46">
        <f t="shared" si="2"/>
        <v>0.975537523</v>
      </c>
      <c r="J89" s="46">
        <f t="shared" si="3"/>
        <v>-0.024462477</v>
      </c>
      <c r="K89" s="47">
        <f t="shared" si="1"/>
        <v>6</v>
      </c>
      <c r="L89" s="47">
        <f>(K89-'Descriptive Stats'!$B$60)/('Descriptive Stats'!$B$61-'Descriptive Stats'!$B$60)</f>
        <v>0.1465893596</v>
      </c>
      <c r="M89" s="57">
        <f t="shared" si="4"/>
        <v>-2.4462477</v>
      </c>
      <c r="N89" s="55">
        <f>(M89-'Descriptive Stats'!$B$65)/('Descriptive Stats'!$B$66-'Descriptive Stats'!$B$65)</f>
        <v>0.2970204682</v>
      </c>
      <c r="O89" s="58">
        <f t="shared" si="5"/>
        <v>26.97871774</v>
      </c>
      <c r="P89" s="49"/>
      <c r="Q89" s="50">
        <v>0.0</v>
      </c>
      <c r="R89" s="51"/>
      <c r="S89" s="51"/>
      <c r="U89" s="52" t="s">
        <v>101</v>
      </c>
      <c r="V89" s="53">
        <v>7.252</v>
      </c>
      <c r="W89" s="53">
        <v>7.23</v>
      </c>
      <c r="X89" s="53">
        <v>7.257</v>
      </c>
      <c r="Y89" s="53">
        <v>7.224</v>
      </c>
    </row>
    <row r="90">
      <c r="A90" s="44">
        <v>44418.0</v>
      </c>
      <c r="B90" s="45">
        <v>131.850006</v>
      </c>
      <c r="C90" s="45">
        <v>132.649994</v>
      </c>
      <c r="D90" s="45">
        <v>121.0</v>
      </c>
      <c r="E90" s="45">
        <v>122.949997</v>
      </c>
      <c r="F90" s="45">
        <v>122.487602</v>
      </c>
      <c r="G90" s="45">
        <v>964165.0</v>
      </c>
      <c r="H90" s="45">
        <f>(G90-'Descriptive Stats'!$B$55)/('Descriptive Stats'!$B$56-'Descriptive Stats'!$B$55)</f>
        <v>0.05101015181</v>
      </c>
      <c r="I90" s="46">
        <f t="shared" si="2"/>
        <v>0.9342704513</v>
      </c>
      <c r="J90" s="46">
        <f t="shared" si="3"/>
        <v>-0.06572954867</v>
      </c>
      <c r="K90" s="47">
        <f t="shared" si="1"/>
        <v>11.649994</v>
      </c>
      <c r="L90" s="47">
        <f>(K90-'Descriptive Stats'!$B$60)/('Descriptive Stats'!$B$61-'Descriptive Stats'!$B$60)</f>
        <v>0.3105950053</v>
      </c>
      <c r="M90" s="57">
        <f t="shared" si="4"/>
        <v>-6.572954867</v>
      </c>
      <c r="N90" s="55">
        <f>(M90-'Descriptive Stats'!$B$65)/('Descriptive Stats'!$B$66-'Descriptive Stats'!$B$65)</f>
        <v>0.1418966623</v>
      </c>
      <c r="O90" s="58">
        <f t="shared" si="5"/>
        <v>180.6509172</v>
      </c>
      <c r="P90" s="49"/>
      <c r="Q90" s="50">
        <v>0.0</v>
      </c>
      <c r="R90" s="51"/>
      <c r="S90" s="51"/>
      <c r="U90" s="52" t="s">
        <v>102</v>
      </c>
      <c r="V90" s="53">
        <v>7.212</v>
      </c>
      <c r="W90" s="53">
        <v>7.226</v>
      </c>
      <c r="X90" s="53">
        <v>7.23</v>
      </c>
      <c r="Y90" s="53">
        <v>7.194</v>
      </c>
    </row>
    <row r="91">
      <c r="A91" s="44">
        <v>44419.0</v>
      </c>
      <c r="B91" s="45">
        <v>122.300003</v>
      </c>
      <c r="C91" s="45">
        <v>129.5</v>
      </c>
      <c r="D91" s="45">
        <v>118.0</v>
      </c>
      <c r="E91" s="45">
        <v>125.900002</v>
      </c>
      <c r="F91" s="45">
        <v>125.426514</v>
      </c>
      <c r="G91" s="45">
        <v>636124.0</v>
      </c>
      <c r="H91" s="45">
        <f>(G91-'Descriptive Stats'!$B$55)/('Descriptive Stats'!$B$56-'Descriptive Stats'!$B$55)</f>
        <v>0.03255696765</v>
      </c>
      <c r="I91" s="46">
        <f t="shared" si="2"/>
        <v>1.023993535</v>
      </c>
      <c r="J91" s="46">
        <f t="shared" si="3"/>
        <v>0.02399353454</v>
      </c>
      <c r="K91" s="47">
        <f t="shared" si="1"/>
        <v>11.5</v>
      </c>
      <c r="L91" s="47">
        <f>(K91-'Descriptive Stats'!$B$60)/('Descriptive Stats'!$B$61-'Descriptive Stats'!$B$60)</f>
        <v>0.3062410426</v>
      </c>
      <c r="M91" s="54">
        <f t="shared" si="4"/>
        <v>2.399353454</v>
      </c>
      <c r="N91" s="55">
        <f>(M91-'Descriptive Stats'!$B$65)/('Descriptive Stats'!$B$66-'Descriptive Stats'!$B$65)</f>
        <v>0.4791676528</v>
      </c>
      <c r="O91" s="58">
        <f t="shared" si="5"/>
        <v>-34.02332588</v>
      </c>
      <c r="P91" s="49"/>
      <c r="Q91" s="50">
        <v>0.0</v>
      </c>
      <c r="R91" s="51"/>
      <c r="S91" s="51"/>
      <c r="U91" s="52" t="s">
        <v>103</v>
      </c>
      <c r="V91" s="53">
        <v>7.232</v>
      </c>
      <c r="W91" s="53">
        <v>7.236</v>
      </c>
      <c r="X91" s="53">
        <v>7.236</v>
      </c>
      <c r="Y91" s="53">
        <v>7.22</v>
      </c>
    </row>
    <row r="92">
      <c r="A92" s="44">
        <v>44420.0</v>
      </c>
      <c r="B92" s="45">
        <v>127.0</v>
      </c>
      <c r="C92" s="45">
        <v>129.850006</v>
      </c>
      <c r="D92" s="45">
        <v>126.449997</v>
      </c>
      <c r="E92" s="45">
        <v>128.699997</v>
      </c>
      <c r="F92" s="45">
        <v>128.215973</v>
      </c>
      <c r="G92" s="45">
        <v>341699.0</v>
      </c>
      <c r="H92" s="45">
        <f>(G92-'Descriptive Stats'!$B$55)/('Descriptive Stats'!$B$56-'Descriptive Stats'!$B$55)</f>
        <v>0.01599477345</v>
      </c>
      <c r="I92" s="46">
        <f t="shared" si="2"/>
        <v>1.022239833</v>
      </c>
      <c r="J92" s="46">
        <f t="shared" si="3"/>
        <v>0.02223983285</v>
      </c>
      <c r="K92" s="47">
        <f t="shared" si="1"/>
        <v>3.400009</v>
      </c>
      <c r="L92" s="47">
        <f>(K92-'Descriptive Stats'!$B$60)/('Descriptive Stats'!$B$61-'Descriptive Stats'!$B$60)</f>
        <v>0.07111791621</v>
      </c>
      <c r="M92" s="54">
        <f t="shared" si="4"/>
        <v>2.223983285</v>
      </c>
      <c r="N92" s="55">
        <f>(M92-'Descriptive Stats'!$B$65)/('Descriptive Stats'!$B$66-'Descriptive Stats'!$B$65)</f>
        <v>0.4725754506</v>
      </c>
      <c r="O92" s="58">
        <f t="shared" si="5"/>
        <v>-46.28421503</v>
      </c>
      <c r="P92" s="49"/>
      <c r="Q92" s="50">
        <v>0.0</v>
      </c>
      <c r="R92" s="51"/>
      <c r="S92" s="51"/>
      <c r="U92" s="52" t="s">
        <v>104</v>
      </c>
      <c r="V92" s="53">
        <v>7.225</v>
      </c>
      <c r="W92" s="53">
        <v>7.262</v>
      </c>
      <c r="X92" s="53">
        <v>7.262</v>
      </c>
      <c r="Y92" s="53">
        <v>7.22</v>
      </c>
    </row>
    <row r="93">
      <c r="A93" s="44">
        <v>44421.0</v>
      </c>
      <c r="B93" s="45">
        <v>129.199997</v>
      </c>
      <c r="C93" s="45">
        <v>130.0</v>
      </c>
      <c r="D93" s="45">
        <v>126.449997</v>
      </c>
      <c r="E93" s="45">
        <v>127.699997</v>
      </c>
      <c r="F93" s="45">
        <v>127.219742</v>
      </c>
      <c r="G93" s="45">
        <v>238997.0</v>
      </c>
      <c r="H93" s="45">
        <f>(G93-'Descriptive Stats'!$B$55)/('Descriptive Stats'!$B$56-'Descriptive Stats'!$B$55)</f>
        <v>0.0102175111</v>
      </c>
      <c r="I93" s="46">
        <f t="shared" si="2"/>
        <v>0.992229992</v>
      </c>
      <c r="J93" s="46">
        <f t="shared" si="3"/>
        <v>-0.007770007951</v>
      </c>
      <c r="K93" s="47">
        <f t="shared" si="1"/>
        <v>3.550003</v>
      </c>
      <c r="L93" s="47">
        <f>(K93-'Descriptive Stats'!$B$60)/('Descriptive Stats'!$B$61-'Descriptive Stats'!$B$60)</f>
        <v>0.07547187885</v>
      </c>
      <c r="M93" s="57">
        <f t="shared" si="4"/>
        <v>-0.7770007951</v>
      </c>
      <c r="N93" s="55">
        <f>(M93-'Descriptive Stats'!$B$65)/('Descriptive Stats'!$B$66-'Descriptive Stats'!$B$65)</f>
        <v>0.3597678166</v>
      </c>
      <c r="O93" s="58">
        <f t="shared" si="5"/>
        <v>-30.0562776</v>
      </c>
      <c r="P93" s="49"/>
      <c r="Q93" s="50">
        <v>0.0</v>
      </c>
      <c r="R93" s="51"/>
      <c r="S93" s="51"/>
      <c r="U93" s="52" t="s">
        <v>105</v>
      </c>
      <c r="V93" s="53">
        <v>7.283</v>
      </c>
      <c r="W93" s="53">
        <v>7.316</v>
      </c>
      <c r="X93" s="53">
        <v>7.316</v>
      </c>
      <c r="Y93" s="53">
        <v>7.281</v>
      </c>
    </row>
    <row r="94">
      <c r="A94" s="44">
        <v>44424.0</v>
      </c>
      <c r="B94" s="45">
        <v>126.550003</v>
      </c>
      <c r="C94" s="45">
        <v>127.949997</v>
      </c>
      <c r="D94" s="45">
        <v>124.400002</v>
      </c>
      <c r="E94" s="45">
        <v>125.050003</v>
      </c>
      <c r="F94" s="45">
        <v>124.579712</v>
      </c>
      <c r="G94" s="45">
        <v>147945.0</v>
      </c>
      <c r="H94" s="45">
        <f>(G94-'Descriptive Stats'!$B$55)/('Descriptive Stats'!$B$56-'Descriptive Stats'!$B$55)</f>
        <v>0.005095592423</v>
      </c>
      <c r="I94" s="46">
        <f t="shared" si="2"/>
        <v>0.9792482846</v>
      </c>
      <c r="J94" s="46">
        <f t="shared" si="3"/>
        <v>-0.02075171544</v>
      </c>
      <c r="K94" s="47">
        <f t="shared" si="1"/>
        <v>3.549995</v>
      </c>
      <c r="L94" s="47">
        <f>(K94-'Descriptive Stats'!$B$60)/('Descriptive Stats'!$B$61-'Descriptive Stats'!$B$60)</f>
        <v>0.07547164663</v>
      </c>
      <c r="M94" s="57">
        <f t="shared" si="4"/>
        <v>-2.075171544</v>
      </c>
      <c r="N94" s="55">
        <f>(M94-'Descriptive Stats'!$B$65)/('Descriptive Stats'!$B$66-'Descriptive Stats'!$B$65)</f>
        <v>0.3109693003</v>
      </c>
      <c r="O94" s="58">
        <f t="shared" si="5"/>
        <v>-38.09754934</v>
      </c>
      <c r="P94" s="49"/>
      <c r="Q94" s="50">
        <v>0.0</v>
      </c>
      <c r="R94" s="51"/>
      <c r="S94" s="51"/>
      <c r="U94" s="52">
        <v>45210.0</v>
      </c>
      <c r="V94" s="53">
        <v>7.3</v>
      </c>
      <c r="W94" s="53">
        <v>7.293</v>
      </c>
      <c r="X94" s="53">
        <v>7.305</v>
      </c>
      <c r="Y94" s="53">
        <v>7.288</v>
      </c>
    </row>
    <row r="95">
      <c r="A95" s="44">
        <v>44425.0</v>
      </c>
      <c r="B95" s="45">
        <v>125.449997</v>
      </c>
      <c r="C95" s="45">
        <v>125.849998</v>
      </c>
      <c r="D95" s="45">
        <v>119.300003</v>
      </c>
      <c r="E95" s="45">
        <v>122.050003</v>
      </c>
      <c r="F95" s="45">
        <v>121.590996</v>
      </c>
      <c r="G95" s="45">
        <v>216331.0</v>
      </c>
      <c r="H95" s="45">
        <f>(G95-'Descriptive Stats'!$B$55)/('Descriptive Stats'!$B$56-'Descriptive Stats'!$B$55)</f>
        <v>0.008942487939</v>
      </c>
      <c r="I95" s="46">
        <f t="shared" si="2"/>
        <v>0.9760095967</v>
      </c>
      <c r="J95" s="46">
        <f t="shared" si="3"/>
        <v>-0.02399040326</v>
      </c>
      <c r="K95" s="47">
        <f t="shared" si="1"/>
        <v>6.549995</v>
      </c>
      <c r="L95" s="47">
        <f>(K95-'Descriptive Stats'!$B$60)/('Descriptive Stats'!$B$61-'Descriptive Stats'!$B$60)</f>
        <v>0.1625543828</v>
      </c>
      <c r="M95" s="57">
        <f t="shared" si="4"/>
        <v>-2.399040326</v>
      </c>
      <c r="N95" s="55">
        <f>(M95-'Descriptive Stats'!$B$65)/('Descriptive Stats'!$B$66-'Descriptive Stats'!$B$65)</f>
        <v>0.2987950034</v>
      </c>
      <c r="O95" s="58">
        <f t="shared" si="5"/>
        <v>46.22393457</v>
      </c>
      <c r="P95" s="49"/>
      <c r="Q95" s="50">
        <v>0.0</v>
      </c>
      <c r="R95" s="51"/>
      <c r="S95" s="51"/>
      <c r="U95" s="52">
        <v>45180.0</v>
      </c>
      <c r="V95" s="53">
        <v>7.269</v>
      </c>
      <c r="W95" s="53">
        <v>7.256</v>
      </c>
      <c r="X95" s="53">
        <v>7.276</v>
      </c>
      <c r="Y95" s="53">
        <v>7.246</v>
      </c>
    </row>
    <row r="96">
      <c r="A96" s="44">
        <v>44426.0</v>
      </c>
      <c r="B96" s="45">
        <v>122.599998</v>
      </c>
      <c r="C96" s="45">
        <v>122.599998</v>
      </c>
      <c r="D96" s="45">
        <v>118.349998</v>
      </c>
      <c r="E96" s="45">
        <v>119.150002</v>
      </c>
      <c r="F96" s="45">
        <v>118.701897</v>
      </c>
      <c r="G96" s="45">
        <v>239704.0</v>
      </c>
      <c r="H96" s="45">
        <f>(G96-'Descriptive Stats'!$B$55)/('Descriptive Stats'!$B$56-'Descriptive Stats'!$B$55)</f>
        <v>0.01025728174</v>
      </c>
      <c r="I96" s="46">
        <f t="shared" si="2"/>
        <v>0.9762392386</v>
      </c>
      <c r="J96" s="46">
        <f t="shared" si="3"/>
        <v>-0.0237607614</v>
      </c>
      <c r="K96" s="47">
        <f t="shared" si="1"/>
        <v>4.25</v>
      </c>
      <c r="L96" s="47">
        <f>(K96-'Descriptive Stats'!$B$60)/('Descriptive Stats'!$B$61-'Descriptive Stats'!$B$60)</f>
        <v>0.09579109688</v>
      </c>
      <c r="M96" s="57">
        <f t="shared" si="4"/>
        <v>-2.37607614</v>
      </c>
      <c r="N96" s="55">
        <f>(M96-'Descriptive Stats'!$B$65)/('Descriptive Stats'!$B$66-'Descriptive Stats'!$B$65)</f>
        <v>0.2996582321</v>
      </c>
      <c r="O96" s="56">
        <f t="shared" si="5"/>
        <v>10.80427678</v>
      </c>
      <c r="P96" s="49"/>
      <c r="Q96" s="50">
        <v>0.0</v>
      </c>
      <c r="R96" s="51"/>
      <c r="S96" s="51"/>
      <c r="U96" s="52">
        <v>45149.0</v>
      </c>
      <c r="V96" s="53">
        <v>7.266</v>
      </c>
      <c r="W96" s="53">
        <v>7.273</v>
      </c>
      <c r="X96" s="53">
        <v>7.281</v>
      </c>
      <c r="Y96" s="53">
        <v>7.255</v>
      </c>
    </row>
    <row r="97">
      <c r="A97" s="44">
        <v>44428.0</v>
      </c>
      <c r="B97" s="45">
        <v>117.5</v>
      </c>
      <c r="C97" s="45">
        <v>119.199997</v>
      </c>
      <c r="D97" s="45">
        <v>114.5</v>
      </c>
      <c r="E97" s="45">
        <v>115.150002</v>
      </c>
      <c r="F97" s="45">
        <v>114.716942</v>
      </c>
      <c r="G97" s="45">
        <v>334138.0</v>
      </c>
      <c r="H97" s="45">
        <f>(G97-'Descriptive Stats'!$B$55)/('Descriptive Stats'!$B$56-'Descriptive Stats'!$B$55)</f>
        <v>0.01556944697</v>
      </c>
      <c r="I97" s="46">
        <f t="shared" si="2"/>
        <v>0.9664288717</v>
      </c>
      <c r="J97" s="46">
        <f t="shared" si="3"/>
        <v>-0.03357112827</v>
      </c>
      <c r="K97" s="47">
        <f t="shared" si="1"/>
        <v>4.699997</v>
      </c>
      <c r="L97" s="47">
        <f>(K97-'Descriptive Stats'!$B$60)/('Descriptive Stats'!$B$61-'Descriptive Stats'!$B$60)</f>
        <v>0.1088534202</v>
      </c>
      <c r="M97" s="57">
        <f t="shared" si="4"/>
        <v>-3.357112827</v>
      </c>
      <c r="N97" s="55">
        <f>(M97-'Descriptive Stats'!$B$65)/('Descriptive Stats'!$B$66-'Descriptive Stats'!$B$65)</f>
        <v>0.2627808531</v>
      </c>
      <c r="O97" s="56">
        <f t="shared" si="5"/>
        <v>39.39608851</v>
      </c>
      <c r="P97" s="49"/>
      <c r="Q97" s="50">
        <v>0.0</v>
      </c>
      <c r="R97" s="51"/>
      <c r="S97" s="51"/>
      <c r="U97" s="52">
        <v>45118.0</v>
      </c>
      <c r="V97" s="53">
        <v>7.28</v>
      </c>
      <c r="W97" s="53">
        <v>7.318</v>
      </c>
      <c r="X97" s="53">
        <v>7.318</v>
      </c>
      <c r="Y97" s="53">
        <v>7.277</v>
      </c>
    </row>
    <row r="98">
      <c r="A98" s="44">
        <v>44431.0</v>
      </c>
      <c r="B98" s="45">
        <v>115.349998</v>
      </c>
      <c r="C98" s="45">
        <v>125.650002</v>
      </c>
      <c r="D98" s="45">
        <v>112.050003</v>
      </c>
      <c r="E98" s="45">
        <v>122.75</v>
      </c>
      <c r="F98" s="45">
        <v>122.288361</v>
      </c>
      <c r="G98" s="45">
        <v>755091.0</v>
      </c>
      <c r="H98" s="45">
        <f>(G98-'Descriptive Stats'!$B$55)/('Descriptive Stats'!$B$56-'Descriptive Stats'!$B$55)</f>
        <v>0.03924917978</v>
      </c>
      <c r="I98" s="46">
        <f t="shared" si="2"/>
        <v>1.06600085</v>
      </c>
      <c r="J98" s="46">
        <f t="shared" si="3"/>
        <v>0.06600084992</v>
      </c>
      <c r="K98" s="47">
        <f t="shared" si="1"/>
        <v>13.599999</v>
      </c>
      <c r="L98" s="47">
        <f>(K98-'Descriptive Stats'!$B$60)/('Descriptive Stats'!$B$61-'Descriptive Stats'!$B$60)</f>
        <v>0.3671989289</v>
      </c>
      <c r="M98" s="54">
        <f t="shared" si="4"/>
        <v>6.600084992</v>
      </c>
      <c r="N98" s="55">
        <f>(M98-'Descriptive Stats'!$B$65)/('Descriptive Stats'!$B$66-'Descriptive Stats'!$B$65)</f>
        <v>0.6370740505</v>
      </c>
      <c r="O98" s="58">
        <f t="shared" si="5"/>
        <v>125.98178</v>
      </c>
      <c r="P98" s="49"/>
      <c r="Q98" s="50">
        <v>0.0</v>
      </c>
      <c r="R98" s="51"/>
      <c r="S98" s="51"/>
      <c r="U98" s="52">
        <v>45088.0</v>
      </c>
      <c r="V98" s="53">
        <v>7.305</v>
      </c>
      <c r="W98" s="53">
        <v>7.301</v>
      </c>
      <c r="X98" s="53">
        <v>7.307</v>
      </c>
      <c r="Y98" s="53">
        <v>7.294</v>
      </c>
    </row>
    <row r="99">
      <c r="A99" s="44">
        <v>44432.0</v>
      </c>
      <c r="B99" s="45">
        <v>124.050003</v>
      </c>
      <c r="C99" s="45">
        <v>124.800003</v>
      </c>
      <c r="D99" s="45">
        <v>118.5</v>
      </c>
      <c r="E99" s="45">
        <v>119.449997</v>
      </c>
      <c r="F99" s="45">
        <v>119.000771</v>
      </c>
      <c r="G99" s="45">
        <v>389980.0</v>
      </c>
      <c r="H99" s="45">
        <f>(G99-'Descriptive Stats'!$B$55)/('Descriptive Stats'!$B$56-'Descriptive Stats'!$B$55)</f>
        <v>0.01871070891</v>
      </c>
      <c r="I99" s="46">
        <f t="shared" si="2"/>
        <v>0.9731160652</v>
      </c>
      <c r="J99" s="46">
        <f t="shared" si="3"/>
        <v>-0.02688393483</v>
      </c>
      <c r="K99" s="47">
        <f t="shared" si="1"/>
        <v>6.300003</v>
      </c>
      <c r="L99" s="47">
        <f>(K99-'Descriptive Stats'!$B$60)/('Descriptive Stats'!$B$61-'Descriptive Stats'!$B$60)</f>
        <v>0.1552977203</v>
      </c>
      <c r="M99" s="57">
        <f t="shared" si="4"/>
        <v>-2.688393483</v>
      </c>
      <c r="N99" s="55">
        <f>(M99-'Descriptive Stats'!$B$65)/('Descriptive Stats'!$B$66-'Descriptive Stats'!$B$65)</f>
        <v>0.2879181563</v>
      </c>
      <c r="O99" s="58">
        <f t="shared" si="5"/>
        <v>-48.35324484</v>
      </c>
      <c r="P99" s="49"/>
      <c r="Q99" s="50">
        <v>0.0</v>
      </c>
      <c r="R99" s="51"/>
      <c r="S99" s="51"/>
      <c r="U99" s="52">
        <v>44996.0</v>
      </c>
      <c r="V99" s="53">
        <v>7.317</v>
      </c>
      <c r="W99" s="53">
        <v>7.324</v>
      </c>
      <c r="X99" s="53">
        <v>7.324</v>
      </c>
      <c r="Y99" s="53">
        <v>7.309</v>
      </c>
    </row>
    <row r="100">
      <c r="A100" s="44">
        <v>44433.0</v>
      </c>
      <c r="B100" s="45">
        <v>120.949997</v>
      </c>
      <c r="C100" s="45">
        <v>120.949997</v>
      </c>
      <c r="D100" s="45">
        <v>116.0</v>
      </c>
      <c r="E100" s="45">
        <v>116.699997</v>
      </c>
      <c r="F100" s="45">
        <v>116.261108</v>
      </c>
      <c r="G100" s="45">
        <v>306628.0</v>
      </c>
      <c r="H100" s="45">
        <f>(G100-'Descriptive Stats'!$B$55)/('Descriptive Stats'!$B$56-'Descriptive Stats'!$B$55)</f>
        <v>0.01402193584</v>
      </c>
      <c r="I100" s="46">
        <f t="shared" si="2"/>
        <v>0.9769778144</v>
      </c>
      <c r="J100" s="46">
        <f t="shared" si="3"/>
        <v>-0.02302218559</v>
      </c>
      <c r="K100" s="47">
        <f t="shared" si="1"/>
        <v>4.949997</v>
      </c>
      <c r="L100" s="47">
        <f>(K100-'Descriptive Stats'!$B$60)/('Descriptive Stats'!$B$61-'Descriptive Stats'!$B$60)</f>
        <v>0.1161103149</v>
      </c>
      <c r="M100" s="57">
        <f t="shared" si="4"/>
        <v>-2.302218559</v>
      </c>
      <c r="N100" s="55">
        <f>(M100-'Descriptive Stats'!$B$65)/('Descriptive Stats'!$B$66-'Descriptive Stats'!$B$65)</f>
        <v>0.3024345544</v>
      </c>
      <c r="O100" s="58">
        <f t="shared" si="5"/>
        <v>-21.37340376</v>
      </c>
      <c r="P100" s="49"/>
      <c r="Q100" s="50">
        <v>0.0</v>
      </c>
      <c r="R100" s="51"/>
      <c r="S100" s="51"/>
      <c r="U100" s="52">
        <v>44968.0</v>
      </c>
      <c r="V100" s="53">
        <v>7.322</v>
      </c>
      <c r="W100" s="53">
        <v>7.323</v>
      </c>
      <c r="X100" s="53">
        <v>7.335</v>
      </c>
      <c r="Y100" s="53">
        <v>7.318</v>
      </c>
    </row>
    <row r="101">
      <c r="A101" s="44">
        <v>44434.0</v>
      </c>
      <c r="B101" s="45">
        <v>117.5</v>
      </c>
      <c r="C101" s="45">
        <v>121.199997</v>
      </c>
      <c r="D101" s="45">
        <v>116.099998</v>
      </c>
      <c r="E101" s="45">
        <v>117.400002</v>
      </c>
      <c r="F101" s="45">
        <v>116.958481</v>
      </c>
      <c r="G101" s="45">
        <v>383821.0</v>
      </c>
      <c r="H101" s="45">
        <f>(G101-'Descriptive Stats'!$B$55)/('Descriptive Stats'!$B$56-'Descriptive Stats'!$B$55)</f>
        <v>0.01836424868</v>
      </c>
      <c r="I101" s="46">
        <f t="shared" si="2"/>
        <v>1.005998329</v>
      </c>
      <c r="J101" s="46">
        <f t="shared" si="3"/>
        <v>0.005998329203</v>
      </c>
      <c r="K101" s="47">
        <f t="shared" si="1"/>
        <v>5.099999</v>
      </c>
      <c r="L101" s="47">
        <f>(K101-'Descriptive Stats'!$B$60)/('Descriptive Stats'!$B$61-'Descriptive Stats'!$B$60)</f>
        <v>0.1204645098</v>
      </c>
      <c r="M101" s="54">
        <f t="shared" si="4"/>
        <v>0.5998329203</v>
      </c>
      <c r="N101" s="55">
        <f>(M101-'Descriptive Stats'!$B$65)/('Descriptive Stats'!$B$66-'Descriptive Stats'!$B$65)</f>
        <v>0.4115232907</v>
      </c>
      <c r="O101" s="58">
        <f t="shared" si="5"/>
        <v>25.17480465</v>
      </c>
      <c r="P101" s="49"/>
      <c r="Q101" s="50">
        <v>0.0</v>
      </c>
      <c r="R101" s="51"/>
      <c r="S101" s="51"/>
      <c r="U101" s="52">
        <v>44937.0</v>
      </c>
      <c r="V101" s="53">
        <v>7.358</v>
      </c>
      <c r="W101" s="53">
        <v>7.376</v>
      </c>
      <c r="X101" s="53">
        <v>7.376</v>
      </c>
      <c r="Y101" s="53">
        <v>7.352</v>
      </c>
    </row>
    <row r="102">
      <c r="A102" s="44">
        <v>44435.0</v>
      </c>
      <c r="B102" s="45">
        <v>118.0</v>
      </c>
      <c r="C102" s="45">
        <v>119.699997</v>
      </c>
      <c r="D102" s="45">
        <v>117.550003</v>
      </c>
      <c r="E102" s="45">
        <v>118.599998</v>
      </c>
      <c r="F102" s="45">
        <v>118.153969</v>
      </c>
      <c r="G102" s="45">
        <v>180243.0</v>
      </c>
      <c r="H102" s="45">
        <f>(G102-'Descriptive Stats'!$B$55)/('Descriptive Stats'!$B$56-'Descriptive Stats'!$B$55)</f>
        <v>0.006912441359</v>
      </c>
      <c r="I102" s="46">
        <f t="shared" si="2"/>
        <v>1.010221431</v>
      </c>
      <c r="J102" s="46">
        <f t="shared" si="3"/>
        <v>0.01022143083</v>
      </c>
      <c r="K102" s="47">
        <f t="shared" si="1"/>
        <v>2.149994</v>
      </c>
      <c r="L102" s="47">
        <f>(K102-'Descriptive Stats'!$B$60)/('Descriptive Stats'!$B$61-'Descriptive Stats'!$B$60)</f>
        <v>0.03483300739</v>
      </c>
      <c r="M102" s="54">
        <f t="shared" si="4"/>
        <v>1.022143083</v>
      </c>
      <c r="N102" s="55">
        <f>(M102-'Descriptive Stats'!$B$65)/('Descriptive Stats'!$B$66-'Descriptive Stats'!$B$65)</f>
        <v>0.4273980202</v>
      </c>
      <c r="O102" s="58">
        <f t="shared" si="5"/>
        <v>-53.03982846</v>
      </c>
      <c r="P102" s="49"/>
      <c r="Q102" s="50">
        <v>0.0</v>
      </c>
      <c r="R102" s="51"/>
      <c r="S102" s="51"/>
      <c r="U102" s="52" t="s">
        <v>106</v>
      </c>
      <c r="V102" s="53">
        <v>7.351</v>
      </c>
      <c r="W102" s="53">
        <v>7.365</v>
      </c>
      <c r="X102" s="53">
        <v>7.366</v>
      </c>
      <c r="Y102" s="53">
        <v>7.346</v>
      </c>
    </row>
    <row r="103">
      <c r="A103" s="44">
        <v>44438.0</v>
      </c>
      <c r="B103" s="45">
        <v>119.099998</v>
      </c>
      <c r="C103" s="45">
        <v>120.0</v>
      </c>
      <c r="D103" s="45">
        <v>117.949997</v>
      </c>
      <c r="E103" s="45">
        <v>118.400002</v>
      </c>
      <c r="F103" s="45">
        <v>117.95472</v>
      </c>
      <c r="G103" s="45">
        <v>244336.0</v>
      </c>
      <c r="H103" s="45">
        <f>(G103-'Descriptive Stats'!$B$55)/('Descriptive Stats'!$B$56-'Descriptive Stats'!$B$55)</f>
        <v>0.01051784414</v>
      </c>
      <c r="I103" s="46">
        <f t="shared" si="2"/>
        <v>0.9983136931</v>
      </c>
      <c r="J103" s="46">
        <f t="shared" si="3"/>
        <v>-0.001686306942</v>
      </c>
      <c r="K103" s="47">
        <f t="shared" si="1"/>
        <v>2.050003</v>
      </c>
      <c r="L103" s="47">
        <f>(K103-'Descriptive Stats'!$B$60)/('Descriptive Stats'!$B$61-'Descriptive Stats'!$B$60)</f>
        <v>0.03193051076</v>
      </c>
      <c r="M103" s="57">
        <f t="shared" si="4"/>
        <v>-0.1686306942</v>
      </c>
      <c r="N103" s="55">
        <f>(M103-'Descriptive Stats'!$B$65)/('Descriptive Stats'!$B$66-'Descriptive Stats'!$B$65)</f>
        <v>0.382636579</v>
      </c>
      <c r="O103" s="58">
        <f t="shared" si="5"/>
        <v>35.55921728</v>
      </c>
      <c r="P103" s="49"/>
      <c r="Q103" s="50">
        <v>0.0</v>
      </c>
      <c r="R103" s="51"/>
      <c r="S103" s="51"/>
      <c r="U103" s="52" t="s">
        <v>107</v>
      </c>
      <c r="V103" s="53">
        <v>7.369</v>
      </c>
      <c r="W103" s="53">
        <v>7.359</v>
      </c>
      <c r="X103" s="53">
        <v>7.372</v>
      </c>
      <c r="Y103" s="53">
        <v>7.354</v>
      </c>
    </row>
    <row r="104">
      <c r="A104" s="44">
        <v>44439.0</v>
      </c>
      <c r="B104" s="45">
        <v>118.800003</v>
      </c>
      <c r="C104" s="45">
        <v>137.75</v>
      </c>
      <c r="D104" s="45">
        <v>118.199997</v>
      </c>
      <c r="E104" s="45">
        <v>132.899994</v>
      </c>
      <c r="F104" s="45">
        <v>132.400177</v>
      </c>
      <c r="G104" s="45">
        <v>2931181.0</v>
      </c>
      <c r="H104" s="45">
        <f>(G104-'Descriptive Stats'!$B$55)/('Descriptive Stats'!$B$56-'Descriptive Stats'!$B$55)</f>
        <v>0.161660066</v>
      </c>
      <c r="I104" s="46">
        <f t="shared" si="2"/>
        <v>1.122466147</v>
      </c>
      <c r="J104" s="46">
        <f t="shared" si="3"/>
        <v>0.1224661466</v>
      </c>
      <c r="K104" s="47">
        <f t="shared" si="1"/>
        <v>19.550003</v>
      </c>
      <c r="L104" s="47">
        <f>(K104-'Descriptive Stats'!$B$60)/('Descriptive Stats'!$B$61-'Descriptive Stats'!$B$60)</f>
        <v>0.5399131385</v>
      </c>
      <c r="M104" s="54">
        <f t="shared" si="4"/>
        <v>12.24661466</v>
      </c>
      <c r="N104" s="55">
        <f>(M104-'Descriptive Stats'!$B$65)/('Descriptive Stats'!$B$66-'Descriptive Stats'!$B$65)</f>
        <v>0.8493283094</v>
      </c>
      <c r="O104" s="58">
        <f t="shared" si="5"/>
        <v>1099.651709</v>
      </c>
      <c r="P104" s="49"/>
      <c r="Q104" s="50">
        <v>0.0</v>
      </c>
      <c r="R104" s="51"/>
      <c r="S104" s="51"/>
      <c r="U104" s="52" t="s">
        <v>108</v>
      </c>
      <c r="V104" s="53">
        <v>7.351</v>
      </c>
      <c r="W104" s="53">
        <v>7.359</v>
      </c>
      <c r="X104" s="53">
        <v>7.359</v>
      </c>
      <c r="Y104" s="53">
        <v>7.341</v>
      </c>
    </row>
    <row r="105">
      <c r="A105" s="44">
        <v>44440.0</v>
      </c>
      <c r="B105" s="45">
        <v>134.0</v>
      </c>
      <c r="C105" s="45">
        <v>135.0</v>
      </c>
      <c r="D105" s="45">
        <v>130.0</v>
      </c>
      <c r="E105" s="45">
        <v>130.699997</v>
      </c>
      <c r="F105" s="45">
        <v>130.208466</v>
      </c>
      <c r="G105" s="45">
        <v>879059.0</v>
      </c>
      <c r="H105" s="45">
        <f>(G105-'Descriptive Stats'!$B$55)/('Descriptive Stats'!$B$56-'Descriptive Stats'!$B$55)</f>
        <v>0.04622271155</v>
      </c>
      <c r="I105" s="46">
        <f t="shared" si="2"/>
        <v>0.983446222</v>
      </c>
      <c r="J105" s="46">
        <f t="shared" si="3"/>
        <v>-0.01655377802</v>
      </c>
      <c r="K105" s="47">
        <f t="shared" si="1"/>
        <v>5</v>
      </c>
      <c r="L105" s="47">
        <f>(K105-'Descriptive Stats'!$B$60)/('Descriptive Stats'!$B$61-'Descriptive Stats'!$B$60)</f>
        <v>0.1175617809</v>
      </c>
      <c r="M105" s="57">
        <f t="shared" si="4"/>
        <v>-1.655377802</v>
      </c>
      <c r="N105" s="55">
        <f>(M105-'Descriptive Stats'!$B$65)/('Descriptive Stats'!$B$66-'Descriptive Stats'!$B$65)</f>
        <v>0.3267494369</v>
      </c>
      <c r="O105" s="56">
        <f t="shared" si="5"/>
        <v>-70.01007444</v>
      </c>
      <c r="P105" s="49"/>
      <c r="Q105" s="50">
        <v>0.0</v>
      </c>
      <c r="R105" s="51"/>
      <c r="S105" s="51"/>
      <c r="U105" s="52" t="s">
        <v>109</v>
      </c>
      <c r="V105" s="53">
        <v>7.366</v>
      </c>
      <c r="W105" s="53">
        <v>7.377</v>
      </c>
      <c r="X105" s="53">
        <v>7.377</v>
      </c>
      <c r="Y105" s="53">
        <v>7.36</v>
      </c>
    </row>
    <row r="106">
      <c r="A106" s="44">
        <v>44441.0</v>
      </c>
      <c r="B106" s="45">
        <v>131.0</v>
      </c>
      <c r="C106" s="45">
        <v>140.0</v>
      </c>
      <c r="D106" s="45">
        <v>130.149994</v>
      </c>
      <c r="E106" s="45">
        <v>135.550003</v>
      </c>
      <c r="F106" s="45">
        <v>135.040222</v>
      </c>
      <c r="G106" s="45">
        <v>1873482.0</v>
      </c>
      <c r="H106" s="45">
        <f>(G106-'Descriptive Stats'!$B$55)/('Descriptive Stats'!$B$56-'Descriptive Stats'!$B$55)</f>
        <v>0.1021616666</v>
      </c>
      <c r="I106" s="46">
        <f t="shared" si="2"/>
        <v>1.037107927</v>
      </c>
      <c r="J106" s="46">
        <f t="shared" si="3"/>
        <v>0.0371079274</v>
      </c>
      <c r="K106" s="47">
        <f t="shared" si="1"/>
        <v>9.850006</v>
      </c>
      <c r="L106" s="47">
        <f>(K106-'Descriptive Stats'!$B$60)/('Descriptive Stats'!$B$61-'Descriptive Stats'!$B$60)</f>
        <v>0.2583457119</v>
      </c>
      <c r="M106" s="54">
        <f t="shared" si="4"/>
        <v>3.71079274</v>
      </c>
      <c r="N106" s="55">
        <f>(M106-'Descriptive Stats'!$B$65)/('Descriptive Stats'!$B$66-'Descriptive Stats'!$B$65)</f>
        <v>0.5284649363</v>
      </c>
      <c r="O106" s="58">
        <f t="shared" si="5"/>
        <v>113.1235787</v>
      </c>
      <c r="P106" s="49"/>
      <c r="Q106" s="50">
        <v>0.0</v>
      </c>
      <c r="R106" s="51"/>
      <c r="S106" s="51"/>
      <c r="U106" s="52" t="s">
        <v>110</v>
      </c>
      <c r="V106" s="53">
        <v>7.343</v>
      </c>
      <c r="W106" s="53">
        <v>7.343</v>
      </c>
      <c r="X106" s="53">
        <v>7.349</v>
      </c>
      <c r="Y106" s="53">
        <v>7.333</v>
      </c>
    </row>
    <row r="107">
      <c r="A107" s="44">
        <v>44442.0</v>
      </c>
      <c r="B107" s="45">
        <v>135.550003</v>
      </c>
      <c r="C107" s="45">
        <v>137.550003</v>
      </c>
      <c r="D107" s="45">
        <v>134.0</v>
      </c>
      <c r="E107" s="45">
        <v>135.399994</v>
      </c>
      <c r="F107" s="45">
        <v>134.890778</v>
      </c>
      <c r="G107" s="45">
        <v>762596.0</v>
      </c>
      <c r="H107" s="45">
        <f>(G107-'Descriptive Stats'!$B$55)/('Descriptive Stats'!$B$56-'Descriptive Stats'!$B$55)</f>
        <v>0.03967135611</v>
      </c>
      <c r="I107" s="46">
        <f t="shared" si="2"/>
        <v>0.9988933309</v>
      </c>
      <c r="J107" s="46">
        <f t="shared" si="3"/>
        <v>-0.001106669101</v>
      </c>
      <c r="K107" s="47">
        <f t="shared" si="1"/>
        <v>3.550003</v>
      </c>
      <c r="L107" s="47">
        <f>(K107-'Descriptive Stats'!$B$60)/('Descriptive Stats'!$B$61-'Descriptive Stats'!$B$60)</f>
        <v>0.07547187885</v>
      </c>
      <c r="M107" s="57">
        <f t="shared" si="4"/>
        <v>-0.1106669101</v>
      </c>
      <c r="N107" s="55">
        <f>(M107-'Descriptive Stats'!$B$65)/('Descriptive Stats'!$B$66-'Descriptive Stats'!$B$65)</f>
        <v>0.38481545</v>
      </c>
      <c r="O107" s="58">
        <f t="shared" si="5"/>
        <v>-59.29525877</v>
      </c>
      <c r="P107" s="49"/>
      <c r="Q107" s="50">
        <v>0.0</v>
      </c>
      <c r="R107" s="51"/>
      <c r="S107" s="51"/>
      <c r="U107" s="52" t="s">
        <v>111</v>
      </c>
      <c r="V107" s="53">
        <v>7.382</v>
      </c>
      <c r="W107" s="53">
        <v>7.377</v>
      </c>
      <c r="X107" s="53">
        <v>7.391</v>
      </c>
      <c r="Y107" s="53">
        <v>7.36</v>
      </c>
    </row>
    <row r="108">
      <c r="A108" s="44">
        <v>44445.0</v>
      </c>
      <c r="B108" s="45">
        <v>136.300003</v>
      </c>
      <c r="C108" s="45">
        <v>136.5</v>
      </c>
      <c r="D108" s="45">
        <v>132.100006</v>
      </c>
      <c r="E108" s="45">
        <v>132.949997</v>
      </c>
      <c r="F108" s="45">
        <v>132.449997</v>
      </c>
      <c r="G108" s="45">
        <v>232050.0</v>
      </c>
      <c r="H108" s="45">
        <f>(G108-'Descriptive Stats'!$B$55)/('Descriptive Stats'!$B$56-'Descriptive Stats'!$B$55)</f>
        <v>0.009826723756</v>
      </c>
      <c r="I108" s="46">
        <f t="shared" si="2"/>
        <v>0.9819054866</v>
      </c>
      <c r="J108" s="46">
        <f t="shared" si="3"/>
        <v>-0.01809451336</v>
      </c>
      <c r="K108" s="47">
        <f t="shared" si="1"/>
        <v>4.399994</v>
      </c>
      <c r="L108" s="47">
        <f>(K108-'Descriptive Stats'!$B$60)/('Descriptive Stats'!$B$61-'Descriptive Stats'!$B$60)</f>
        <v>0.1001450595</v>
      </c>
      <c r="M108" s="57">
        <f t="shared" si="4"/>
        <v>-1.809451336</v>
      </c>
      <c r="N108" s="55">
        <f>(M108-'Descriptive Stats'!$B$65)/('Descriptive Stats'!$B$66-'Descriptive Stats'!$B$65)</f>
        <v>0.3209577798</v>
      </c>
      <c r="O108" s="58">
        <f t="shared" si="5"/>
        <v>-69.57104417</v>
      </c>
      <c r="P108" s="49"/>
      <c r="Q108" s="50">
        <v>0.0</v>
      </c>
      <c r="R108" s="51"/>
      <c r="S108" s="51"/>
      <c r="U108" s="52" t="s">
        <v>112</v>
      </c>
      <c r="V108" s="53">
        <v>7.365</v>
      </c>
      <c r="W108" s="53">
        <v>7.373</v>
      </c>
      <c r="X108" s="53">
        <v>7.377</v>
      </c>
      <c r="Y108" s="53">
        <v>7.349</v>
      </c>
    </row>
    <row r="109">
      <c r="A109" s="44">
        <v>44446.0</v>
      </c>
      <c r="B109" s="45">
        <v>132.949997</v>
      </c>
      <c r="C109" s="45">
        <v>137.100006</v>
      </c>
      <c r="D109" s="45">
        <v>127.699997</v>
      </c>
      <c r="E109" s="45">
        <v>132.25</v>
      </c>
      <c r="F109" s="45">
        <v>132.25</v>
      </c>
      <c r="G109" s="45">
        <v>547826.0</v>
      </c>
      <c r="H109" s="45">
        <f>(G109-'Descriptive Stats'!$B$55)/('Descriptive Stats'!$B$56-'Descriptive Stats'!$B$55)</f>
        <v>0.02758996884</v>
      </c>
      <c r="I109" s="46">
        <f t="shared" si="2"/>
        <v>0.9947348852</v>
      </c>
      <c r="J109" s="46">
        <f t="shared" si="3"/>
        <v>-0.005265114824</v>
      </c>
      <c r="K109" s="47">
        <f t="shared" si="1"/>
        <v>9.400009</v>
      </c>
      <c r="L109" s="47">
        <f>(K109-'Descriptive Stats'!$B$60)/('Descriptive Stats'!$B$61-'Descriptive Stats'!$B$60)</f>
        <v>0.2452833886</v>
      </c>
      <c r="M109" s="57">
        <f t="shared" si="4"/>
        <v>-0.5265114824</v>
      </c>
      <c r="N109" s="55">
        <f>(M109-'Descriptive Stats'!$B$65)/('Descriptive Stats'!$B$66-'Descriptive Stats'!$B$65)</f>
        <v>0.3691837635</v>
      </c>
      <c r="O109" s="56">
        <f t="shared" si="5"/>
        <v>136.081017</v>
      </c>
      <c r="P109" s="49"/>
      <c r="Q109" s="50">
        <v>0.0</v>
      </c>
      <c r="R109" s="51"/>
      <c r="S109" s="51"/>
      <c r="U109" s="52" t="s">
        <v>113</v>
      </c>
      <c r="V109" s="53">
        <v>7.369</v>
      </c>
      <c r="W109" s="53">
        <v>7.381</v>
      </c>
      <c r="X109" s="53">
        <v>7.381</v>
      </c>
      <c r="Y109" s="53">
        <v>7.365</v>
      </c>
    </row>
    <row r="110">
      <c r="A110" s="44">
        <v>44447.0</v>
      </c>
      <c r="B110" s="45">
        <v>132.5</v>
      </c>
      <c r="C110" s="45">
        <v>136.399994</v>
      </c>
      <c r="D110" s="45">
        <v>131.199997</v>
      </c>
      <c r="E110" s="45">
        <v>132.699997</v>
      </c>
      <c r="F110" s="45">
        <v>132.699997</v>
      </c>
      <c r="G110" s="45">
        <v>309799.0</v>
      </c>
      <c r="H110" s="45">
        <f>(G110-'Descriptive Stats'!$B$55)/('Descriptive Stats'!$B$56-'Descriptive Stats'!$B$55)</f>
        <v>0.01420031308</v>
      </c>
      <c r="I110" s="46">
        <f t="shared" si="2"/>
        <v>1.003402624</v>
      </c>
      <c r="J110" s="46">
        <f t="shared" si="3"/>
        <v>0.003402623819</v>
      </c>
      <c r="K110" s="47">
        <f t="shared" si="1"/>
        <v>5.199997</v>
      </c>
      <c r="L110" s="47">
        <f>(K110-'Descriptive Stats'!$B$60)/('Descriptive Stats'!$B$61-'Descriptive Stats'!$B$60)</f>
        <v>0.1233672096</v>
      </c>
      <c r="M110" s="54">
        <f t="shared" si="4"/>
        <v>0.3402623819</v>
      </c>
      <c r="N110" s="55">
        <f>(M110-'Descriptive Stats'!$B$65)/('Descriptive Stats'!$B$66-'Descriptive Stats'!$B$65)</f>
        <v>0.4017659786</v>
      </c>
      <c r="O110" s="56">
        <f t="shared" si="5"/>
        <v>-43.44937991</v>
      </c>
      <c r="P110" s="49"/>
      <c r="Q110" s="50">
        <v>0.0</v>
      </c>
      <c r="R110" s="51"/>
      <c r="S110" s="51"/>
      <c r="U110" s="52" t="s">
        <v>114</v>
      </c>
      <c r="V110" s="53">
        <v>7.353</v>
      </c>
      <c r="W110" s="53">
        <v>7.352</v>
      </c>
      <c r="X110" s="53">
        <v>7.36</v>
      </c>
      <c r="Y110" s="53">
        <v>7.341</v>
      </c>
    </row>
    <row r="111">
      <c r="A111" s="44">
        <v>44448.0</v>
      </c>
      <c r="B111" s="45">
        <v>132.0</v>
      </c>
      <c r="C111" s="45">
        <v>134.0</v>
      </c>
      <c r="D111" s="45">
        <v>131.0</v>
      </c>
      <c r="E111" s="45">
        <v>131.449997</v>
      </c>
      <c r="F111" s="45">
        <v>131.449997</v>
      </c>
      <c r="G111" s="45">
        <v>182040.0</v>
      </c>
      <c r="H111" s="45">
        <f>(G111-'Descriptive Stats'!$B$55)/('Descriptive Stats'!$B$56-'Descriptive Stats'!$B$55)</f>
        <v>0.007013527419</v>
      </c>
      <c r="I111" s="46">
        <f t="shared" si="2"/>
        <v>0.990580256</v>
      </c>
      <c r="J111" s="46">
        <f t="shared" si="3"/>
        <v>-0.009419743996</v>
      </c>
      <c r="K111" s="47">
        <f t="shared" si="1"/>
        <v>3</v>
      </c>
      <c r="L111" s="47">
        <f>(K111-'Descriptive Stats'!$B$60)/('Descriptive Stats'!$B$61-'Descriptive Stats'!$B$60)</f>
        <v>0.05950662347</v>
      </c>
      <c r="M111" s="57">
        <f t="shared" si="4"/>
        <v>-0.9419743996</v>
      </c>
      <c r="N111" s="55">
        <f>(M111-'Descriptive Stats'!$B$65)/('Descriptive Stats'!$B$66-'Descriptive Stats'!$B$65)</f>
        <v>0.3535664235</v>
      </c>
      <c r="O111" s="58">
        <f t="shared" si="5"/>
        <v>-41.23931969</v>
      </c>
      <c r="P111" s="49"/>
      <c r="Q111" s="50">
        <v>0.0</v>
      </c>
      <c r="R111" s="51"/>
      <c r="S111" s="51"/>
      <c r="U111" s="52" t="s">
        <v>115</v>
      </c>
      <c r="V111" s="53">
        <v>7.328</v>
      </c>
      <c r="W111" s="53">
        <v>7.349</v>
      </c>
      <c r="X111" s="53">
        <v>7.349</v>
      </c>
      <c r="Y111" s="53">
        <v>7.309</v>
      </c>
    </row>
    <row r="112">
      <c r="A112" s="44">
        <v>44452.0</v>
      </c>
      <c r="B112" s="45">
        <v>132.0</v>
      </c>
      <c r="C112" s="45">
        <v>136.699997</v>
      </c>
      <c r="D112" s="45">
        <v>131.100006</v>
      </c>
      <c r="E112" s="45">
        <v>133.399994</v>
      </c>
      <c r="F112" s="45">
        <v>133.399994</v>
      </c>
      <c r="G112" s="45">
        <v>362652.0</v>
      </c>
      <c r="H112" s="45">
        <f>(G112-'Descriptive Stats'!$B$55)/('Descriptive Stats'!$B$56-'Descriptive Stats'!$B$55)</f>
        <v>0.01717343578</v>
      </c>
      <c r="I112" s="46">
        <f t="shared" si="2"/>
        <v>1.014834515</v>
      </c>
      <c r="J112" s="46">
        <f t="shared" si="3"/>
        <v>0.01483451536</v>
      </c>
      <c r="K112" s="47">
        <f t="shared" si="1"/>
        <v>5.599991</v>
      </c>
      <c r="L112" s="47">
        <f>(K112-'Descriptive Stats'!$B$60)/('Descriptive Stats'!$B$61-'Descriptive Stats'!$B$60)</f>
        <v>0.1349780669</v>
      </c>
      <c r="M112" s="54">
        <f t="shared" si="4"/>
        <v>1.483451536</v>
      </c>
      <c r="N112" s="55">
        <f>(M112-'Descriptive Stats'!$B$65)/('Descriptive Stats'!$B$66-'Descriptive Stats'!$B$65)</f>
        <v>0.4447387037</v>
      </c>
      <c r="O112" s="56">
        <f t="shared" si="5"/>
        <v>99.21555702</v>
      </c>
      <c r="P112" s="49"/>
      <c r="Q112" s="50">
        <v>0.0</v>
      </c>
      <c r="R112" s="51"/>
      <c r="S112" s="51"/>
      <c r="U112" s="52" t="s">
        <v>116</v>
      </c>
      <c r="V112" s="53">
        <v>7.333</v>
      </c>
      <c r="W112" s="53">
        <v>7.344</v>
      </c>
      <c r="X112" s="53">
        <v>7.344</v>
      </c>
      <c r="Y112" s="53">
        <v>7.325</v>
      </c>
    </row>
    <row r="113">
      <c r="A113" s="44">
        <v>44453.0</v>
      </c>
      <c r="B113" s="45">
        <v>134.25</v>
      </c>
      <c r="C113" s="45">
        <v>134.449997</v>
      </c>
      <c r="D113" s="45">
        <v>130.149994</v>
      </c>
      <c r="E113" s="45">
        <v>131.100006</v>
      </c>
      <c r="F113" s="45">
        <v>131.100006</v>
      </c>
      <c r="G113" s="45">
        <v>373221.0</v>
      </c>
      <c r="H113" s="45">
        <f>(G113-'Descriptive Stats'!$B$55)/('Descriptive Stats'!$B$56-'Descriptive Stats'!$B$55)</f>
        <v>0.01776797031</v>
      </c>
      <c r="I113" s="46">
        <f t="shared" si="2"/>
        <v>0.9827587099</v>
      </c>
      <c r="J113" s="46">
        <f t="shared" si="3"/>
        <v>-0.01724129013</v>
      </c>
      <c r="K113" s="47">
        <f t="shared" si="1"/>
        <v>4.300003</v>
      </c>
      <c r="L113" s="47">
        <f>(K113-'Descriptive Stats'!$B$60)/('Descriptive Stats'!$B$61-'Descriptive Stats'!$B$60)</f>
        <v>0.09724256289</v>
      </c>
      <c r="M113" s="57">
        <f t="shared" si="4"/>
        <v>-1.724129013</v>
      </c>
      <c r="N113" s="55">
        <f>(M113-'Descriptive Stats'!$B$65)/('Descriptive Stats'!$B$66-'Descriptive Stats'!$B$65)</f>
        <v>0.3241650642</v>
      </c>
      <c r="O113" s="58">
        <f t="shared" si="5"/>
        <v>2.914364184</v>
      </c>
      <c r="P113" s="49"/>
      <c r="Q113" s="50">
        <v>0.0</v>
      </c>
      <c r="R113" s="51"/>
      <c r="S113" s="51"/>
      <c r="U113" s="52" t="s">
        <v>117</v>
      </c>
      <c r="V113" s="53">
        <v>7.32</v>
      </c>
      <c r="W113" s="53">
        <v>7.322</v>
      </c>
      <c r="X113" s="53">
        <v>7.337</v>
      </c>
      <c r="Y113" s="53">
        <v>7.305</v>
      </c>
    </row>
    <row r="114">
      <c r="A114" s="44">
        <v>44454.0</v>
      </c>
      <c r="B114" s="45">
        <v>131.100006</v>
      </c>
      <c r="C114" s="45">
        <v>132.949997</v>
      </c>
      <c r="D114" s="45">
        <v>129.399994</v>
      </c>
      <c r="E114" s="45">
        <v>129.949997</v>
      </c>
      <c r="F114" s="45">
        <v>129.949997</v>
      </c>
      <c r="G114" s="45">
        <v>395408.0</v>
      </c>
      <c r="H114" s="45">
        <f>(G114-'Descriptive Stats'!$B$55)/('Descriptive Stats'!$B$56-'Descriptive Stats'!$B$55)</f>
        <v>0.01901604844</v>
      </c>
      <c r="I114" s="46">
        <f t="shared" si="2"/>
        <v>0.9912280019</v>
      </c>
      <c r="J114" s="46">
        <f t="shared" si="3"/>
        <v>-0.008771998073</v>
      </c>
      <c r="K114" s="47">
        <f t="shared" si="1"/>
        <v>3.550003</v>
      </c>
      <c r="L114" s="47">
        <f>(K114-'Descriptive Stats'!$B$60)/('Descriptive Stats'!$B$61-'Descriptive Stats'!$B$60)</f>
        <v>0.07547187885</v>
      </c>
      <c r="M114" s="57">
        <f t="shared" si="4"/>
        <v>-0.8771998073</v>
      </c>
      <c r="N114" s="55">
        <f>(M114-'Descriptive Stats'!$B$65)/('Descriptive Stats'!$B$66-'Descriptive Stats'!$B$65)</f>
        <v>0.3560013143</v>
      </c>
      <c r="O114" s="58">
        <f t="shared" si="5"/>
        <v>5.944735157</v>
      </c>
      <c r="P114" s="49"/>
      <c r="Q114" s="50">
        <v>0.0</v>
      </c>
      <c r="R114" s="51"/>
      <c r="S114" s="51"/>
      <c r="U114" s="52">
        <v>45270.0</v>
      </c>
      <c r="V114" s="53">
        <v>7.302</v>
      </c>
      <c r="W114" s="53">
        <v>7.308</v>
      </c>
      <c r="X114" s="53">
        <v>7.314</v>
      </c>
      <c r="Y114" s="53">
        <v>7.292</v>
      </c>
    </row>
    <row r="115">
      <c r="A115" s="44">
        <v>44455.0</v>
      </c>
      <c r="B115" s="45">
        <v>130.0</v>
      </c>
      <c r="C115" s="45">
        <v>131.850006</v>
      </c>
      <c r="D115" s="45">
        <v>127.699997</v>
      </c>
      <c r="E115" s="45">
        <v>128.0</v>
      </c>
      <c r="F115" s="45">
        <v>128.0</v>
      </c>
      <c r="G115" s="45">
        <v>304054.0</v>
      </c>
      <c r="H115" s="45">
        <f>(G115-'Descriptive Stats'!$B$55)/('Descriptive Stats'!$B$56-'Descriptive Stats'!$B$55)</f>
        <v>0.01387714146</v>
      </c>
      <c r="I115" s="46">
        <f t="shared" si="2"/>
        <v>0.9849942513</v>
      </c>
      <c r="J115" s="46">
        <f t="shared" si="3"/>
        <v>-0.01500574871</v>
      </c>
      <c r="K115" s="47">
        <f t="shared" si="1"/>
        <v>4.150009</v>
      </c>
      <c r="L115" s="47">
        <f>(K115-'Descriptive Stats'!$B$60)/('Descriptive Stats'!$B$61-'Descriptive Stats'!$B$60)</f>
        <v>0.09288860025</v>
      </c>
      <c r="M115" s="57">
        <f t="shared" si="4"/>
        <v>-1.500574871</v>
      </c>
      <c r="N115" s="55">
        <f>(M115-'Descriptive Stats'!$B$65)/('Descriptive Stats'!$B$66-'Descriptive Stats'!$B$65)</f>
        <v>0.3325685122</v>
      </c>
      <c r="O115" s="58">
        <f t="shared" si="5"/>
        <v>-23.10373083</v>
      </c>
      <c r="P115" s="49"/>
      <c r="Q115" s="50">
        <v>0.0</v>
      </c>
      <c r="R115" s="51"/>
      <c r="S115" s="51"/>
      <c r="U115" s="52">
        <v>45240.0</v>
      </c>
      <c r="V115" s="53">
        <v>7.307</v>
      </c>
      <c r="W115" s="53">
        <v>7.337</v>
      </c>
      <c r="X115" s="53">
        <v>7.337</v>
      </c>
      <c r="Y115" s="53">
        <v>7.301</v>
      </c>
    </row>
    <row r="116">
      <c r="A116" s="44">
        <v>44456.0</v>
      </c>
      <c r="B116" s="45">
        <v>129.0</v>
      </c>
      <c r="C116" s="45">
        <v>136.5</v>
      </c>
      <c r="D116" s="45">
        <v>123.25</v>
      </c>
      <c r="E116" s="45">
        <v>129.25</v>
      </c>
      <c r="F116" s="45">
        <v>129.25</v>
      </c>
      <c r="G116" s="45">
        <v>1244328.0</v>
      </c>
      <c r="H116" s="45">
        <f>(G116-'Descriptive Stats'!$B$55)/('Descriptive Stats'!$B$56-'Descriptive Stats'!$B$55)</f>
        <v>0.06677007034</v>
      </c>
      <c r="I116" s="46">
        <f t="shared" si="2"/>
        <v>1.009765625</v>
      </c>
      <c r="J116" s="46">
        <f t="shared" si="3"/>
        <v>0.009765625</v>
      </c>
      <c r="K116" s="47">
        <f t="shared" si="1"/>
        <v>13.25</v>
      </c>
      <c r="L116" s="47">
        <f>(K116-'Descriptive Stats'!$B$60)/('Descriptive Stats'!$B$61-'Descriptive Stats'!$B$60)</f>
        <v>0.3570393054</v>
      </c>
      <c r="M116" s="54">
        <f t="shared" si="4"/>
        <v>0.9765625</v>
      </c>
      <c r="N116" s="55">
        <f>(M116-'Descriptive Stats'!$B$65)/('Descriptive Stats'!$B$66-'Descriptive Stats'!$B$65)</f>
        <v>0.4256846363</v>
      </c>
      <c r="O116" s="56">
        <f t="shared" si="5"/>
        <v>309.2457261</v>
      </c>
      <c r="P116" s="49"/>
      <c r="Q116" s="50">
        <v>0.0</v>
      </c>
      <c r="R116" s="51"/>
      <c r="S116" s="51"/>
      <c r="U116" s="52">
        <v>45209.0</v>
      </c>
      <c r="V116" s="53">
        <v>7.351</v>
      </c>
      <c r="W116" s="53">
        <v>7.359</v>
      </c>
      <c r="X116" s="53">
        <v>7.372</v>
      </c>
      <c r="Y116" s="53">
        <v>7.344</v>
      </c>
    </row>
    <row r="117">
      <c r="A117" s="44">
        <v>44459.0</v>
      </c>
      <c r="B117" s="45">
        <v>128.600006</v>
      </c>
      <c r="C117" s="45">
        <v>133.850006</v>
      </c>
      <c r="D117" s="45">
        <v>125.0</v>
      </c>
      <c r="E117" s="45">
        <v>126.25</v>
      </c>
      <c r="F117" s="45">
        <v>126.25</v>
      </c>
      <c r="G117" s="45">
        <v>551081.0</v>
      </c>
      <c r="H117" s="45">
        <f>(G117-'Descriptive Stats'!$B$55)/('Descriptive Stats'!$B$56-'Descriptive Stats'!$B$55)</f>
        <v>0.0277730713</v>
      </c>
      <c r="I117" s="46">
        <f t="shared" si="2"/>
        <v>0.9767891683</v>
      </c>
      <c r="J117" s="46">
        <f t="shared" si="3"/>
        <v>-0.02321083172</v>
      </c>
      <c r="K117" s="47">
        <f t="shared" si="1"/>
        <v>8.850006</v>
      </c>
      <c r="L117" s="47">
        <f>(K117-'Descriptive Stats'!$B$60)/('Descriptive Stats'!$B$61-'Descriptive Stats'!$B$60)</f>
        <v>0.2293181332</v>
      </c>
      <c r="M117" s="57">
        <f t="shared" si="4"/>
        <v>-2.321083172</v>
      </c>
      <c r="N117" s="55">
        <f>(M117-'Descriptive Stats'!$B$65)/('Descriptive Stats'!$B$66-'Descriptive Stats'!$B$65)</f>
        <v>0.3017254296</v>
      </c>
      <c r="O117" s="56">
        <f t="shared" si="5"/>
        <v>-55.71256132</v>
      </c>
      <c r="P117" s="49"/>
      <c r="Q117" s="50">
        <v>0.0</v>
      </c>
      <c r="R117" s="51"/>
      <c r="S117" s="51"/>
      <c r="U117" s="52">
        <v>45179.0</v>
      </c>
      <c r="V117" s="53">
        <v>7.386</v>
      </c>
      <c r="W117" s="53">
        <v>7.366</v>
      </c>
      <c r="X117" s="53">
        <v>7.395</v>
      </c>
      <c r="Y117" s="53">
        <v>7.34</v>
      </c>
    </row>
    <row r="118">
      <c r="A118" s="44">
        <v>44460.0</v>
      </c>
      <c r="B118" s="45">
        <v>127.349998</v>
      </c>
      <c r="C118" s="45">
        <v>130.199997</v>
      </c>
      <c r="D118" s="45">
        <v>124.900002</v>
      </c>
      <c r="E118" s="45">
        <v>126.199997</v>
      </c>
      <c r="F118" s="45">
        <v>126.199997</v>
      </c>
      <c r="G118" s="45">
        <v>331375.0</v>
      </c>
      <c r="H118" s="45">
        <f>(G118-'Descriptive Stats'!$B$55)/('Descriptive Stats'!$B$56-'Descriptive Stats'!$B$55)</f>
        <v>0.01541402082</v>
      </c>
      <c r="I118" s="46">
        <f t="shared" si="2"/>
        <v>0.9996039366</v>
      </c>
      <c r="J118" s="46">
        <f t="shared" si="3"/>
        <v>-0.0003960633663</v>
      </c>
      <c r="K118" s="47">
        <f t="shared" si="1"/>
        <v>5.299995</v>
      </c>
      <c r="L118" s="47">
        <f>(K118-'Descriptive Stats'!$B$60)/('Descriptive Stats'!$B$61-'Descriptive Stats'!$B$60)</f>
        <v>0.1262699094</v>
      </c>
      <c r="M118" s="57">
        <f t="shared" si="4"/>
        <v>-0.03960633663</v>
      </c>
      <c r="N118" s="55">
        <f>(M118-'Descriptive Stats'!$B$65)/('Descriptive Stats'!$B$66-'Descriptive Stats'!$B$65)</f>
        <v>0.3874866322</v>
      </c>
      <c r="O118" s="58">
        <f t="shared" si="5"/>
        <v>-39.86818635</v>
      </c>
      <c r="P118" s="49"/>
      <c r="Q118" s="50">
        <v>0.0</v>
      </c>
      <c r="R118" s="51"/>
      <c r="S118" s="51"/>
      <c r="U118" s="52">
        <v>45087.0</v>
      </c>
      <c r="V118" s="53">
        <v>7.339</v>
      </c>
      <c r="W118" s="53">
        <v>7.221</v>
      </c>
      <c r="X118" s="53">
        <v>7.365</v>
      </c>
      <c r="Y118" s="53">
        <v>7.218</v>
      </c>
    </row>
    <row r="119">
      <c r="A119" s="44">
        <v>44461.0</v>
      </c>
      <c r="B119" s="45">
        <v>126.449997</v>
      </c>
      <c r="C119" s="45">
        <v>127.5</v>
      </c>
      <c r="D119" s="45">
        <v>123.5</v>
      </c>
      <c r="E119" s="45">
        <v>124.5</v>
      </c>
      <c r="F119" s="45">
        <v>124.5</v>
      </c>
      <c r="G119" s="45">
        <v>571551.0</v>
      </c>
      <c r="H119" s="45">
        <f>(G119-'Descriptive Stats'!$B$55)/('Descriptive Stats'!$B$56-'Descriptive Stats'!$B$55)</f>
        <v>0.02892456359</v>
      </c>
      <c r="I119" s="46">
        <f t="shared" si="2"/>
        <v>0.986529342</v>
      </c>
      <c r="J119" s="46">
        <f t="shared" si="3"/>
        <v>-0.01347065801</v>
      </c>
      <c r="K119" s="47">
        <f t="shared" si="1"/>
        <v>4</v>
      </c>
      <c r="L119" s="47">
        <f>(K119-'Descriptive Stats'!$B$60)/('Descriptive Stats'!$B$61-'Descriptive Stats'!$B$60)</f>
        <v>0.08853420219</v>
      </c>
      <c r="M119" s="57">
        <f t="shared" si="4"/>
        <v>-1.347065801</v>
      </c>
      <c r="N119" s="55">
        <f>(M119-'Descriptive Stats'!$B$65)/('Descriptive Stats'!$B$66-'Descriptive Stats'!$B$65)</f>
        <v>0.338338951</v>
      </c>
      <c r="O119" s="56">
        <f t="shared" si="5"/>
        <v>72.47861184</v>
      </c>
      <c r="P119" s="49"/>
      <c r="Q119" s="50">
        <v>0.0</v>
      </c>
      <c r="R119" s="51"/>
      <c r="S119" s="51"/>
      <c r="U119" s="52">
        <v>45056.0</v>
      </c>
      <c r="V119" s="53">
        <v>7.214</v>
      </c>
      <c r="W119" s="53">
        <v>7.214</v>
      </c>
      <c r="X119" s="53">
        <v>7.226</v>
      </c>
      <c r="Y119" s="53">
        <v>7.205</v>
      </c>
    </row>
    <row r="120">
      <c r="A120" s="44">
        <v>44462.0</v>
      </c>
      <c r="B120" s="45">
        <v>125.449997</v>
      </c>
      <c r="C120" s="45">
        <v>127.25</v>
      </c>
      <c r="D120" s="45">
        <v>123.800003</v>
      </c>
      <c r="E120" s="45">
        <v>124.800003</v>
      </c>
      <c r="F120" s="45">
        <v>124.800003</v>
      </c>
      <c r="G120" s="45">
        <v>334215.0</v>
      </c>
      <c r="H120" s="45">
        <f>(G120-'Descriptive Stats'!$B$55)/('Descriptive Stats'!$B$56-'Descriptive Stats'!$B$55)</f>
        <v>0.01557377842</v>
      </c>
      <c r="I120" s="46">
        <f t="shared" si="2"/>
        <v>1.002409663</v>
      </c>
      <c r="J120" s="46">
        <f t="shared" si="3"/>
        <v>0.002409662651</v>
      </c>
      <c r="K120" s="47">
        <f t="shared" si="1"/>
        <v>3.449997</v>
      </c>
      <c r="L120" s="47">
        <f>(K120-'Descriptive Stats'!$B$60)/('Descriptive Stats'!$B$61-'Descriptive Stats'!$B$60)</f>
        <v>0.07256894681</v>
      </c>
      <c r="M120" s="54">
        <f t="shared" si="4"/>
        <v>0.2409662651</v>
      </c>
      <c r="N120" s="55">
        <f>(M120-'Descriptive Stats'!$B$65)/('Descriptive Stats'!$B$66-'Descriptive Stats'!$B$65)</f>
        <v>0.3980334163</v>
      </c>
      <c r="O120" s="58">
        <f t="shared" si="5"/>
        <v>-41.52490329</v>
      </c>
      <c r="P120" s="49"/>
      <c r="Q120" s="50">
        <v>0.0</v>
      </c>
      <c r="R120" s="51"/>
      <c r="S120" s="51"/>
      <c r="U120" s="52">
        <v>45026.0</v>
      </c>
      <c r="V120" s="53">
        <v>7.238</v>
      </c>
      <c r="W120" s="53">
        <v>7.257</v>
      </c>
      <c r="X120" s="53">
        <v>7.261</v>
      </c>
      <c r="Y120" s="53">
        <v>7.236</v>
      </c>
    </row>
    <row r="121">
      <c r="A121" s="64" t="s">
        <v>118</v>
      </c>
      <c r="B121" s="45">
        <v>125.449997</v>
      </c>
      <c r="C121" s="45">
        <v>126.449997</v>
      </c>
      <c r="D121" s="45">
        <v>123.699997</v>
      </c>
      <c r="E121" s="45">
        <v>124.0</v>
      </c>
      <c r="F121" s="45">
        <v>124.0</v>
      </c>
      <c r="G121" s="45">
        <v>352019.0</v>
      </c>
      <c r="H121" s="45">
        <f>(G121-'Descriptive Stats'!$B$55)/('Descriptive Stats'!$B$56-'Descriptive Stats'!$B$55)</f>
        <v>0.01657530107</v>
      </c>
      <c r="I121" s="46">
        <f t="shared" si="2"/>
        <v>0.9935897197</v>
      </c>
      <c r="J121" s="46">
        <f t="shared" si="3"/>
        <v>-0.006410280295</v>
      </c>
      <c r="K121" s="47">
        <f t="shared" si="1"/>
        <v>2.75</v>
      </c>
      <c r="L121" s="47">
        <f>(K121-'Descriptive Stats'!$B$60)/('Descriptive Stats'!$B$61-'Descriptive Stats'!$B$60)</f>
        <v>0.05224972879</v>
      </c>
      <c r="M121" s="57">
        <f t="shared" si="4"/>
        <v>-0.6410280295</v>
      </c>
      <c r="N121" s="55">
        <f>(M121-'Descriptive Stats'!$B$65)/('Descriptive Stats'!$B$66-'Descriptive Stats'!$B$65)</f>
        <v>0.364879062</v>
      </c>
      <c r="O121" s="58">
        <f t="shared" si="5"/>
        <v>5.327109795</v>
      </c>
      <c r="P121" s="49"/>
      <c r="Q121" s="50">
        <v>0.0</v>
      </c>
      <c r="R121" s="51"/>
      <c r="S121" s="51"/>
      <c r="U121" s="52">
        <v>44995.0</v>
      </c>
      <c r="V121" s="53">
        <v>7.235</v>
      </c>
      <c r="W121" s="53">
        <v>7.239</v>
      </c>
      <c r="X121" s="53">
        <v>7.24</v>
      </c>
      <c r="Y121" s="53">
        <v>7.21</v>
      </c>
    </row>
    <row r="122">
      <c r="A122" s="44">
        <v>44466.0</v>
      </c>
      <c r="B122" s="45">
        <v>124.949997</v>
      </c>
      <c r="C122" s="45">
        <v>125.949997</v>
      </c>
      <c r="D122" s="45">
        <v>120.75</v>
      </c>
      <c r="E122" s="45">
        <v>122.300003</v>
      </c>
      <c r="F122" s="45">
        <v>122.300003</v>
      </c>
      <c r="G122" s="45">
        <v>467938.0</v>
      </c>
      <c r="H122" s="45">
        <f>(G122-'Descriptive Stats'!$B$55)/('Descriptive Stats'!$B$56-'Descriptive Stats'!$B$55)</f>
        <v>0.02309605504</v>
      </c>
      <c r="I122" s="46">
        <f t="shared" si="2"/>
        <v>0.9862903468</v>
      </c>
      <c r="J122" s="46">
        <f t="shared" si="3"/>
        <v>-0.01370965323</v>
      </c>
      <c r="K122" s="47">
        <f t="shared" si="1"/>
        <v>5.199997</v>
      </c>
      <c r="L122" s="47">
        <f>(K122-'Descriptive Stats'!$B$60)/('Descriptive Stats'!$B$61-'Descriptive Stats'!$B$60)</f>
        <v>0.1233672096</v>
      </c>
      <c r="M122" s="57">
        <f t="shared" si="4"/>
        <v>-1.370965323</v>
      </c>
      <c r="N122" s="55">
        <f>(M122-'Descriptive Stats'!$B$65)/('Descriptive Stats'!$B$66-'Descriptive Stats'!$B$65)</f>
        <v>0.3374405629</v>
      </c>
      <c r="O122" s="58">
        <f t="shared" si="5"/>
        <v>32.92975663</v>
      </c>
      <c r="P122" s="49"/>
      <c r="Q122" s="50">
        <v>0.0</v>
      </c>
      <c r="R122" s="51"/>
      <c r="S122" s="51"/>
      <c r="U122" s="52" t="s">
        <v>119</v>
      </c>
      <c r="V122" s="53">
        <v>7.21</v>
      </c>
      <c r="W122" s="53">
        <v>7.241</v>
      </c>
      <c r="X122" s="53">
        <v>7.241</v>
      </c>
      <c r="Y122" s="53">
        <v>7.188</v>
      </c>
    </row>
    <row r="123">
      <c r="A123" s="44">
        <v>44467.0</v>
      </c>
      <c r="B123" s="45">
        <v>122.449997</v>
      </c>
      <c r="C123" s="45">
        <v>129.600006</v>
      </c>
      <c r="D123" s="45">
        <v>121.949997</v>
      </c>
      <c r="E123" s="45">
        <v>126.5</v>
      </c>
      <c r="F123" s="45">
        <v>126.5</v>
      </c>
      <c r="G123" s="45">
        <v>1026120.0</v>
      </c>
      <c r="H123" s="45">
        <f>(G123-'Descriptive Stats'!$B$55)/('Descriptive Stats'!$B$56-'Descriptive Stats'!$B$55)</f>
        <v>0.05449528636</v>
      </c>
      <c r="I123" s="46">
        <f t="shared" si="2"/>
        <v>1.034341757</v>
      </c>
      <c r="J123" s="46">
        <f t="shared" si="3"/>
        <v>0.03434175713</v>
      </c>
      <c r="K123" s="47">
        <f t="shared" si="1"/>
        <v>7.650009</v>
      </c>
      <c r="L123" s="47">
        <f>(K123-'Descriptive Stats'!$B$60)/('Descriptive Stats'!$B$61-'Descriptive Stats'!$B$60)</f>
        <v>0.1944851258</v>
      </c>
      <c r="M123" s="54">
        <f t="shared" si="4"/>
        <v>3.434175713</v>
      </c>
      <c r="N123" s="55">
        <f>(M123-'Descriptive Stats'!$B$65)/('Descriptive Stats'!$B$66-'Descriptive Stats'!$B$65)</f>
        <v>0.518066843</v>
      </c>
      <c r="O123" s="56">
        <f t="shared" si="5"/>
        <v>119.2854609</v>
      </c>
      <c r="P123" s="49"/>
      <c r="Q123" s="50">
        <v>0.0</v>
      </c>
      <c r="R123" s="51"/>
      <c r="S123" s="51"/>
      <c r="U123" s="52" t="s">
        <v>120</v>
      </c>
      <c r="V123" s="53">
        <v>7.238</v>
      </c>
      <c r="W123" s="53">
        <v>7.214</v>
      </c>
      <c r="X123" s="53">
        <v>7.241</v>
      </c>
      <c r="Y123" s="53">
        <v>7.148</v>
      </c>
    </row>
    <row r="124">
      <c r="A124" s="44">
        <v>44468.0</v>
      </c>
      <c r="B124" s="45">
        <v>125.599998</v>
      </c>
      <c r="C124" s="45">
        <v>127.449997</v>
      </c>
      <c r="D124" s="45">
        <v>123.5</v>
      </c>
      <c r="E124" s="45">
        <v>126.5</v>
      </c>
      <c r="F124" s="45">
        <v>126.5</v>
      </c>
      <c r="G124" s="45">
        <v>467784.0</v>
      </c>
      <c r="H124" s="45">
        <f>(G124-'Descriptive Stats'!$B$55)/('Descriptive Stats'!$B$56-'Descriptive Stats'!$B$55)</f>
        <v>0.02308739213</v>
      </c>
      <c r="I124" s="46">
        <f t="shared" si="2"/>
        <v>1</v>
      </c>
      <c r="J124" s="46">
        <f t="shared" si="3"/>
        <v>0</v>
      </c>
      <c r="K124" s="47">
        <f t="shared" si="1"/>
        <v>3.949997</v>
      </c>
      <c r="L124" s="47">
        <f>(K124-'Descriptive Stats'!$B$60)/('Descriptive Stats'!$B$61-'Descriptive Stats'!$B$60)</f>
        <v>0.08708273618</v>
      </c>
      <c r="M124" s="54">
        <f t="shared" si="4"/>
        <v>0</v>
      </c>
      <c r="N124" s="55">
        <f>(M124-'Descriptive Stats'!$B$65)/('Descriptive Stats'!$B$66-'Descriptive Stats'!$B$65)</f>
        <v>0.3889754429</v>
      </c>
      <c r="O124" s="56">
        <f t="shared" si="5"/>
        <v>-54.41234943</v>
      </c>
      <c r="P124" s="49"/>
      <c r="Q124" s="50">
        <v>0.0</v>
      </c>
      <c r="R124" s="51"/>
      <c r="S124" s="51"/>
      <c r="U124" s="52" t="s">
        <v>121</v>
      </c>
      <c r="V124" s="53">
        <v>7.173</v>
      </c>
      <c r="W124" s="53">
        <v>7.173</v>
      </c>
      <c r="X124" s="53">
        <v>7.173</v>
      </c>
      <c r="Y124" s="53">
        <v>7.173</v>
      </c>
    </row>
    <row r="125">
      <c r="A125" s="44">
        <v>44469.0</v>
      </c>
      <c r="B125" s="45">
        <v>126.949997</v>
      </c>
      <c r="C125" s="45">
        <v>131.0</v>
      </c>
      <c r="D125" s="45">
        <v>125.400002</v>
      </c>
      <c r="E125" s="45">
        <v>125.949997</v>
      </c>
      <c r="F125" s="45">
        <v>125.949997</v>
      </c>
      <c r="G125" s="45">
        <v>676765.0</v>
      </c>
      <c r="H125" s="45">
        <f>(G125-'Descriptive Stats'!$B$55)/('Descriptive Stats'!$B$56-'Descriptive Stats'!$B$55)</f>
        <v>0.03484313266</v>
      </c>
      <c r="I125" s="46">
        <f t="shared" si="2"/>
        <v>0.9956521502</v>
      </c>
      <c r="J125" s="46">
        <f t="shared" si="3"/>
        <v>-0.004347849802</v>
      </c>
      <c r="K125" s="47">
        <f t="shared" si="1"/>
        <v>5.599998</v>
      </c>
      <c r="L125" s="47">
        <f>(K125-'Descriptive Stats'!$B$60)/('Descriptive Stats'!$B$61-'Descriptive Stats'!$B$60)</f>
        <v>0.1349782701</v>
      </c>
      <c r="M125" s="57">
        <f t="shared" si="4"/>
        <v>-0.4347849802</v>
      </c>
      <c r="N125" s="55">
        <f>(M125-'Descriptive Stats'!$B$65)/('Descriptive Stats'!$B$66-'Descriptive Stats'!$B$65)</f>
        <v>0.3726317824</v>
      </c>
      <c r="O125" s="56">
        <f t="shared" si="5"/>
        <v>44.67467891</v>
      </c>
      <c r="P125" s="49"/>
      <c r="Q125" s="50">
        <v>0.0</v>
      </c>
      <c r="R125" s="51"/>
      <c r="S125" s="51"/>
      <c r="U125" s="52" t="s">
        <v>122</v>
      </c>
      <c r="V125" s="53">
        <v>7.146</v>
      </c>
      <c r="W125" s="53">
        <v>7.178</v>
      </c>
      <c r="X125" s="53">
        <v>7.18</v>
      </c>
      <c r="Y125" s="53">
        <v>7.144</v>
      </c>
    </row>
    <row r="126">
      <c r="A126" s="44">
        <v>44470.0</v>
      </c>
      <c r="B126" s="45">
        <v>125.449997</v>
      </c>
      <c r="C126" s="45">
        <v>127.5</v>
      </c>
      <c r="D126" s="45">
        <v>125.0</v>
      </c>
      <c r="E126" s="45">
        <v>126.050003</v>
      </c>
      <c r="F126" s="45">
        <v>126.050003</v>
      </c>
      <c r="G126" s="45">
        <v>238770.0</v>
      </c>
      <c r="H126" s="45">
        <f>(G126-'Descriptive Stats'!$B$55)/('Descriptive Stats'!$B$56-'Descriptive Stats'!$B$55)</f>
        <v>0.01020474174</v>
      </c>
      <c r="I126" s="46">
        <f t="shared" si="2"/>
        <v>1.000794014</v>
      </c>
      <c r="J126" s="46">
        <f t="shared" si="3"/>
        <v>0.0007940135163</v>
      </c>
      <c r="K126" s="47">
        <f t="shared" si="1"/>
        <v>2.5</v>
      </c>
      <c r="L126" s="47">
        <f>(K126-'Descriptive Stats'!$B$60)/('Descriptive Stats'!$B$61-'Descriptive Stats'!$B$60)</f>
        <v>0.04499283411</v>
      </c>
      <c r="M126" s="54">
        <f t="shared" si="4"/>
        <v>0.07940135163</v>
      </c>
      <c r="N126" s="55">
        <f>(M126-'Descriptive Stats'!$B$65)/('Descriptive Stats'!$B$66-'Descriptive Stats'!$B$65)</f>
        <v>0.3919601567</v>
      </c>
      <c r="O126" s="56">
        <f t="shared" si="5"/>
        <v>-64.71892016</v>
      </c>
      <c r="P126" s="49"/>
      <c r="Q126" s="50">
        <v>0.0</v>
      </c>
      <c r="R126" s="51"/>
      <c r="S126" s="51"/>
      <c r="U126" s="52" t="s">
        <v>123</v>
      </c>
      <c r="V126" s="53">
        <v>7.15</v>
      </c>
      <c r="W126" s="53">
        <v>7.186</v>
      </c>
      <c r="X126" s="53">
        <v>7.186</v>
      </c>
      <c r="Y126" s="53">
        <v>7.124</v>
      </c>
    </row>
    <row r="127">
      <c r="A127" s="44">
        <v>44473.0</v>
      </c>
      <c r="B127" s="45">
        <v>126.699997</v>
      </c>
      <c r="C127" s="45">
        <v>130.800003</v>
      </c>
      <c r="D127" s="45">
        <v>126.099998</v>
      </c>
      <c r="E127" s="45">
        <v>128.350006</v>
      </c>
      <c r="F127" s="45">
        <v>128.350006</v>
      </c>
      <c r="G127" s="45">
        <v>560457.0</v>
      </c>
      <c r="H127" s="45">
        <f>(G127-'Descriptive Stats'!$B$55)/('Descriptive Stats'!$B$56-'Descriptive Stats'!$B$55)</f>
        <v>0.0283004964</v>
      </c>
      <c r="I127" s="46">
        <f t="shared" si="2"/>
        <v>1.018246751</v>
      </c>
      <c r="J127" s="46">
        <f t="shared" si="3"/>
        <v>0.01824675085</v>
      </c>
      <c r="K127" s="47">
        <f t="shared" si="1"/>
        <v>4.700005</v>
      </c>
      <c r="L127" s="47">
        <f>(K127-'Descriptive Stats'!$B$60)/('Descriptive Stats'!$B$61-'Descriptive Stats'!$B$60)</f>
        <v>0.1088536524</v>
      </c>
      <c r="M127" s="54">
        <f t="shared" si="4"/>
        <v>1.824675085</v>
      </c>
      <c r="N127" s="55">
        <f>(M127-'Descriptive Stats'!$B$65)/('Descriptive Stats'!$B$66-'Descriptive Stats'!$B$65)</f>
        <v>0.4575653699</v>
      </c>
      <c r="O127" s="58">
        <f t="shared" si="5"/>
        <v>134.7267245</v>
      </c>
      <c r="P127" s="49"/>
      <c r="Q127" s="50">
        <v>0.0</v>
      </c>
      <c r="R127" s="51"/>
      <c r="S127" s="51"/>
      <c r="U127" s="52" t="s">
        <v>124</v>
      </c>
      <c r="V127" s="53">
        <v>7.15</v>
      </c>
      <c r="W127" s="53">
        <v>7.11</v>
      </c>
      <c r="X127" s="53">
        <v>7.164</v>
      </c>
      <c r="Y127" s="53">
        <v>7.086</v>
      </c>
    </row>
    <row r="128">
      <c r="A128" s="44">
        <v>44474.0</v>
      </c>
      <c r="B128" s="45">
        <v>128.5</v>
      </c>
      <c r="C128" s="45">
        <v>133.100006</v>
      </c>
      <c r="D128" s="45">
        <v>128.0</v>
      </c>
      <c r="E128" s="45">
        <v>130.399994</v>
      </c>
      <c r="F128" s="45">
        <v>130.399994</v>
      </c>
      <c r="G128" s="45">
        <v>643651.0</v>
      </c>
      <c r="H128" s="45">
        <f>(G128-'Descriptive Stats'!$B$55)/('Descriptive Stats'!$B$56-'Descriptive Stats'!$B$55)</f>
        <v>0.03298038154</v>
      </c>
      <c r="I128" s="46">
        <f t="shared" si="2"/>
        <v>1.015971857</v>
      </c>
      <c r="J128" s="46">
        <f t="shared" si="3"/>
        <v>0.01597185745</v>
      </c>
      <c r="K128" s="47">
        <f t="shared" si="1"/>
        <v>5.100006</v>
      </c>
      <c r="L128" s="47">
        <f>(K128-'Descriptive Stats'!$B$60)/('Descriptive Stats'!$B$61-'Descriptive Stats'!$B$60)</f>
        <v>0.120464713</v>
      </c>
      <c r="M128" s="54">
        <f t="shared" si="4"/>
        <v>1.597185745</v>
      </c>
      <c r="N128" s="55">
        <f>(M128-'Descriptive Stats'!$B$65)/('Descriptive Stats'!$B$66-'Descriptive Stats'!$B$65)</f>
        <v>0.4490139969</v>
      </c>
      <c r="O128" s="58">
        <f t="shared" si="5"/>
        <v>14.8439577</v>
      </c>
      <c r="P128" s="49"/>
      <c r="Q128" s="50">
        <v>0.0</v>
      </c>
      <c r="R128" s="51"/>
      <c r="S128" s="51"/>
      <c r="U128" s="52" t="s">
        <v>125</v>
      </c>
      <c r="V128" s="53">
        <v>7.136</v>
      </c>
      <c r="W128" s="53">
        <v>7.207</v>
      </c>
      <c r="X128" s="53">
        <v>7.207</v>
      </c>
      <c r="Y128" s="53">
        <v>7.129</v>
      </c>
    </row>
    <row r="129">
      <c r="A129" s="44">
        <v>44475.0</v>
      </c>
      <c r="B129" s="45">
        <v>131.300003</v>
      </c>
      <c r="C129" s="45">
        <v>134.75</v>
      </c>
      <c r="D129" s="45">
        <v>127.699997</v>
      </c>
      <c r="E129" s="45">
        <v>128.399994</v>
      </c>
      <c r="F129" s="45">
        <v>128.399994</v>
      </c>
      <c r="G129" s="45">
        <v>649437.0</v>
      </c>
      <c r="H129" s="45">
        <f>(G129-'Descriptive Stats'!$B$55)/('Descriptive Stats'!$B$56-'Descriptive Stats'!$B$55)</f>
        <v>0.03330585953</v>
      </c>
      <c r="I129" s="46">
        <f t="shared" si="2"/>
        <v>0.984662576</v>
      </c>
      <c r="J129" s="46">
        <f t="shared" si="3"/>
        <v>-0.01533742402</v>
      </c>
      <c r="K129" s="47">
        <f t="shared" si="1"/>
        <v>7.050003</v>
      </c>
      <c r="L129" s="47">
        <f>(K129-'Descriptive Stats'!$B$60)/('Descriptive Stats'!$B$61-'Descriptive Stats'!$B$60)</f>
        <v>0.1770684044</v>
      </c>
      <c r="M129" s="57">
        <f t="shared" si="4"/>
        <v>-1.533742402</v>
      </c>
      <c r="N129" s="55">
        <f>(M129-'Descriptive Stats'!$B$65)/('Descriptive Stats'!$B$66-'Descriptive Stats'!$B$65)</f>
        <v>0.3313217376</v>
      </c>
      <c r="O129" s="56">
        <f t="shared" si="5"/>
        <v>0.8989343604</v>
      </c>
      <c r="P129" s="49"/>
      <c r="Q129" s="50">
        <v>0.0</v>
      </c>
      <c r="R129" s="51"/>
      <c r="S129" s="51"/>
      <c r="U129" s="52" t="s">
        <v>126</v>
      </c>
      <c r="V129" s="53">
        <v>7.153</v>
      </c>
      <c r="W129" s="53">
        <v>7.171</v>
      </c>
      <c r="X129" s="53">
        <v>7.171</v>
      </c>
      <c r="Y129" s="53">
        <v>7.143</v>
      </c>
    </row>
    <row r="130">
      <c r="A130" s="44">
        <v>44476.0</v>
      </c>
      <c r="B130" s="45">
        <v>129.300003</v>
      </c>
      <c r="C130" s="45">
        <v>134.75</v>
      </c>
      <c r="D130" s="45">
        <v>129.0</v>
      </c>
      <c r="E130" s="45">
        <v>133.100006</v>
      </c>
      <c r="F130" s="45">
        <v>133.100006</v>
      </c>
      <c r="G130" s="45">
        <v>891834.0</v>
      </c>
      <c r="H130" s="45">
        <f>(G130-'Descriptive Stats'!$B$55)/('Descriptive Stats'!$B$56-'Descriptive Stats'!$B$55)</f>
        <v>0.04694133948</v>
      </c>
      <c r="I130" s="46">
        <f t="shared" si="2"/>
        <v>1.036604457</v>
      </c>
      <c r="J130" s="46">
        <f t="shared" si="3"/>
        <v>0.03660445654</v>
      </c>
      <c r="K130" s="47">
        <f t="shared" si="1"/>
        <v>5.75</v>
      </c>
      <c r="L130" s="47">
        <f>(K130-'Descriptive Stats'!$B$60)/('Descriptive Stats'!$B$61-'Descriptive Stats'!$B$60)</f>
        <v>0.139332465</v>
      </c>
      <c r="M130" s="54">
        <f t="shared" si="4"/>
        <v>3.660445654</v>
      </c>
      <c r="N130" s="55">
        <f>(M130-'Descriptive Stats'!$B$65)/('Descriptive Stats'!$B$66-'Descriptive Stats'!$B$65)</f>
        <v>0.5265723786</v>
      </c>
      <c r="O130" s="58">
        <f t="shared" si="5"/>
        <v>37.32417463</v>
      </c>
      <c r="P130" s="49"/>
      <c r="Q130" s="50">
        <v>0.0</v>
      </c>
      <c r="R130" s="51"/>
      <c r="S130" s="51"/>
      <c r="U130" s="52" t="s">
        <v>127</v>
      </c>
      <c r="V130" s="53">
        <v>7.149</v>
      </c>
      <c r="W130" s="53">
        <v>7.193</v>
      </c>
      <c r="X130" s="53">
        <v>7.193</v>
      </c>
      <c r="Y130" s="53">
        <v>7.139</v>
      </c>
    </row>
    <row r="131">
      <c r="A131" s="44">
        <v>44477.0</v>
      </c>
      <c r="B131" s="45">
        <v>133.899994</v>
      </c>
      <c r="C131" s="45">
        <v>136.75</v>
      </c>
      <c r="D131" s="45">
        <v>132.649994</v>
      </c>
      <c r="E131" s="45">
        <v>133.800003</v>
      </c>
      <c r="F131" s="45">
        <v>133.800003</v>
      </c>
      <c r="G131" s="45">
        <v>750065.0</v>
      </c>
      <c r="H131" s="45">
        <f>(G131-'Descriptive Stats'!$B$55)/('Descriptive Stats'!$B$56-'Descriptive Stats'!$B$55)</f>
        <v>0.03896645383</v>
      </c>
      <c r="I131" s="46">
        <f t="shared" si="2"/>
        <v>1.005259181</v>
      </c>
      <c r="J131" s="46">
        <f t="shared" si="3"/>
        <v>0.00525918083</v>
      </c>
      <c r="K131" s="47">
        <f t="shared" si="1"/>
        <v>4.100006</v>
      </c>
      <c r="L131" s="47">
        <f>(K131-'Descriptive Stats'!$B$60)/('Descriptive Stats'!$B$61-'Descriptive Stats'!$B$60)</f>
        <v>0.09143713423</v>
      </c>
      <c r="M131" s="54">
        <f t="shared" si="4"/>
        <v>0.525918083</v>
      </c>
      <c r="N131" s="55">
        <f>(M131-'Descriptive Stats'!$B$65)/('Descriptive Stats'!$B$66-'Descriptive Stats'!$B$65)</f>
        <v>0.4087448162</v>
      </c>
      <c r="O131" s="58">
        <f t="shared" si="5"/>
        <v>-15.89634394</v>
      </c>
      <c r="P131" s="49"/>
      <c r="Q131" s="50">
        <v>0.0</v>
      </c>
      <c r="R131" s="51"/>
      <c r="S131" s="51"/>
      <c r="U131" s="52" t="s">
        <v>128</v>
      </c>
      <c r="V131" s="53">
        <v>7.158</v>
      </c>
      <c r="W131" s="53">
        <v>7.117</v>
      </c>
      <c r="X131" s="53">
        <v>7.166</v>
      </c>
      <c r="Y131" s="53">
        <v>7.105</v>
      </c>
    </row>
    <row r="132">
      <c r="A132" s="44">
        <v>44480.0</v>
      </c>
      <c r="B132" s="45">
        <v>134.649994</v>
      </c>
      <c r="C132" s="45">
        <v>139.899994</v>
      </c>
      <c r="D132" s="45">
        <v>131.699997</v>
      </c>
      <c r="E132" s="45">
        <v>135.350006</v>
      </c>
      <c r="F132" s="45">
        <v>135.350006</v>
      </c>
      <c r="G132" s="45">
        <v>1175373.0</v>
      </c>
      <c r="H132" s="45">
        <f>(G132-'Descriptive Stats'!$B$55)/('Descriptive Stats'!$B$56-'Descriptive Stats'!$B$55)</f>
        <v>0.06289116705</v>
      </c>
      <c r="I132" s="46">
        <f t="shared" si="2"/>
        <v>1.011584477</v>
      </c>
      <c r="J132" s="46">
        <f t="shared" si="3"/>
        <v>0.01158447657</v>
      </c>
      <c r="K132" s="47">
        <f t="shared" si="1"/>
        <v>8.199997</v>
      </c>
      <c r="L132" s="47">
        <f>(K132-'Descriptive Stats'!$B$60)/('Descriptive Stats'!$B$61-'Descriptive Stats'!$B$60)</f>
        <v>0.2104499458</v>
      </c>
      <c r="M132" s="54">
        <f t="shared" si="4"/>
        <v>1.158447657</v>
      </c>
      <c r="N132" s="55">
        <f>(M132-'Descriptive Stats'!$B$65)/('Descriptive Stats'!$B$66-'Descriptive Stats'!$B$65)</f>
        <v>0.4325217383</v>
      </c>
      <c r="O132" s="58">
        <f t="shared" si="5"/>
        <v>56.70281909</v>
      </c>
      <c r="P132" s="49"/>
      <c r="Q132" s="50">
        <v>0.0</v>
      </c>
      <c r="R132" s="51"/>
      <c r="S132" s="51"/>
      <c r="U132" s="52" t="s">
        <v>129</v>
      </c>
      <c r="V132" s="53">
        <v>7.101</v>
      </c>
      <c r="W132" s="53">
        <v>7.157</v>
      </c>
      <c r="X132" s="53">
        <v>7.157</v>
      </c>
      <c r="Y132" s="53">
        <v>7.096</v>
      </c>
    </row>
    <row r="133">
      <c r="A133" s="44">
        <v>44481.0</v>
      </c>
      <c r="B133" s="45">
        <v>135.600006</v>
      </c>
      <c r="C133" s="45">
        <v>140.75</v>
      </c>
      <c r="D133" s="45">
        <v>134.5</v>
      </c>
      <c r="E133" s="45">
        <v>135.699997</v>
      </c>
      <c r="F133" s="45">
        <v>135.699997</v>
      </c>
      <c r="G133" s="45">
        <v>1088486.0</v>
      </c>
      <c r="H133" s="45">
        <f>(G133-'Descriptive Stats'!$B$55)/('Descriptive Stats'!$B$56-'Descriptive Stats'!$B$55)</f>
        <v>0.05800354077</v>
      </c>
      <c r="I133" s="46">
        <f t="shared" si="2"/>
        <v>1.002585822</v>
      </c>
      <c r="J133" s="46">
        <f t="shared" si="3"/>
        <v>0.002585821828</v>
      </c>
      <c r="K133" s="47">
        <f t="shared" si="1"/>
        <v>6.25</v>
      </c>
      <c r="L133" s="47">
        <f>(K133-'Descriptive Stats'!$B$60)/('Descriptive Stats'!$B$61-'Descriptive Stats'!$B$60)</f>
        <v>0.1538462543</v>
      </c>
      <c r="M133" s="54">
        <f t="shared" si="4"/>
        <v>0.2585821828</v>
      </c>
      <c r="N133" s="55">
        <f>(M133-'Descriptive Stats'!$B$65)/('Descriptive Stats'!$B$66-'Descriptive Stats'!$B$65)</f>
        <v>0.3986956025</v>
      </c>
      <c r="O133" s="58">
        <f t="shared" si="5"/>
        <v>-7.392291638</v>
      </c>
      <c r="P133" s="49"/>
      <c r="Q133" s="50">
        <v>0.0</v>
      </c>
      <c r="R133" s="51"/>
      <c r="S133" s="51"/>
      <c r="U133" s="52" t="s">
        <v>130</v>
      </c>
      <c r="V133" s="53">
        <v>7.172</v>
      </c>
      <c r="W133" s="53">
        <v>7.19</v>
      </c>
      <c r="X133" s="53">
        <v>7.19</v>
      </c>
      <c r="Y133" s="53">
        <v>7.171</v>
      </c>
    </row>
    <row r="134">
      <c r="A134" s="44">
        <v>44482.0</v>
      </c>
      <c r="B134" s="45">
        <v>136.699997</v>
      </c>
      <c r="C134" s="45">
        <v>149.0</v>
      </c>
      <c r="D134" s="45">
        <v>135.800003</v>
      </c>
      <c r="E134" s="45">
        <v>146.149994</v>
      </c>
      <c r="F134" s="45">
        <v>146.149994</v>
      </c>
      <c r="G134" s="45">
        <v>2091642.0</v>
      </c>
      <c r="H134" s="45">
        <f>(G134-'Descriptive Stats'!$B$55)/('Descriptive Stats'!$B$56-'Descriptive Stats'!$B$55)</f>
        <v>0.1144337504</v>
      </c>
      <c r="I134" s="46">
        <f t="shared" si="2"/>
        <v>1.077008086</v>
      </c>
      <c r="J134" s="46">
        <f t="shared" si="3"/>
        <v>0.07700808571</v>
      </c>
      <c r="K134" s="47">
        <f t="shared" si="1"/>
        <v>13.199997</v>
      </c>
      <c r="L134" s="47">
        <f>(K134-'Descriptive Stats'!$B$60)/('Descriptive Stats'!$B$61-'Descriptive Stats'!$B$60)</f>
        <v>0.3555878394</v>
      </c>
      <c r="M134" s="54">
        <f t="shared" si="4"/>
        <v>7.700808571</v>
      </c>
      <c r="N134" s="55">
        <f>(M134-'Descriptive Stats'!$B$65)/('Descriptive Stats'!$B$66-'Descriptive Stats'!$B$65)</f>
        <v>0.6784504855</v>
      </c>
      <c r="O134" s="58">
        <f t="shared" si="5"/>
        <v>92.16067088</v>
      </c>
      <c r="P134" s="49"/>
      <c r="Q134" s="50">
        <v>0.0</v>
      </c>
      <c r="R134" s="51"/>
      <c r="S134" s="51"/>
      <c r="U134" s="52">
        <v>45269.0</v>
      </c>
      <c r="V134" s="53">
        <v>7.203</v>
      </c>
      <c r="W134" s="53">
        <v>7.222</v>
      </c>
      <c r="X134" s="53">
        <v>7.222</v>
      </c>
      <c r="Y134" s="53">
        <v>7.194</v>
      </c>
    </row>
    <row r="135">
      <c r="A135" s="44">
        <v>44483.0</v>
      </c>
      <c r="B135" s="45">
        <v>148.75</v>
      </c>
      <c r="C135" s="45">
        <v>149.699997</v>
      </c>
      <c r="D135" s="45">
        <v>140.149994</v>
      </c>
      <c r="E135" s="45">
        <v>141.399994</v>
      </c>
      <c r="F135" s="45">
        <v>141.399994</v>
      </c>
      <c r="G135" s="45">
        <v>1084201.0</v>
      </c>
      <c r="H135" s="45">
        <f>(G135-'Descriptive Stats'!$B$55)/('Descriptive Stats'!$B$56-'Descriptive Stats'!$B$55)</f>
        <v>0.05776249805</v>
      </c>
      <c r="I135" s="46">
        <f t="shared" si="2"/>
        <v>0.9674991434</v>
      </c>
      <c r="J135" s="46">
        <f t="shared" si="3"/>
        <v>-0.03250085662</v>
      </c>
      <c r="K135" s="47">
        <f t="shared" si="1"/>
        <v>9.550003</v>
      </c>
      <c r="L135" s="47">
        <f>(K135-'Descriptive Stats'!$B$60)/('Descriptive Stats'!$B$61-'Descriptive Stats'!$B$60)</f>
        <v>0.2496373512</v>
      </c>
      <c r="M135" s="57">
        <f t="shared" si="4"/>
        <v>-3.250085662</v>
      </c>
      <c r="N135" s="55">
        <f>(M135-'Descriptive Stats'!$B$65)/('Descriptive Stats'!$B$66-'Descriptive Stats'!$B$65)</f>
        <v>0.2668040271</v>
      </c>
      <c r="O135" s="58">
        <f t="shared" si="5"/>
        <v>-48.16507796</v>
      </c>
      <c r="P135" s="49"/>
      <c r="Q135" s="50">
        <v>0.0</v>
      </c>
      <c r="R135" s="51"/>
      <c r="S135" s="51"/>
      <c r="U135" s="52">
        <v>45239.0</v>
      </c>
      <c r="V135" s="53">
        <v>7.209</v>
      </c>
      <c r="W135" s="53">
        <v>7.188</v>
      </c>
      <c r="X135" s="53">
        <v>7.214</v>
      </c>
      <c r="Y135" s="53">
        <v>7.183</v>
      </c>
    </row>
    <row r="136">
      <c r="A136" s="44">
        <v>44487.0</v>
      </c>
      <c r="B136" s="45">
        <v>142.600006</v>
      </c>
      <c r="C136" s="45">
        <v>143.5</v>
      </c>
      <c r="D136" s="45">
        <v>136.149994</v>
      </c>
      <c r="E136" s="45">
        <v>136.850006</v>
      </c>
      <c r="F136" s="45">
        <v>136.850006</v>
      </c>
      <c r="G136" s="45">
        <v>778253.0</v>
      </c>
      <c r="H136" s="45">
        <f>(G136-'Descriptive Stats'!$B$55)/('Descriptive Stats'!$B$56-'Descriptive Stats'!$B$55)</f>
        <v>0.04055210427</v>
      </c>
      <c r="I136" s="46">
        <f t="shared" si="2"/>
        <v>0.9678218657</v>
      </c>
      <c r="J136" s="46">
        <f t="shared" si="3"/>
        <v>-0.03217813432</v>
      </c>
      <c r="K136" s="47">
        <f t="shared" si="1"/>
        <v>7.350006</v>
      </c>
      <c r="L136" s="47">
        <f>(K136-'Descriptive Stats'!$B$60)/('Descriptive Stats'!$B$61-'Descriptive Stats'!$B$60)</f>
        <v>0.1857767651</v>
      </c>
      <c r="M136" s="57">
        <f t="shared" si="4"/>
        <v>-3.217813432</v>
      </c>
      <c r="N136" s="55">
        <f>(M136-'Descriptive Stats'!$B$65)/('Descriptive Stats'!$B$66-'Descriptive Stats'!$B$65)</f>
        <v>0.2680171471</v>
      </c>
      <c r="O136" s="58">
        <f t="shared" si="5"/>
        <v>-28.2187528</v>
      </c>
      <c r="P136" s="49"/>
      <c r="Q136" s="50">
        <v>0.0</v>
      </c>
      <c r="R136" s="51"/>
      <c r="S136" s="51"/>
      <c r="U136" s="52">
        <v>45147.0</v>
      </c>
      <c r="V136" s="53">
        <v>7.199</v>
      </c>
      <c r="W136" s="53">
        <v>7.183</v>
      </c>
      <c r="X136" s="53">
        <v>7.207</v>
      </c>
      <c r="Y136" s="53">
        <v>7.165</v>
      </c>
    </row>
    <row r="137">
      <c r="A137" s="44">
        <v>44488.0</v>
      </c>
      <c r="B137" s="45">
        <v>137.800003</v>
      </c>
      <c r="C137" s="45">
        <v>139.300003</v>
      </c>
      <c r="D137" s="45">
        <v>130.850006</v>
      </c>
      <c r="E137" s="45">
        <v>131.899994</v>
      </c>
      <c r="F137" s="45">
        <v>131.899994</v>
      </c>
      <c r="G137" s="45">
        <v>641175.0</v>
      </c>
      <c r="H137" s="45">
        <f>(G137-'Descriptive Stats'!$B$55)/('Descriptive Stats'!$B$56-'Descriptive Stats'!$B$55)</f>
        <v>0.03284109992</v>
      </c>
      <c r="I137" s="46">
        <f t="shared" si="2"/>
        <v>0.9638289238</v>
      </c>
      <c r="J137" s="46">
        <f t="shared" si="3"/>
        <v>-0.03617107624</v>
      </c>
      <c r="K137" s="47">
        <f t="shared" si="1"/>
        <v>8.449997</v>
      </c>
      <c r="L137" s="47">
        <f>(K137-'Descriptive Stats'!$B$60)/('Descriptive Stats'!$B$61-'Descriptive Stats'!$B$60)</f>
        <v>0.2177068404</v>
      </c>
      <c r="M137" s="57">
        <f t="shared" si="4"/>
        <v>-3.617107624</v>
      </c>
      <c r="N137" s="55">
        <f>(M137-'Descriptive Stats'!$B$65)/('Descriptive Stats'!$B$66-'Descriptive Stats'!$B$65)</f>
        <v>0.253007593</v>
      </c>
      <c r="O137" s="56">
        <f t="shared" si="5"/>
        <v>-17.61355241</v>
      </c>
      <c r="P137" s="49"/>
      <c r="Q137" s="50">
        <v>0.0</v>
      </c>
      <c r="R137" s="51"/>
      <c r="S137" s="51"/>
      <c r="U137" s="52">
        <v>45116.0</v>
      </c>
      <c r="V137" s="53">
        <v>7.173</v>
      </c>
      <c r="W137" s="53">
        <v>7.229</v>
      </c>
      <c r="X137" s="53">
        <v>7.229</v>
      </c>
      <c r="Y137" s="53">
        <v>7.158</v>
      </c>
    </row>
    <row r="138">
      <c r="A138" s="44">
        <v>44489.0</v>
      </c>
      <c r="B138" s="45">
        <v>132.0</v>
      </c>
      <c r="C138" s="45">
        <v>137.800003</v>
      </c>
      <c r="D138" s="45">
        <v>130.350006</v>
      </c>
      <c r="E138" s="45">
        <v>135.75</v>
      </c>
      <c r="F138" s="45">
        <v>135.75</v>
      </c>
      <c r="G138" s="45">
        <v>609333.0</v>
      </c>
      <c r="H138" s="45">
        <f>(G138-'Descriptive Stats'!$B$55)/('Descriptive Stats'!$B$56-'Descriptive Stats'!$B$55)</f>
        <v>0.0310499022</v>
      </c>
      <c r="I138" s="46">
        <f t="shared" si="2"/>
        <v>1.029188826</v>
      </c>
      <c r="J138" s="46">
        <f t="shared" si="3"/>
        <v>0.0291888262</v>
      </c>
      <c r="K138" s="47">
        <f t="shared" si="1"/>
        <v>7.449997</v>
      </c>
      <c r="L138" s="47">
        <f>(K138-'Descriptive Stats'!$B$60)/('Descriptive Stats'!$B$61-'Descriptive Stats'!$B$60)</f>
        <v>0.1886792617</v>
      </c>
      <c r="M138" s="54">
        <f t="shared" si="4"/>
        <v>2.91888262</v>
      </c>
      <c r="N138" s="55">
        <f>(M138-'Descriptive Stats'!$B$65)/('Descriptive Stats'!$B$66-'Descriptive Stats'!$B$65)</f>
        <v>0.4986968654</v>
      </c>
      <c r="O138" s="56">
        <f t="shared" si="5"/>
        <v>-4.966194877</v>
      </c>
      <c r="P138" s="49"/>
      <c r="Q138" s="50">
        <v>0.0</v>
      </c>
      <c r="R138" s="51"/>
      <c r="S138" s="51"/>
      <c r="U138" s="52">
        <v>45086.0</v>
      </c>
      <c r="V138" s="53">
        <v>7.21</v>
      </c>
      <c r="W138" s="53">
        <v>7.217</v>
      </c>
      <c r="X138" s="53">
        <v>7.232</v>
      </c>
      <c r="Y138" s="53">
        <v>7.209</v>
      </c>
    </row>
    <row r="139">
      <c r="A139" s="44">
        <v>44490.0</v>
      </c>
      <c r="B139" s="45">
        <v>136.850006</v>
      </c>
      <c r="C139" s="45">
        <v>137.350006</v>
      </c>
      <c r="D139" s="45">
        <v>130.800003</v>
      </c>
      <c r="E139" s="45">
        <v>131.899994</v>
      </c>
      <c r="F139" s="45">
        <v>131.899994</v>
      </c>
      <c r="G139" s="45">
        <v>427908.0</v>
      </c>
      <c r="H139" s="45">
        <f>(G139-'Descriptive Stats'!$B$55)/('Descriptive Stats'!$B$56-'Descriptive Stats'!$B$55)</f>
        <v>0.02084426042</v>
      </c>
      <c r="I139" s="46">
        <f t="shared" si="2"/>
        <v>0.9716389982</v>
      </c>
      <c r="J139" s="46">
        <f t="shared" si="3"/>
        <v>-0.02836100184</v>
      </c>
      <c r="K139" s="47">
        <f t="shared" si="1"/>
        <v>6.550003</v>
      </c>
      <c r="L139" s="47">
        <f>(K139-'Descriptive Stats'!$B$60)/('Descriptive Stats'!$B$61-'Descriptive Stats'!$B$60)</f>
        <v>0.162554615</v>
      </c>
      <c r="M139" s="57">
        <f t="shared" si="4"/>
        <v>-2.836100184</v>
      </c>
      <c r="N139" s="55">
        <f>(M139-'Descriptive Stats'!$B$65)/('Descriptive Stats'!$B$66-'Descriptive Stats'!$B$65)</f>
        <v>0.2823658298</v>
      </c>
      <c r="O139" s="56">
        <f t="shared" si="5"/>
        <v>-29.77435983</v>
      </c>
      <c r="P139" s="49"/>
      <c r="Q139" s="50">
        <v>0.0</v>
      </c>
      <c r="R139" s="51"/>
      <c r="S139" s="51"/>
      <c r="U139" s="52">
        <v>45055.0</v>
      </c>
      <c r="V139" s="53">
        <v>7.206</v>
      </c>
      <c r="W139" s="53">
        <v>7.21</v>
      </c>
      <c r="X139" s="53">
        <v>7.211</v>
      </c>
      <c r="Y139" s="53">
        <v>7.195</v>
      </c>
    </row>
    <row r="140">
      <c r="A140" s="44">
        <v>44491.0</v>
      </c>
      <c r="B140" s="45">
        <v>130.399994</v>
      </c>
      <c r="C140" s="45">
        <v>133.350006</v>
      </c>
      <c r="D140" s="45">
        <v>125.0</v>
      </c>
      <c r="E140" s="45">
        <v>127.800003</v>
      </c>
      <c r="F140" s="45">
        <v>127.800003</v>
      </c>
      <c r="G140" s="45">
        <v>409269.0</v>
      </c>
      <c r="H140" s="45">
        <f>(G140-'Descriptive Stats'!$B$55)/('Descriptive Stats'!$B$56-'Descriptive Stats'!$B$55)</f>
        <v>0.01979576678</v>
      </c>
      <c r="I140" s="46">
        <f t="shared" si="2"/>
        <v>0.9689159122</v>
      </c>
      <c r="J140" s="46">
        <f t="shared" si="3"/>
        <v>-0.03108408784</v>
      </c>
      <c r="K140" s="47">
        <f t="shared" si="1"/>
        <v>8.350006</v>
      </c>
      <c r="L140" s="47">
        <f>(K140-'Descriptive Stats'!$B$60)/('Descriptive Stats'!$B$61-'Descriptive Stats'!$B$60)</f>
        <v>0.2148043438</v>
      </c>
      <c r="M140" s="57">
        <f t="shared" si="4"/>
        <v>-3.108408784</v>
      </c>
      <c r="N140" s="55">
        <f>(M140-'Descriptive Stats'!$B$65)/('Descriptive Stats'!$B$66-'Descriptive Stats'!$B$65)</f>
        <v>0.2721296913</v>
      </c>
      <c r="O140" s="56">
        <f t="shared" si="5"/>
        <v>-4.355842845</v>
      </c>
      <c r="P140" s="49"/>
      <c r="Q140" s="50">
        <v>0.0</v>
      </c>
      <c r="R140" s="51"/>
      <c r="S140" s="51"/>
      <c r="U140" s="52">
        <v>45025.0</v>
      </c>
      <c r="V140" s="53">
        <v>7.204</v>
      </c>
      <c r="W140" s="53">
        <v>7.192</v>
      </c>
      <c r="X140" s="53">
        <v>7.206</v>
      </c>
      <c r="Y140" s="53">
        <v>7.186</v>
      </c>
    </row>
    <row r="141">
      <c r="A141" s="44">
        <v>44494.0</v>
      </c>
      <c r="B141" s="45">
        <v>130.899994</v>
      </c>
      <c r="C141" s="45">
        <v>132.0</v>
      </c>
      <c r="D141" s="45">
        <v>125.449997</v>
      </c>
      <c r="E141" s="45">
        <v>128.899994</v>
      </c>
      <c r="F141" s="45">
        <v>128.899994</v>
      </c>
      <c r="G141" s="45">
        <v>338591.0</v>
      </c>
      <c r="H141" s="45">
        <f>(G141-'Descriptive Stats'!$B$55)/('Descriptive Stats'!$B$56-'Descriptive Stats'!$B$55)</f>
        <v>0.01581994013</v>
      </c>
      <c r="I141" s="46">
        <f t="shared" si="2"/>
        <v>1.008607128</v>
      </c>
      <c r="J141" s="46">
        <f t="shared" si="3"/>
        <v>0.008607128123</v>
      </c>
      <c r="K141" s="47">
        <f t="shared" si="1"/>
        <v>6.550003</v>
      </c>
      <c r="L141" s="47">
        <f>(K141-'Descriptive Stats'!$B$60)/('Descriptive Stats'!$B$61-'Descriptive Stats'!$B$60)</f>
        <v>0.162554615</v>
      </c>
      <c r="M141" s="54">
        <f t="shared" si="4"/>
        <v>0.8607128123</v>
      </c>
      <c r="N141" s="55">
        <f>(M141-'Descriptive Stats'!$B$65)/('Descriptive Stats'!$B$66-'Descriptive Stats'!$B$65)</f>
        <v>0.4213298217</v>
      </c>
      <c r="O141" s="58">
        <f t="shared" si="5"/>
        <v>-17.26932653</v>
      </c>
      <c r="P141" s="49"/>
      <c r="Q141" s="50">
        <v>0.0</v>
      </c>
      <c r="R141" s="51"/>
      <c r="S141" s="51"/>
      <c r="U141" s="52">
        <v>44935.0</v>
      </c>
      <c r="V141" s="53">
        <v>7.175</v>
      </c>
      <c r="W141" s="53">
        <v>7.174</v>
      </c>
      <c r="X141" s="53">
        <v>7.184</v>
      </c>
      <c r="Y141" s="53">
        <v>7.163</v>
      </c>
    </row>
    <row r="142">
      <c r="A142" s="44">
        <v>44495.0</v>
      </c>
      <c r="B142" s="45">
        <v>129.899994</v>
      </c>
      <c r="C142" s="45">
        <v>137.0</v>
      </c>
      <c r="D142" s="45">
        <v>129.300003</v>
      </c>
      <c r="E142" s="45">
        <v>135.649994</v>
      </c>
      <c r="F142" s="45">
        <v>135.649994</v>
      </c>
      <c r="G142" s="45">
        <v>523747.0</v>
      </c>
      <c r="H142" s="45">
        <f>(G142-'Descriptive Stats'!$B$55)/('Descriptive Stats'!$B$56-'Descriptive Stats'!$B$55)</f>
        <v>0.02623546065</v>
      </c>
      <c r="I142" s="46">
        <f t="shared" si="2"/>
        <v>1.052366178</v>
      </c>
      <c r="J142" s="46">
        <f t="shared" si="3"/>
        <v>0.05236617777</v>
      </c>
      <c r="K142" s="47">
        <f t="shared" si="1"/>
        <v>7.699997</v>
      </c>
      <c r="L142" s="47">
        <f>(K142-'Descriptive Stats'!$B$60)/('Descriptive Stats'!$B$61-'Descriptive Stats'!$B$60)</f>
        <v>0.1959361564</v>
      </c>
      <c r="M142" s="54">
        <f t="shared" si="4"/>
        <v>5.236617777</v>
      </c>
      <c r="N142" s="55">
        <f>(M142-'Descriptive Stats'!$B$65)/('Descriptive Stats'!$B$66-'Descriptive Stats'!$B$65)</f>
        <v>0.5858210261</v>
      </c>
      <c r="O142" s="58">
        <f t="shared" si="5"/>
        <v>54.68426509</v>
      </c>
      <c r="P142" s="49"/>
      <c r="Q142" s="50">
        <v>0.0</v>
      </c>
      <c r="R142" s="51"/>
      <c r="S142" s="51"/>
      <c r="U142" s="52" t="s">
        <v>131</v>
      </c>
      <c r="V142" s="53">
        <v>7.166</v>
      </c>
      <c r="W142" s="53">
        <v>7.177</v>
      </c>
      <c r="X142" s="53">
        <v>7.186</v>
      </c>
      <c r="Y142" s="53">
        <v>7.164</v>
      </c>
    </row>
    <row r="143">
      <c r="A143" s="44">
        <v>44496.0</v>
      </c>
      <c r="B143" s="45">
        <v>136.75</v>
      </c>
      <c r="C143" s="45">
        <v>138.649994</v>
      </c>
      <c r="D143" s="45">
        <v>135.449997</v>
      </c>
      <c r="E143" s="45">
        <v>136.449997</v>
      </c>
      <c r="F143" s="45">
        <v>136.449997</v>
      </c>
      <c r="G143" s="45">
        <v>433626.0</v>
      </c>
      <c r="H143" s="45">
        <f>(G143-'Descriptive Stats'!$B$55)/('Descriptive Stats'!$B$56-'Descriptive Stats'!$B$55)</f>
        <v>0.02116591322</v>
      </c>
      <c r="I143" s="46">
        <f t="shared" si="2"/>
        <v>1.005897553</v>
      </c>
      <c r="J143" s="46">
        <f t="shared" si="3"/>
        <v>0.005897552786</v>
      </c>
      <c r="K143" s="47">
        <f t="shared" si="1"/>
        <v>3.199997</v>
      </c>
      <c r="L143" s="47">
        <f>(K143-'Descriptive Stats'!$B$60)/('Descriptive Stats'!$B$61-'Descriptive Stats'!$B$60)</f>
        <v>0.06531205213</v>
      </c>
      <c r="M143" s="54">
        <f t="shared" si="4"/>
        <v>0.5897552786</v>
      </c>
      <c r="N143" s="55">
        <f>(M143-'Descriptive Stats'!$B$65)/('Descriptive Stats'!$B$66-'Descriptive Stats'!$B$65)</f>
        <v>0.41114447</v>
      </c>
      <c r="O143" s="56">
        <f t="shared" si="5"/>
        <v>-17.20697207</v>
      </c>
      <c r="P143" s="49"/>
      <c r="Q143" s="50">
        <v>0.0</v>
      </c>
      <c r="R143" s="51"/>
      <c r="S143" s="51"/>
      <c r="U143" s="52" t="s">
        <v>132</v>
      </c>
      <c r="V143" s="53">
        <v>7.185</v>
      </c>
      <c r="W143" s="53">
        <v>7.153</v>
      </c>
      <c r="X143" s="53">
        <v>7.192</v>
      </c>
      <c r="Y143" s="53">
        <v>7.153</v>
      </c>
    </row>
    <row r="144">
      <c r="A144" s="44">
        <v>44497.0</v>
      </c>
      <c r="B144" s="45">
        <v>135.699997</v>
      </c>
      <c r="C144" s="45">
        <v>137.0</v>
      </c>
      <c r="D144" s="45">
        <v>131.300003</v>
      </c>
      <c r="E144" s="45">
        <v>132.199997</v>
      </c>
      <c r="F144" s="45">
        <v>132.199997</v>
      </c>
      <c r="G144" s="45">
        <v>255049.0</v>
      </c>
      <c r="H144" s="45">
        <f>(G144-'Descriptive Stats'!$B$55)/('Descriptive Stats'!$B$56-'Descriptive Stats'!$B$55)</f>
        <v>0.01112047906</v>
      </c>
      <c r="I144" s="46">
        <f t="shared" si="2"/>
        <v>0.968853059</v>
      </c>
      <c r="J144" s="46">
        <f t="shared" si="3"/>
        <v>-0.03114694096</v>
      </c>
      <c r="K144" s="47">
        <f t="shared" si="1"/>
        <v>5.699997</v>
      </c>
      <c r="L144" s="47">
        <f>(K144-'Descriptive Stats'!$B$60)/('Descriptive Stats'!$B$61-'Descriptive Stats'!$B$60)</f>
        <v>0.1378809989</v>
      </c>
      <c r="M144" s="57">
        <f t="shared" si="4"/>
        <v>-3.114694096</v>
      </c>
      <c r="N144" s="55">
        <f>(M144-'Descriptive Stats'!$B$65)/('Descriptive Stats'!$B$66-'Descriptive Stats'!$B$65)</f>
        <v>0.2718934251</v>
      </c>
      <c r="O144" s="56">
        <f t="shared" si="5"/>
        <v>-41.18226306</v>
      </c>
      <c r="P144" s="49"/>
      <c r="Q144" s="50">
        <v>0.0</v>
      </c>
      <c r="R144" s="51"/>
      <c r="S144" s="51"/>
      <c r="U144" s="52" t="s">
        <v>133</v>
      </c>
      <c r="V144" s="53">
        <v>7.18</v>
      </c>
      <c r="W144" s="53">
        <v>7.178</v>
      </c>
      <c r="X144" s="53">
        <v>7.189</v>
      </c>
      <c r="Y144" s="53">
        <v>7.159</v>
      </c>
    </row>
    <row r="145">
      <c r="A145" s="44">
        <v>44498.0</v>
      </c>
      <c r="B145" s="45">
        <v>133.0</v>
      </c>
      <c r="C145" s="45">
        <v>136.5</v>
      </c>
      <c r="D145" s="45">
        <v>132.100006</v>
      </c>
      <c r="E145" s="45">
        <v>134.350006</v>
      </c>
      <c r="F145" s="45">
        <v>134.350006</v>
      </c>
      <c r="G145" s="45">
        <v>490434.0</v>
      </c>
      <c r="H145" s="45">
        <f>(G145-'Descriptive Stats'!$B$55)/('Descriptive Stats'!$B$56-'Descriptive Stats'!$B$55)</f>
        <v>0.02436151525</v>
      </c>
      <c r="I145" s="46">
        <f t="shared" si="2"/>
        <v>1.016263306</v>
      </c>
      <c r="J145" s="46">
        <f t="shared" si="3"/>
        <v>0.01626330597</v>
      </c>
      <c r="K145" s="47">
        <f t="shared" si="1"/>
        <v>4.399994</v>
      </c>
      <c r="L145" s="47">
        <f>(K145-'Descriptive Stats'!$B$60)/('Descriptive Stats'!$B$61-'Descriptive Stats'!$B$60)</f>
        <v>0.1001450595</v>
      </c>
      <c r="M145" s="54">
        <f t="shared" si="4"/>
        <v>1.626330597</v>
      </c>
      <c r="N145" s="55">
        <f>(M145-'Descriptive Stats'!$B$65)/('Descriptive Stats'!$B$66-'Descriptive Stats'!$B$65)</f>
        <v>0.4501095581</v>
      </c>
      <c r="O145" s="56">
        <f t="shared" si="5"/>
        <v>92.29010896</v>
      </c>
      <c r="P145" s="49"/>
      <c r="Q145" s="50">
        <v>0.0</v>
      </c>
      <c r="R145" s="51"/>
      <c r="S145" s="51"/>
      <c r="U145" s="52" t="s">
        <v>134</v>
      </c>
      <c r="V145" s="53">
        <v>7.178</v>
      </c>
      <c r="W145" s="53">
        <v>7.212</v>
      </c>
      <c r="X145" s="53">
        <v>7.212</v>
      </c>
      <c r="Y145" s="53">
        <v>7.166</v>
      </c>
    </row>
    <row r="146">
      <c r="A146" s="44">
        <v>44501.0</v>
      </c>
      <c r="B146" s="45">
        <v>134.949997</v>
      </c>
      <c r="C146" s="45">
        <v>141.0</v>
      </c>
      <c r="D146" s="45">
        <v>134.5</v>
      </c>
      <c r="E146" s="45">
        <v>138.949997</v>
      </c>
      <c r="F146" s="45">
        <v>138.949997</v>
      </c>
      <c r="G146" s="45">
        <v>415297.0</v>
      </c>
      <c r="H146" s="45">
        <f>(G146-'Descriptive Stats'!$B$55)/('Descriptive Stats'!$B$56-'Descriptive Stats'!$B$55)</f>
        <v>0.02013485792</v>
      </c>
      <c r="I146" s="46">
        <f t="shared" si="2"/>
        <v>1.03423886</v>
      </c>
      <c r="J146" s="46">
        <f t="shared" si="3"/>
        <v>0.03423885965</v>
      </c>
      <c r="K146" s="47">
        <f t="shared" si="1"/>
        <v>6.5</v>
      </c>
      <c r="L146" s="47">
        <f>(K146-'Descriptive Stats'!$B$60)/('Descriptive Stats'!$B$61-'Descriptive Stats'!$B$60)</f>
        <v>0.161103149</v>
      </c>
      <c r="M146" s="54">
        <f t="shared" si="4"/>
        <v>3.423885965</v>
      </c>
      <c r="N146" s="55">
        <f>(M146-'Descriptive Stats'!$B$65)/('Descriptive Stats'!$B$66-'Descriptive Stats'!$B$65)</f>
        <v>0.5176800492</v>
      </c>
      <c r="O146" s="58">
        <f t="shared" si="5"/>
        <v>-15.32051204</v>
      </c>
      <c r="P146" s="65" t="s">
        <v>135</v>
      </c>
      <c r="Q146" s="50">
        <v>0.5</v>
      </c>
      <c r="R146" s="51"/>
      <c r="S146" s="51"/>
      <c r="U146" s="52" t="s">
        <v>136</v>
      </c>
      <c r="V146" s="53">
        <v>7.206</v>
      </c>
      <c r="W146" s="53">
        <v>7.241</v>
      </c>
      <c r="X146" s="53">
        <v>7.241</v>
      </c>
      <c r="Y146" s="53">
        <v>7.198</v>
      </c>
    </row>
    <row r="147">
      <c r="A147" s="44">
        <v>44502.0</v>
      </c>
      <c r="B147" s="45">
        <v>143.0</v>
      </c>
      <c r="C147" s="45">
        <v>143.899994</v>
      </c>
      <c r="D147" s="45">
        <v>135.550003</v>
      </c>
      <c r="E147" s="45">
        <v>136.350006</v>
      </c>
      <c r="F147" s="45">
        <v>136.350006</v>
      </c>
      <c r="G147" s="45">
        <v>883835.0</v>
      </c>
      <c r="H147" s="45">
        <f>(G147-'Descriptive Stats'!$B$55)/('Descriptive Stats'!$B$56-'Descriptive Stats'!$B$55)</f>
        <v>0.04649137433</v>
      </c>
      <c r="I147" s="46">
        <f t="shared" si="2"/>
        <v>0.9812882975</v>
      </c>
      <c r="J147" s="46">
        <f t="shared" si="3"/>
        <v>-0.01871170246</v>
      </c>
      <c r="K147" s="47">
        <f t="shared" si="1"/>
        <v>8.349991</v>
      </c>
      <c r="L147" s="47">
        <f>(K147-'Descriptive Stats'!$B$60)/('Descriptive Stats'!$B$61-'Descriptive Stats'!$B$60)</f>
        <v>0.2148039084</v>
      </c>
      <c r="M147" s="57">
        <f t="shared" si="4"/>
        <v>-1.871170246</v>
      </c>
      <c r="N147" s="55">
        <f>(M147-'Descriptive Stats'!$B$65)/('Descriptive Stats'!$B$66-'Descriptive Stats'!$B$65)</f>
        <v>0.3186377528</v>
      </c>
      <c r="O147" s="56">
        <f t="shared" si="5"/>
        <v>112.8199818</v>
      </c>
      <c r="P147" s="49"/>
      <c r="Q147" s="50">
        <v>0.0</v>
      </c>
      <c r="R147" s="51"/>
      <c r="S147" s="51"/>
      <c r="U147" s="52" t="s">
        <v>137</v>
      </c>
      <c r="V147" s="53">
        <v>7.193</v>
      </c>
      <c r="W147" s="53">
        <v>7.178</v>
      </c>
      <c r="X147" s="53">
        <v>7.197</v>
      </c>
      <c r="Y147" s="53">
        <v>7.175</v>
      </c>
    </row>
    <row r="148">
      <c r="A148" s="44">
        <v>44503.0</v>
      </c>
      <c r="B148" s="45">
        <v>137.850006</v>
      </c>
      <c r="C148" s="45">
        <v>138.399994</v>
      </c>
      <c r="D148" s="45">
        <v>134.0</v>
      </c>
      <c r="E148" s="45">
        <v>134.449997</v>
      </c>
      <c r="F148" s="45">
        <v>134.449997</v>
      </c>
      <c r="G148" s="45">
        <v>232909.0</v>
      </c>
      <c r="H148" s="45">
        <f>(G148-'Descriptive Stats'!$B$55)/('Descriptive Stats'!$B$56-'Descriptive Stats'!$B$55)</f>
        <v>0.009875044805</v>
      </c>
      <c r="I148" s="46">
        <f t="shared" si="2"/>
        <v>0.9860652078</v>
      </c>
      <c r="J148" s="46">
        <f t="shared" si="3"/>
        <v>-0.0139347922</v>
      </c>
      <c r="K148" s="47">
        <f t="shared" si="1"/>
        <v>4.399994</v>
      </c>
      <c r="L148" s="47">
        <f>(K148-'Descriptive Stats'!$B$60)/('Descriptive Stats'!$B$61-'Descriptive Stats'!$B$60)</f>
        <v>0.1001450595</v>
      </c>
      <c r="M148" s="57">
        <f t="shared" si="4"/>
        <v>-1.39347922</v>
      </c>
      <c r="N148" s="55">
        <f>(M148-'Descriptive Stats'!$B$65)/('Descriptive Stats'!$B$66-'Descriptive Stats'!$B$65)</f>
        <v>0.3365942607</v>
      </c>
      <c r="O148" s="56">
        <f t="shared" si="5"/>
        <v>-73.64790939</v>
      </c>
      <c r="P148" s="49"/>
      <c r="Q148" s="50">
        <v>0.0</v>
      </c>
      <c r="R148" s="51"/>
      <c r="S148" s="51"/>
      <c r="U148" s="52" t="s">
        <v>138</v>
      </c>
      <c r="V148" s="53">
        <v>7.194</v>
      </c>
      <c r="W148" s="53">
        <v>7.222</v>
      </c>
      <c r="X148" s="53">
        <v>7.222</v>
      </c>
      <c r="Y148" s="53">
        <v>7.193</v>
      </c>
    </row>
    <row r="149">
      <c r="A149" s="44">
        <v>44504.0</v>
      </c>
      <c r="B149" s="45">
        <v>135.100006</v>
      </c>
      <c r="C149" s="45">
        <v>139.0</v>
      </c>
      <c r="D149" s="45">
        <v>135.100006</v>
      </c>
      <c r="E149" s="45">
        <v>136.949997</v>
      </c>
      <c r="F149" s="45">
        <v>136.949997</v>
      </c>
      <c r="G149" s="45">
        <v>125767.0</v>
      </c>
      <c r="H149" s="45">
        <f>(G149-'Descriptive Stats'!$B$55)/('Descriptive Stats'!$B$56-'Descriptive Stats'!$B$55)</f>
        <v>0.00384802057</v>
      </c>
      <c r="I149" s="46">
        <f t="shared" si="2"/>
        <v>1.018594273</v>
      </c>
      <c r="J149" s="46">
        <f t="shared" si="3"/>
        <v>0.01859427338</v>
      </c>
      <c r="K149" s="47">
        <f t="shared" si="1"/>
        <v>3.899994</v>
      </c>
      <c r="L149" s="47">
        <f>(K149-'Descriptive Stats'!$B$60)/('Descriptive Stats'!$B$61-'Descriptive Stats'!$B$60)</f>
        <v>0.08563127016</v>
      </c>
      <c r="M149" s="54">
        <f t="shared" si="4"/>
        <v>1.859427338</v>
      </c>
      <c r="N149" s="55">
        <f>(M149-'Descriptive Stats'!$B$65)/('Descriptive Stats'!$B$66-'Descriptive Stats'!$B$65)</f>
        <v>0.4588717145</v>
      </c>
      <c r="O149" s="58">
        <f t="shared" si="5"/>
        <v>-46.0016573</v>
      </c>
      <c r="P149" s="49"/>
      <c r="Q149" s="50">
        <v>0.0</v>
      </c>
      <c r="R149" s="51"/>
      <c r="S149" s="51"/>
      <c r="U149" s="52" t="s">
        <v>139</v>
      </c>
      <c r="V149" s="53">
        <v>7.218</v>
      </c>
      <c r="W149" s="53">
        <v>7.244</v>
      </c>
      <c r="X149" s="53">
        <v>7.244</v>
      </c>
      <c r="Y149" s="53">
        <v>7.211</v>
      </c>
    </row>
    <row r="150">
      <c r="A150" s="44">
        <v>44508.0</v>
      </c>
      <c r="B150" s="45">
        <v>136.949997</v>
      </c>
      <c r="C150" s="45">
        <v>138.899994</v>
      </c>
      <c r="D150" s="45">
        <v>134.449997</v>
      </c>
      <c r="E150" s="45">
        <v>135.350006</v>
      </c>
      <c r="F150" s="45">
        <v>135.350006</v>
      </c>
      <c r="G150" s="45">
        <v>267975.0</v>
      </c>
      <c r="H150" s="45">
        <f>(G150-'Descriptive Stats'!$B$55)/('Descriptive Stats'!$B$56-'Descriptive Stats'!$B$55)</f>
        <v>0.01184760115</v>
      </c>
      <c r="I150" s="46">
        <f t="shared" si="2"/>
        <v>0.9883169694</v>
      </c>
      <c r="J150" s="46">
        <f t="shared" si="3"/>
        <v>-0.01168303056</v>
      </c>
      <c r="K150" s="47">
        <f t="shared" si="1"/>
        <v>4.449997</v>
      </c>
      <c r="L150" s="47">
        <f>(K150-'Descriptive Stats'!$B$60)/('Descriptive Stats'!$B$61-'Descriptive Stats'!$B$60)</f>
        <v>0.1015965255</v>
      </c>
      <c r="M150" s="57">
        <f t="shared" si="4"/>
        <v>-1.168303056</v>
      </c>
      <c r="N150" s="55">
        <f>(M150-'Descriptive Stats'!$B$65)/('Descriptive Stats'!$B$66-'Descriptive Stats'!$B$65)</f>
        <v>0.3450586809</v>
      </c>
      <c r="O150" s="58">
        <f t="shared" si="5"/>
        <v>113.0725866</v>
      </c>
      <c r="P150" s="49"/>
      <c r="Q150" s="50">
        <v>0.0</v>
      </c>
      <c r="R150" s="51"/>
      <c r="S150" s="51"/>
      <c r="U150" s="52" t="s">
        <v>140</v>
      </c>
      <c r="V150" s="53">
        <v>7.22</v>
      </c>
      <c r="W150" s="53">
        <v>7.233</v>
      </c>
      <c r="X150" s="53">
        <v>7.233</v>
      </c>
      <c r="Y150" s="53">
        <v>7.21</v>
      </c>
    </row>
    <row r="151">
      <c r="A151" s="44">
        <v>44509.0</v>
      </c>
      <c r="B151" s="45">
        <v>136.0</v>
      </c>
      <c r="C151" s="45">
        <v>144.399994</v>
      </c>
      <c r="D151" s="45">
        <v>136.0</v>
      </c>
      <c r="E151" s="45">
        <v>139.300003</v>
      </c>
      <c r="F151" s="45">
        <v>139.300003</v>
      </c>
      <c r="G151" s="45">
        <v>1164836.0</v>
      </c>
      <c r="H151" s="45">
        <f>(G151-'Descriptive Stats'!$B$55)/('Descriptive Stats'!$B$56-'Descriptive Stats'!$B$55)</f>
        <v>0.0622984326</v>
      </c>
      <c r="I151" s="46">
        <f t="shared" si="2"/>
        <v>1.029183575</v>
      </c>
      <c r="J151" s="46">
        <f t="shared" si="3"/>
        <v>0.02918357462</v>
      </c>
      <c r="K151" s="47">
        <f t="shared" si="1"/>
        <v>8.399994</v>
      </c>
      <c r="L151" s="47">
        <f>(K151-'Descriptive Stats'!$B$60)/('Descriptive Stats'!$B$61-'Descriptive Stats'!$B$60)</f>
        <v>0.2162553744</v>
      </c>
      <c r="M151" s="54">
        <f t="shared" si="4"/>
        <v>2.918357462</v>
      </c>
      <c r="N151" s="55">
        <f>(M151-'Descriptive Stats'!$B$65)/('Descriptive Stats'!$B$66-'Descriptive Stats'!$B$65)</f>
        <v>0.4986771246</v>
      </c>
      <c r="O151" s="56">
        <f t="shared" si="5"/>
        <v>334.6808471</v>
      </c>
      <c r="P151" s="49"/>
      <c r="Q151" s="50">
        <v>0.0</v>
      </c>
      <c r="R151" s="51"/>
      <c r="S151" s="51"/>
      <c r="U151" s="52" t="s">
        <v>141</v>
      </c>
      <c r="V151" s="53">
        <v>7.214</v>
      </c>
      <c r="W151" s="53">
        <v>7.24</v>
      </c>
      <c r="X151" s="53">
        <v>7.241</v>
      </c>
      <c r="Y151" s="53">
        <v>7.209</v>
      </c>
    </row>
    <row r="152">
      <c r="A152" s="44">
        <v>44510.0</v>
      </c>
      <c r="B152" s="45">
        <v>139.949997</v>
      </c>
      <c r="C152" s="45">
        <v>148.0</v>
      </c>
      <c r="D152" s="45">
        <v>138.800003</v>
      </c>
      <c r="E152" s="45">
        <v>144.75</v>
      </c>
      <c r="F152" s="45">
        <v>144.75</v>
      </c>
      <c r="G152" s="45">
        <v>1338721.0</v>
      </c>
      <c r="H152" s="45">
        <f>(G152-'Descriptive Stats'!$B$55)/('Descriptive Stats'!$B$56-'Descriptive Stats'!$B$55)</f>
        <v>0.0720799292</v>
      </c>
      <c r="I152" s="46">
        <f t="shared" si="2"/>
        <v>1.03912417</v>
      </c>
      <c r="J152" s="46">
        <f t="shared" si="3"/>
        <v>0.03912417001</v>
      </c>
      <c r="K152" s="47">
        <f t="shared" si="1"/>
        <v>9.199997</v>
      </c>
      <c r="L152" s="47">
        <f>(K152-'Descriptive Stats'!$B$60)/('Descriptive Stats'!$B$61-'Descriptive Stats'!$B$60)</f>
        <v>0.2394775245</v>
      </c>
      <c r="M152" s="54">
        <f t="shared" si="4"/>
        <v>3.912417001</v>
      </c>
      <c r="N152" s="55">
        <f>(M152-'Descriptive Stats'!$B$65)/('Descriptive Stats'!$B$66-'Descriptive Stats'!$B$65)</f>
        <v>0.5360440354</v>
      </c>
      <c r="O152" s="56">
        <f t="shared" si="5"/>
        <v>14.9278525</v>
      </c>
      <c r="P152" s="49"/>
      <c r="Q152" s="50">
        <v>0.0</v>
      </c>
      <c r="R152" s="51"/>
      <c r="S152" s="51"/>
      <c r="U152" s="52" t="s">
        <v>142</v>
      </c>
      <c r="V152" s="53">
        <v>7.25</v>
      </c>
      <c r="W152" s="53">
        <v>7.252</v>
      </c>
      <c r="X152" s="53">
        <v>7.256</v>
      </c>
      <c r="Y152" s="53">
        <v>7.243</v>
      </c>
    </row>
    <row r="153">
      <c r="A153" s="44">
        <v>44511.0</v>
      </c>
      <c r="B153" s="45">
        <v>145.0</v>
      </c>
      <c r="C153" s="45">
        <v>156.149994</v>
      </c>
      <c r="D153" s="45">
        <v>145.0</v>
      </c>
      <c r="E153" s="45">
        <v>155.149994</v>
      </c>
      <c r="F153" s="45">
        <v>155.149994</v>
      </c>
      <c r="G153" s="45">
        <v>3934547.0</v>
      </c>
      <c r="H153" s="45">
        <f>(G153-'Descriptive Stats'!$B$55)/('Descriptive Stats'!$B$56-'Descriptive Stats'!$B$55)</f>
        <v>0.2181020887</v>
      </c>
      <c r="I153" s="46">
        <f t="shared" si="2"/>
        <v>1.071847972</v>
      </c>
      <c r="J153" s="46">
        <f t="shared" si="3"/>
        <v>0.07184797237</v>
      </c>
      <c r="K153" s="47">
        <f t="shared" si="1"/>
        <v>11.149994</v>
      </c>
      <c r="L153" s="47">
        <f>(K153-'Descriptive Stats'!$B$60)/('Descriptive Stats'!$B$61-'Descriptive Stats'!$B$60)</f>
        <v>0.2960812159</v>
      </c>
      <c r="M153" s="54">
        <f t="shared" si="4"/>
        <v>7.184797237</v>
      </c>
      <c r="N153" s="55">
        <f>(M153-'Descriptive Stats'!$B$65)/('Descriptive Stats'!$B$66-'Descriptive Stats'!$B$65)</f>
        <v>0.659053509</v>
      </c>
      <c r="O153" s="56">
        <f t="shared" si="5"/>
        <v>193.9034347</v>
      </c>
      <c r="P153" s="49"/>
      <c r="Q153" s="50">
        <v>0.0</v>
      </c>
      <c r="R153" s="51"/>
      <c r="S153" s="51"/>
      <c r="U153" s="52" t="s">
        <v>143</v>
      </c>
      <c r="V153" s="53">
        <v>7.209</v>
      </c>
      <c r="W153" s="53">
        <v>7.226</v>
      </c>
      <c r="X153" s="53">
        <v>7.226</v>
      </c>
      <c r="Y153" s="53">
        <v>7.205</v>
      </c>
    </row>
    <row r="154">
      <c r="A154" s="44">
        <v>44512.0</v>
      </c>
      <c r="B154" s="45">
        <v>156.050003</v>
      </c>
      <c r="C154" s="45">
        <v>159.899994</v>
      </c>
      <c r="D154" s="45">
        <v>150.25</v>
      </c>
      <c r="E154" s="45">
        <v>151.800003</v>
      </c>
      <c r="F154" s="45">
        <v>151.800003</v>
      </c>
      <c r="G154" s="45">
        <v>2422340.0</v>
      </c>
      <c r="H154" s="45">
        <f>(G154-'Descriptive Stats'!$B$55)/('Descriptive Stats'!$B$56-'Descriptive Stats'!$B$55)</f>
        <v>0.133036398</v>
      </c>
      <c r="I154" s="46">
        <f t="shared" si="2"/>
        <v>0.9784080494</v>
      </c>
      <c r="J154" s="46">
        <f t="shared" si="3"/>
        <v>-0.02159195056</v>
      </c>
      <c r="K154" s="47">
        <f t="shared" si="1"/>
        <v>9.649994</v>
      </c>
      <c r="L154" s="47">
        <f>(K154-'Descriptive Stats'!$B$60)/('Descriptive Stats'!$B$61-'Descriptive Stats'!$B$60)</f>
        <v>0.2525398478</v>
      </c>
      <c r="M154" s="57">
        <f t="shared" si="4"/>
        <v>-2.159195056</v>
      </c>
      <c r="N154" s="55">
        <f>(M154-'Descriptive Stats'!$B$65)/('Descriptive Stats'!$B$66-'Descriptive Stats'!$B$65)</f>
        <v>0.3078108385</v>
      </c>
      <c r="O154" s="58">
        <f t="shared" si="5"/>
        <v>-38.43408148</v>
      </c>
      <c r="P154" s="49"/>
      <c r="Q154" s="50">
        <v>0.0</v>
      </c>
      <c r="R154" s="51"/>
      <c r="S154" s="51"/>
      <c r="U154" s="52">
        <v>45238.0</v>
      </c>
      <c r="V154" s="53">
        <v>7.198</v>
      </c>
      <c r="W154" s="53">
        <v>7.179</v>
      </c>
      <c r="X154" s="53">
        <v>7.202</v>
      </c>
      <c r="Y154" s="53">
        <v>7.179</v>
      </c>
    </row>
    <row r="155">
      <c r="A155" s="44">
        <v>44515.0</v>
      </c>
      <c r="B155" s="45">
        <v>152.0</v>
      </c>
      <c r="C155" s="45">
        <v>153.699997</v>
      </c>
      <c r="D155" s="45">
        <v>145.600006</v>
      </c>
      <c r="E155" s="45">
        <v>146.800003</v>
      </c>
      <c r="F155" s="45">
        <v>146.800003</v>
      </c>
      <c r="G155" s="45">
        <v>725868.0</v>
      </c>
      <c r="H155" s="45">
        <f>(G155-'Descriptive Stats'!$B$55)/('Descriptive Stats'!$B$56-'Descriptive Stats'!$B$55)</f>
        <v>0.03760530782</v>
      </c>
      <c r="I155" s="46">
        <f t="shared" si="2"/>
        <v>0.9670619242</v>
      </c>
      <c r="J155" s="46">
        <f t="shared" si="3"/>
        <v>-0.03293807577</v>
      </c>
      <c r="K155" s="47">
        <f t="shared" si="1"/>
        <v>8.099991</v>
      </c>
      <c r="L155" s="47">
        <f>(K155-'Descriptive Stats'!$B$60)/('Descriptive Stats'!$B$61-'Descriptive Stats'!$B$60)</f>
        <v>0.2075470137</v>
      </c>
      <c r="M155" s="57">
        <f t="shared" si="4"/>
        <v>-3.293807577</v>
      </c>
      <c r="N155" s="55">
        <f>(M155-'Descriptive Stats'!$B$65)/('Descriptive Stats'!$B$66-'Descriptive Stats'!$B$65)</f>
        <v>0.265160511</v>
      </c>
      <c r="O155" s="58">
        <f t="shared" si="5"/>
        <v>-70.03442952</v>
      </c>
      <c r="P155" s="49"/>
      <c r="Q155" s="50">
        <v>0.0</v>
      </c>
      <c r="R155" s="51"/>
      <c r="S155" s="51"/>
      <c r="U155" s="52">
        <v>45207.0</v>
      </c>
      <c r="V155" s="53">
        <v>7.154</v>
      </c>
      <c r="W155" s="53">
        <v>7.193</v>
      </c>
      <c r="X155" s="53">
        <v>7.193</v>
      </c>
      <c r="Y155" s="53">
        <v>7.152</v>
      </c>
    </row>
    <row r="156">
      <c r="A156" s="44">
        <v>44516.0</v>
      </c>
      <c r="B156" s="45">
        <v>147.899994</v>
      </c>
      <c r="C156" s="45">
        <v>147.899994</v>
      </c>
      <c r="D156" s="45">
        <v>140.300003</v>
      </c>
      <c r="E156" s="45">
        <v>142.0</v>
      </c>
      <c r="F156" s="45">
        <v>142.0</v>
      </c>
      <c r="G156" s="45">
        <v>564361.0</v>
      </c>
      <c r="H156" s="45">
        <f>(G156-'Descriptive Stats'!$B$55)/('Descriptive Stats'!$B$56-'Descriptive Stats'!$B$55)</f>
        <v>0.02852010684</v>
      </c>
      <c r="I156" s="46">
        <f t="shared" si="2"/>
        <v>0.9673024325</v>
      </c>
      <c r="J156" s="46">
        <f t="shared" si="3"/>
        <v>-0.03269756745</v>
      </c>
      <c r="K156" s="47">
        <f t="shared" si="1"/>
        <v>7.599991</v>
      </c>
      <c r="L156" s="47">
        <f>(K156-'Descriptive Stats'!$B$60)/('Descriptive Stats'!$B$61-'Descriptive Stats'!$B$60)</f>
        <v>0.1930332244</v>
      </c>
      <c r="M156" s="57">
        <f t="shared" si="4"/>
        <v>-3.269756745</v>
      </c>
      <c r="N156" s="55">
        <f>(M156-'Descriptive Stats'!$B$65)/('Descriptive Stats'!$B$66-'Descriptive Stats'!$B$65)</f>
        <v>0.2660645869</v>
      </c>
      <c r="O156" s="56">
        <f t="shared" si="5"/>
        <v>-22.25018874</v>
      </c>
      <c r="P156" s="49"/>
      <c r="Q156" s="50">
        <v>0.0</v>
      </c>
      <c r="R156" s="51"/>
      <c r="S156" s="51"/>
      <c r="U156" s="52">
        <v>45177.0</v>
      </c>
      <c r="V156" s="53">
        <v>7.178</v>
      </c>
      <c r="W156" s="53">
        <v>7.171</v>
      </c>
      <c r="X156" s="53">
        <v>7.181</v>
      </c>
      <c r="Y156" s="53">
        <v>7.161</v>
      </c>
    </row>
    <row r="157">
      <c r="A157" s="44">
        <v>44517.0</v>
      </c>
      <c r="B157" s="45">
        <v>141.0</v>
      </c>
      <c r="C157" s="45">
        <v>148.5</v>
      </c>
      <c r="D157" s="45">
        <v>140.0</v>
      </c>
      <c r="E157" s="45">
        <v>143.0</v>
      </c>
      <c r="F157" s="45">
        <v>143.0</v>
      </c>
      <c r="G157" s="45">
        <v>982809.0</v>
      </c>
      <c r="H157" s="45">
        <f>(G157-'Descriptive Stats'!$B$55)/('Descriptive Stats'!$B$56-'Descriptive Stats'!$B$55)</f>
        <v>0.0520589267</v>
      </c>
      <c r="I157" s="46">
        <f t="shared" si="2"/>
        <v>1.007042254</v>
      </c>
      <c r="J157" s="46">
        <f t="shared" si="3"/>
        <v>0.007042253521</v>
      </c>
      <c r="K157" s="47">
        <f t="shared" si="1"/>
        <v>8.5</v>
      </c>
      <c r="L157" s="47">
        <f>(K157-'Descriptive Stats'!$B$60)/('Descriptive Stats'!$B$61-'Descriptive Stats'!$B$60)</f>
        <v>0.2191583065</v>
      </c>
      <c r="M157" s="54">
        <f t="shared" si="4"/>
        <v>0.7042253521</v>
      </c>
      <c r="N157" s="55">
        <f>(M157-'Descriptive Stats'!$B$65)/('Descriptive Stats'!$B$66-'Descriptive Stats'!$B$65)</f>
        <v>0.4154474246</v>
      </c>
      <c r="O157" s="56">
        <f t="shared" si="5"/>
        <v>74.14544946</v>
      </c>
      <c r="P157" s="49"/>
      <c r="Q157" s="50">
        <v>0.0</v>
      </c>
      <c r="R157" s="51"/>
      <c r="S157" s="51"/>
      <c r="U157" s="52">
        <v>45146.0</v>
      </c>
      <c r="V157" s="53">
        <v>7.168</v>
      </c>
      <c r="W157" s="53">
        <v>7.186</v>
      </c>
      <c r="X157" s="53">
        <v>7.191</v>
      </c>
      <c r="Y157" s="53">
        <v>7.163</v>
      </c>
    </row>
    <row r="158">
      <c r="A158" s="44">
        <v>44518.0</v>
      </c>
      <c r="B158" s="45">
        <v>142.949997</v>
      </c>
      <c r="C158" s="45">
        <v>144.449997</v>
      </c>
      <c r="D158" s="45">
        <v>138.0</v>
      </c>
      <c r="E158" s="45">
        <v>141.149994</v>
      </c>
      <c r="F158" s="45">
        <v>141.149994</v>
      </c>
      <c r="G158" s="45">
        <v>521648.0</v>
      </c>
      <c r="H158" s="45">
        <f>(G158-'Descriptive Stats'!$B$55)/('Descriptive Stats'!$B$56-'Descriptive Stats'!$B$55)</f>
        <v>0.02611738628</v>
      </c>
      <c r="I158" s="46">
        <f t="shared" si="2"/>
        <v>0.9870628951</v>
      </c>
      <c r="J158" s="46">
        <f t="shared" si="3"/>
        <v>-0.0129371049</v>
      </c>
      <c r="K158" s="47">
        <f t="shared" si="1"/>
        <v>6.449997</v>
      </c>
      <c r="L158" s="47">
        <f>(K158-'Descriptive Stats'!$B$60)/('Descriptive Stats'!$B$61-'Descriptive Stats'!$B$60)</f>
        <v>0.159651683</v>
      </c>
      <c r="M158" s="57">
        <f t="shared" si="4"/>
        <v>-1.29371049</v>
      </c>
      <c r="N158" s="55">
        <f>(M158-'Descriptive Stats'!$B$65)/('Descriptive Stats'!$B$66-'Descriptive Stats'!$B$65)</f>
        <v>0.3403445886</v>
      </c>
      <c r="O158" s="56">
        <f t="shared" si="5"/>
        <v>-46.92274898</v>
      </c>
      <c r="P158" s="49"/>
      <c r="Q158" s="50">
        <v>0.0</v>
      </c>
      <c r="R158" s="51"/>
      <c r="S158" s="51"/>
      <c r="U158" s="52">
        <v>45115.0</v>
      </c>
      <c r="V158" s="53">
        <v>7.197</v>
      </c>
      <c r="W158" s="53">
        <v>7.17</v>
      </c>
      <c r="X158" s="53">
        <v>7.2</v>
      </c>
      <c r="Y158" s="53">
        <v>7.156</v>
      </c>
    </row>
    <row r="159">
      <c r="A159" s="44">
        <v>44522.0</v>
      </c>
      <c r="B159" s="45">
        <v>142.0</v>
      </c>
      <c r="C159" s="45">
        <v>142.550003</v>
      </c>
      <c r="D159" s="45">
        <v>133.100006</v>
      </c>
      <c r="E159" s="45">
        <v>134.300003</v>
      </c>
      <c r="F159" s="45">
        <v>134.300003</v>
      </c>
      <c r="G159" s="45">
        <v>481949.0</v>
      </c>
      <c r="H159" s="45">
        <f>(G159-'Descriptive Stats'!$B$55)/('Descriptive Stats'!$B$56-'Descriptive Stats'!$B$55)</f>
        <v>0.02388421129</v>
      </c>
      <c r="I159" s="46">
        <f t="shared" si="2"/>
        <v>0.951470129</v>
      </c>
      <c r="J159" s="46">
        <f t="shared" si="3"/>
        <v>-0.048529871</v>
      </c>
      <c r="K159" s="47">
        <f t="shared" si="1"/>
        <v>9.449997</v>
      </c>
      <c r="L159" s="47">
        <f>(K159-'Descriptive Stats'!$B$60)/('Descriptive Stats'!$B$61-'Descriptive Stats'!$B$60)</f>
        <v>0.2467344192</v>
      </c>
      <c r="M159" s="57">
        <f t="shared" si="4"/>
        <v>-4.8529871</v>
      </c>
      <c r="N159" s="55">
        <f>(M159-'Descriptive Stats'!$B$65)/('Descriptive Stats'!$B$66-'Descriptive Stats'!$B$65)</f>
        <v>0.2065506189</v>
      </c>
      <c r="O159" s="56">
        <f t="shared" si="5"/>
        <v>-7.610304266</v>
      </c>
      <c r="P159" s="49"/>
      <c r="Q159" s="50">
        <v>0.0</v>
      </c>
      <c r="R159" s="51"/>
      <c r="S159" s="51"/>
      <c r="U159" s="52">
        <v>45024.0</v>
      </c>
      <c r="V159" s="53">
        <v>7.193</v>
      </c>
      <c r="W159" s="53">
        <v>7.201</v>
      </c>
      <c r="X159" s="53">
        <v>7.219</v>
      </c>
      <c r="Y159" s="53">
        <v>7.19</v>
      </c>
    </row>
    <row r="160">
      <c r="A160" s="44">
        <v>44523.0</v>
      </c>
      <c r="B160" s="45">
        <v>134.300003</v>
      </c>
      <c r="C160" s="45">
        <v>137.449997</v>
      </c>
      <c r="D160" s="45">
        <v>133.350006</v>
      </c>
      <c r="E160" s="45">
        <v>135.0</v>
      </c>
      <c r="F160" s="45">
        <v>135.0</v>
      </c>
      <c r="G160" s="45">
        <v>426207.0</v>
      </c>
      <c r="H160" s="45">
        <f>(G160-'Descriptive Stats'!$B$55)/('Descriptive Stats'!$B$56-'Descriptive Stats'!$B$55)</f>
        <v>0.02074857461</v>
      </c>
      <c r="I160" s="46">
        <f t="shared" si="2"/>
        <v>1.005212189</v>
      </c>
      <c r="J160" s="46">
        <f t="shared" si="3"/>
        <v>0.005212189012</v>
      </c>
      <c r="K160" s="47">
        <f t="shared" si="1"/>
        <v>4.099991</v>
      </c>
      <c r="L160" s="47">
        <f>(K160-'Descriptive Stats'!$B$60)/('Descriptive Stats'!$B$61-'Descriptive Stats'!$B$60)</f>
        <v>0.09143669882</v>
      </c>
      <c r="M160" s="54">
        <f t="shared" si="4"/>
        <v>0.5212189012</v>
      </c>
      <c r="N160" s="55">
        <f>(M160-'Descriptive Stats'!$B$65)/('Descriptive Stats'!$B$66-'Descriptive Stats'!$B$65)</f>
        <v>0.4085681729</v>
      </c>
      <c r="O160" s="58">
        <f t="shared" si="5"/>
        <v>-11.56595407</v>
      </c>
      <c r="P160" s="49"/>
      <c r="Q160" s="50">
        <v>0.0</v>
      </c>
      <c r="R160" s="51"/>
      <c r="S160" s="51"/>
      <c r="U160" s="52">
        <v>44993.0</v>
      </c>
      <c r="V160" s="53">
        <v>7.194</v>
      </c>
      <c r="W160" s="53">
        <v>7.178</v>
      </c>
      <c r="X160" s="53">
        <v>7.214</v>
      </c>
      <c r="Y160" s="53">
        <v>7.173</v>
      </c>
    </row>
    <row r="161">
      <c r="A161" s="44">
        <v>44524.0</v>
      </c>
      <c r="B161" s="45">
        <v>136.100006</v>
      </c>
      <c r="C161" s="45">
        <v>138.350006</v>
      </c>
      <c r="D161" s="45">
        <v>135.050003</v>
      </c>
      <c r="E161" s="45">
        <v>135.399994</v>
      </c>
      <c r="F161" s="45">
        <v>135.399994</v>
      </c>
      <c r="G161" s="45">
        <v>420726.0</v>
      </c>
      <c r="H161" s="45">
        <f>(G161-'Descriptive Stats'!$B$55)/('Descriptive Stats'!$B$56-'Descriptive Stats'!$B$55)</f>
        <v>0.0204402537</v>
      </c>
      <c r="I161" s="46">
        <f t="shared" si="2"/>
        <v>1.002962919</v>
      </c>
      <c r="J161" s="46">
        <f t="shared" si="3"/>
        <v>0.002962918519</v>
      </c>
      <c r="K161" s="47">
        <f t="shared" si="1"/>
        <v>3.300003</v>
      </c>
      <c r="L161" s="47">
        <f>(K161-'Descriptive Stats'!$B$60)/('Descriptive Stats'!$B$61-'Descriptive Stats'!$B$60)</f>
        <v>0.06821498417</v>
      </c>
      <c r="M161" s="54">
        <f t="shared" si="4"/>
        <v>0.2962918519</v>
      </c>
      <c r="N161" s="55">
        <f>(M161-'Descriptive Stats'!$B$65)/('Descriptive Stats'!$B$66-'Descriptive Stats'!$B$65)</f>
        <v>0.400113117</v>
      </c>
      <c r="O161" s="56">
        <f t="shared" si="5"/>
        <v>-1.285994833</v>
      </c>
      <c r="P161" s="49"/>
      <c r="Q161" s="50">
        <v>0.0</v>
      </c>
      <c r="R161" s="51"/>
      <c r="S161" s="51"/>
      <c r="U161" s="52">
        <v>44965.0</v>
      </c>
      <c r="V161" s="53">
        <v>7.154</v>
      </c>
      <c r="W161" s="53">
        <v>7.185</v>
      </c>
      <c r="X161" s="53">
        <v>7.185</v>
      </c>
      <c r="Y161" s="53">
        <v>7.152</v>
      </c>
    </row>
    <row r="162">
      <c r="A162" s="44">
        <v>44525.0</v>
      </c>
      <c r="B162" s="45">
        <v>136.0</v>
      </c>
      <c r="C162" s="45">
        <v>142.0</v>
      </c>
      <c r="D162" s="45">
        <v>132.600006</v>
      </c>
      <c r="E162" s="45">
        <v>134.25</v>
      </c>
      <c r="F162" s="45">
        <v>134.25</v>
      </c>
      <c r="G162" s="45">
        <v>1069538.0</v>
      </c>
      <c r="H162" s="45">
        <f>(G162-'Descriptive Stats'!$B$55)/('Descriptive Stats'!$B$56-'Descriptive Stats'!$B$55)</f>
        <v>0.05693766506</v>
      </c>
      <c r="I162" s="46">
        <f t="shared" si="2"/>
        <v>0.9915066909</v>
      </c>
      <c r="J162" s="46">
        <f t="shared" si="3"/>
        <v>-0.008493309091</v>
      </c>
      <c r="K162" s="47">
        <f t="shared" si="1"/>
        <v>9.399994</v>
      </c>
      <c r="L162" s="47">
        <f>(K162-'Descriptive Stats'!$B$60)/('Descriptive Stats'!$B$61-'Descriptive Stats'!$B$60)</f>
        <v>0.2452829531</v>
      </c>
      <c r="M162" s="57">
        <f t="shared" si="4"/>
        <v>-0.8493309091</v>
      </c>
      <c r="N162" s="55">
        <f>(M162-'Descriptive Stats'!$B$65)/('Descriptive Stats'!$B$66-'Descriptive Stats'!$B$65)</f>
        <v>0.3570489122</v>
      </c>
      <c r="O162" s="58">
        <f t="shared" si="5"/>
        <v>154.2124803</v>
      </c>
      <c r="P162" s="49"/>
      <c r="Q162" s="50">
        <v>0.0</v>
      </c>
      <c r="R162" s="51"/>
      <c r="S162" s="51"/>
      <c r="U162" s="52">
        <v>44934.0</v>
      </c>
      <c r="V162" s="53">
        <v>7.156</v>
      </c>
      <c r="W162" s="53">
        <v>7.186</v>
      </c>
      <c r="X162" s="53">
        <v>7.186</v>
      </c>
      <c r="Y162" s="53">
        <v>7.147</v>
      </c>
    </row>
    <row r="163">
      <c r="A163" s="44">
        <v>44526.0</v>
      </c>
      <c r="B163" s="45">
        <v>133.0</v>
      </c>
      <c r="C163" s="45">
        <v>133.899994</v>
      </c>
      <c r="D163" s="45">
        <v>124.199997</v>
      </c>
      <c r="E163" s="45">
        <v>126.900002</v>
      </c>
      <c r="F163" s="45">
        <v>126.900002</v>
      </c>
      <c r="G163" s="45">
        <v>1000973.0</v>
      </c>
      <c r="H163" s="45">
        <f>(G163-'Descriptive Stats'!$B$55)/('Descriptive Stats'!$B$56-'Descriptive Stats'!$B$55)</f>
        <v>0.05308070031</v>
      </c>
      <c r="I163" s="46">
        <f t="shared" si="2"/>
        <v>0.9452514115</v>
      </c>
      <c r="J163" s="46">
        <f t="shared" si="3"/>
        <v>-0.05474858845</v>
      </c>
      <c r="K163" s="47">
        <f t="shared" si="1"/>
        <v>9.699997</v>
      </c>
      <c r="L163" s="47">
        <f>(K163-'Descriptive Stats'!$B$60)/('Descriptive Stats'!$B$61-'Descriptive Stats'!$B$60)</f>
        <v>0.2539913138</v>
      </c>
      <c r="M163" s="57">
        <f t="shared" si="4"/>
        <v>-5.474858845</v>
      </c>
      <c r="N163" s="55">
        <f>(M163-'Descriptive Stats'!$B$65)/('Descriptive Stats'!$B$66-'Descriptive Stats'!$B$65)</f>
        <v>0.1831743269</v>
      </c>
      <c r="O163" s="56">
        <f t="shared" si="5"/>
        <v>-6.410711915</v>
      </c>
      <c r="P163" s="49"/>
      <c r="Q163" s="50">
        <v>0.0</v>
      </c>
      <c r="R163" s="51"/>
      <c r="S163" s="51"/>
      <c r="U163" s="52" t="s">
        <v>144</v>
      </c>
      <c r="V163" s="53">
        <v>7.172</v>
      </c>
      <c r="W163" s="53">
        <v>7.179</v>
      </c>
      <c r="X163" s="53">
        <v>7.185</v>
      </c>
      <c r="Y163" s="53">
        <v>7.162</v>
      </c>
    </row>
    <row r="164">
      <c r="A164" s="44">
        <v>44529.0</v>
      </c>
      <c r="B164" s="45">
        <v>126.800003</v>
      </c>
      <c r="C164" s="45">
        <v>128.0</v>
      </c>
      <c r="D164" s="45">
        <v>121.150002</v>
      </c>
      <c r="E164" s="45">
        <v>121.949997</v>
      </c>
      <c r="F164" s="45">
        <v>121.949997</v>
      </c>
      <c r="G164" s="45">
        <v>531462.0</v>
      </c>
      <c r="H164" s="45">
        <f>(G164-'Descriptive Stats'!$B$55)/('Descriptive Stats'!$B$56-'Descriptive Stats'!$B$55)</f>
        <v>0.02666945005</v>
      </c>
      <c r="I164" s="46">
        <f t="shared" si="2"/>
        <v>0.960992869</v>
      </c>
      <c r="J164" s="46">
        <f t="shared" si="3"/>
        <v>-0.03900713098</v>
      </c>
      <c r="K164" s="47">
        <f t="shared" si="1"/>
        <v>6.849998</v>
      </c>
      <c r="L164" s="47">
        <f>(K164-'Descriptive Stats'!$B$60)/('Descriptive Stats'!$B$61-'Descriptive Stats'!$B$60)</f>
        <v>0.1712627435</v>
      </c>
      <c r="M164" s="57">
        <f t="shared" si="4"/>
        <v>-3.900713098</v>
      </c>
      <c r="N164" s="55">
        <f>(M164-'Descriptive Stats'!$B$65)/('Descriptive Stats'!$B$66-'Descriptive Stats'!$B$65)</f>
        <v>0.2423468025</v>
      </c>
      <c r="O164" s="58">
        <f t="shared" si="5"/>
        <v>-46.90546099</v>
      </c>
      <c r="P164" s="49"/>
      <c r="Q164" s="50">
        <v>0.0</v>
      </c>
      <c r="R164" s="51"/>
      <c r="S164" s="51"/>
      <c r="U164" s="52" t="s">
        <v>145</v>
      </c>
      <c r="V164" s="53">
        <v>7.161</v>
      </c>
      <c r="W164" s="53">
        <v>7.154</v>
      </c>
      <c r="X164" s="53">
        <v>7.179</v>
      </c>
      <c r="Y164" s="53">
        <v>7.148</v>
      </c>
    </row>
    <row r="165">
      <c r="A165" s="44">
        <v>44530.0</v>
      </c>
      <c r="B165" s="45">
        <v>122.849998</v>
      </c>
      <c r="C165" s="45">
        <v>127.449997</v>
      </c>
      <c r="D165" s="45">
        <v>122.150002</v>
      </c>
      <c r="E165" s="45">
        <v>122.75</v>
      </c>
      <c r="F165" s="45">
        <v>122.75</v>
      </c>
      <c r="G165" s="45">
        <v>313463.0</v>
      </c>
      <c r="H165" s="45">
        <f>(G165-'Descriptive Stats'!$B$55)/('Descriptive Stats'!$B$56-'Descriptive Stats'!$B$55)</f>
        <v>0.01440642289</v>
      </c>
      <c r="I165" s="46">
        <f t="shared" si="2"/>
        <v>1.00656009</v>
      </c>
      <c r="J165" s="46">
        <f t="shared" si="3"/>
        <v>0.006560090362</v>
      </c>
      <c r="K165" s="47">
        <f t="shared" si="1"/>
        <v>5.299995</v>
      </c>
      <c r="L165" s="47">
        <f>(K165-'Descriptive Stats'!$B$60)/('Descriptive Stats'!$B$61-'Descriptive Stats'!$B$60)</f>
        <v>0.1262699094</v>
      </c>
      <c r="M165" s="54">
        <f t="shared" si="4"/>
        <v>0.6560090362</v>
      </c>
      <c r="N165" s="55">
        <f>(M165-'Descriptive Stats'!$B$65)/('Descriptive Stats'!$B$66-'Descriptive Stats'!$B$65)</f>
        <v>0.413634963</v>
      </c>
      <c r="O165" s="56">
        <f t="shared" si="5"/>
        <v>-41.01873699</v>
      </c>
      <c r="P165" s="49"/>
      <c r="Q165" s="50">
        <v>0.0</v>
      </c>
      <c r="R165" s="51"/>
      <c r="S165" s="51"/>
      <c r="U165" s="52" t="s">
        <v>146</v>
      </c>
      <c r="V165" s="53">
        <v>7.12</v>
      </c>
      <c r="W165" s="53">
        <v>7.089</v>
      </c>
      <c r="X165" s="53">
        <v>7.122</v>
      </c>
      <c r="Y165" s="53">
        <v>7.078</v>
      </c>
    </row>
    <row r="166">
      <c r="A166" s="44">
        <v>44531.0</v>
      </c>
      <c r="B166" s="45">
        <v>123.5</v>
      </c>
      <c r="C166" s="45">
        <v>126.099998</v>
      </c>
      <c r="D166" s="45">
        <v>120.75</v>
      </c>
      <c r="E166" s="45">
        <v>121.699997</v>
      </c>
      <c r="F166" s="45">
        <v>121.699997</v>
      </c>
      <c r="G166" s="45">
        <v>377261.0</v>
      </c>
      <c r="H166" s="45">
        <f>(G166-'Descriptive Stats'!$B$55)/('Descriptive Stats'!$B$56-'Descriptive Stats'!$B$55)</f>
        <v>0.01799523112</v>
      </c>
      <c r="I166" s="46">
        <f t="shared" si="2"/>
        <v>0.9914460041</v>
      </c>
      <c r="J166" s="46">
        <f t="shared" si="3"/>
        <v>-0.008553995927</v>
      </c>
      <c r="K166" s="47">
        <f t="shared" si="1"/>
        <v>5.349998</v>
      </c>
      <c r="L166" s="47">
        <f>(K166-'Descriptive Stats'!$B$60)/('Descriptive Stats'!$B$61-'Descriptive Stats'!$B$60)</f>
        <v>0.1277213754</v>
      </c>
      <c r="M166" s="57">
        <f t="shared" si="4"/>
        <v>-0.8553995927</v>
      </c>
      <c r="N166" s="55">
        <f>(M166-'Descriptive Stats'!$B$65)/('Descriptive Stats'!$B$66-'Descriptive Stats'!$B$65)</f>
        <v>0.3568207891</v>
      </c>
      <c r="O166" s="58">
        <f t="shared" si="5"/>
        <v>20.3526413</v>
      </c>
      <c r="P166" s="49"/>
      <c r="Q166" s="50">
        <v>0.0</v>
      </c>
      <c r="R166" s="51"/>
      <c r="S166" s="51"/>
      <c r="U166" s="52" t="s">
        <v>147</v>
      </c>
      <c r="V166" s="53">
        <v>7.096</v>
      </c>
      <c r="W166" s="53">
        <v>7.106</v>
      </c>
      <c r="X166" s="53">
        <v>7.106</v>
      </c>
      <c r="Y166" s="53">
        <v>7.089</v>
      </c>
    </row>
    <row r="167">
      <c r="A167" s="44">
        <v>44532.0</v>
      </c>
      <c r="B167" s="45">
        <v>122.300003</v>
      </c>
      <c r="C167" s="45">
        <v>122.800003</v>
      </c>
      <c r="D167" s="45">
        <v>119.050003</v>
      </c>
      <c r="E167" s="45">
        <v>121.800003</v>
      </c>
      <c r="F167" s="45">
        <v>121.800003</v>
      </c>
      <c r="G167" s="45">
        <v>412559.0</v>
      </c>
      <c r="H167" s="45">
        <f>(G167-'Descriptive Stats'!$B$55)/('Descriptive Stats'!$B$56-'Descriptive Stats'!$B$55)</f>
        <v>0.01998083809</v>
      </c>
      <c r="I167" s="46">
        <f t="shared" si="2"/>
        <v>1.000821742</v>
      </c>
      <c r="J167" s="46">
        <f t="shared" si="3"/>
        <v>0.0008217420088</v>
      </c>
      <c r="K167" s="47">
        <f t="shared" si="1"/>
        <v>3.75</v>
      </c>
      <c r="L167" s="47">
        <f>(K167-'Descriptive Stats'!$B$60)/('Descriptive Stats'!$B$61-'Descriptive Stats'!$B$60)</f>
        <v>0.08127730751</v>
      </c>
      <c r="M167" s="54">
        <f t="shared" si="4"/>
        <v>0.08217420088</v>
      </c>
      <c r="N167" s="55">
        <f>(M167-'Descriptive Stats'!$B$65)/('Descriptive Stats'!$B$66-'Descriptive Stats'!$B$65)</f>
        <v>0.3920643887</v>
      </c>
      <c r="O167" s="58">
        <f t="shared" si="5"/>
        <v>9.356387223</v>
      </c>
      <c r="P167" s="49"/>
      <c r="Q167" s="50">
        <v>0.0</v>
      </c>
      <c r="R167" s="51"/>
      <c r="S167" s="51"/>
      <c r="U167" s="52" t="s">
        <v>148</v>
      </c>
      <c r="V167" s="53">
        <v>7.1</v>
      </c>
      <c r="W167" s="53">
        <v>7.091</v>
      </c>
      <c r="X167" s="53">
        <v>7.105</v>
      </c>
      <c r="Y167" s="53">
        <v>7.088</v>
      </c>
    </row>
    <row r="168">
      <c r="A168" s="44">
        <v>44533.0</v>
      </c>
      <c r="B168" s="45">
        <v>122.599998</v>
      </c>
      <c r="C168" s="45">
        <v>123.050003</v>
      </c>
      <c r="D168" s="45">
        <v>115.5</v>
      </c>
      <c r="E168" s="45">
        <v>116.199997</v>
      </c>
      <c r="F168" s="45">
        <v>116.199997</v>
      </c>
      <c r="G168" s="45">
        <v>1480640.0</v>
      </c>
      <c r="H168" s="45">
        <f>(G168-'Descriptive Stats'!$B$55)/('Descriptive Stats'!$B$56-'Descriptive Stats'!$B$55)</f>
        <v>0.08006325276</v>
      </c>
      <c r="I168" s="46">
        <f t="shared" si="2"/>
        <v>0.9540229404</v>
      </c>
      <c r="J168" s="46">
        <f t="shared" si="3"/>
        <v>-0.04597705962</v>
      </c>
      <c r="K168" s="47">
        <f t="shared" si="1"/>
        <v>7.550003</v>
      </c>
      <c r="L168" s="47">
        <f>(K168-'Descriptive Stats'!$B$60)/('Descriptive Stats'!$B$61-'Descriptive Stats'!$B$60)</f>
        <v>0.1915821938</v>
      </c>
      <c r="M168" s="57">
        <f t="shared" si="4"/>
        <v>-4.597705962</v>
      </c>
      <c r="N168" s="55">
        <f>(M168-'Descriptive Stats'!$B$65)/('Descriptive Stats'!$B$66-'Descriptive Stats'!$B$65)</f>
        <v>0.2161466915</v>
      </c>
      <c r="O168" s="56">
        <f t="shared" si="5"/>
        <v>258.8916979</v>
      </c>
      <c r="P168" s="49"/>
      <c r="Q168" s="50">
        <v>0.0</v>
      </c>
      <c r="R168" s="51"/>
      <c r="S168" s="51"/>
      <c r="U168" s="52" t="s">
        <v>149</v>
      </c>
      <c r="V168" s="53">
        <v>7.071</v>
      </c>
      <c r="W168" s="53">
        <v>7.082</v>
      </c>
      <c r="X168" s="53">
        <v>7.087</v>
      </c>
      <c r="Y168" s="53">
        <v>7.066</v>
      </c>
    </row>
    <row r="169">
      <c r="A169" s="44">
        <v>44536.0</v>
      </c>
      <c r="B169" s="45">
        <v>116.75</v>
      </c>
      <c r="C169" s="45">
        <v>121.199997</v>
      </c>
      <c r="D169" s="45">
        <v>113.099998</v>
      </c>
      <c r="E169" s="45">
        <v>116.699997</v>
      </c>
      <c r="F169" s="45">
        <v>116.699997</v>
      </c>
      <c r="G169" s="45">
        <v>1908341.0</v>
      </c>
      <c r="H169" s="45">
        <f>(G169-'Descriptive Stats'!$B$55)/('Descriptive Stats'!$B$56-'Descriptive Stats'!$B$55)</f>
        <v>0.1041225786</v>
      </c>
      <c r="I169" s="46">
        <f t="shared" si="2"/>
        <v>1.004302926</v>
      </c>
      <c r="J169" s="46">
        <f t="shared" si="3"/>
        <v>0.004302926101</v>
      </c>
      <c r="K169" s="47">
        <f t="shared" si="1"/>
        <v>8.099999</v>
      </c>
      <c r="L169" s="47">
        <f>(K169-'Descriptive Stats'!$B$60)/('Descriptive Stats'!$B$61-'Descriptive Stats'!$B$60)</f>
        <v>0.2075472459</v>
      </c>
      <c r="M169" s="54">
        <f t="shared" si="4"/>
        <v>0.4302926101</v>
      </c>
      <c r="N169" s="55">
        <f>(M169-'Descriptive Stats'!$B$65)/('Descriptive Stats'!$B$66-'Descriptive Stats'!$B$65)</f>
        <v>0.4051502342</v>
      </c>
      <c r="O169" s="56">
        <f t="shared" si="5"/>
        <v>28.88622488</v>
      </c>
      <c r="P169" s="49"/>
      <c r="Q169" s="50">
        <v>0.0</v>
      </c>
      <c r="R169" s="51"/>
      <c r="S169" s="51"/>
      <c r="U169" s="52" t="s">
        <v>150</v>
      </c>
      <c r="V169" s="53">
        <v>7.087</v>
      </c>
      <c r="W169" s="53">
        <v>7.099</v>
      </c>
      <c r="X169" s="53">
        <v>7.107</v>
      </c>
      <c r="Y169" s="53">
        <v>7.076</v>
      </c>
    </row>
    <row r="170">
      <c r="A170" s="44">
        <v>44537.0</v>
      </c>
      <c r="B170" s="45">
        <v>121.900002</v>
      </c>
      <c r="C170" s="45">
        <v>121.900002</v>
      </c>
      <c r="D170" s="45">
        <v>116.099998</v>
      </c>
      <c r="E170" s="45">
        <v>117.150002</v>
      </c>
      <c r="F170" s="45">
        <v>117.150002</v>
      </c>
      <c r="G170" s="45">
        <v>603002.0</v>
      </c>
      <c r="H170" s="45">
        <f>(G170-'Descriptive Stats'!$B$55)/('Descriptive Stats'!$B$56-'Descriptive Stats'!$B$55)</f>
        <v>0.03069376651</v>
      </c>
      <c r="I170" s="46">
        <f t="shared" si="2"/>
        <v>1.003856084</v>
      </c>
      <c r="J170" s="46">
        <f t="shared" si="3"/>
        <v>0.003856084075</v>
      </c>
      <c r="K170" s="47">
        <f t="shared" si="1"/>
        <v>5.800004</v>
      </c>
      <c r="L170" s="47">
        <f>(K170-'Descriptive Stats'!$B$60)/('Descriptive Stats'!$B$61-'Descriptive Stats'!$B$60)</f>
        <v>0.14078396</v>
      </c>
      <c r="M170" s="54">
        <f t="shared" si="4"/>
        <v>0.3856084075</v>
      </c>
      <c r="N170" s="55">
        <f>(M170-'Descriptive Stats'!$B$65)/('Descriptive Stats'!$B$66-'Descriptive Stats'!$B$65)</f>
        <v>0.4034705454</v>
      </c>
      <c r="O170" s="58">
        <f t="shared" si="5"/>
        <v>-68.40176887</v>
      </c>
      <c r="P170" s="49"/>
      <c r="Q170" s="50">
        <v>0.0</v>
      </c>
      <c r="R170" s="51"/>
      <c r="S170" s="51"/>
      <c r="U170" s="52" t="s">
        <v>151</v>
      </c>
      <c r="V170" s="53">
        <v>7.083</v>
      </c>
      <c r="W170" s="53">
        <v>7.081</v>
      </c>
      <c r="X170" s="53">
        <v>7.088</v>
      </c>
      <c r="Y170" s="53">
        <v>7.074</v>
      </c>
    </row>
    <row r="171">
      <c r="A171" s="44">
        <v>44538.0</v>
      </c>
      <c r="B171" s="45">
        <v>118.099998</v>
      </c>
      <c r="C171" s="45">
        <v>119.699997</v>
      </c>
      <c r="D171" s="45">
        <v>116.699997</v>
      </c>
      <c r="E171" s="45">
        <v>117.400002</v>
      </c>
      <c r="F171" s="45">
        <v>117.400002</v>
      </c>
      <c r="G171" s="45">
        <v>485975.0</v>
      </c>
      <c r="H171" s="45">
        <f>(G171-'Descriptive Stats'!$B$55)/('Descriptive Stats'!$B$56-'Descriptive Stats'!$B$55)</f>
        <v>0.02411068457</v>
      </c>
      <c r="I171" s="46">
        <f t="shared" si="2"/>
        <v>1.002134016</v>
      </c>
      <c r="J171" s="46">
        <f t="shared" si="3"/>
        <v>0.002134016182</v>
      </c>
      <c r="K171" s="47">
        <f t="shared" si="1"/>
        <v>3</v>
      </c>
      <c r="L171" s="47">
        <f>(K171-'Descriptive Stats'!$B$60)/('Descriptive Stats'!$B$61-'Descriptive Stats'!$B$60)</f>
        <v>0.05950662347</v>
      </c>
      <c r="M171" s="54">
        <f t="shared" si="4"/>
        <v>0.2134016182</v>
      </c>
      <c r="N171" s="55">
        <f>(M171-'Descriptive Stats'!$B$65)/('Descriptive Stats'!$B$66-'Descriptive Stats'!$B$65)</f>
        <v>0.3969972554</v>
      </c>
      <c r="O171" s="58">
        <f t="shared" si="5"/>
        <v>-19.40739832</v>
      </c>
      <c r="P171" s="49"/>
      <c r="Q171" s="50">
        <v>0.0</v>
      </c>
      <c r="R171" s="51"/>
      <c r="S171" s="51"/>
      <c r="U171" s="52" t="s">
        <v>152</v>
      </c>
      <c r="V171" s="53">
        <v>7.072</v>
      </c>
      <c r="W171" s="53">
        <v>7.062</v>
      </c>
      <c r="X171" s="53">
        <v>7.076</v>
      </c>
      <c r="Y171" s="53">
        <v>7.054</v>
      </c>
    </row>
    <row r="172">
      <c r="A172" s="44">
        <v>44539.0</v>
      </c>
      <c r="B172" s="45">
        <v>118.0</v>
      </c>
      <c r="C172" s="45">
        <v>120.400002</v>
      </c>
      <c r="D172" s="45">
        <v>117.150002</v>
      </c>
      <c r="E172" s="45">
        <v>117.449997</v>
      </c>
      <c r="F172" s="45">
        <v>117.449997</v>
      </c>
      <c r="G172" s="45">
        <v>739254.0</v>
      </c>
      <c r="H172" s="45">
        <f>(G172-'Descriptive Stats'!$B$55)/('Descriptive Stats'!$B$56-'Descriptive Stats'!$B$55)</f>
        <v>0.03835830615</v>
      </c>
      <c r="I172" s="46">
        <f t="shared" si="2"/>
        <v>1.000425852</v>
      </c>
      <c r="J172" s="46">
        <f t="shared" si="3"/>
        <v>0.0004258517815</v>
      </c>
      <c r="K172" s="47">
        <f t="shared" si="1"/>
        <v>3.25</v>
      </c>
      <c r="L172" s="47">
        <f>(K172-'Descriptive Stats'!$B$60)/('Descriptive Stats'!$B$61-'Descriptive Stats'!$B$60)</f>
        <v>0.06676351815</v>
      </c>
      <c r="M172" s="54">
        <f t="shared" si="4"/>
        <v>0.04258517815</v>
      </c>
      <c r="N172" s="55">
        <f>(M172-'Descriptive Stats'!$B$65)/('Descriptive Stats'!$B$66-'Descriptive Stats'!$B$65)</f>
        <v>0.3905762288</v>
      </c>
      <c r="O172" s="58">
        <f t="shared" si="5"/>
        <v>52.11770153</v>
      </c>
      <c r="P172" s="49"/>
      <c r="Q172" s="50">
        <v>0.0</v>
      </c>
      <c r="R172" s="51"/>
      <c r="S172" s="51"/>
      <c r="U172" s="52" t="s">
        <v>153</v>
      </c>
      <c r="V172" s="53">
        <v>7.058</v>
      </c>
      <c r="W172" s="53">
        <v>7.084</v>
      </c>
      <c r="X172" s="53">
        <v>7.084</v>
      </c>
      <c r="Y172" s="53">
        <v>7.047</v>
      </c>
    </row>
    <row r="173">
      <c r="A173" s="44">
        <v>44540.0</v>
      </c>
      <c r="B173" s="45">
        <v>117.800003</v>
      </c>
      <c r="C173" s="45">
        <v>120.0</v>
      </c>
      <c r="D173" s="45">
        <v>117.5</v>
      </c>
      <c r="E173" s="45">
        <v>118.599998</v>
      </c>
      <c r="F173" s="45">
        <v>118.599998</v>
      </c>
      <c r="G173" s="45">
        <v>572209.0</v>
      </c>
      <c r="H173" s="45">
        <f>(G173-'Descriptive Stats'!$B$55)/('Descriptive Stats'!$B$56-'Descriptive Stats'!$B$55)</f>
        <v>0.02896157785</v>
      </c>
      <c r="I173" s="46">
        <f t="shared" si="2"/>
        <v>1.009791409</v>
      </c>
      <c r="J173" s="46">
        <f t="shared" si="3"/>
        <v>0.00979140936</v>
      </c>
      <c r="K173" s="47">
        <f t="shared" si="1"/>
        <v>2.5</v>
      </c>
      <c r="L173" s="47">
        <f>(K173-'Descriptive Stats'!$B$60)/('Descriptive Stats'!$B$61-'Descriptive Stats'!$B$60)</f>
        <v>0.04499283411</v>
      </c>
      <c r="M173" s="54">
        <f t="shared" si="4"/>
        <v>0.979140936</v>
      </c>
      <c r="N173" s="55">
        <f>(M173-'Descriptive Stats'!$B$65)/('Descriptive Stats'!$B$66-'Descriptive Stats'!$B$65)</f>
        <v>0.4257815602</v>
      </c>
      <c r="O173" s="56">
        <f t="shared" si="5"/>
        <v>-22.59642829</v>
      </c>
      <c r="P173" s="49"/>
      <c r="Q173" s="50">
        <v>0.0</v>
      </c>
      <c r="R173" s="51"/>
      <c r="S173" s="51"/>
      <c r="U173" s="52" t="s">
        <v>154</v>
      </c>
      <c r="V173" s="53">
        <v>7.074</v>
      </c>
      <c r="W173" s="53">
        <v>7.11</v>
      </c>
      <c r="X173" s="53">
        <v>7.11</v>
      </c>
      <c r="Y173" s="53">
        <v>7.071</v>
      </c>
    </row>
    <row r="174">
      <c r="A174" s="44">
        <v>44543.0</v>
      </c>
      <c r="B174" s="45">
        <v>119.599998</v>
      </c>
      <c r="C174" s="45">
        <v>120.300003</v>
      </c>
      <c r="D174" s="45">
        <v>118.0</v>
      </c>
      <c r="E174" s="45">
        <v>118.550003</v>
      </c>
      <c r="F174" s="45">
        <v>118.550003</v>
      </c>
      <c r="G174" s="45">
        <v>500983.0</v>
      </c>
      <c r="H174" s="45">
        <f>(G174-'Descriptive Stats'!$B$55)/('Descriptive Stats'!$B$56-'Descriptive Stats'!$B$55)</f>
        <v>0.02495492473</v>
      </c>
      <c r="I174" s="46">
        <f t="shared" si="2"/>
        <v>0.999578457</v>
      </c>
      <c r="J174" s="46">
        <f t="shared" si="3"/>
        <v>-0.0004215430088</v>
      </c>
      <c r="K174" s="47">
        <f t="shared" si="1"/>
        <v>2.300003</v>
      </c>
      <c r="L174" s="47">
        <f>(K174-'Descriptive Stats'!$B$60)/('Descriptive Stats'!$B$61-'Descriptive Stats'!$B$60)</f>
        <v>0.03918740544</v>
      </c>
      <c r="M174" s="57">
        <f t="shared" si="4"/>
        <v>-0.04215430088</v>
      </c>
      <c r="N174" s="55">
        <f>(M174-'Descriptive Stats'!$B$65)/('Descriptive Stats'!$B$66-'Descriptive Stats'!$B$65)</f>
        <v>0.3873908537</v>
      </c>
      <c r="O174" s="56">
        <f t="shared" si="5"/>
        <v>-12.44754976</v>
      </c>
      <c r="P174" s="49"/>
      <c r="Q174" s="50">
        <v>0.0</v>
      </c>
      <c r="R174" s="51"/>
      <c r="S174" s="51"/>
      <c r="U174" s="52" t="s">
        <v>155</v>
      </c>
      <c r="V174" s="53">
        <v>7.089</v>
      </c>
      <c r="W174" s="53">
        <v>7.06</v>
      </c>
      <c r="X174" s="53">
        <v>7.095</v>
      </c>
      <c r="Y174" s="53">
        <v>7.06</v>
      </c>
    </row>
    <row r="175">
      <c r="A175" s="44">
        <v>44544.0</v>
      </c>
      <c r="B175" s="45">
        <v>118.449997</v>
      </c>
      <c r="C175" s="45">
        <v>121.5</v>
      </c>
      <c r="D175" s="45">
        <v>117.75</v>
      </c>
      <c r="E175" s="45">
        <v>120.650002</v>
      </c>
      <c r="F175" s="45">
        <v>120.650002</v>
      </c>
      <c r="G175" s="45">
        <v>448377.0</v>
      </c>
      <c r="H175" s="45">
        <f>(G175-'Descriptive Stats'!$B$55)/('Descriptive Stats'!$B$56-'Descriptive Stats'!$B$55)</f>
        <v>0.02199569645</v>
      </c>
      <c r="I175" s="46">
        <f t="shared" si="2"/>
        <v>1.017714036</v>
      </c>
      <c r="J175" s="46">
        <f t="shared" si="3"/>
        <v>0.01771403582</v>
      </c>
      <c r="K175" s="47">
        <f t="shared" si="1"/>
        <v>3.75</v>
      </c>
      <c r="L175" s="47">
        <f>(K175-'Descriptive Stats'!$B$60)/('Descriptive Stats'!$B$61-'Descriptive Stats'!$B$60)</f>
        <v>0.08127730751</v>
      </c>
      <c r="M175" s="54">
        <f t="shared" si="4"/>
        <v>1.771403582</v>
      </c>
      <c r="N175" s="55">
        <f>(M175-'Descriptive Stats'!$B$65)/('Descriptive Stats'!$B$66-'Descriptive Stats'!$B$65)</f>
        <v>0.4555628827</v>
      </c>
      <c r="O175" s="56">
        <f t="shared" si="5"/>
        <v>-10.50055591</v>
      </c>
      <c r="P175" s="49"/>
      <c r="Q175" s="50">
        <v>0.0</v>
      </c>
      <c r="R175" s="51"/>
      <c r="S175" s="51"/>
      <c r="U175" s="52" t="s">
        <v>156</v>
      </c>
      <c r="V175" s="53">
        <v>7.071</v>
      </c>
      <c r="W175" s="53">
        <v>7.099</v>
      </c>
      <c r="X175" s="53">
        <v>7.099</v>
      </c>
      <c r="Y175" s="53">
        <v>7.064</v>
      </c>
    </row>
    <row r="176">
      <c r="A176" s="44">
        <v>44545.0</v>
      </c>
      <c r="B176" s="45">
        <v>121.599998</v>
      </c>
      <c r="C176" s="45">
        <v>123.300003</v>
      </c>
      <c r="D176" s="45">
        <v>118.0</v>
      </c>
      <c r="E176" s="45">
        <v>118.550003</v>
      </c>
      <c r="F176" s="45">
        <v>118.550003</v>
      </c>
      <c r="G176" s="45">
        <v>754969.0</v>
      </c>
      <c r="H176" s="45">
        <f>(G176-'Descriptive Stats'!$B$55)/('Descriptive Stats'!$B$56-'Descriptive Stats'!$B$55)</f>
        <v>0.03924231695</v>
      </c>
      <c r="I176" s="46">
        <f t="shared" si="2"/>
        <v>0.9825942896</v>
      </c>
      <c r="J176" s="46">
        <f t="shared" si="3"/>
        <v>-0.01740571044</v>
      </c>
      <c r="K176" s="47">
        <f t="shared" si="1"/>
        <v>5.300003</v>
      </c>
      <c r="L176" s="47">
        <f>(K176-'Descriptive Stats'!$B$60)/('Descriptive Stats'!$B$61-'Descriptive Stats'!$B$60)</f>
        <v>0.1262701416</v>
      </c>
      <c r="M176" s="57">
        <f t="shared" si="4"/>
        <v>-1.740571044</v>
      </c>
      <c r="N176" s="55">
        <f>(M176-'Descriptive Stats'!$B$65)/('Descriptive Stats'!$B$66-'Descriptive Stats'!$B$65)</f>
        <v>0.3235470047</v>
      </c>
      <c r="O176" s="56">
        <f t="shared" si="5"/>
        <v>68.37817283</v>
      </c>
      <c r="P176" s="49"/>
      <c r="Q176" s="50">
        <v>0.0</v>
      </c>
      <c r="R176" s="51"/>
      <c r="S176" s="51"/>
      <c r="U176" s="52">
        <v>45267.0</v>
      </c>
      <c r="V176" s="53">
        <v>7.118</v>
      </c>
      <c r="W176" s="53">
        <v>7.091</v>
      </c>
      <c r="X176" s="53">
        <v>7.122</v>
      </c>
      <c r="Y176" s="53">
        <v>7.087</v>
      </c>
    </row>
    <row r="177">
      <c r="A177" s="44">
        <v>44546.0</v>
      </c>
      <c r="B177" s="45">
        <v>119.099998</v>
      </c>
      <c r="C177" s="45">
        <v>119.849998</v>
      </c>
      <c r="D177" s="45">
        <v>115.599998</v>
      </c>
      <c r="E177" s="45">
        <v>116.400002</v>
      </c>
      <c r="F177" s="45">
        <v>116.400002</v>
      </c>
      <c r="G177" s="45">
        <v>347967.0</v>
      </c>
      <c r="H177" s="45">
        <f>(G177-'Descriptive Stats'!$B$55)/('Descriptive Stats'!$B$56-'Descriptive Stats'!$B$55)</f>
        <v>0.01634736523</v>
      </c>
      <c r="I177" s="46">
        <f t="shared" si="2"/>
        <v>0.9818641843</v>
      </c>
      <c r="J177" s="46">
        <f t="shared" si="3"/>
        <v>-0.01813581565</v>
      </c>
      <c r="K177" s="47">
        <f t="shared" si="1"/>
        <v>4.25</v>
      </c>
      <c r="L177" s="47">
        <f>(K177-'Descriptive Stats'!$B$60)/('Descriptive Stats'!$B$61-'Descriptive Stats'!$B$60)</f>
        <v>0.09579109688</v>
      </c>
      <c r="M177" s="57">
        <f t="shared" si="4"/>
        <v>-1.813581565</v>
      </c>
      <c r="N177" s="55">
        <f>(M177-'Descriptive Stats'!$B$65)/('Descriptive Stats'!$B$66-'Descriptive Stats'!$B$65)</f>
        <v>0.3208025236</v>
      </c>
      <c r="O177" s="58">
        <f t="shared" si="5"/>
        <v>-53.90976318</v>
      </c>
      <c r="P177" s="49"/>
      <c r="Q177" s="50">
        <v>0.0</v>
      </c>
      <c r="R177" s="51"/>
      <c r="S177" s="51"/>
      <c r="U177" s="52">
        <v>45237.0</v>
      </c>
      <c r="V177" s="53">
        <v>7.095</v>
      </c>
      <c r="W177" s="53">
        <v>7.12</v>
      </c>
      <c r="X177" s="53">
        <v>7.123</v>
      </c>
      <c r="Y177" s="53">
        <v>7.088</v>
      </c>
    </row>
    <row r="178">
      <c r="A178" s="44">
        <v>44547.0</v>
      </c>
      <c r="B178" s="45">
        <v>115.0</v>
      </c>
      <c r="C178" s="45">
        <v>116.599998</v>
      </c>
      <c r="D178" s="45">
        <v>112.050003</v>
      </c>
      <c r="E178" s="45">
        <v>113.0</v>
      </c>
      <c r="F178" s="45">
        <v>113.0</v>
      </c>
      <c r="G178" s="45">
        <v>514241.0</v>
      </c>
      <c r="H178" s="45">
        <f>(G178-'Descriptive Stats'!$B$55)/('Descriptive Stats'!$B$56-'Descriptive Stats'!$B$55)</f>
        <v>0.02570072271</v>
      </c>
      <c r="I178" s="46">
        <f t="shared" si="2"/>
        <v>0.9707903613</v>
      </c>
      <c r="J178" s="46">
        <f t="shared" si="3"/>
        <v>-0.02920963867</v>
      </c>
      <c r="K178" s="47">
        <f t="shared" si="1"/>
        <v>4.549995</v>
      </c>
      <c r="L178" s="47">
        <f>(K178-'Descriptive Stats'!$B$60)/('Descriptive Stats'!$B$61-'Descriptive Stats'!$B$60)</f>
        <v>0.1044992254</v>
      </c>
      <c r="M178" s="57">
        <f t="shared" si="4"/>
        <v>-2.920963867</v>
      </c>
      <c r="N178" s="55">
        <f>(M178-'Descriptive Stats'!$B$65)/('Descriptive Stats'!$B$66-'Descriptive Stats'!$B$65)</f>
        <v>0.2791757858</v>
      </c>
      <c r="O178" s="56">
        <f t="shared" si="5"/>
        <v>47.78441634</v>
      </c>
      <c r="P178" s="49"/>
      <c r="Q178" s="50">
        <v>0.0</v>
      </c>
      <c r="R178" s="51"/>
      <c r="S178" s="51"/>
      <c r="U178" s="52">
        <v>45206.0</v>
      </c>
      <c r="V178" s="53">
        <v>7.149</v>
      </c>
      <c r="W178" s="53">
        <v>7.168</v>
      </c>
      <c r="X178" s="53">
        <v>7.168</v>
      </c>
      <c r="Y178" s="53">
        <v>7.138</v>
      </c>
    </row>
    <row r="179">
      <c r="A179" s="44">
        <v>44550.0</v>
      </c>
      <c r="B179" s="45">
        <v>112.800003</v>
      </c>
      <c r="C179" s="45">
        <v>112.800003</v>
      </c>
      <c r="D179" s="45">
        <v>102.099998</v>
      </c>
      <c r="E179" s="45">
        <v>105.150002</v>
      </c>
      <c r="F179" s="45">
        <v>105.150002</v>
      </c>
      <c r="G179" s="45">
        <v>1061585.0</v>
      </c>
      <c r="H179" s="45">
        <f>(G179-'Descriptive Stats'!$B$55)/('Descriptive Stats'!$B$56-'Descriptive Stats'!$B$55)</f>
        <v>0.05649028753</v>
      </c>
      <c r="I179" s="46">
        <f t="shared" si="2"/>
        <v>0.9305309912</v>
      </c>
      <c r="J179" s="46">
        <f t="shared" si="3"/>
        <v>-0.06946900885</v>
      </c>
      <c r="K179" s="47">
        <f t="shared" si="1"/>
        <v>10.700005</v>
      </c>
      <c r="L179" s="47">
        <f>(K179-'Descriptive Stats'!$B$60)/('Descriptive Stats'!$B$61-'Descriptive Stats'!$B$60)</f>
        <v>0.2830191248</v>
      </c>
      <c r="M179" s="57">
        <f t="shared" si="4"/>
        <v>-6.946900885</v>
      </c>
      <c r="N179" s="55">
        <f>(M179-'Descriptive Stats'!$B$65)/('Descriptive Stats'!$B$66-'Descriptive Stats'!$B$65)</f>
        <v>0.1278399515</v>
      </c>
      <c r="O179" s="56">
        <f t="shared" si="5"/>
        <v>106.4372541</v>
      </c>
      <c r="P179" s="49"/>
      <c r="Q179" s="50">
        <v>0.0</v>
      </c>
      <c r="R179" s="51"/>
      <c r="S179" s="51"/>
      <c r="U179" s="52">
        <v>45114.0</v>
      </c>
      <c r="V179" s="53">
        <v>7.159</v>
      </c>
      <c r="W179" s="53">
        <v>7.171</v>
      </c>
      <c r="X179" s="53">
        <v>7.175</v>
      </c>
      <c r="Y179" s="53">
        <v>7.144</v>
      </c>
    </row>
    <row r="180">
      <c r="A180" s="44">
        <v>44551.0</v>
      </c>
      <c r="B180" s="45">
        <v>106.599998</v>
      </c>
      <c r="C180" s="45">
        <v>110.0</v>
      </c>
      <c r="D180" s="45">
        <v>104.75</v>
      </c>
      <c r="E180" s="45">
        <v>105.900002</v>
      </c>
      <c r="F180" s="45">
        <v>105.900002</v>
      </c>
      <c r="G180" s="45">
        <v>791633.0</v>
      </c>
      <c r="H180" s="45">
        <f>(G180-'Descriptive Stats'!$B$55)/('Descriptive Stats'!$B$56-'Descriptive Stats'!$B$55)</f>
        <v>0.04130476507</v>
      </c>
      <c r="I180" s="46">
        <f t="shared" si="2"/>
        <v>1.007132667</v>
      </c>
      <c r="J180" s="46">
        <f t="shared" si="3"/>
        <v>0.007132667482</v>
      </c>
      <c r="K180" s="47">
        <f t="shared" si="1"/>
        <v>5.25</v>
      </c>
      <c r="L180" s="47">
        <f>(K180-'Descriptive Stats'!$B$60)/('Descriptive Stats'!$B$61-'Descriptive Stats'!$B$60)</f>
        <v>0.1248186756</v>
      </c>
      <c r="M180" s="54">
        <f t="shared" si="4"/>
        <v>0.7132667482</v>
      </c>
      <c r="N180" s="55">
        <f>(M180-'Descriptive Stats'!$B$65)/('Descriptive Stats'!$B$66-'Descriptive Stats'!$B$65)</f>
        <v>0.4157872926</v>
      </c>
      <c r="O180" s="58">
        <f t="shared" si="5"/>
        <v>-25.42914604</v>
      </c>
      <c r="P180" s="49"/>
      <c r="Q180" s="50">
        <v>0.0</v>
      </c>
      <c r="R180" s="51"/>
      <c r="S180" s="51"/>
      <c r="U180" s="52">
        <v>45084.0</v>
      </c>
      <c r="V180" s="53">
        <v>7.147</v>
      </c>
      <c r="W180" s="53">
        <v>7.132</v>
      </c>
      <c r="X180" s="53">
        <v>7.151</v>
      </c>
      <c r="Y180" s="53">
        <v>7.13</v>
      </c>
    </row>
    <row r="181">
      <c r="A181" s="44">
        <v>44552.0</v>
      </c>
      <c r="B181" s="45">
        <v>107.349998</v>
      </c>
      <c r="C181" s="45">
        <v>108.699997</v>
      </c>
      <c r="D181" s="45">
        <v>106.550003</v>
      </c>
      <c r="E181" s="45">
        <v>108.0</v>
      </c>
      <c r="F181" s="45">
        <v>108.0</v>
      </c>
      <c r="G181" s="45">
        <v>284925.0</v>
      </c>
      <c r="H181" s="45">
        <f>(G181-'Descriptive Stats'!$B$55)/('Descriptive Stats'!$B$56-'Descriptive Stats'!$B$55)</f>
        <v>0.01280108401</v>
      </c>
      <c r="I181" s="46">
        <f t="shared" si="2"/>
        <v>1.019830009</v>
      </c>
      <c r="J181" s="46">
        <f t="shared" si="3"/>
        <v>0.01983000907</v>
      </c>
      <c r="K181" s="47">
        <f t="shared" si="1"/>
        <v>2.149994</v>
      </c>
      <c r="L181" s="47">
        <f>(K181-'Descriptive Stats'!$B$60)/('Descriptive Stats'!$B$61-'Descriptive Stats'!$B$60)</f>
        <v>0.03483300739</v>
      </c>
      <c r="M181" s="54">
        <f t="shared" si="4"/>
        <v>1.983000907</v>
      </c>
      <c r="N181" s="55">
        <f>(M181-'Descriptive Stats'!$B$65)/('Descriptive Stats'!$B$66-'Descriptive Stats'!$B$65)</f>
        <v>0.4635168714</v>
      </c>
      <c r="O181" s="58">
        <f t="shared" si="5"/>
        <v>-64.00794307</v>
      </c>
      <c r="P181" s="49"/>
      <c r="Q181" s="50">
        <v>0.0</v>
      </c>
      <c r="R181" s="51"/>
      <c r="S181" s="51"/>
      <c r="U181" s="52">
        <v>45053.0</v>
      </c>
      <c r="V181" s="53">
        <v>7.105</v>
      </c>
      <c r="W181" s="53">
        <v>7.122</v>
      </c>
      <c r="X181" s="53">
        <v>7.122</v>
      </c>
      <c r="Y181" s="53">
        <v>7.102</v>
      </c>
    </row>
    <row r="182">
      <c r="A182" s="44">
        <v>44553.0</v>
      </c>
      <c r="B182" s="45">
        <v>108.550003</v>
      </c>
      <c r="C182" s="45">
        <v>109.75</v>
      </c>
      <c r="D182" s="45">
        <v>108.099998</v>
      </c>
      <c r="E182" s="45">
        <v>108.599998</v>
      </c>
      <c r="F182" s="45">
        <v>108.599998</v>
      </c>
      <c r="G182" s="45">
        <v>227871.0</v>
      </c>
      <c r="H182" s="45">
        <f>(G182-'Descriptive Stats'!$B$55)/('Descriptive Stats'!$B$56-'Descriptive Stats'!$B$55)</f>
        <v>0.009591643822</v>
      </c>
      <c r="I182" s="46">
        <f t="shared" si="2"/>
        <v>1.005555537</v>
      </c>
      <c r="J182" s="46">
        <f t="shared" si="3"/>
        <v>0.005555537037</v>
      </c>
      <c r="K182" s="47">
        <f t="shared" si="1"/>
        <v>1.650002</v>
      </c>
      <c r="L182" s="47">
        <f>(K182-'Descriptive Stats'!$B$60)/('Descriptive Stats'!$B$61-'Descriptive Stats'!$B$60)</f>
        <v>0.02031945025</v>
      </c>
      <c r="M182" s="54">
        <f t="shared" si="4"/>
        <v>0.5555537037</v>
      </c>
      <c r="N182" s="55">
        <f>(M182-'Descriptive Stats'!$B$65)/('Descriptive Stats'!$B$66-'Descriptive Stats'!$B$65)</f>
        <v>0.4098588255</v>
      </c>
      <c r="O182" s="58">
        <f t="shared" si="5"/>
        <v>-20.0242169</v>
      </c>
      <c r="P182" s="49"/>
      <c r="Q182" s="50">
        <v>0.0</v>
      </c>
      <c r="R182" s="51"/>
      <c r="S182" s="51"/>
      <c r="U182" s="52">
        <v>45023.0</v>
      </c>
      <c r="V182" s="53">
        <v>7.119</v>
      </c>
      <c r="W182" s="53">
        <v>7.127</v>
      </c>
      <c r="X182" s="53">
        <v>7.127</v>
      </c>
      <c r="Y182" s="53">
        <v>7.108</v>
      </c>
    </row>
    <row r="183">
      <c r="A183" s="44">
        <v>44554.0</v>
      </c>
      <c r="B183" s="45">
        <v>109.150002</v>
      </c>
      <c r="C183" s="45">
        <v>109.199997</v>
      </c>
      <c r="D183" s="45">
        <v>106.800003</v>
      </c>
      <c r="E183" s="45">
        <v>107.599998</v>
      </c>
      <c r="F183" s="45">
        <v>107.599998</v>
      </c>
      <c r="G183" s="45">
        <v>199932.0</v>
      </c>
      <c r="H183" s="45">
        <f>(G183-'Descriptive Stats'!$B$55)/('Descriptive Stats'!$B$56-'Descriptive Stats'!$B$55)</f>
        <v>0.008020000302</v>
      </c>
      <c r="I183" s="46">
        <f t="shared" si="2"/>
        <v>0.9907918967</v>
      </c>
      <c r="J183" s="46">
        <f t="shared" si="3"/>
        <v>-0.0092081033</v>
      </c>
      <c r="K183" s="47">
        <f t="shared" si="1"/>
        <v>2.399994</v>
      </c>
      <c r="L183" s="47">
        <f>(K183-'Descriptive Stats'!$B$60)/('Descriptive Stats'!$B$61-'Descriptive Stats'!$B$60)</f>
        <v>0.04208990207</v>
      </c>
      <c r="M183" s="57">
        <f t="shared" si="4"/>
        <v>-0.92081033</v>
      </c>
      <c r="N183" s="55">
        <f>(M183-'Descriptive Stats'!$B$65)/('Descriptive Stats'!$B$66-'Descriptive Stats'!$B$65)</f>
        <v>0.3543619854</v>
      </c>
      <c r="O183" s="56">
        <f t="shared" si="5"/>
        <v>-12.26088445</v>
      </c>
      <c r="P183" s="49"/>
      <c r="Q183" s="50">
        <v>0.0</v>
      </c>
      <c r="R183" s="51"/>
      <c r="S183" s="51"/>
      <c r="U183" s="52">
        <v>44992.0</v>
      </c>
      <c r="V183" s="53">
        <v>7.117</v>
      </c>
      <c r="W183" s="53">
        <v>7.113</v>
      </c>
      <c r="X183" s="53">
        <v>7.122</v>
      </c>
      <c r="Y183" s="53">
        <v>7.1</v>
      </c>
    </row>
    <row r="184">
      <c r="A184" s="44">
        <v>44557.0</v>
      </c>
      <c r="B184" s="45">
        <v>107.75</v>
      </c>
      <c r="C184" s="45">
        <v>108.349998</v>
      </c>
      <c r="D184" s="45">
        <v>106.150002</v>
      </c>
      <c r="E184" s="45">
        <v>107.699997</v>
      </c>
      <c r="F184" s="45">
        <v>107.699997</v>
      </c>
      <c r="G184" s="45">
        <v>169958.0</v>
      </c>
      <c r="H184" s="45">
        <f>(G184-'Descriptive Stats'!$B$55)/('Descriptive Stats'!$B$56-'Descriptive Stats'!$B$55)</f>
        <v>0.006333882584</v>
      </c>
      <c r="I184" s="46">
        <f t="shared" si="2"/>
        <v>1.000929359</v>
      </c>
      <c r="J184" s="46">
        <f t="shared" si="3"/>
        <v>0.0009293587533</v>
      </c>
      <c r="K184" s="47">
        <f t="shared" si="1"/>
        <v>2.199996</v>
      </c>
      <c r="L184" s="47">
        <f>(K184-'Descriptive Stats'!$B$60)/('Descriptive Stats'!$B$61-'Descriptive Stats'!$B$60)</f>
        <v>0.03628444438</v>
      </c>
      <c r="M184" s="54">
        <f t="shared" si="4"/>
        <v>0.09293587533</v>
      </c>
      <c r="N184" s="55">
        <f>(M184-'Descriptive Stats'!$B$65)/('Descriptive Stats'!$B$66-'Descriptive Stats'!$B$65)</f>
        <v>0.3924689223</v>
      </c>
      <c r="O184" s="58">
        <f t="shared" si="5"/>
        <v>-14.99209731</v>
      </c>
      <c r="P184" s="49"/>
      <c r="Q184" s="50">
        <v>0.0</v>
      </c>
      <c r="R184" s="51"/>
      <c r="S184" s="51"/>
      <c r="U184" s="52" t="s">
        <v>157</v>
      </c>
      <c r="V184" s="53">
        <v>7.11</v>
      </c>
      <c r="W184" s="53">
        <v>7.091</v>
      </c>
      <c r="X184" s="53">
        <v>7.117</v>
      </c>
      <c r="Y184" s="53">
        <v>7.084</v>
      </c>
    </row>
    <row r="185">
      <c r="A185" s="44">
        <v>44558.0</v>
      </c>
      <c r="B185" s="45">
        <v>108.5</v>
      </c>
      <c r="C185" s="45">
        <v>112.0</v>
      </c>
      <c r="D185" s="45">
        <v>108.25</v>
      </c>
      <c r="E185" s="45">
        <v>110.75</v>
      </c>
      <c r="F185" s="45">
        <v>110.75</v>
      </c>
      <c r="G185" s="45">
        <v>374307.0</v>
      </c>
      <c r="H185" s="45">
        <f>(G185-'Descriptive Stats'!$B$55)/('Descriptive Stats'!$B$56-'Descriptive Stats'!$B$55)</f>
        <v>0.01782906072</v>
      </c>
      <c r="I185" s="46">
        <f t="shared" si="2"/>
        <v>1.028319434</v>
      </c>
      <c r="J185" s="46">
        <f t="shared" si="3"/>
        <v>0.0283194344</v>
      </c>
      <c r="K185" s="47">
        <f t="shared" si="1"/>
        <v>3.75</v>
      </c>
      <c r="L185" s="47">
        <f>(K185-'Descriptive Stats'!$B$60)/('Descriptive Stats'!$B$61-'Descriptive Stats'!$B$60)</f>
        <v>0.08127730751</v>
      </c>
      <c r="M185" s="54">
        <f t="shared" si="4"/>
        <v>2.83194344</v>
      </c>
      <c r="N185" s="55">
        <f>(M185-'Descriptive Stats'!$B$65)/('Descriptive Stats'!$B$66-'Descriptive Stats'!$B$65)</f>
        <v>0.495428803</v>
      </c>
      <c r="O185" s="58">
        <f t="shared" si="5"/>
        <v>120.2349992</v>
      </c>
      <c r="P185" s="49"/>
      <c r="Q185" s="50">
        <v>0.0</v>
      </c>
      <c r="R185" s="51"/>
      <c r="S185" s="51"/>
      <c r="U185" s="52" t="s">
        <v>158</v>
      </c>
      <c r="V185" s="53">
        <v>7.056</v>
      </c>
      <c r="W185" s="53">
        <v>7.065</v>
      </c>
      <c r="X185" s="53">
        <v>7.071</v>
      </c>
      <c r="Y185" s="53">
        <v>7.047</v>
      </c>
    </row>
    <row r="186">
      <c r="A186" s="44">
        <v>44559.0</v>
      </c>
      <c r="B186" s="45">
        <v>110.75</v>
      </c>
      <c r="C186" s="45">
        <v>113.150002</v>
      </c>
      <c r="D186" s="45">
        <v>110.599998</v>
      </c>
      <c r="E186" s="45">
        <v>111.650002</v>
      </c>
      <c r="F186" s="45">
        <v>111.650002</v>
      </c>
      <c r="G186" s="45">
        <v>258774.0</v>
      </c>
      <c r="H186" s="45">
        <f>(G186-'Descriptive Stats'!$B$55)/('Descriptive Stats'!$B$56-'Descriptive Stats'!$B$55)</f>
        <v>0.01133002028</v>
      </c>
      <c r="I186" s="46">
        <f t="shared" si="2"/>
        <v>1.008126429</v>
      </c>
      <c r="J186" s="46">
        <f t="shared" si="3"/>
        <v>0.008126428894</v>
      </c>
      <c r="K186" s="47">
        <f t="shared" si="1"/>
        <v>2.550004</v>
      </c>
      <c r="L186" s="47">
        <f>(K186-'Descriptive Stats'!$B$60)/('Descriptive Stats'!$B$61-'Descriptive Stats'!$B$60)</f>
        <v>0.04644432915</v>
      </c>
      <c r="M186" s="54">
        <f t="shared" si="4"/>
        <v>0.8126428894</v>
      </c>
      <c r="N186" s="55">
        <f>(M186-'Descriptive Stats'!$B$65)/('Descriptive Stats'!$B$66-'Descriptive Stats'!$B$65)</f>
        <v>0.419522863</v>
      </c>
      <c r="O186" s="56">
        <f t="shared" si="5"/>
        <v>-30.86584007</v>
      </c>
      <c r="P186" s="49"/>
      <c r="Q186" s="50">
        <v>0.0</v>
      </c>
      <c r="R186" s="51"/>
      <c r="S186" s="51"/>
      <c r="U186" s="52" t="s">
        <v>159</v>
      </c>
      <c r="V186" s="53">
        <v>7.063</v>
      </c>
      <c r="W186" s="53">
        <v>7.091</v>
      </c>
      <c r="X186" s="53">
        <v>7.091</v>
      </c>
      <c r="Y186" s="53">
        <v>7.057</v>
      </c>
    </row>
    <row r="187">
      <c r="A187" s="44">
        <v>44560.0</v>
      </c>
      <c r="B187" s="45">
        <v>111.199997</v>
      </c>
      <c r="C187" s="45">
        <v>113.650002</v>
      </c>
      <c r="D187" s="45">
        <v>109.25</v>
      </c>
      <c r="E187" s="45">
        <v>110.150002</v>
      </c>
      <c r="F187" s="45">
        <v>110.150002</v>
      </c>
      <c r="G187" s="45">
        <v>234105.0</v>
      </c>
      <c r="H187" s="45">
        <f>(G187-'Descriptive Stats'!$B$55)/('Descriptive Stats'!$B$56-'Descriptive Stats'!$B$55)</f>
        <v>0.009942323006</v>
      </c>
      <c r="I187" s="46">
        <f t="shared" si="2"/>
        <v>0.9865651592</v>
      </c>
      <c r="J187" s="46">
        <f t="shared" si="3"/>
        <v>-0.01343484078</v>
      </c>
      <c r="K187" s="47">
        <f t="shared" si="1"/>
        <v>4.400002</v>
      </c>
      <c r="L187" s="47">
        <f>(K187-'Descriptive Stats'!$B$60)/('Descriptive Stats'!$B$61-'Descriptive Stats'!$B$60)</f>
        <v>0.1001452917</v>
      </c>
      <c r="M187" s="57">
        <f t="shared" si="4"/>
        <v>-1.343484078</v>
      </c>
      <c r="N187" s="55">
        <f>(M187-'Descriptive Stats'!$B$65)/('Descriptive Stats'!$B$66-'Descriptive Stats'!$B$65)</f>
        <v>0.3384735888</v>
      </c>
      <c r="O187" s="56">
        <f t="shared" si="5"/>
        <v>-9.533028821</v>
      </c>
      <c r="P187" s="49"/>
      <c r="Q187" s="50">
        <v>0.0</v>
      </c>
      <c r="R187" s="51"/>
      <c r="S187" s="51"/>
      <c r="U187" s="52" t="s">
        <v>160</v>
      </c>
      <c r="V187" s="53">
        <v>7.066</v>
      </c>
      <c r="W187" s="53">
        <v>7.077</v>
      </c>
      <c r="X187" s="53">
        <v>7.085</v>
      </c>
      <c r="Y187" s="53">
        <v>7.063</v>
      </c>
    </row>
    <row r="188">
      <c r="A188" s="44">
        <v>44561.0</v>
      </c>
      <c r="B188" s="45">
        <v>110.199997</v>
      </c>
      <c r="C188" s="45">
        <v>112.949997</v>
      </c>
      <c r="D188" s="45">
        <v>110.099998</v>
      </c>
      <c r="E188" s="45">
        <v>111.800003</v>
      </c>
      <c r="F188" s="45">
        <v>111.800003</v>
      </c>
      <c r="G188" s="45">
        <v>197226.0</v>
      </c>
      <c r="H188" s="45">
        <f>(G188-'Descriptive Stats'!$B$55)/('Descriptive Stats'!$B$56-'Descriptive Stats'!$B$55)</f>
        <v>0.00786778056</v>
      </c>
      <c r="I188" s="46">
        <f t="shared" si="2"/>
        <v>1.014979582</v>
      </c>
      <c r="J188" s="46">
        <f t="shared" si="3"/>
        <v>0.01497958212</v>
      </c>
      <c r="K188" s="47">
        <f t="shared" si="1"/>
        <v>2.849999</v>
      </c>
      <c r="L188" s="47">
        <f>(K188-'Descriptive Stats'!$B$60)/('Descriptive Stats'!$B$61-'Descriptive Stats'!$B$60)</f>
        <v>0.05515245763</v>
      </c>
      <c r="M188" s="54">
        <f t="shared" si="4"/>
        <v>1.497958212</v>
      </c>
      <c r="N188" s="55">
        <f>(M188-'Descriptive Stats'!$B$65)/('Descriptive Stats'!$B$66-'Descriptive Stats'!$B$65)</f>
        <v>0.4452840127</v>
      </c>
      <c r="O188" s="58">
        <f t="shared" si="5"/>
        <v>-15.75318767</v>
      </c>
      <c r="P188" s="49"/>
      <c r="Q188" s="50">
        <v>0.0</v>
      </c>
      <c r="R188" s="51"/>
      <c r="S188" s="51"/>
      <c r="U188" s="52" t="s">
        <v>161</v>
      </c>
      <c r="V188" s="53">
        <v>7.074</v>
      </c>
      <c r="W188" s="53">
        <v>7.095</v>
      </c>
      <c r="X188" s="53">
        <v>7.098</v>
      </c>
      <c r="Y188" s="53">
        <v>7.063</v>
      </c>
    </row>
    <row r="189">
      <c r="A189" s="44">
        <v>44564.0</v>
      </c>
      <c r="B189" s="45">
        <v>112.0</v>
      </c>
      <c r="C189" s="45">
        <v>114.5</v>
      </c>
      <c r="D189" s="45">
        <v>110.699997</v>
      </c>
      <c r="E189" s="45">
        <v>112.900002</v>
      </c>
      <c r="F189" s="45">
        <v>112.900002</v>
      </c>
      <c r="G189" s="45">
        <v>381432.0</v>
      </c>
      <c r="H189" s="45">
        <f>(G189-'Descriptive Stats'!$B$55)/('Descriptive Stats'!$B$56-'Descriptive Stats'!$B$55)</f>
        <v>0.01822986104</v>
      </c>
      <c r="I189" s="46">
        <f t="shared" si="2"/>
        <v>1.009838989</v>
      </c>
      <c r="J189" s="46">
        <f t="shared" si="3"/>
        <v>0.009838989003</v>
      </c>
      <c r="K189" s="47">
        <f t="shared" si="1"/>
        <v>3.800003</v>
      </c>
      <c r="L189" s="47">
        <f>(K189-'Descriptive Stats'!$B$60)/('Descriptive Stats'!$B$61-'Descriptive Stats'!$B$60)</f>
        <v>0.08272877353</v>
      </c>
      <c r="M189" s="54">
        <f t="shared" si="4"/>
        <v>0.9838989003</v>
      </c>
      <c r="N189" s="55">
        <f>(M189-'Descriptive Stats'!$B$65)/('Descriptive Stats'!$B$66-'Descriptive Stats'!$B$65)</f>
        <v>0.4259604131</v>
      </c>
      <c r="O189" s="58">
        <f t="shared" si="5"/>
        <v>93.39843631</v>
      </c>
      <c r="P189" s="49"/>
      <c r="Q189" s="50">
        <v>0.0</v>
      </c>
      <c r="R189" s="51"/>
      <c r="S189" s="51"/>
      <c r="U189" s="52" t="s">
        <v>162</v>
      </c>
      <c r="V189" s="53">
        <v>7.086</v>
      </c>
      <c r="W189" s="53">
        <v>7.063</v>
      </c>
      <c r="X189" s="53">
        <v>7.093</v>
      </c>
      <c r="Y189" s="53">
        <v>7.058</v>
      </c>
    </row>
    <row r="190">
      <c r="A190" s="44">
        <v>44565.0</v>
      </c>
      <c r="B190" s="45">
        <v>113.300003</v>
      </c>
      <c r="C190" s="45">
        <v>121.849998</v>
      </c>
      <c r="D190" s="45">
        <v>111.800003</v>
      </c>
      <c r="E190" s="45">
        <v>120.599998</v>
      </c>
      <c r="F190" s="45">
        <v>120.599998</v>
      </c>
      <c r="G190" s="45">
        <v>1900175.0</v>
      </c>
      <c r="H190" s="45">
        <f>(G190-'Descriptive Stats'!$B$55)/('Descriptive Stats'!$B$56-'Descriptive Stats'!$B$55)</f>
        <v>0.1036632193</v>
      </c>
      <c r="I190" s="46">
        <f t="shared" si="2"/>
        <v>1.068201912</v>
      </c>
      <c r="J190" s="46">
        <f t="shared" si="3"/>
        <v>0.06820191199</v>
      </c>
      <c r="K190" s="47">
        <f t="shared" si="1"/>
        <v>10.049995</v>
      </c>
      <c r="L190" s="47">
        <f>(K190-'Descriptive Stats'!$B$60)/('Descriptive Stats'!$B$61-'Descriptive Stats'!$B$60)</f>
        <v>0.2641509083</v>
      </c>
      <c r="M190" s="54">
        <f t="shared" si="4"/>
        <v>6.820191199</v>
      </c>
      <c r="N190" s="55">
        <f>(M190-'Descriptive Stats'!$B$65)/('Descriptive Stats'!$B$66-'Descriptive Stats'!$B$65)</f>
        <v>0.64534789</v>
      </c>
      <c r="O190" s="58">
        <f t="shared" si="5"/>
        <v>398.1687431</v>
      </c>
      <c r="P190" s="49"/>
      <c r="Q190" s="50">
        <v>0.0</v>
      </c>
      <c r="R190" s="51"/>
      <c r="S190" s="51"/>
      <c r="U190" s="52" t="s">
        <v>163</v>
      </c>
      <c r="V190" s="53">
        <v>7.067</v>
      </c>
      <c r="W190" s="53">
        <v>7.063</v>
      </c>
      <c r="X190" s="53">
        <v>7.071</v>
      </c>
      <c r="Y190" s="53">
        <v>7.049</v>
      </c>
    </row>
    <row r="191">
      <c r="A191" s="44">
        <v>44566.0</v>
      </c>
      <c r="B191" s="45">
        <v>121.550003</v>
      </c>
      <c r="C191" s="45">
        <v>123.300003</v>
      </c>
      <c r="D191" s="45">
        <v>118.150002</v>
      </c>
      <c r="E191" s="45">
        <v>120.849998</v>
      </c>
      <c r="F191" s="45">
        <v>120.849998</v>
      </c>
      <c r="G191" s="45">
        <v>954601.0</v>
      </c>
      <c r="H191" s="45">
        <f>(G191-'Descriptive Stats'!$B$55)/('Descriptive Stats'!$B$56-'Descriptive Stats'!$B$55)</f>
        <v>0.05047215121</v>
      </c>
      <c r="I191" s="46">
        <f t="shared" si="2"/>
        <v>1.002072969</v>
      </c>
      <c r="J191" s="46">
        <f t="shared" si="3"/>
        <v>0.002072968525</v>
      </c>
      <c r="K191" s="47">
        <f t="shared" si="1"/>
        <v>5.150001</v>
      </c>
      <c r="L191" s="47">
        <f>(K191-'Descriptive Stats'!$B$60)/('Descriptive Stats'!$B$61-'Descriptive Stats'!$B$60)</f>
        <v>0.1219159468</v>
      </c>
      <c r="M191" s="54">
        <f t="shared" si="4"/>
        <v>0.2072968525</v>
      </c>
      <c r="N191" s="55">
        <f>(M191-'Descriptive Stats'!$B$65)/('Descriptive Stats'!$B$66-'Descriptive Stats'!$B$65)</f>
        <v>0.3967677759</v>
      </c>
      <c r="O191" s="58">
        <f t="shared" si="5"/>
        <v>-49.76246925</v>
      </c>
      <c r="P191" s="49"/>
      <c r="Q191" s="50">
        <v>0.0</v>
      </c>
      <c r="R191" s="51"/>
      <c r="S191" s="51"/>
      <c r="U191" s="52" t="s">
        <v>164</v>
      </c>
      <c r="V191" s="53">
        <v>7.059</v>
      </c>
      <c r="W191" s="53">
        <v>7.063</v>
      </c>
      <c r="X191" s="53">
        <v>7.069</v>
      </c>
      <c r="Y191" s="53">
        <v>7.051</v>
      </c>
    </row>
    <row r="192">
      <c r="A192" s="44">
        <v>44567.0</v>
      </c>
      <c r="B192" s="45">
        <v>120.849998</v>
      </c>
      <c r="C192" s="45">
        <v>125.449997</v>
      </c>
      <c r="D192" s="45">
        <v>120.5</v>
      </c>
      <c r="E192" s="45">
        <v>123.0</v>
      </c>
      <c r="F192" s="45">
        <v>123.0</v>
      </c>
      <c r="G192" s="45">
        <v>1163785.0</v>
      </c>
      <c r="H192" s="45">
        <f>(G192-'Descriptive Stats'!$B$55)/('Descriptive Stats'!$B$56-'Descriptive Stats'!$B$55)</f>
        <v>0.06223931104</v>
      </c>
      <c r="I192" s="46">
        <f t="shared" si="2"/>
        <v>1.017790666</v>
      </c>
      <c r="J192" s="46">
        <f t="shared" si="3"/>
        <v>0.01779066641</v>
      </c>
      <c r="K192" s="47">
        <f t="shared" si="1"/>
        <v>4.949997</v>
      </c>
      <c r="L192" s="47">
        <f>(K192-'Descriptive Stats'!$B$60)/('Descriptive Stats'!$B$61-'Descriptive Stats'!$B$60)</f>
        <v>0.1161103149</v>
      </c>
      <c r="M192" s="54">
        <f t="shared" si="4"/>
        <v>1.779066641</v>
      </c>
      <c r="N192" s="55">
        <f>(M192-'Descriptive Stats'!$B$65)/('Descriptive Stats'!$B$66-'Descriptive Stats'!$B$65)</f>
        <v>0.4558509387</v>
      </c>
      <c r="O192" s="56">
        <f t="shared" si="5"/>
        <v>21.91323914</v>
      </c>
      <c r="P192" s="49"/>
      <c r="Q192" s="50">
        <v>0.0</v>
      </c>
      <c r="R192" s="51"/>
      <c r="S192" s="51"/>
      <c r="U192" s="52" t="s">
        <v>165</v>
      </c>
      <c r="V192" s="53">
        <v>7.053</v>
      </c>
      <c r="W192" s="53">
        <v>7.055</v>
      </c>
      <c r="X192" s="53">
        <v>7.061</v>
      </c>
      <c r="Y192" s="53">
        <v>7.028</v>
      </c>
    </row>
    <row r="193">
      <c r="A193" s="44">
        <v>44568.0</v>
      </c>
      <c r="B193" s="45">
        <v>123.900002</v>
      </c>
      <c r="C193" s="45">
        <v>124.900002</v>
      </c>
      <c r="D193" s="45">
        <v>120.75</v>
      </c>
      <c r="E193" s="45">
        <v>122.25</v>
      </c>
      <c r="F193" s="45">
        <v>122.25</v>
      </c>
      <c r="G193" s="45">
        <v>489695.0</v>
      </c>
      <c r="H193" s="45">
        <f>(G193-'Descriptive Stats'!$B$55)/('Descriptive Stats'!$B$56-'Descriptive Stats'!$B$55)</f>
        <v>0.02431994452</v>
      </c>
      <c r="I193" s="46">
        <f t="shared" si="2"/>
        <v>0.993902439</v>
      </c>
      <c r="J193" s="46">
        <f t="shared" si="3"/>
        <v>-0.006097560976</v>
      </c>
      <c r="K193" s="47">
        <f t="shared" si="1"/>
        <v>4.150002</v>
      </c>
      <c r="L193" s="47">
        <f>(K193-'Descriptive Stats'!$B$60)/('Descriptive Stats'!$B$61-'Descriptive Stats'!$B$60)</f>
        <v>0.09288839706</v>
      </c>
      <c r="M193" s="57">
        <f t="shared" si="4"/>
        <v>-0.6097560976</v>
      </c>
      <c r="N193" s="55">
        <f>(M193-'Descriptive Stats'!$B$65)/('Descriptive Stats'!$B$66-'Descriptive Stats'!$B$65)</f>
        <v>0.3660545806</v>
      </c>
      <c r="O193" s="58">
        <f t="shared" si="5"/>
        <v>-57.92221072</v>
      </c>
      <c r="P193" s="49"/>
      <c r="Q193" s="50">
        <v>0.0</v>
      </c>
      <c r="R193" s="51"/>
      <c r="S193" s="51"/>
      <c r="U193" s="52" t="s">
        <v>166</v>
      </c>
      <c r="V193" s="53">
        <v>7.034</v>
      </c>
      <c r="W193" s="53">
        <v>7.041</v>
      </c>
      <c r="X193" s="53">
        <v>7.057</v>
      </c>
      <c r="Y193" s="53">
        <v>7.027</v>
      </c>
    </row>
    <row r="194">
      <c r="A194" s="44">
        <v>44571.0</v>
      </c>
      <c r="B194" s="45">
        <v>123.199997</v>
      </c>
      <c r="C194" s="45">
        <v>124.449997</v>
      </c>
      <c r="D194" s="45">
        <v>122.150002</v>
      </c>
      <c r="E194" s="45">
        <v>122.650002</v>
      </c>
      <c r="F194" s="45">
        <v>122.650002</v>
      </c>
      <c r="G194" s="45">
        <v>447610.0</v>
      </c>
      <c r="H194" s="45">
        <f>(G194-'Descriptive Stats'!$B$55)/('Descriptive Stats'!$B$56-'Descriptive Stats'!$B$55)</f>
        <v>0.02195255064</v>
      </c>
      <c r="I194" s="46">
        <f t="shared" si="2"/>
        <v>1.003272</v>
      </c>
      <c r="J194" s="46">
        <f t="shared" si="3"/>
        <v>0.003272</v>
      </c>
      <c r="K194" s="47">
        <f t="shared" si="1"/>
        <v>2.299995</v>
      </c>
      <c r="L194" s="47">
        <f>(K194-'Descriptive Stats'!$B$60)/('Descriptive Stats'!$B$61-'Descriptive Stats'!$B$60)</f>
        <v>0.03918717322</v>
      </c>
      <c r="M194" s="54">
        <f t="shared" si="4"/>
        <v>0.3272</v>
      </c>
      <c r="N194" s="55">
        <f>(M194-'Descriptive Stats'!$B$65)/('Descriptive Stats'!$B$66-'Descriptive Stats'!$B$65)</f>
        <v>0.4012749609</v>
      </c>
      <c r="O194" s="58">
        <f t="shared" si="5"/>
        <v>-8.594124914</v>
      </c>
      <c r="P194" s="49"/>
      <c r="Q194" s="50">
        <v>0.0</v>
      </c>
      <c r="R194" s="51"/>
      <c r="S194" s="51"/>
      <c r="U194" s="52" t="s">
        <v>167</v>
      </c>
      <c r="V194" s="53">
        <v>7.036</v>
      </c>
      <c r="W194" s="53">
        <v>7.027</v>
      </c>
      <c r="X194" s="53">
        <v>7.043</v>
      </c>
      <c r="Y194" s="53">
        <v>7.02</v>
      </c>
    </row>
    <row r="195">
      <c r="A195" s="44">
        <v>44572.0</v>
      </c>
      <c r="B195" s="45">
        <v>123.0</v>
      </c>
      <c r="C195" s="45">
        <v>123.599998</v>
      </c>
      <c r="D195" s="45">
        <v>118.599998</v>
      </c>
      <c r="E195" s="45">
        <v>119.150002</v>
      </c>
      <c r="F195" s="45">
        <v>119.150002</v>
      </c>
      <c r="G195" s="45">
        <v>398838.0</v>
      </c>
      <c r="H195" s="45">
        <f>(G195-'Descriptive Stats'!$B$55)/('Descriptive Stats'!$B$56-'Descriptive Stats'!$B$55)</f>
        <v>0.01920899512</v>
      </c>
      <c r="I195" s="46">
        <f t="shared" si="2"/>
        <v>0.9714635145</v>
      </c>
      <c r="J195" s="46">
        <f t="shared" si="3"/>
        <v>-0.02853648547</v>
      </c>
      <c r="K195" s="47">
        <f t="shared" si="1"/>
        <v>5</v>
      </c>
      <c r="L195" s="47">
        <f>(K195-'Descriptive Stats'!$B$60)/('Descriptive Stats'!$B$61-'Descriptive Stats'!$B$60)</f>
        <v>0.1175617809</v>
      </c>
      <c r="M195" s="57">
        <f t="shared" si="4"/>
        <v>-2.853648547</v>
      </c>
      <c r="N195" s="55">
        <f>(M195-'Descriptive Stats'!$B$65)/('Descriptive Stats'!$B$66-'Descriptive Stats'!$B$65)</f>
        <v>0.2817061831</v>
      </c>
      <c r="O195" s="58">
        <f t="shared" si="5"/>
        <v>-10.89609258</v>
      </c>
      <c r="P195" s="49"/>
      <c r="Q195" s="50">
        <v>0.0</v>
      </c>
      <c r="R195" s="51"/>
      <c r="S195" s="51"/>
      <c r="U195" s="52" t="s">
        <v>168</v>
      </c>
      <c r="V195" s="53">
        <v>7.011</v>
      </c>
      <c r="W195" s="53">
        <v>7.02</v>
      </c>
      <c r="X195" s="53">
        <v>7.021</v>
      </c>
      <c r="Y195" s="53">
        <v>7.008</v>
      </c>
    </row>
    <row r="196">
      <c r="A196" s="44">
        <v>44573.0</v>
      </c>
      <c r="B196" s="45">
        <v>120.099998</v>
      </c>
      <c r="C196" s="45">
        <v>122.25</v>
      </c>
      <c r="D196" s="45">
        <v>119.199997</v>
      </c>
      <c r="E196" s="45">
        <v>120.449997</v>
      </c>
      <c r="F196" s="45">
        <v>120.449997</v>
      </c>
      <c r="G196" s="45">
        <v>320463.0</v>
      </c>
      <c r="H196" s="45">
        <f>(G196-'Descriptive Stats'!$B$55)/('Descriptive Stats'!$B$56-'Descriptive Stats'!$B$55)</f>
        <v>0.01480019162</v>
      </c>
      <c r="I196" s="46">
        <f t="shared" si="2"/>
        <v>1.010910575</v>
      </c>
      <c r="J196" s="46">
        <f t="shared" si="3"/>
        <v>0.01091057472</v>
      </c>
      <c r="K196" s="47">
        <f t="shared" si="1"/>
        <v>3.050003</v>
      </c>
      <c r="L196" s="47">
        <f>(K196-'Descriptive Stats'!$B$60)/('Descriptive Stats'!$B$61-'Descriptive Stats'!$B$60)</f>
        <v>0.06095808949</v>
      </c>
      <c r="M196" s="54">
        <f t="shared" si="4"/>
        <v>1.091057472</v>
      </c>
      <c r="N196" s="55">
        <f>(M196-'Descriptive Stats'!$B$65)/('Descriptive Stats'!$B$66-'Descriptive Stats'!$B$65)</f>
        <v>0.4299885268</v>
      </c>
      <c r="O196" s="58">
        <f t="shared" si="5"/>
        <v>-19.65083568</v>
      </c>
      <c r="P196" s="49"/>
      <c r="Q196" s="50">
        <v>0.0</v>
      </c>
      <c r="R196" s="51"/>
      <c r="S196" s="51"/>
      <c r="U196" s="52" t="s">
        <v>169</v>
      </c>
      <c r="V196" s="53">
        <v>7.002</v>
      </c>
      <c r="W196" s="53">
        <v>6.998</v>
      </c>
      <c r="X196" s="53">
        <v>7.012</v>
      </c>
      <c r="Y196" s="53">
        <v>6.998</v>
      </c>
    </row>
    <row r="197">
      <c r="A197" s="44">
        <v>44574.0</v>
      </c>
      <c r="B197" s="45">
        <v>121.400002</v>
      </c>
      <c r="C197" s="45">
        <v>123.0</v>
      </c>
      <c r="D197" s="45">
        <v>120.0</v>
      </c>
      <c r="E197" s="45">
        <v>121.199997</v>
      </c>
      <c r="F197" s="45">
        <v>121.199997</v>
      </c>
      <c r="G197" s="45">
        <v>224124.0</v>
      </c>
      <c r="H197" s="45">
        <f>(G197-'Descriptive Stats'!$B$55)/('Descriptive Stats'!$B$56-'Descriptive Stats'!$B$55)</f>
        <v>0.009380865045</v>
      </c>
      <c r="I197" s="46">
        <f t="shared" si="2"/>
        <v>1.00622665</v>
      </c>
      <c r="J197" s="46">
        <f t="shared" si="3"/>
        <v>0.006226650217</v>
      </c>
      <c r="K197" s="47">
        <f t="shared" si="1"/>
        <v>3</v>
      </c>
      <c r="L197" s="47">
        <f>(K197-'Descriptive Stats'!$B$60)/('Descriptive Stats'!$B$61-'Descriptive Stats'!$B$60)</f>
        <v>0.05950662347</v>
      </c>
      <c r="M197" s="54">
        <f t="shared" si="4"/>
        <v>0.6226650217</v>
      </c>
      <c r="N197" s="55">
        <f>(M197-'Descriptive Stats'!$B$65)/('Descriptive Stats'!$B$66-'Descriptive Stats'!$B$65)</f>
        <v>0.4123815543</v>
      </c>
      <c r="O197" s="58">
        <f t="shared" si="5"/>
        <v>-30.06244091</v>
      </c>
      <c r="P197" s="49"/>
      <c r="Q197" s="50">
        <v>0.0</v>
      </c>
      <c r="R197" s="51"/>
      <c r="S197" s="51"/>
      <c r="U197" s="52">
        <v>45266.0</v>
      </c>
      <c r="V197" s="53">
        <v>7.016</v>
      </c>
      <c r="W197" s="53">
        <v>7.048</v>
      </c>
      <c r="X197" s="53">
        <v>7.048</v>
      </c>
      <c r="Y197" s="53">
        <v>7.015</v>
      </c>
    </row>
    <row r="198">
      <c r="A198" s="44">
        <v>44575.0</v>
      </c>
      <c r="B198" s="45">
        <v>124.699997</v>
      </c>
      <c r="C198" s="45">
        <v>124.699997</v>
      </c>
      <c r="D198" s="45">
        <v>120.099998</v>
      </c>
      <c r="E198" s="45">
        <v>120.550003</v>
      </c>
      <c r="F198" s="45">
        <v>120.550003</v>
      </c>
      <c r="G198" s="45">
        <v>290939.0</v>
      </c>
      <c r="H198" s="45">
        <f>(G198-'Descriptive Stats'!$B$55)/('Descriptive Stats'!$B$56-'Descriptive Stats'!$B$55)</f>
        <v>0.01313938761</v>
      </c>
      <c r="I198" s="46">
        <f t="shared" si="2"/>
        <v>0.9946370131</v>
      </c>
      <c r="J198" s="46">
        <f t="shared" si="3"/>
        <v>-0.005362986931</v>
      </c>
      <c r="K198" s="47">
        <f t="shared" si="1"/>
        <v>4.599999</v>
      </c>
      <c r="L198" s="47">
        <f>(K198-'Descriptive Stats'!$B$60)/('Descriptive Stats'!$B$61-'Descriptive Stats'!$B$60)</f>
        <v>0.1059507204</v>
      </c>
      <c r="M198" s="57">
        <f t="shared" si="4"/>
        <v>-0.5362986931</v>
      </c>
      <c r="N198" s="55">
        <f>(M198-'Descriptive Stats'!$B$65)/('Descriptive Stats'!$B$66-'Descriptive Stats'!$B$65)</f>
        <v>0.3688158602</v>
      </c>
      <c r="O198" s="56">
        <f t="shared" si="5"/>
        <v>29.81162214</v>
      </c>
      <c r="P198" s="49"/>
      <c r="Q198" s="50">
        <v>0.0</v>
      </c>
      <c r="R198" s="51"/>
      <c r="S198" s="51"/>
      <c r="U198" s="52">
        <v>45175.0</v>
      </c>
      <c r="V198" s="53">
        <v>7.039</v>
      </c>
      <c r="W198" s="53">
        <v>7.012</v>
      </c>
      <c r="X198" s="53">
        <v>7.044</v>
      </c>
      <c r="Y198" s="53">
        <v>7.012</v>
      </c>
    </row>
    <row r="199">
      <c r="A199" s="44">
        <v>44578.0</v>
      </c>
      <c r="B199" s="45">
        <v>121.5</v>
      </c>
      <c r="C199" s="45">
        <v>123.5</v>
      </c>
      <c r="D199" s="45">
        <v>121.0</v>
      </c>
      <c r="E199" s="45">
        <v>123.099998</v>
      </c>
      <c r="F199" s="45">
        <v>123.099998</v>
      </c>
      <c r="G199" s="45">
        <v>379440.0</v>
      </c>
      <c r="H199" s="45">
        <f>(G199-'Descriptive Stats'!$B$55)/('Descriptive Stats'!$B$56-'Descriptive Stats'!$B$55)</f>
        <v>0.0181178057</v>
      </c>
      <c r="I199" s="46">
        <f t="shared" si="2"/>
        <v>1.021153007</v>
      </c>
      <c r="J199" s="46">
        <f t="shared" si="3"/>
        <v>0.02115300652</v>
      </c>
      <c r="K199" s="47">
        <f t="shared" si="1"/>
        <v>2.5</v>
      </c>
      <c r="L199" s="47">
        <f>(K199-'Descriptive Stats'!$B$60)/('Descriptive Stats'!$B$61-'Descriptive Stats'!$B$60)</f>
        <v>0.04499283411</v>
      </c>
      <c r="M199" s="54">
        <f t="shared" si="4"/>
        <v>2.115300652</v>
      </c>
      <c r="N199" s="55">
        <f>(M199-'Descriptive Stats'!$B$65)/('Descriptive Stats'!$B$66-'Descriptive Stats'!$B$65)</f>
        <v>0.4684900472</v>
      </c>
      <c r="O199" s="58">
        <f t="shared" si="5"/>
        <v>30.41909129</v>
      </c>
      <c r="P199" s="49"/>
      <c r="Q199" s="50">
        <v>0.0</v>
      </c>
      <c r="R199" s="51"/>
      <c r="S199" s="51"/>
      <c r="U199" s="52">
        <v>45144.0</v>
      </c>
      <c r="V199" s="53">
        <v>7.021</v>
      </c>
      <c r="W199" s="53">
        <v>7.006</v>
      </c>
      <c r="X199" s="53">
        <v>7.023</v>
      </c>
      <c r="Y199" s="53">
        <v>6.99</v>
      </c>
    </row>
    <row r="200">
      <c r="A200" s="44">
        <v>44579.0</v>
      </c>
      <c r="B200" s="45">
        <v>121.349998</v>
      </c>
      <c r="C200" s="45">
        <v>123.699997</v>
      </c>
      <c r="D200" s="45">
        <v>118.199997</v>
      </c>
      <c r="E200" s="45">
        <v>118.900002</v>
      </c>
      <c r="F200" s="45">
        <v>118.900002</v>
      </c>
      <c r="G200" s="45">
        <v>440539.0</v>
      </c>
      <c r="H200" s="45">
        <f>(G200-'Descriptive Stats'!$B$55)/('Descriptive Stats'!$B$56-'Descriptive Stats'!$B$55)</f>
        <v>0.02155478797</v>
      </c>
      <c r="I200" s="46">
        <f t="shared" si="2"/>
        <v>0.9658814292</v>
      </c>
      <c r="J200" s="46">
        <f t="shared" si="3"/>
        <v>-0.03411857082</v>
      </c>
      <c r="K200" s="47">
        <f t="shared" si="1"/>
        <v>5.5</v>
      </c>
      <c r="L200" s="47">
        <f>(K200-'Descriptive Stats'!$B$60)/('Descriptive Stats'!$B$61-'Descriptive Stats'!$B$60)</f>
        <v>0.1320755703</v>
      </c>
      <c r="M200" s="57">
        <f t="shared" si="4"/>
        <v>-3.411857082</v>
      </c>
      <c r="N200" s="55">
        <f>(M200-'Descriptive Stats'!$B$65)/('Descriptive Stats'!$B$66-'Descriptive Stats'!$B$65)</f>
        <v>0.2607230048</v>
      </c>
      <c r="O200" s="56">
        <f t="shared" si="5"/>
        <v>16.10241408</v>
      </c>
      <c r="P200" s="49"/>
      <c r="Q200" s="50">
        <v>0.0</v>
      </c>
      <c r="R200" s="51"/>
      <c r="S200" s="51"/>
      <c r="U200" s="52">
        <v>45113.0</v>
      </c>
      <c r="V200" s="53">
        <v>6.982</v>
      </c>
      <c r="W200" s="53">
        <v>6.984</v>
      </c>
      <c r="X200" s="53">
        <v>6.986</v>
      </c>
      <c r="Y200" s="53">
        <v>6.972</v>
      </c>
    </row>
    <row r="201">
      <c r="A201" s="44">
        <v>44580.0</v>
      </c>
      <c r="B201" s="45">
        <v>118.849998</v>
      </c>
      <c r="C201" s="45">
        <v>120.75</v>
      </c>
      <c r="D201" s="45">
        <v>117.099998</v>
      </c>
      <c r="E201" s="45">
        <v>119.449997</v>
      </c>
      <c r="F201" s="45">
        <v>119.449997</v>
      </c>
      <c r="G201" s="45">
        <v>380405.0</v>
      </c>
      <c r="H201" s="45">
        <f>(G201-'Descriptive Stats'!$B$55)/('Descriptive Stats'!$B$56-'Descriptive Stats'!$B$55)</f>
        <v>0.01817208954</v>
      </c>
      <c r="I201" s="46">
        <f t="shared" si="2"/>
        <v>1.004625694</v>
      </c>
      <c r="J201" s="46">
        <f t="shared" si="3"/>
        <v>0.004625693783</v>
      </c>
      <c r="K201" s="47">
        <f t="shared" si="1"/>
        <v>3.650002</v>
      </c>
      <c r="L201" s="47">
        <f>(K201-'Descriptive Stats'!$B$60)/('Descriptive Stats'!$B$61-'Descriptive Stats'!$B$60)</f>
        <v>0.0783746077</v>
      </c>
      <c r="M201" s="54">
        <f t="shared" si="4"/>
        <v>0.4625693783</v>
      </c>
      <c r="N201" s="55">
        <f>(M201-'Descriptive Stats'!$B$65)/('Descriptive Stats'!$B$66-'Descriptive Stats'!$B$65)</f>
        <v>0.4063635248</v>
      </c>
      <c r="O201" s="56">
        <f t="shared" si="5"/>
        <v>-13.65009681</v>
      </c>
      <c r="P201" s="49"/>
      <c r="Q201" s="50">
        <v>0.0</v>
      </c>
      <c r="R201" s="51"/>
      <c r="S201" s="51"/>
      <c r="U201" s="52">
        <v>45083.0</v>
      </c>
      <c r="V201" s="53">
        <v>6.977</v>
      </c>
      <c r="W201" s="53">
        <v>6.999</v>
      </c>
      <c r="X201" s="53">
        <v>6.999</v>
      </c>
      <c r="Y201" s="53">
        <v>6.974</v>
      </c>
    </row>
    <row r="202">
      <c r="A202" s="44">
        <v>44581.0</v>
      </c>
      <c r="B202" s="45">
        <v>119.0</v>
      </c>
      <c r="C202" s="45">
        <v>123.199997</v>
      </c>
      <c r="D202" s="45">
        <v>119.0</v>
      </c>
      <c r="E202" s="45">
        <v>119.949997</v>
      </c>
      <c r="F202" s="45">
        <v>119.949997</v>
      </c>
      <c r="G202" s="45">
        <v>474497.0</v>
      </c>
      <c r="H202" s="45">
        <f>(G202-'Descriptive Stats'!$B$55)/('Descriptive Stats'!$B$56-'Descriptive Stats'!$B$55)</f>
        <v>0.02346501635</v>
      </c>
      <c r="I202" s="46">
        <f t="shared" si="2"/>
        <v>1.004185852</v>
      </c>
      <c r="J202" s="46">
        <f t="shared" si="3"/>
        <v>0.004185851926</v>
      </c>
      <c r="K202" s="47">
        <f t="shared" si="1"/>
        <v>4.199997</v>
      </c>
      <c r="L202" s="47">
        <f>(K202-'Descriptive Stats'!$B$60)/('Descriptive Stats'!$B$61-'Descriptive Stats'!$B$60)</f>
        <v>0.09433963086</v>
      </c>
      <c r="M202" s="54">
        <f t="shared" si="4"/>
        <v>0.4185851926</v>
      </c>
      <c r="N202" s="55">
        <f>(M202-'Descriptive Stats'!$B$65)/('Descriptive Stats'!$B$66-'Descriptive Stats'!$B$65)</f>
        <v>0.4047101498</v>
      </c>
      <c r="O202" s="56">
        <f t="shared" si="5"/>
        <v>24.73469066</v>
      </c>
      <c r="P202" s="49"/>
      <c r="Q202" s="50">
        <v>0.0</v>
      </c>
      <c r="R202" s="51"/>
      <c r="S202" s="51"/>
      <c r="U202" s="52">
        <v>45052.0</v>
      </c>
      <c r="V202" s="53">
        <v>6.997</v>
      </c>
      <c r="W202" s="53">
        <v>7.005</v>
      </c>
      <c r="X202" s="53">
        <v>7.009</v>
      </c>
      <c r="Y202" s="53">
        <v>6.994</v>
      </c>
    </row>
    <row r="203">
      <c r="A203" s="44">
        <v>44582.0</v>
      </c>
      <c r="B203" s="45">
        <v>119.0</v>
      </c>
      <c r="C203" s="45">
        <v>120.5</v>
      </c>
      <c r="D203" s="45">
        <v>116.050003</v>
      </c>
      <c r="E203" s="45">
        <v>117.449997</v>
      </c>
      <c r="F203" s="45">
        <v>117.449997</v>
      </c>
      <c r="G203" s="45">
        <v>383301.0</v>
      </c>
      <c r="H203" s="45">
        <f>(G203-'Descriptive Stats'!$B$55)/('Descriptive Stats'!$B$56-'Descriptive Stats'!$B$55)</f>
        <v>0.01833499729</v>
      </c>
      <c r="I203" s="46">
        <f t="shared" si="2"/>
        <v>0.979157982</v>
      </c>
      <c r="J203" s="46">
        <f t="shared" si="3"/>
        <v>-0.02084201803</v>
      </c>
      <c r="K203" s="47">
        <f t="shared" si="1"/>
        <v>4.449997</v>
      </c>
      <c r="L203" s="47">
        <f>(K203-'Descriptive Stats'!$B$60)/('Descriptive Stats'!$B$61-'Descriptive Stats'!$B$60)</f>
        <v>0.1015965255</v>
      </c>
      <c r="M203" s="57">
        <f t="shared" si="4"/>
        <v>-2.084201803</v>
      </c>
      <c r="N203" s="55">
        <f>(M203-'Descriptive Stats'!$B$65)/('Descriptive Stats'!$B$66-'Descriptive Stats'!$B$65)</f>
        <v>0.3106298509</v>
      </c>
      <c r="O203" s="56">
        <f t="shared" si="5"/>
        <v>-19.21951034</v>
      </c>
      <c r="P203" s="49"/>
      <c r="Q203" s="50">
        <v>0.0</v>
      </c>
      <c r="R203" s="51"/>
      <c r="S203" s="51"/>
      <c r="U203" s="52">
        <v>44963.0</v>
      </c>
      <c r="V203" s="53">
        <v>6.984</v>
      </c>
      <c r="W203" s="53">
        <v>6.992</v>
      </c>
      <c r="X203" s="53">
        <v>6.992</v>
      </c>
      <c r="Y203" s="53">
        <v>6.966</v>
      </c>
    </row>
    <row r="204">
      <c r="A204" s="44">
        <v>44585.0</v>
      </c>
      <c r="B204" s="45">
        <v>117.0</v>
      </c>
      <c r="C204" s="45">
        <v>117.5</v>
      </c>
      <c r="D204" s="45">
        <v>110.550003</v>
      </c>
      <c r="E204" s="45">
        <v>112.349998</v>
      </c>
      <c r="F204" s="45">
        <v>112.349998</v>
      </c>
      <c r="G204" s="45">
        <v>403842.0</v>
      </c>
      <c r="H204" s="45">
        <f>(G204-'Descriptive Stats'!$B$55)/('Descriptive Stats'!$B$56-'Descriptive Stats'!$B$55)</f>
        <v>0.01949048351</v>
      </c>
      <c r="I204" s="46">
        <f t="shared" si="2"/>
        <v>0.9565772743</v>
      </c>
      <c r="J204" s="46">
        <f t="shared" si="3"/>
        <v>-0.04342272567</v>
      </c>
      <c r="K204" s="47">
        <f t="shared" si="1"/>
        <v>6.949997</v>
      </c>
      <c r="L204" s="47">
        <f>(K204-'Descriptive Stats'!$B$60)/('Descriptive Stats'!$B$61-'Descriptive Stats'!$B$60)</f>
        <v>0.1741654724</v>
      </c>
      <c r="M204" s="57">
        <f t="shared" si="4"/>
        <v>-4.342272567</v>
      </c>
      <c r="N204" s="55">
        <f>(M204-'Descriptive Stats'!$B$65)/('Descriptive Stats'!$B$66-'Descriptive Stats'!$B$65)</f>
        <v>0.2257484875</v>
      </c>
      <c r="O204" s="56">
        <f t="shared" si="5"/>
        <v>5.358973757</v>
      </c>
      <c r="P204" s="49"/>
      <c r="Q204" s="50">
        <v>0.0</v>
      </c>
      <c r="R204" s="51"/>
      <c r="S204" s="51"/>
      <c r="U204" s="52">
        <v>44932.0</v>
      </c>
      <c r="V204" s="53">
        <v>6.979</v>
      </c>
      <c r="W204" s="53">
        <v>7.019</v>
      </c>
      <c r="X204" s="53">
        <v>7.019</v>
      </c>
      <c r="Y204" s="53">
        <v>6.963</v>
      </c>
    </row>
    <row r="205">
      <c r="A205" s="44">
        <v>44586.0</v>
      </c>
      <c r="B205" s="45">
        <v>111.400002</v>
      </c>
      <c r="C205" s="45">
        <v>115.5</v>
      </c>
      <c r="D205" s="45">
        <v>110.050003</v>
      </c>
      <c r="E205" s="45">
        <v>114.550003</v>
      </c>
      <c r="F205" s="45">
        <v>114.550003</v>
      </c>
      <c r="G205" s="45">
        <v>195039.0</v>
      </c>
      <c r="H205" s="45">
        <f>(G205-'Descriptive Stats'!$B$55)/('Descriptive Stats'!$B$56-'Descriptive Stats'!$B$55)</f>
        <v>0.007744755957</v>
      </c>
      <c r="I205" s="46">
        <f t="shared" si="2"/>
        <v>1.019581709</v>
      </c>
      <c r="J205" s="46">
        <f t="shared" si="3"/>
        <v>0.01958170929</v>
      </c>
      <c r="K205" s="47">
        <f t="shared" si="1"/>
        <v>5.449997</v>
      </c>
      <c r="L205" s="47">
        <f>(K205-'Descriptive Stats'!$B$60)/('Descriptive Stats'!$B$61-'Descriptive Stats'!$B$60)</f>
        <v>0.1306241043</v>
      </c>
      <c r="M205" s="54">
        <f t="shared" si="4"/>
        <v>1.958170929</v>
      </c>
      <c r="N205" s="55">
        <f>(M205-'Descriptive Stats'!$B$65)/('Descriptive Stats'!$B$66-'Descriptive Stats'!$B$65)</f>
        <v>0.4625835073</v>
      </c>
      <c r="O205" s="58">
        <f t="shared" si="5"/>
        <v>-51.70413181</v>
      </c>
      <c r="P205" s="49"/>
      <c r="Q205" s="50">
        <v>0.0</v>
      </c>
      <c r="R205" s="51"/>
      <c r="S205" s="51"/>
      <c r="U205" s="52" t="s">
        <v>170</v>
      </c>
      <c r="V205" s="53">
        <v>6.989</v>
      </c>
      <c r="W205" s="53">
        <v>7.027</v>
      </c>
      <c r="X205" s="53">
        <v>7.027</v>
      </c>
      <c r="Y205" s="53">
        <v>6.982</v>
      </c>
    </row>
    <row r="206">
      <c r="A206" s="44">
        <v>44588.0</v>
      </c>
      <c r="B206" s="45">
        <v>113.099998</v>
      </c>
      <c r="C206" s="45">
        <v>115.5</v>
      </c>
      <c r="D206" s="45">
        <v>112.0</v>
      </c>
      <c r="E206" s="45">
        <v>113.0</v>
      </c>
      <c r="F206" s="45">
        <v>113.0</v>
      </c>
      <c r="G206" s="45">
        <v>247149.0</v>
      </c>
      <c r="H206" s="45">
        <f>(G206-'Descriptive Stats'!$B$55)/('Descriptive Stats'!$B$56-'Descriptive Stats'!$B$55)</f>
        <v>0.01067608291</v>
      </c>
      <c r="I206" s="46">
        <f t="shared" si="2"/>
        <v>0.9864687651</v>
      </c>
      <c r="J206" s="46">
        <f t="shared" si="3"/>
        <v>-0.01353123491</v>
      </c>
      <c r="K206" s="47">
        <f t="shared" si="1"/>
        <v>3.5</v>
      </c>
      <c r="L206" s="47">
        <f>(K206-'Descriptive Stats'!$B$60)/('Descriptive Stats'!$B$61-'Descriptive Stats'!$B$60)</f>
        <v>0.07402041283</v>
      </c>
      <c r="M206" s="57">
        <f t="shared" si="4"/>
        <v>-1.353123491</v>
      </c>
      <c r="N206" s="55">
        <f>(M206-'Descriptive Stats'!$B$65)/('Descriptive Stats'!$B$66-'Descriptive Stats'!$B$65)</f>
        <v>0.3381112412</v>
      </c>
      <c r="O206" s="56">
        <f t="shared" si="5"/>
        <v>26.71773338</v>
      </c>
      <c r="P206" s="49"/>
      <c r="Q206" s="50">
        <v>0.0</v>
      </c>
      <c r="R206" s="51"/>
      <c r="S206" s="51"/>
      <c r="U206" s="52" t="s">
        <v>171</v>
      </c>
      <c r="V206" s="53">
        <v>7.011</v>
      </c>
      <c r="W206" s="53">
        <v>7.034</v>
      </c>
      <c r="X206" s="53">
        <v>7.034</v>
      </c>
      <c r="Y206" s="53">
        <v>7.01</v>
      </c>
    </row>
    <row r="207">
      <c r="A207" s="44">
        <v>44589.0</v>
      </c>
      <c r="B207" s="45">
        <v>114.0</v>
      </c>
      <c r="C207" s="45">
        <v>115.650002</v>
      </c>
      <c r="D207" s="45">
        <v>113.199997</v>
      </c>
      <c r="E207" s="45">
        <v>113.699997</v>
      </c>
      <c r="F207" s="45">
        <v>113.699997</v>
      </c>
      <c r="G207" s="45">
        <v>215811.0</v>
      </c>
      <c r="H207" s="45">
        <f>(G207-'Descriptive Stats'!$B$55)/('Descriptive Stats'!$B$56-'Descriptive Stats'!$B$55)</f>
        <v>0.008913236547</v>
      </c>
      <c r="I207" s="46">
        <f t="shared" si="2"/>
        <v>1.006194664</v>
      </c>
      <c r="J207" s="46">
        <f t="shared" si="3"/>
        <v>0.006194663717</v>
      </c>
      <c r="K207" s="47">
        <f t="shared" si="1"/>
        <v>2.450005</v>
      </c>
      <c r="L207" s="47">
        <f>(K207-'Descriptive Stats'!$B$60)/('Descriptive Stats'!$B$61-'Descriptive Stats'!$B$60)</f>
        <v>0.04354160031</v>
      </c>
      <c r="M207" s="54">
        <f t="shared" si="4"/>
        <v>0.6194663717</v>
      </c>
      <c r="N207" s="55">
        <f>(M207-'Descriptive Stats'!$B$65)/('Descriptive Stats'!$B$66-'Descriptive Stats'!$B$65)</f>
        <v>0.4122613164</v>
      </c>
      <c r="O207" s="56">
        <f t="shared" si="5"/>
        <v>-12.67980044</v>
      </c>
      <c r="P207" s="49"/>
      <c r="Q207" s="50">
        <v>0.0</v>
      </c>
      <c r="R207" s="51"/>
      <c r="S207" s="51"/>
      <c r="U207" s="52" t="s">
        <v>172</v>
      </c>
      <c r="V207" s="53">
        <v>7.024</v>
      </c>
      <c r="W207" s="53">
        <v>7.02</v>
      </c>
      <c r="X207" s="53">
        <v>7.031</v>
      </c>
      <c r="Y207" s="53">
        <v>7.002</v>
      </c>
    </row>
    <row r="208">
      <c r="A208" s="44">
        <v>44592.0</v>
      </c>
      <c r="B208" s="45">
        <v>114.0</v>
      </c>
      <c r="C208" s="45">
        <v>114.349998</v>
      </c>
      <c r="D208" s="45">
        <v>109.5</v>
      </c>
      <c r="E208" s="45">
        <v>109.949997</v>
      </c>
      <c r="F208" s="45">
        <v>109.949997</v>
      </c>
      <c r="G208" s="45">
        <v>619941.0</v>
      </c>
      <c r="H208" s="45">
        <f>(G208-'Descriptive Stats'!$B$55)/('Descriptive Stats'!$B$56-'Descriptive Stats'!$B$55)</f>
        <v>0.03164663059</v>
      </c>
      <c r="I208" s="46">
        <f t="shared" si="2"/>
        <v>0.9670184688</v>
      </c>
      <c r="J208" s="46">
        <f t="shared" si="3"/>
        <v>-0.03298153121</v>
      </c>
      <c r="K208" s="47">
        <f t="shared" si="1"/>
        <v>4.849998</v>
      </c>
      <c r="L208" s="47">
        <f>(K208-'Descriptive Stats'!$B$60)/('Descriptive Stats'!$B$61-'Descriptive Stats'!$B$60)</f>
        <v>0.1132075861</v>
      </c>
      <c r="M208" s="57">
        <f t="shared" si="4"/>
        <v>-3.298153121</v>
      </c>
      <c r="N208" s="55">
        <f>(M208-'Descriptive Stats'!$B$65)/('Descriptive Stats'!$B$66-'Descriptive Stats'!$B$65)</f>
        <v>0.264997161</v>
      </c>
      <c r="O208" s="58">
        <f t="shared" si="5"/>
        <v>187.2610757</v>
      </c>
      <c r="P208" s="49"/>
      <c r="Q208" s="50">
        <v>0.0</v>
      </c>
      <c r="R208" s="51"/>
      <c r="S208" s="51"/>
      <c r="U208" s="52" t="s">
        <v>173</v>
      </c>
      <c r="V208" s="53">
        <v>7.003</v>
      </c>
      <c r="W208" s="53">
        <v>7.026</v>
      </c>
      <c r="X208" s="53">
        <v>7.026</v>
      </c>
      <c r="Y208" s="53">
        <v>6.996</v>
      </c>
    </row>
    <row r="209">
      <c r="A209" s="44">
        <v>44593.0</v>
      </c>
      <c r="B209" s="45">
        <v>110.050003</v>
      </c>
      <c r="C209" s="45">
        <v>111.25</v>
      </c>
      <c r="D209" s="45">
        <v>109.099998</v>
      </c>
      <c r="E209" s="45">
        <v>109.900002</v>
      </c>
      <c r="F209" s="45">
        <v>109.900002</v>
      </c>
      <c r="G209" s="45">
        <v>456460.0</v>
      </c>
      <c r="H209" s="45">
        <f>(G209-'Descriptive Stats'!$B$55)/('Descriptive Stats'!$B$56-'Descriptive Stats'!$B$55)</f>
        <v>0.02245038683</v>
      </c>
      <c r="I209" s="46">
        <f t="shared" si="2"/>
        <v>0.9995452933</v>
      </c>
      <c r="J209" s="46">
        <f t="shared" si="3"/>
        <v>-0.0004547066973</v>
      </c>
      <c r="K209" s="47">
        <f t="shared" si="1"/>
        <v>2.150002</v>
      </c>
      <c r="L209" s="47">
        <f>(K209-'Descriptive Stats'!$B$60)/('Descriptive Stats'!$B$61-'Descriptive Stats'!$B$60)</f>
        <v>0.03483323961</v>
      </c>
      <c r="M209" s="57">
        <f t="shared" si="4"/>
        <v>-0.04547066973</v>
      </c>
      <c r="N209" s="55">
        <f>(M209-'Descriptive Stats'!$B$65)/('Descriptive Stats'!$B$66-'Descriptive Stats'!$B$65)</f>
        <v>0.3872661906</v>
      </c>
      <c r="O209" s="58">
        <f t="shared" si="5"/>
        <v>-26.37041267</v>
      </c>
      <c r="P209" s="49"/>
      <c r="Q209" s="50">
        <v>0.0</v>
      </c>
      <c r="R209" s="51"/>
      <c r="S209" s="51"/>
      <c r="U209" s="52" t="s">
        <v>174</v>
      </c>
      <c r="V209" s="53">
        <v>7.007</v>
      </c>
      <c r="W209" s="53">
        <v>7.013</v>
      </c>
      <c r="X209" s="53">
        <v>7.015</v>
      </c>
      <c r="Y209" s="53">
        <v>6.996</v>
      </c>
    </row>
    <row r="210">
      <c r="A210" s="44">
        <v>44594.0</v>
      </c>
      <c r="B210" s="45">
        <v>110.400002</v>
      </c>
      <c r="C210" s="45">
        <v>118.5</v>
      </c>
      <c r="D210" s="45">
        <v>110.099998</v>
      </c>
      <c r="E210" s="45">
        <v>117.050003</v>
      </c>
      <c r="F210" s="45">
        <v>117.050003</v>
      </c>
      <c r="G210" s="45">
        <v>908726.0</v>
      </c>
      <c r="H210" s="45">
        <f>(G210-'Descriptive Stats'!$B$55)/('Descriptive Stats'!$B$56-'Descriptive Stats'!$B$55)</f>
        <v>0.04789155969</v>
      </c>
      <c r="I210" s="46">
        <f t="shared" si="2"/>
        <v>1.065059153</v>
      </c>
      <c r="J210" s="46">
        <f t="shared" si="3"/>
        <v>0.06505915259</v>
      </c>
      <c r="K210" s="47">
        <f t="shared" si="1"/>
        <v>8.400002</v>
      </c>
      <c r="L210" s="47">
        <f>(K210-'Descriptive Stats'!$B$60)/('Descriptive Stats'!$B$61-'Descriptive Stats'!$B$60)</f>
        <v>0.2162556066</v>
      </c>
      <c r="M210" s="54">
        <f t="shared" si="4"/>
        <v>6.505915259</v>
      </c>
      <c r="N210" s="55">
        <f>(M210-'Descriptive Stats'!$B$65)/('Descriptive Stats'!$B$66-'Descriptive Stats'!$B$65)</f>
        <v>0.6335341901</v>
      </c>
      <c r="O210" s="58">
        <f t="shared" si="5"/>
        <v>99.08119003</v>
      </c>
      <c r="P210" s="49"/>
      <c r="Q210" s="50">
        <v>0.0</v>
      </c>
      <c r="R210" s="51"/>
      <c r="S210" s="51"/>
      <c r="U210" s="52" t="s">
        <v>175</v>
      </c>
      <c r="V210" s="53">
        <v>6.99</v>
      </c>
      <c r="W210" s="53">
        <v>7.009</v>
      </c>
      <c r="X210" s="53">
        <v>7.023</v>
      </c>
      <c r="Y210" s="53">
        <v>6.982</v>
      </c>
    </row>
    <row r="211">
      <c r="A211" s="44">
        <v>44595.0</v>
      </c>
      <c r="B211" s="45">
        <v>117.900002</v>
      </c>
      <c r="C211" s="45">
        <v>117.900002</v>
      </c>
      <c r="D211" s="45">
        <v>114.0</v>
      </c>
      <c r="E211" s="45">
        <v>114.849998</v>
      </c>
      <c r="F211" s="45">
        <v>114.849998</v>
      </c>
      <c r="G211" s="45">
        <v>360024.0</v>
      </c>
      <c r="H211" s="45">
        <f>(G211-'Descriptive Stats'!$B$55)/('Descriptive Stats'!$B$56-'Descriptive Stats'!$B$55)</f>
        <v>0.01702560374</v>
      </c>
      <c r="I211" s="46">
        <f t="shared" si="2"/>
        <v>0.9812045712</v>
      </c>
      <c r="J211" s="46">
        <f t="shared" si="3"/>
        <v>-0.01879542882</v>
      </c>
      <c r="K211" s="47">
        <f t="shared" si="1"/>
        <v>3.900002</v>
      </c>
      <c r="L211" s="47">
        <f>(K211-'Descriptive Stats'!$B$60)/('Descriptive Stats'!$B$61-'Descriptive Stats'!$B$60)</f>
        <v>0.08563150238</v>
      </c>
      <c r="M211" s="57">
        <f t="shared" si="4"/>
        <v>-1.879542882</v>
      </c>
      <c r="N211" s="55">
        <f>(M211-'Descriptive Stats'!$B$65)/('Descriptive Stats'!$B$66-'Descriptive Stats'!$B$65)</f>
        <v>0.3183230236</v>
      </c>
      <c r="O211" s="56">
        <f t="shared" si="5"/>
        <v>-60.38145712</v>
      </c>
      <c r="P211" s="49"/>
      <c r="Q211" s="50">
        <v>0.0</v>
      </c>
      <c r="R211" s="51"/>
      <c r="S211" s="51"/>
      <c r="U211" s="52" t="s">
        <v>176</v>
      </c>
      <c r="V211" s="53">
        <v>7.016</v>
      </c>
      <c r="W211" s="53">
        <v>7.005</v>
      </c>
      <c r="X211" s="53">
        <v>7.02</v>
      </c>
      <c r="Y211" s="53">
        <v>6.995</v>
      </c>
    </row>
    <row r="212">
      <c r="A212" s="44">
        <v>44596.0</v>
      </c>
      <c r="B212" s="45">
        <v>115.300003</v>
      </c>
      <c r="C212" s="45">
        <v>116.5</v>
      </c>
      <c r="D212" s="45">
        <v>113.949997</v>
      </c>
      <c r="E212" s="45">
        <v>116.349998</v>
      </c>
      <c r="F212" s="45">
        <v>116.349998</v>
      </c>
      <c r="G212" s="45">
        <v>217607.0</v>
      </c>
      <c r="H212" s="45">
        <f>(G212-'Descriptive Stats'!$B$55)/('Descriptive Stats'!$B$56-'Descriptive Stats'!$B$55)</f>
        <v>0.009014266354</v>
      </c>
      <c r="I212" s="46">
        <f t="shared" si="2"/>
        <v>1.013060514</v>
      </c>
      <c r="J212" s="46">
        <f t="shared" si="3"/>
        <v>0.01306051394</v>
      </c>
      <c r="K212" s="47">
        <f t="shared" si="1"/>
        <v>2.550003</v>
      </c>
      <c r="L212" s="47">
        <f>(K212-'Descriptive Stats'!$B$60)/('Descriptive Stats'!$B$61-'Descriptive Stats'!$B$60)</f>
        <v>0.04644430013</v>
      </c>
      <c r="M212" s="54">
        <f t="shared" si="4"/>
        <v>1.306051394</v>
      </c>
      <c r="N212" s="55">
        <f>(M212-'Descriptive Stats'!$B$65)/('Descriptive Stats'!$B$66-'Descriptive Stats'!$B$65)</f>
        <v>0.4380701943</v>
      </c>
      <c r="O212" s="56">
        <f t="shared" si="5"/>
        <v>-39.5576406</v>
      </c>
      <c r="P212" s="65" t="s">
        <v>177</v>
      </c>
      <c r="Q212" s="50">
        <v>0.5</v>
      </c>
      <c r="R212" s="51"/>
      <c r="S212" s="51"/>
      <c r="U212" s="52" t="s">
        <v>178</v>
      </c>
      <c r="V212" s="53">
        <v>6.985</v>
      </c>
      <c r="W212" s="53">
        <v>6.989</v>
      </c>
      <c r="X212" s="53">
        <v>7.001</v>
      </c>
      <c r="Y212" s="53">
        <v>6.976</v>
      </c>
    </row>
    <row r="213">
      <c r="A213" s="44">
        <v>44599.0</v>
      </c>
      <c r="B213" s="45">
        <v>118.0</v>
      </c>
      <c r="C213" s="45">
        <v>119.199997</v>
      </c>
      <c r="D213" s="45">
        <v>114.0</v>
      </c>
      <c r="E213" s="45">
        <v>114.599998</v>
      </c>
      <c r="F213" s="45">
        <v>114.599998</v>
      </c>
      <c r="G213" s="45">
        <v>574620.0</v>
      </c>
      <c r="H213" s="45">
        <f>(G213-'Descriptive Stats'!$B$55)/('Descriptive Stats'!$B$56-'Descriptive Stats'!$B$55)</f>
        <v>0.02909720305</v>
      </c>
      <c r="I213" s="46">
        <f t="shared" si="2"/>
        <v>0.9849591746</v>
      </c>
      <c r="J213" s="46">
        <f t="shared" si="3"/>
        <v>-0.01504082536</v>
      </c>
      <c r="K213" s="47">
        <f t="shared" si="1"/>
        <v>5.199997</v>
      </c>
      <c r="L213" s="47">
        <f>(K213-'Descriptive Stats'!$B$60)/('Descriptive Stats'!$B$61-'Descriptive Stats'!$B$60)</f>
        <v>0.1233672096</v>
      </c>
      <c r="M213" s="57">
        <f t="shared" si="4"/>
        <v>-1.504082536</v>
      </c>
      <c r="N213" s="55">
        <f>(M213-'Descriptive Stats'!$B$65)/('Descriptive Stats'!$B$66-'Descriptive Stats'!$B$65)</f>
        <v>0.3324366584</v>
      </c>
      <c r="O213" s="56">
        <f t="shared" si="5"/>
        <v>164.0631965</v>
      </c>
      <c r="P213" s="49"/>
      <c r="Q213" s="50">
        <v>0.0</v>
      </c>
      <c r="R213" s="51"/>
      <c r="S213" s="51"/>
      <c r="U213" s="52" t="s">
        <v>179</v>
      </c>
      <c r="V213" s="53">
        <v>7.004</v>
      </c>
      <c r="W213" s="53">
        <v>7.013</v>
      </c>
      <c r="X213" s="53">
        <v>7.016</v>
      </c>
      <c r="Y213" s="53">
        <v>6.967</v>
      </c>
    </row>
    <row r="214">
      <c r="A214" s="44">
        <v>44600.0</v>
      </c>
      <c r="B214" s="45">
        <v>115.400002</v>
      </c>
      <c r="C214" s="45">
        <v>115.849998</v>
      </c>
      <c r="D214" s="45">
        <v>112.300003</v>
      </c>
      <c r="E214" s="45">
        <v>113.300003</v>
      </c>
      <c r="F214" s="45">
        <v>113.300003</v>
      </c>
      <c r="G214" s="45">
        <v>172163.0</v>
      </c>
      <c r="H214" s="45">
        <f>(G214-'Descriptive Stats'!$B$55)/('Descriptive Stats'!$B$56-'Descriptive Stats'!$B$55)</f>
        <v>0.006457919736</v>
      </c>
      <c r="I214" s="46">
        <f t="shared" si="2"/>
        <v>0.9886562389</v>
      </c>
      <c r="J214" s="46">
        <f t="shared" si="3"/>
        <v>-0.01134376111</v>
      </c>
      <c r="K214" s="47">
        <f t="shared" si="1"/>
        <v>3.549995</v>
      </c>
      <c r="L214" s="47">
        <f>(K214-'Descriptive Stats'!$B$60)/('Descriptive Stats'!$B$61-'Descriptive Stats'!$B$60)</f>
        <v>0.07547164663</v>
      </c>
      <c r="M214" s="57">
        <f t="shared" si="4"/>
        <v>-1.134376111</v>
      </c>
      <c r="N214" s="55">
        <f>(M214-'Descriptive Stats'!$B$65)/('Descriptive Stats'!$B$66-'Descriptive Stats'!$B$65)</f>
        <v>0.346334002</v>
      </c>
      <c r="O214" s="58">
        <f t="shared" si="5"/>
        <v>-70.03880826</v>
      </c>
      <c r="P214" s="49"/>
      <c r="Q214" s="50">
        <v>0.0</v>
      </c>
      <c r="R214" s="51"/>
      <c r="S214" s="51"/>
      <c r="U214" s="52" t="s">
        <v>180</v>
      </c>
      <c r="V214" s="53">
        <v>6.983</v>
      </c>
      <c r="W214" s="53">
        <v>6.985</v>
      </c>
      <c r="X214" s="53">
        <v>6.989</v>
      </c>
      <c r="Y214" s="53">
        <v>6.968</v>
      </c>
    </row>
    <row r="215">
      <c r="A215" s="44">
        <v>44601.0</v>
      </c>
      <c r="B215" s="45">
        <v>114.0</v>
      </c>
      <c r="C215" s="45">
        <v>116.800003</v>
      </c>
      <c r="D215" s="45">
        <v>113.349998</v>
      </c>
      <c r="E215" s="45">
        <v>115.150002</v>
      </c>
      <c r="F215" s="45">
        <v>115.150002</v>
      </c>
      <c r="G215" s="45">
        <v>183127.0</v>
      </c>
      <c r="H215" s="45">
        <f>(G215-'Descriptive Stats'!$B$55)/('Descriptive Stats'!$B$56-'Descriptive Stats'!$B$55)</f>
        <v>0.007074674078</v>
      </c>
      <c r="I215" s="46">
        <f t="shared" si="2"/>
        <v>1.016328323</v>
      </c>
      <c r="J215" s="46">
        <f t="shared" si="3"/>
        <v>0.0163283226</v>
      </c>
      <c r="K215" s="47">
        <f t="shared" si="1"/>
        <v>3.450005</v>
      </c>
      <c r="L215" s="47">
        <f>(K215-'Descriptive Stats'!$B$60)/('Descriptive Stats'!$B$61-'Descriptive Stats'!$B$60)</f>
        <v>0.07256917903</v>
      </c>
      <c r="M215" s="54">
        <f t="shared" si="4"/>
        <v>1.63283226</v>
      </c>
      <c r="N215" s="55">
        <f>(M215-'Descriptive Stats'!$B$65)/('Descriptive Stats'!$B$66-'Descriptive Stats'!$B$65)</f>
        <v>0.4503539571</v>
      </c>
      <c r="O215" s="58">
        <f t="shared" si="5"/>
        <v>6.368383451</v>
      </c>
      <c r="P215" s="49"/>
      <c r="Q215" s="50">
        <v>0.0</v>
      </c>
      <c r="R215" s="51"/>
      <c r="S215" s="51"/>
      <c r="U215" s="52" t="s">
        <v>181</v>
      </c>
      <c r="V215" s="53">
        <v>6.972</v>
      </c>
      <c r="W215" s="53">
        <v>6.992</v>
      </c>
      <c r="X215" s="53">
        <v>6.992</v>
      </c>
      <c r="Y215" s="53">
        <v>6.947</v>
      </c>
    </row>
    <row r="216">
      <c r="A216" s="44">
        <v>44602.0</v>
      </c>
      <c r="B216" s="45">
        <v>115.150002</v>
      </c>
      <c r="C216" s="45">
        <v>117.650002</v>
      </c>
      <c r="D216" s="45">
        <v>114.099998</v>
      </c>
      <c r="E216" s="45">
        <v>114.849998</v>
      </c>
      <c r="F216" s="45">
        <v>114.849998</v>
      </c>
      <c r="G216" s="45">
        <v>184468.0</v>
      </c>
      <c r="H216" s="45">
        <f>(G216-'Descriptive Stats'!$B$55)/('Descriptive Stats'!$B$56-'Descriptive Stats'!$B$55)</f>
        <v>0.007150108916</v>
      </c>
      <c r="I216" s="46">
        <f t="shared" si="2"/>
        <v>0.9973946679</v>
      </c>
      <c r="J216" s="46">
        <f t="shared" si="3"/>
        <v>-0.00260533213</v>
      </c>
      <c r="K216" s="47">
        <f t="shared" si="1"/>
        <v>3.550004</v>
      </c>
      <c r="L216" s="47">
        <f>(K216-'Descriptive Stats'!$B$60)/('Descriptive Stats'!$B$61-'Descriptive Stats'!$B$60)</f>
        <v>0.07547190788</v>
      </c>
      <c r="M216" s="57">
        <f t="shared" si="4"/>
        <v>-0.260533213</v>
      </c>
      <c r="N216" s="55">
        <f>(M216-'Descriptive Stats'!$B$65)/('Descriptive Stats'!$B$66-'Descriptive Stats'!$B$65)</f>
        <v>0.3791819436</v>
      </c>
      <c r="O216" s="58">
        <f t="shared" si="5"/>
        <v>0.7322786918</v>
      </c>
      <c r="P216" s="49"/>
      <c r="Q216" s="50">
        <v>0.0</v>
      </c>
      <c r="R216" s="51"/>
      <c r="S216" s="51"/>
      <c r="U216" s="52" t="s">
        <v>182</v>
      </c>
      <c r="V216" s="53">
        <v>6.963</v>
      </c>
      <c r="W216" s="53">
        <v>7.028</v>
      </c>
      <c r="X216" s="53">
        <v>7.028</v>
      </c>
      <c r="Y216" s="53">
        <v>6.961</v>
      </c>
    </row>
    <row r="217">
      <c r="A217" s="44">
        <v>44603.0</v>
      </c>
      <c r="B217" s="45">
        <v>115.75</v>
      </c>
      <c r="C217" s="45">
        <v>115.75</v>
      </c>
      <c r="D217" s="45">
        <v>112.0</v>
      </c>
      <c r="E217" s="45">
        <v>112.400002</v>
      </c>
      <c r="F217" s="45">
        <v>112.400002</v>
      </c>
      <c r="G217" s="45">
        <v>153155.0</v>
      </c>
      <c r="H217" s="45">
        <f>(G217-'Descriptive Stats'!$B$55)/('Descriptive Stats'!$B$56-'Descriptive Stats'!$B$55)</f>
        <v>0.005388668866</v>
      </c>
      <c r="I217" s="46">
        <f t="shared" si="2"/>
        <v>0.9786678621</v>
      </c>
      <c r="J217" s="46">
        <f t="shared" si="3"/>
        <v>-0.02133213794</v>
      </c>
      <c r="K217" s="47">
        <f t="shared" si="1"/>
        <v>3.75</v>
      </c>
      <c r="L217" s="47">
        <f>(K217-'Descriptive Stats'!$B$60)/('Descriptive Stats'!$B$61-'Descriptive Stats'!$B$60)</f>
        <v>0.08127730751</v>
      </c>
      <c r="M217" s="57">
        <f t="shared" si="4"/>
        <v>-2.133213794</v>
      </c>
      <c r="N217" s="55">
        <f>(M217-'Descriptive Stats'!$B$65)/('Descriptive Stats'!$B$66-'Descriptive Stats'!$B$65)</f>
        <v>0.3087874797</v>
      </c>
      <c r="O217" s="56">
        <f t="shared" si="5"/>
        <v>-16.97475985</v>
      </c>
      <c r="P217" s="49"/>
      <c r="Q217" s="50">
        <v>0.0</v>
      </c>
      <c r="R217" s="51"/>
      <c r="S217" s="51"/>
      <c r="U217" s="52" t="s">
        <v>183</v>
      </c>
      <c r="V217" s="53">
        <v>7.001</v>
      </c>
      <c r="W217" s="53">
        <v>7.042</v>
      </c>
      <c r="X217" s="53">
        <v>7.042</v>
      </c>
      <c r="Y217" s="53">
        <v>6.978</v>
      </c>
    </row>
    <row r="218">
      <c r="A218" s="44">
        <v>44606.0</v>
      </c>
      <c r="B218" s="45">
        <v>109.400002</v>
      </c>
      <c r="C218" s="45">
        <v>111.75</v>
      </c>
      <c r="D218" s="45">
        <v>104.5</v>
      </c>
      <c r="E218" s="45">
        <v>105.75</v>
      </c>
      <c r="F218" s="45">
        <v>105.75</v>
      </c>
      <c r="G218" s="45">
        <v>416952.0</v>
      </c>
      <c r="H218" s="45">
        <f>(G218-'Descriptive Stats'!$B$55)/('Descriptive Stats'!$B$56-'Descriptive Stats'!$B$55)</f>
        <v>0.0202279561</v>
      </c>
      <c r="I218" s="46">
        <f t="shared" si="2"/>
        <v>0.9408362822</v>
      </c>
      <c r="J218" s="46">
        <f t="shared" si="3"/>
        <v>-0.05916371781</v>
      </c>
      <c r="K218" s="47">
        <f t="shared" si="1"/>
        <v>7.25</v>
      </c>
      <c r="L218" s="47">
        <f>(K218-'Descriptive Stats'!$B$60)/('Descriptive Stats'!$B$61-'Descriptive Stats'!$B$60)</f>
        <v>0.1828738331</v>
      </c>
      <c r="M218" s="57">
        <f t="shared" si="4"/>
        <v>-5.916371781</v>
      </c>
      <c r="N218" s="55">
        <f>(M218-'Descriptive Stats'!$B$65)/('Descriptive Stats'!$B$66-'Descriptive Stats'!$B$65)</f>
        <v>0.1665777611</v>
      </c>
      <c r="O218" s="56">
        <f t="shared" si="5"/>
        <v>172.2418465</v>
      </c>
      <c r="P218" s="49"/>
      <c r="Q218" s="50">
        <v>0.0</v>
      </c>
      <c r="R218" s="51"/>
      <c r="S218" s="51"/>
      <c r="U218" s="52">
        <v>45265.0</v>
      </c>
      <c r="V218" s="53">
        <v>6.995</v>
      </c>
      <c r="W218" s="53">
        <v>7.027</v>
      </c>
      <c r="X218" s="53">
        <v>7.03</v>
      </c>
      <c r="Y218" s="53">
        <v>6.992</v>
      </c>
    </row>
    <row r="219">
      <c r="A219" s="44">
        <v>44607.0</v>
      </c>
      <c r="B219" s="45">
        <v>106.0</v>
      </c>
      <c r="C219" s="45">
        <v>109.900002</v>
      </c>
      <c r="D219" s="45">
        <v>104.75</v>
      </c>
      <c r="E219" s="45">
        <v>107.199997</v>
      </c>
      <c r="F219" s="45">
        <v>107.199997</v>
      </c>
      <c r="G219" s="45">
        <v>428277.0</v>
      </c>
      <c r="H219" s="45">
        <f>(G219-'Descriptive Stats'!$B$55)/('Descriptive Stats'!$B$56-'Descriptive Stats'!$B$55)</f>
        <v>0.02086501765</v>
      </c>
      <c r="I219" s="46">
        <f t="shared" si="2"/>
        <v>1.013711556</v>
      </c>
      <c r="J219" s="46">
        <f t="shared" si="3"/>
        <v>0.01371155556</v>
      </c>
      <c r="K219" s="47">
        <f t="shared" si="1"/>
        <v>5.150002</v>
      </c>
      <c r="L219" s="47">
        <f>(K219-'Descriptive Stats'!$B$60)/('Descriptive Stats'!$B$61-'Descriptive Stats'!$B$60)</f>
        <v>0.1219159758</v>
      </c>
      <c r="M219" s="54">
        <f t="shared" si="4"/>
        <v>1.371155556</v>
      </c>
      <c r="N219" s="55">
        <f>(M219-'Descriptive Stats'!$B$65)/('Descriptive Stats'!$B$66-'Descriptive Stats'!$B$65)</f>
        <v>0.4405174737</v>
      </c>
      <c r="O219" s="58">
        <f t="shared" si="5"/>
        <v>2.716139987</v>
      </c>
      <c r="P219" s="49"/>
      <c r="Q219" s="50">
        <v>0.0</v>
      </c>
      <c r="R219" s="51"/>
      <c r="S219" s="51"/>
      <c r="U219" s="52">
        <v>45235.0</v>
      </c>
      <c r="V219" s="53">
        <v>7.023</v>
      </c>
      <c r="W219" s="53">
        <v>7.021</v>
      </c>
      <c r="X219" s="53">
        <v>7.033</v>
      </c>
      <c r="Y219" s="53">
        <v>7.016</v>
      </c>
    </row>
    <row r="220">
      <c r="A220" s="44">
        <v>44608.0</v>
      </c>
      <c r="B220" s="45">
        <v>108.400002</v>
      </c>
      <c r="C220" s="45">
        <v>109.699997</v>
      </c>
      <c r="D220" s="45">
        <v>106.25</v>
      </c>
      <c r="E220" s="45">
        <v>106.900002</v>
      </c>
      <c r="F220" s="45">
        <v>106.900002</v>
      </c>
      <c r="G220" s="45">
        <v>242608.0</v>
      </c>
      <c r="H220" s="45">
        <f>(G220-'Descriptive Stats'!$B$55)/('Descriptive Stats'!$B$56-'Descriptive Stats'!$B$55)</f>
        <v>0.01042063951</v>
      </c>
      <c r="I220" s="46">
        <f t="shared" si="2"/>
        <v>0.9972015391</v>
      </c>
      <c r="J220" s="46">
        <f t="shared" si="3"/>
        <v>-0.002798460899</v>
      </c>
      <c r="K220" s="47">
        <f t="shared" si="1"/>
        <v>3.449997</v>
      </c>
      <c r="L220" s="47">
        <f>(K220-'Descriptive Stats'!$B$60)/('Descriptive Stats'!$B$61-'Descriptive Stats'!$B$60)</f>
        <v>0.07256894681</v>
      </c>
      <c r="M220" s="57">
        <f t="shared" si="4"/>
        <v>-0.2798460899</v>
      </c>
      <c r="N220" s="55">
        <f>(M220-'Descriptive Stats'!$B$65)/('Descriptive Stats'!$B$66-'Descriptive Stats'!$B$65)</f>
        <v>0.3784559684</v>
      </c>
      <c r="O220" s="56">
        <f t="shared" si="5"/>
        <v>-43.35254987</v>
      </c>
      <c r="P220" s="49"/>
      <c r="Q220" s="50">
        <v>0.0</v>
      </c>
      <c r="R220" s="51"/>
      <c r="S220" s="51"/>
      <c r="U220" s="52">
        <v>45204.0</v>
      </c>
      <c r="V220" s="53">
        <v>7.036</v>
      </c>
      <c r="W220" s="53">
        <v>7.056</v>
      </c>
      <c r="X220" s="53">
        <v>7.061</v>
      </c>
      <c r="Y220" s="53">
        <v>7.034</v>
      </c>
    </row>
    <row r="221">
      <c r="A221" s="44">
        <v>44609.0</v>
      </c>
      <c r="B221" s="45">
        <v>110.400002</v>
      </c>
      <c r="C221" s="45">
        <v>110.400002</v>
      </c>
      <c r="D221" s="45">
        <v>106.300003</v>
      </c>
      <c r="E221" s="45">
        <v>106.550003</v>
      </c>
      <c r="F221" s="45">
        <v>106.550003</v>
      </c>
      <c r="G221" s="45">
        <v>171537.0</v>
      </c>
      <c r="H221" s="45">
        <f>(G221-'Descriptive Stats'!$B$55)/('Descriptive Stats'!$B$56-'Descriptive Stats'!$B$55)</f>
        <v>0.00642270556</v>
      </c>
      <c r="I221" s="46">
        <f t="shared" si="2"/>
        <v>0.9967259215</v>
      </c>
      <c r="J221" s="46">
        <f t="shared" si="3"/>
        <v>-0.003274078517</v>
      </c>
      <c r="K221" s="47">
        <f t="shared" si="1"/>
        <v>4.099999</v>
      </c>
      <c r="L221" s="47">
        <f>(K221-'Descriptive Stats'!$B$60)/('Descriptive Stats'!$B$61-'Descriptive Stats'!$B$60)</f>
        <v>0.09143693104</v>
      </c>
      <c r="M221" s="57">
        <f t="shared" si="4"/>
        <v>-0.3274078517</v>
      </c>
      <c r="N221" s="55">
        <f>(M221-'Descriptive Stats'!$B$65)/('Descriptive Stats'!$B$66-'Descriptive Stats'!$B$65)</f>
        <v>0.3766681116</v>
      </c>
      <c r="O221" s="56">
        <f t="shared" si="5"/>
        <v>-29.29458221</v>
      </c>
      <c r="P221" s="49"/>
      <c r="Q221" s="50">
        <v>0.0</v>
      </c>
      <c r="R221" s="51"/>
      <c r="S221" s="51"/>
      <c r="U221" s="52">
        <v>45174.0</v>
      </c>
      <c r="V221" s="53">
        <v>7.046</v>
      </c>
      <c r="W221" s="53">
        <v>7.07</v>
      </c>
      <c r="X221" s="53">
        <v>7.07</v>
      </c>
      <c r="Y221" s="53">
        <v>7.03</v>
      </c>
    </row>
    <row r="222">
      <c r="A222" s="44">
        <v>44610.0</v>
      </c>
      <c r="B222" s="45">
        <v>106.400002</v>
      </c>
      <c r="C222" s="45">
        <v>107.849998</v>
      </c>
      <c r="D222" s="45">
        <v>105.25</v>
      </c>
      <c r="E222" s="45">
        <v>105.900002</v>
      </c>
      <c r="F222" s="45">
        <v>105.900002</v>
      </c>
      <c r="G222" s="45">
        <v>191758.0</v>
      </c>
      <c r="H222" s="45">
        <f>(G222-'Descriptive Stats'!$B$55)/('Descriptive Stats'!$B$56-'Descriptive Stats'!$B$55)</f>
        <v>0.007560190926</v>
      </c>
      <c r="I222" s="46">
        <f t="shared" si="2"/>
        <v>0.9938995684</v>
      </c>
      <c r="J222" s="46">
        <f t="shared" si="3"/>
        <v>-0.00610043155</v>
      </c>
      <c r="K222" s="47">
        <f t="shared" si="1"/>
        <v>2.599998</v>
      </c>
      <c r="L222" s="47">
        <f>(K222-'Descriptive Stats'!$B$60)/('Descriptive Stats'!$B$61-'Descriptive Stats'!$B$60)</f>
        <v>0.04789553392</v>
      </c>
      <c r="M222" s="57">
        <f t="shared" si="4"/>
        <v>-0.610043155</v>
      </c>
      <c r="N222" s="55">
        <f>(M222-'Descriptive Stats'!$B$65)/('Descriptive Stats'!$B$66-'Descriptive Stats'!$B$65)</f>
        <v>0.3660437901</v>
      </c>
      <c r="O222" s="56">
        <f t="shared" si="5"/>
        <v>11.78812734</v>
      </c>
      <c r="P222" s="49"/>
      <c r="Q222" s="50">
        <v>0.0</v>
      </c>
      <c r="R222" s="51"/>
      <c r="S222" s="51"/>
      <c r="U222" s="52">
        <v>45143.0</v>
      </c>
      <c r="V222" s="53">
        <v>7.047</v>
      </c>
      <c r="W222" s="53">
        <v>7.049</v>
      </c>
      <c r="X222" s="53">
        <v>7.05</v>
      </c>
      <c r="Y222" s="53">
        <v>7.021</v>
      </c>
    </row>
    <row r="223">
      <c r="A223" s="44">
        <v>44613.0</v>
      </c>
      <c r="B223" s="45">
        <v>106.0</v>
      </c>
      <c r="C223" s="45">
        <v>107.0</v>
      </c>
      <c r="D223" s="45">
        <v>100.5</v>
      </c>
      <c r="E223" s="45">
        <v>101.800003</v>
      </c>
      <c r="F223" s="45">
        <v>101.800003</v>
      </c>
      <c r="G223" s="45">
        <v>475613.0</v>
      </c>
      <c r="H223" s="45">
        <f>(G223-'Descriptive Stats'!$B$55)/('Descriptive Stats'!$B$56-'Descriptive Stats'!$B$55)</f>
        <v>0.02352779433</v>
      </c>
      <c r="I223" s="46">
        <f t="shared" si="2"/>
        <v>0.9612842406</v>
      </c>
      <c r="J223" s="46">
        <f t="shared" si="3"/>
        <v>-0.03871575942</v>
      </c>
      <c r="K223" s="47">
        <f t="shared" si="1"/>
        <v>6.5</v>
      </c>
      <c r="L223" s="47">
        <f>(K223-'Descriptive Stats'!$B$60)/('Descriptive Stats'!$B$61-'Descriptive Stats'!$B$60)</f>
        <v>0.161103149</v>
      </c>
      <c r="M223" s="57">
        <f t="shared" si="4"/>
        <v>-3.871575942</v>
      </c>
      <c r="N223" s="55">
        <f>(M223-'Descriptive Stats'!$B$65)/('Descriptive Stats'!$B$66-'Descriptive Stats'!$B$65)</f>
        <v>0.2434420744</v>
      </c>
      <c r="O223" s="56">
        <f t="shared" si="5"/>
        <v>148.0277224</v>
      </c>
      <c r="P223" s="49"/>
      <c r="Q223" s="50">
        <v>0.0</v>
      </c>
      <c r="R223" s="51"/>
      <c r="S223" s="51"/>
      <c r="U223" s="52">
        <v>45021.0</v>
      </c>
      <c r="V223" s="53">
        <v>7.014</v>
      </c>
      <c r="W223" s="53">
        <v>7.011</v>
      </c>
      <c r="X223" s="53">
        <v>7.052</v>
      </c>
      <c r="Y223" s="53">
        <v>6.991</v>
      </c>
    </row>
    <row r="224">
      <c r="A224" s="44">
        <v>44614.0</v>
      </c>
      <c r="B224" s="45">
        <v>100.0</v>
      </c>
      <c r="C224" s="45">
        <v>101.5</v>
      </c>
      <c r="D224" s="45">
        <v>98.0</v>
      </c>
      <c r="E224" s="45">
        <v>99.900002</v>
      </c>
      <c r="F224" s="45">
        <v>99.900002</v>
      </c>
      <c r="G224" s="45">
        <v>336241.0</v>
      </c>
      <c r="H224" s="45">
        <f>(G224-'Descriptive Stats'!$B$55)/('Descriptive Stats'!$B$56-'Descriptive Stats'!$B$55)</f>
        <v>0.01568774634</v>
      </c>
      <c r="I224" s="46">
        <f t="shared" si="2"/>
        <v>0.9813359436</v>
      </c>
      <c r="J224" s="46">
        <f t="shared" si="3"/>
        <v>-0.01866405642</v>
      </c>
      <c r="K224" s="47">
        <f t="shared" si="1"/>
        <v>3.5</v>
      </c>
      <c r="L224" s="47">
        <f>(K224-'Descriptive Stats'!$B$60)/('Descriptive Stats'!$B$61-'Descriptive Stats'!$B$60)</f>
        <v>0.07402041283</v>
      </c>
      <c r="M224" s="57">
        <f t="shared" si="4"/>
        <v>-1.866405642</v>
      </c>
      <c r="N224" s="55">
        <f>(M224-'Descriptive Stats'!$B$65)/('Descriptive Stats'!$B$66-'Descriptive Stats'!$B$65)</f>
        <v>0.3188168552</v>
      </c>
      <c r="O224" s="56">
        <f t="shared" si="5"/>
        <v>-29.30365654</v>
      </c>
      <c r="P224" s="49"/>
      <c r="Q224" s="50">
        <v>0.0</v>
      </c>
      <c r="R224" s="51"/>
      <c r="S224" s="51"/>
      <c r="U224" s="52">
        <v>44990.0</v>
      </c>
      <c r="V224" s="53">
        <v>7.011</v>
      </c>
      <c r="W224" s="53">
        <v>7.085</v>
      </c>
      <c r="X224" s="53">
        <v>7.085</v>
      </c>
      <c r="Y224" s="53">
        <v>7.006</v>
      </c>
    </row>
    <row r="225">
      <c r="A225" s="44">
        <v>44615.0</v>
      </c>
      <c r="B225" s="45">
        <v>101.449997</v>
      </c>
      <c r="C225" s="45">
        <v>103.599998</v>
      </c>
      <c r="D225" s="45">
        <v>99.599998</v>
      </c>
      <c r="E225" s="45">
        <v>100.300003</v>
      </c>
      <c r="F225" s="45">
        <v>100.300003</v>
      </c>
      <c r="G225" s="45">
        <v>292500.0</v>
      </c>
      <c r="H225" s="45">
        <f>(G225-'Descriptive Stats'!$B$55)/('Descriptive Stats'!$B$56-'Descriptive Stats'!$B$55)</f>
        <v>0.01322719803</v>
      </c>
      <c r="I225" s="46">
        <f t="shared" si="2"/>
        <v>1.004004014</v>
      </c>
      <c r="J225" s="46">
        <f t="shared" si="3"/>
        <v>0.004004013934</v>
      </c>
      <c r="K225" s="47">
        <f t="shared" si="1"/>
        <v>4</v>
      </c>
      <c r="L225" s="47">
        <f>(K225-'Descriptive Stats'!$B$60)/('Descriptive Stats'!$B$61-'Descriptive Stats'!$B$60)</f>
        <v>0.08853420219</v>
      </c>
      <c r="M225" s="54">
        <f t="shared" si="4"/>
        <v>0.4004013934</v>
      </c>
      <c r="N225" s="55">
        <f>(M225-'Descriptive Stats'!$B$65)/('Descriptive Stats'!$B$66-'Descriptive Stats'!$B$65)</f>
        <v>0.4040266169</v>
      </c>
      <c r="O225" s="56">
        <f t="shared" si="5"/>
        <v>-13.00882403</v>
      </c>
      <c r="P225" s="49"/>
      <c r="Q225" s="50">
        <v>0.0</v>
      </c>
      <c r="R225" s="51"/>
      <c r="S225" s="51"/>
      <c r="U225" s="52">
        <v>44962.0</v>
      </c>
      <c r="V225" s="53">
        <v>7.106</v>
      </c>
      <c r="W225" s="53">
        <v>7.135</v>
      </c>
      <c r="X225" s="53">
        <v>7.138</v>
      </c>
      <c r="Y225" s="53">
        <v>7.092</v>
      </c>
    </row>
    <row r="226">
      <c r="A226" s="44">
        <v>44616.0</v>
      </c>
      <c r="B226" s="45">
        <v>99.0</v>
      </c>
      <c r="C226" s="45">
        <v>99.0</v>
      </c>
      <c r="D226" s="45">
        <v>95.099998</v>
      </c>
      <c r="E226" s="45">
        <v>95.550003</v>
      </c>
      <c r="F226" s="45">
        <v>95.550003</v>
      </c>
      <c r="G226" s="45">
        <v>449317.0</v>
      </c>
      <c r="H226" s="45">
        <f>(G226-'Descriptive Stats'!$B$55)/('Descriptive Stats'!$B$56-'Descriptive Stats'!$B$55)</f>
        <v>0.02204857396</v>
      </c>
      <c r="I226" s="46">
        <f t="shared" si="2"/>
        <v>0.9526420752</v>
      </c>
      <c r="J226" s="46">
        <f t="shared" si="3"/>
        <v>-0.0473579248</v>
      </c>
      <c r="K226" s="47">
        <f t="shared" si="1"/>
        <v>3.900002</v>
      </c>
      <c r="L226" s="47">
        <f>(K226-'Descriptive Stats'!$B$60)/('Descriptive Stats'!$B$61-'Descriptive Stats'!$B$60)</f>
        <v>0.08563150238</v>
      </c>
      <c r="M226" s="57">
        <f t="shared" si="4"/>
        <v>-4.73579248</v>
      </c>
      <c r="N226" s="55">
        <f>(M226-'Descriptive Stats'!$B$65)/('Descriptive Stats'!$B$66-'Descriptive Stats'!$B$65)</f>
        <v>0.2109559897</v>
      </c>
      <c r="O226" s="56">
        <f t="shared" si="5"/>
        <v>53.61264957</v>
      </c>
      <c r="P226" s="49"/>
      <c r="Q226" s="50">
        <v>0.0</v>
      </c>
      <c r="R226" s="51"/>
      <c r="S226" s="51"/>
      <c r="U226" s="52" t="s">
        <v>184</v>
      </c>
      <c r="V226" s="53">
        <v>7.116</v>
      </c>
      <c r="W226" s="53">
        <v>7.131</v>
      </c>
      <c r="X226" s="53">
        <v>7.131</v>
      </c>
      <c r="Y226" s="53">
        <v>7.108</v>
      </c>
    </row>
    <row r="227">
      <c r="A227" s="44">
        <v>44617.0</v>
      </c>
      <c r="B227" s="45">
        <v>97.5</v>
      </c>
      <c r="C227" s="45">
        <v>101.400002</v>
      </c>
      <c r="D227" s="45">
        <v>97.5</v>
      </c>
      <c r="E227" s="45">
        <v>99.650002</v>
      </c>
      <c r="F227" s="45">
        <v>99.650002</v>
      </c>
      <c r="G227" s="45">
        <v>303992.0</v>
      </c>
      <c r="H227" s="45">
        <f>(G227-'Descriptive Stats'!$B$55)/('Descriptive Stats'!$B$56-'Descriptive Stats'!$B$55)</f>
        <v>0.01387365379</v>
      </c>
      <c r="I227" s="46">
        <f t="shared" si="2"/>
        <v>1.04290946</v>
      </c>
      <c r="J227" s="46">
        <f t="shared" si="3"/>
        <v>0.04290945967</v>
      </c>
      <c r="K227" s="47">
        <f t="shared" si="1"/>
        <v>3.900002</v>
      </c>
      <c r="L227" s="47">
        <f>(K227-'Descriptive Stats'!$B$60)/('Descriptive Stats'!$B$61-'Descriptive Stats'!$B$60)</f>
        <v>0.08563150238</v>
      </c>
      <c r="M227" s="54">
        <f t="shared" si="4"/>
        <v>4.290945967</v>
      </c>
      <c r="N227" s="55">
        <f>(M227-'Descriptive Stats'!$B$65)/('Descriptive Stats'!$B$66-'Descriptive Stats'!$B$65)</f>
        <v>0.5502730203</v>
      </c>
      <c r="O227" s="58">
        <f t="shared" si="5"/>
        <v>-32.34353474</v>
      </c>
      <c r="P227" s="49"/>
      <c r="Q227" s="50">
        <v>0.0</v>
      </c>
      <c r="R227" s="51"/>
      <c r="S227" s="51"/>
      <c r="U227" s="52" t="s">
        <v>185</v>
      </c>
      <c r="V227" s="53">
        <v>7.097</v>
      </c>
      <c r="W227" s="53">
        <v>7.128</v>
      </c>
      <c r="X227" s="53">
        <v>7.128</v>
      </c>
      <c r="Y227" s="53">
        <v>7.094</v>
      </c>
    </row>
    <row r="228">
      <c r="A228" s="44">
        <v>44620.0</v>
      </c>
      <c r="B228" s="45">
        <v>99.5</v>
      </c>
      <c r="C228" s="45">
        <v>103.050003</v>
      </c>
      <c r="D228" s="45">
        <v>98.0</v>
      </c>
      <c r="E228" s="45">
        <v>100.5</v>
      </c>
      <c r="F228" s="45">
        <v>100.5</v>
      </c>
      <c r="G228" s="45">
        <v>468963.0</v>
      </c>
      <c r="H228" s="45">
        <f>(G228-'Descriptive Stats'!$B$55)/('Descriptive Stats'!$B$56-'Descriptive Stats'!$B$55)</f>
        <v>0.02315371404</v>
      </c>
      <c r="I228" s="46">
        <f t="shared" si="2"/>
        <v>1.008529834</v>
      </c>
      <c r="J228" s="46">
        <f t="shared" si="3"/>
        <v>0.008529834249</v>
      </c>
      <c r="K228" s="47">
        <f t="shared" si="1"/>
        <v>5.050003</v>
      </c>
      <c r="L228" s="47">
        <f>(K228-'Descriptive Stats'!$B$60)/('Descriptive Stats'!$B$61-'Descriptive Stats'!$B$60)</f>
        <v>0.1190132469</v>
      </c>
      <c r="M228" s="54">
        <f t="shared" si="4"/>
        <v>0.8529834249</v>
      </c>
      <c r="N228" s="55">
        <f>(M228-'Descriptive Stats'!$B$65)/('Descriptive Stats'!$B$66-'Descriptive Stats'!$B$65)</f>
        <v>0.4210392724</v>
      </c>
      <c r="O228" s="58">
        <f t="shared" si="5"/>
        <v>54.26820443</v>
      </c>
      <c r="P228" s="49"/>
      <c r="Q228" s="50">
        <v>0.0</v>
      </c>
      <c r="R228" s="51"/>
      <c r="S228" s="51"/>
      <c r="U228" s="52" t="s">
        <v>186</v>
      </c>
      <c r="V228" s="53">
        <v>7.116</v>
      </c>
      <c r="W228" s="53">
        <v>7.143</v>
      </c>
      <c r="X228" s="53">
        <v>7.143</v>
      </c>
      <c r="Y228" s="53">
        <v>7.098</v>
      </c>
    </row>
    <row r="229">
      <c r="A229" s="44">
        <v>44622.0</v>
      </c>
      <c r="B229" s="45">
        <v>102.900002</v>
      </c>
      <c r="C229" s="45">
        <v>104.0</v>
      </c>
      <c r="D229" s="45">
        <v>98.550003</v>
      </c>
      <c r="E229" s="45">
        <v>99.150002</v>
      </c>
      <c r="F229" s="45">
        <v>99.150002</v>
      </c>
      <c r="G229" s="45">
        <v>486929.0</v>
      </c>
      <c r="H229" s="45">
        <f>(G229-'Descriptive Stats'!$B$55)/('Descriptive Stats'!$B$56-'Descriptive Stats'!$B$55)</f>
        <v>0.02416434962</v>
      </c>
      <c r="I229" s="46">
        <f t="shared" si="2"/>
        <v>0.9865671841</v>
      </c>
      <c r="J229" s="46">
        <f t="shared" si="3"/>
        <v>-0.01343281592</v>
      </c>
      <c r="K229" s="47">
        <f t="shared" si="1"/>
        <v>5.449997</v>
      </c>
      <c r="L229" s="47">
        <f>(K229-'Descriptive Stats'!$B$60)/('Descriptive Stats'!$B$61-'Descriptive Stats'!$B$60)</f>
        <v>0.1306241043</v>
      </c>
      <c r="M229" s="57">
        <f t="shared" si="4"/>
        <v>-1.343281592</v>
      </c>
      <c r="N229" s="55">
        <f>(M229-'Descriptive Stats'!$B$65)/('Descriptive Stats'!$B$66-'Descriptive Stats'!$B$65)</f>
        <v>0.3384812003</v>
      </c>
      <c r="O229" s="56">
        <f t="shared" si="5"/>
        <v>3.831005858</v>
      </c>
      <c r="P229" s="49"/>
      <c r="Q229" s="50">
        <v>0.0</v>
      </c>
      <c r="R229" s="51"/>
      <c r="S229" s="51"/>
      <c r="U229" s="52" t="s">
        <v>187</v>
      </c>
      <c r="V229" s="53">
        <v>7.11</v>
      </c>
      <c r="W229" s="53">
        <v>7.088</v>
      </c>
      <c r="X229" s="53">
        <v>7.131</v>
      </c>
      <c r="Y229" s="53">
        <v>7.077</v>
      </c>
    </row>
    <row r="230">
      <c r="A230" s="44">
        <v>44623.0</v>
      </c>
      <c r="B230" s="45">
        <v>101.949997</v>
      </c>
      <c r="C230" s="45">
        <v>101.949997</v>
      </c>
      <c r="D230" s="45">
        <v>99.0</v>
      </c>
      <c r="E230" s="45">
        <v>99.449997</v>
      </c>
      <c r="F230" s="45">
        <v>99.449997</v>
      </c>
      <c r="G230" s="45">
        <v>257642.0</v>
      </c>
      <c r="H230" s="45">
        <f>(G230-'Descriptive Stats'!$B$55)/('Descriptive Stats'!$B$56-'Descriptive Stats'!$B$55)</f>
        <v>0.01126634225</v>
      </c>
      <c r="I230" s="46">
        <f t="shared" si="2"/>
        <v>1.003025668</v>
      </c>
      <c r="J230" s="46">
        <f t="shared" si="3"/>
        <v>0.003025668118</v>
      </c>
      <c r="K230" s="47">
        <f t="shared" si="1"/>
        <v>2.949997</v>
      </c>
      <c r="L230" s="47">
        <f>(K230-'Descriptive Stats'!$B$60)/('Descriptive Stats'!$B$61-'Descriptive Stats'!$B$60)</f>
        <v>0.05805515745</v>
      </c>
      <c r="M230" s="54">
        <f t="shared" si="4"/>
        <v>0.3025668118</v>
      </c>
      <c r="N230" s="55">
        <f>(M230-'Descriptive Stats'!$B$65)/('Descriptive Stats'!$B$66-'Descriptive Stats'!$B$65)</f>
        <v>0.4003489941</v>
      </c>
      <c r="O230" s="56">
        <f t="shared" si="5"/>
        <v>-47.08838455</v>
      </c>
      <c r="P230" s="49"/>
      <c r="Q230" s="50">
        <v>0.0</v>
      </c>
      <c r="R230" s="51"/>
      <c r="S230" s="51"/>
      <c r="U230" s="52" t="s">
        <v>188</v>
      </c>
      <c r="V230" s="53">
        <v>7.111</v>
      </c>
      <c r="W230" s="53">
        <v>7.161</v>
      </c>
      <c r="X230" s="53">
        <v>7.161</v>
      </c>
      <c r="Y230" s="53">
        <v>7.1</v>
      </c>
    </row>
    <row r="231">
      <c r="A231" s="44">
        <v>44624.0</v>
      </c>
      <c r="B231" s="45">
        <v>98.599998</v>
      </c>
      <c r="C231" s="45">
        <v>100.349998</v>
      </c>
      <c r="D231" s="45">
        <v>98.199997</v>
      </c>
      <c r="E231" s="45">
        <v>99.099998</v>
      </c>
      <c r="F231" s="45">
        <v>99.099998</v>
      </c>
      <c r="G231" s="45">
        <v>220606.0</v>
      </c>
      <c r="H231" s="45">
        <f>(G231-'Descriptive Stats'!$B$55)/('Descriptive Stats'!$B$56-'Descriptive Stats'!$B$55)</f>
        <v>0.00918296813</v>
      </c>
      <c r="I231" s="46">
        <f t="shared" si="2"/>
        <v>0.9964806535</v>
      </c>
      <c r="J231" s="46">
        <f t="shared" si="3"/>
        <v>-0.003519346511</v>
      </c>
      <c r="K231" s="47">
        <f t="shared" si="1"/>
        <v>2.150001</v>
      </c>
      <c r="L231" s="47">
        <f>(K231-'Descriptive Stats'!$B$60)/('Descriptive Stats'!$B$61-'Descriptive Stats'!$B$60)</f>
        <v>0.03483321058</v>
      </c>
      <c r="M231" s="57">
        <f t="shared" si="4"/>
        <v>-0.3519346511</v>
      </c>
      <c r="N231" s="55">
        <f>(M231-'Descriptive Stats'!$B$65)/('Descriptive Stats'!$B$66-'Descriptive Stats'!$B$65)</f>
        <v>0.375746144</v>
      </c>
      <c r="O231" s="56">
        <f t="shared" si="5"/>
        <v>-14.37498544</v>
      </c>
      <c r="P231" s="49"/>
      <c r="Q231" s="50">
        <v>0.0</v>
      </c>
      <c r="R231" s="51"/>
      <c r="S231" s="51"/>
      <c r="U231" s="52" t="s">
        <v>189</v>
      </c>
      <c r="V231" s="53">
        <v>7.185</v>
      </c>
      <c r="W231" s="53">
        <v>7.237</v>
      </c>
      <c r="X231" s="53">
        <v>7.237</v>
      </c>
      <c r="Y231" s="53">
        <v>7.183</v>
      </c>
    </row>
    <row r="232">
      <c r="A232" s="44">
        <v>44627.0</v>
      </c>
      <c r="B232" s="45">
        <v>98.0</v>
      </c>
      <c r="C232" s="45">
        <v>98.150002</v>
      </c>
      <c r="D232" s="45">
        <v>95.300003</v>
      </c>
      <c r="E232" s="45">
        <v>96.800003</v>
      </c>
      <c r="F232" s="45">
        <v>96.800003</v>
      </c>
      <c r="G232" s="45">
        <v>304192.0</v>
      </c>
      <c r="H232" s="45">
        <f>(G232-'Descriptive Stats'!$B$55)/('Descriptive Stats'!$B$56-'Descriptive Stats'!$B$55)</f>
        <v>0.01388490432</v>
      </c>
      <c r="I232" s="46">
        <f t="shared" si="2"/>
        <v>0.9767911701</v>
      </c>
      <c r="J232" s="46">
        <f t="shared" si="3"/>
        <v>-0.02320882993</v>
      </c>
      <c r="K232" s="47">
        <f t="shared" si="1"/>
        <v>2.849999</v>
      </c>
      <c r="L232" s="47">
        <f>(K232-'Descriptive Stats'!$B$60)/('Descriptive Stats'!$B$61-'Descriptive Stats'!$B$60)</f>
        <v>0.05515245763</v>
      </c>
      <c r="M232" s="57">
        <f t="shared" si="4"/>
        <v>-2.320882993</v>
      </c>
      <c r="N232" s="55">
        <f>(M232-'Descriptive Stats'!$B$65)/('Descriptive Stats'!$B$66-'Descriptive Stats'!$B$65)</f>
        <v>0.3017329543</v>
      </c>
      <c r="O232" s="56">
        <f t="shared" si="5"/>
        <v>37.88926865</v>
      </c>
      <c r="P232" s="49"/>
      <c r="Q232" s="50">
        <v>0.0</v>
      </c>
      <c r="R232" s="51"/>
      <c r="S232" s="51"/>
      <c r="U232" s="52" t="s">
        <v>190</v>
      </c>
      <c r="V232" s="53">
        <v>7.22</v>
      </c>
      <c r="W232" s="53">
        <v>7.237</v>
      </c>
      <c r="X232" s="53">
        <v>7.237</v>
      </c>
      <c r="Y232" s="53">
        <v>7.216</v>
      </c>
    </row>
    <row r="233">
      <c r="A233" s="44">
        <v>44628.0</v>
      </c>
      <c r="B233" s="45">
        <v>96.699997</v>
      </c>
      <c r="C233" s="45">
        <v>98.349998</v>
      </c>
      <c r="D233" s="45">
        <v>95.25</v>
      </c>
      <c r="E233" s="45">
        <v>96.400002</v>
      </c>
      <c r="F233" s="45">
        <v>96.400002</v>
      </c>
      <c r="G233" s="45">
        <v>284416.0</v>
      </c>
      <c r="H233" s="45">
        <f>(G233-'Descriptive Stats'!$B$55)/('Descriptive Stats'!$B$56-'Descriptive Stats'!$B$55)</f>
        <v>0.0127724514</v>
      </c>
      <c r="I233" s="46">
        <f t="shared" si="2"/>
        <v>0.9958677584</v>
      </c>
      <c r="J233" s="46">
        <f t="shared" si="3"/>
        <v>-0.004132241607</v>
      </c>
      <c r="K233" s="47">
        <f t="shared" si="1"/>
        <v>3.099998</v>
      </c>
      <c r="L233" s="47">
        <f>(K233-'Descriptive Stats'!$B$60)/('Descriptive Stats'!$B$61-'Descriptive Stats'!$B$60)</f>
        <v>0.06240932329</v>
      </c>
      <c r="M233" s="57">
        <f t="shared" si="4"/>
        <v>-0.4132241607</v>
      </c>
      <c r="N233" s="55">
        <f>(M233-'Descriptive Stats'!$B$65)/('Descriptive Stats'!$B$66-'Descriptive Stats'!$B$65)</f>
        <v>0.3734422582</v>
      </c>
      <c r="O233" s="58">
        <f t="shared" si="5"/>
        <v>-6.501157164</v>
      </c>
      <c r="P233" s="49"/>
      <c r="Q233" s="50">
        <v>0.0</v>
      </c>
      <c r="R233" s="51"/>
      <c r="S233" s="51"/>
      <c r="U233" s="52" t="s">
        <v>191</v>
      </c>
      <c r="V233" s="53">
        <v>7.227</v>
      </c>
      <c r="W233" s="53">
        <v>7.224</v>
      </c>
      <c r="X233" s="53">
        <v>7.235</v>
      </c>
      <c r="Y233" s="53">
        <v>7.212</v>
      </c>
    </row>
    <row r="234">
      <c r="A234" s="44">
        <v>44629.0</v>
      </c>
      <c r="B234" s="45">
        <v>96.949997</v>
      </c>
      <c r="C234" s="45">
        <v>100.300003</v>
      </c>
      <c r="D234" s="45">
        <v>96.599998</v>
      </c>
      <c r="E234" s="45">
        <v>99.199997</v>
      </c>
      <c r="F234" s="45">
        <v>99.199997</v>
      </c>
      <c r="G234" s="45">
        <v>606468.0</v>
      </c>
      <c r="H234" s="45">
        <f>(G234-'Descriptive Stats'!$B$55)/('Descriptive Stats'!$B$56-'Descriptive Stats'!$B$55)</f>
        <v>0.03088873828</v>
      </c>
      <c r="I234" s="46">
        <f t="shared" si="2"/>
        <v>1.029045591</v>
      </c>
      <c r="J234" s="46">
        <f t="shared" si="3"/>
        <v>0.02904559068</v>
      </c>
      <c r="K234" s="47">
        <f t="shared" si="1"/>
        <v>3.700005</v>
      </c>
      <c r="L234" s="47">
        <f>(K234-'Descriptive Stats'!$B$60)/('Descriptive Stats'!$B$61-'Descriptive Stats'!$B$60)</f>
        <v>0.07982607371</v>
      </c>
      <c r="M234" s="54">
        <f t="shared" si="4"/>
        <v>2.904559068</v>
      </c>
      <c r="N234" s="55">
        <f>(M234-'Descriptive Stats'!$B$65)/('Descriptive Stats'!$B$66-'Descriptive Stats'!$B$65)</f>
        <v>0.49815844</v>
      </c>
      <c r="O234" s="58">
        <f t="shared" si="5"/>
        <v>113.2327295</v>
      </c>
      <c r="P234" s="49"/>
      <c r="Q234" s="50">
        <v>0.0</v>
      </c>
      <c r="R234" s="51"/>
      <c r="S234" s="51"/>
      <c r="U234" s="52" t="s">
        <v>192</v>
      </c>
      <c r="V234" s="53">
        <v>7.221</v>
      </c>
      <c r="W234" s="53">
        <v>7.276</v>
      </c>
      <c r="X234" s="53">
        <v>7.276</v>
      </c>
      <c r="Y234" s="53">
        <v>7.22</v>
      </c>
    </row>
    <row r="235">
      <c r="A235" s="44">
        <v>44630.0</v>
      </c>
      <c r="B235" s="45">
        <v>100.599998</v>
      </c>
      <c r="C235" s="45">
        <v>102.199997</v>
      </c>
      <c r="D235" s="45">
        <v>98.849998</v>
      </c>
      <c r="E235" s="45">
        <v>99.199997</v>
      </c>
      <c r="F235" s="45">
        <v>99.199997</v>
      </c>
      <c r="G235" s="45">
        <v>535077.0</v>
      </c>
      <c r="H235" s="45">
        <f>(G235-'Descriptive Stats'!$B$55)/('Descriptive Stats'!$B$56-'Descriptive Stats'!$B$55)</f>
        <v>0.02687280347</v>
      </c>
      <c r="I235" s="46">
        <f t="shared" si="2"/>
        <v>1</v>
      </c>
      <c r="J235" s="46">
        <f t="shared" si="3"/>
        <v>0</v>
      </c>
      <c r="K235" s="47">
        <f t="shared" si="1"/>
        <v>3.349999</v>
      </c>
      <c r="L235" s="47">
        <f>(K235-'Descriptive Stats'!$B$60)/('Descriptive Stats'!$B$61-'Descriptive Stats'!$B$60)</f>
        <v>0.069666247</v>
      </c>
      <c r="M235" s="54">
        <f t="shared" si="4"/>
        <v>0</v>
      </c>
      <c r="N235" s="55">
        <f>(M235-'Descriptive Stats'!$B$65)/('Descriptive Stats'!$B$66-'Descriptive Stats'!$B$65)</f>
        <v>0.3889754429</v>
      </c>
      <c r="O235" s="58">
        <f t="shared" si="5"/>
        <v>-11.77160213</v>
      </c>
      <c r="P235" s="49"/>
      <c r="Q235" s="50">
        <v>0.0</v>
      </c>
      <c r="R235" s="51"/>
      <c r="S235" s="51"/>
      <c r="U235" s="52" t="s">
        <v>193</v>
      </c>
      <c r="V235" s="53">
        <v>7.247</v>
      </c>
      <c r="W235" s="53">
        <v>7.251</v>
      </c>
      <c r="X235" s="53">
        <v>7.251</v>
      </c>
      <c r="Y235" s="53">
        <v>7.239</v>
      </c>
    </row>
    <row r="236">
      <c r="A236" s="44">
        <v>44631.0</v>
      </c>
      <c r="B236" s="45">
        <v>99.5</v>
      </c>
      <c r="C236" s="45">
        <v>100.349998</v>
      </c>
      <c r="D236" s="45">
        <v>98.849998</v>
      </c>
      <c r="E236" s="45">
        <v>99.050003</v>
      </c>
      <c r="F236" s="45">
        <v>99.050003</v>
      </c>
      <c r="G236" s="45">
        <v>301920.0</v>
      </c>
      <c r="H236" s="45">
        <f>(G236-'Descriptive Stats'!$B$55)/('Descriptive Stats'!$B$56-'Descriptive Stats'!$B$55)</f>
        <v>0.01375709824</v>
      </c>
      <c r="I236" s="46">
        <f t="shared" si="2"/>
        <v>0.9984879637</v>
      </c>
      <c r="J236" s="46">
        <f t="shared" si="3"/>
        <v>-0.001512036336</v>
      </c>
      <c r="K236" s="47">
        <f t="shared" si="1"/>
        <v>1.5</v>
      </c>
      <c r="L236" s="47">
        <f>(K236-'Descriptive Stats'!$B$60)/('Descriptive Stats'!$B$61-'Descriptive Stats'!$B$60)</f>
        <v>0.01596525538</v>
      </c>
      <c r="M236" s="57">
        <f t="shared" si="4"/>
        <v>-0.1512036336</v>
      </c>
      <c r="N236" s="55">
        <f>(M236-'Descriptive Stats'!$B$65)/('Descriptive Stats'!$B$66-'Descriptive Stats'!$B$65)</f>
        <v>0.3832916659</v>
      </c>
      <c r="O236" s="58">
        <f t="shared" si="5"/>
        <v>-43.5744762</v>
      </c>
      <c r="P236" s="49"/>
      <c r="Q236" s="50">
        <v>0.0</v>
      </c>
      <c r="R236" s="51"/>
      <c r="S236" s="51"/>
      <c r="U236" s="52" t="s">
        <v>194</v>
      </c>
      <c r="V236" s="53">
        <v>7.229</v>
      </c>
      <c r="W236" s="53">
        <v>7.204</v>
      </c>
      <c r="X236" s="53">
        <v>7.234</v>
      </c>
      <c r="Y236" s="53">
        <v>7.204</v>
      </c>
    </row>
    <row r="237">
      <c r="A237" s="44">
        <v>44634.0</v>
      </c>
      <c r="B237" s="45">
        <v>99.599998</v>
      </c>
      <c r="C237" s="45">
        <v>100.75</v>
      </c>
      <c r="D237" s="45">
        <v>97.900002</v>
      </c>
      <c r="E237" s="45">
        <v>98.599998</v>
      </c>
      <c r="F237" s="45">
        <v>98.599998</v>
      </c>
      <c r="G237" s="45">
        <v>393254.0</v>
      </c>
      <c r="H237" s="45">
        <f>(G237-'Descriptive Stats'!$B$55)/('Descriptive Stats'!$B$56-'Descriptive Stats'!$B$55)</f>
        <v>0.01889488017</v>
      </c>
      <c r="I237" s="46">
        <f t="shared" si="2"/>
        <v>0.9954567896</v>
      </c>
      <c r="J237" s="46">
        <f t="shared" si="3"/>
        <v>-0.004543210362</v>
      </c>
      <c r="K237" s="47">
        <f t="shared" si="1"/>
        <v>2.849998</v>
      </c>
      <c r="L237" s="47">
        <f>(K237-'Descriptive Stats'!$B$60)/('Descriptive Stats'!$B$61-'Descriptive Stats'!$B$60)</f>
        <v>0.05515242861</v>
      </c>
      <c r="M237" s="57">
        <f t="shared" si="4"/>
        <v>-0.4543210362</v>
      </c>
      <c r="N237" s="55">
        <f>(M237-'Descriptive Stats'!$B$65)/('Descriptive Stats'!$B$66-'Descriptive Stats'!$B$65)</f>
        <v>0.3718974178</v>
      </c>
      <c r="O237" s="58">
        <f t="shared" si="5"/>
        <v>30.25105988</v>
      </c>
      <c r="P237" s="49"/>
      <c r="Q237" s="50">
        <v>0.0</v>
      </c>
      <c r="R237" s="51"/>
      <c r="S237" s="51"/>
      <c r="U237" s="52">
        <v>45264.0</v>
      </c>
      <c r="V237" s="53">
        <v>7.213</v>
      </c>
      <c r="W237" s="53">
        <v>7.243</v>
      </c>
      <c r="X237" s="53">
        <v>7.243</v>
      </c>
      <c r="Y237" s="53">
        <v>7.212</v>
      </c>
    </row>
    <row r="238">
      <c r="A238" s="44">
        <v>44635.0</v>
      </c>
      <c r="B238" s="45">
        <v>99.050003</v>
      </c>
      <c r="C238" s="45">
        <v>102.599998</v>
      </c>
      <c r="D238" s="45">
        <v>98.699997</v>
      </c>
      <c r="E238" s="45">
        <v>99.349998</v>
      </c>
      <c r="F238" s="45">
        <v>99.349998</v>
      </c>
      <c r="G238" s="45">
        <v>645376.0</v>
      </c>
      <c r="H238" s="45">
        <f>(G238-'Descriptive Stats'!$B$55)/('Descriptive Stats'!$B$56-'Descriptive Stats'!$B$55)</f>
        <v>0.03307741741</v>
      </c>
      <c r="I238" s="46">
        <f t="shared" si="2"/>
        <v>1.007606491</v>
      </c>
      <c r="J238" s="46">
        <f t="shared" si="3"/>
        <v>0.007606491027</v>
      </c>
      <c r="K238" s="47">
        <f t="shared" si="1"/>
        <v>3.900001</v>
      </c>
      <c r="L238" s="47">
        <f>(K238-'Descriptive Stats'!$B$60)/('Descriptive Stats'!$B$61-'Descriptive Stats'!$B$60)</f>
        <v>0.08563147335</v>
      </c>
      <c r="M238" s="54">
        <f t="shared" si="4"/>
        <v>0.7606491027</v>
      </c>
      <c r="N238" s="55">
        <f>(M238-'Descriptive Stats'!$B$65)/('Descriptive Stats'!$B$66-'Descriptive Stats'!$B$65)</f>
        <v>0.4175684055</v>
      </c>
      <c r="O238" s="56">
        <f t="shared" si="5"/>
        <v>64.11174457</v>
      </c>
      <c r="P238" s="49"/>
      <c r="Q238" s="50">
        <v>0.0</v>
      </c>
      <c r="R238" s="51"/>
      <c r="S238" s="51"/>
      <c r="U238" s="52">
        <v>45234.0</v>
      </c>
      <c r="V238" s="53">
        <v>7.224</v>
      </c>
      <c r="W238" s="53">
        <v>7.255</v>
      </c>
      <c r="X238" s="53">
        <v>7.255</v>
      </c>
      <c r="Y238" s="53">
        <v>7.222</v>
      </c>
    </row>
    <row r="239">
      <c r="A239" s="44">
        <v>44636.0</v>
      </c>
      <c r="B239" s="45">
        <v>101.550003</v>
      </c>
      <c r="C239" s="45">
        <v>101.900002</v>
      </c>
      <c r="D239" s="45">
        <v>100.0</v>
      </c>
      <c r="E239" s="45">
        <v>100.699997</v>
      </c>
      <c r="F239" s="45">
        <v>100.699997</v>
      </c>
      <c r="G239" s="45">
        <v>331955.0</v>
      </c>
      <c r="H239" s="45">
        <f>(G239-'Descriptive Stats'!$B$55)/('Descriptive Stats'!$B$56-'Descriptive Stats'!$B$55)</f>
        <v>0.01544664737</v>
      </c>
      <c r="I239" s="46">
        <f t="shared" si="2"/>
        <v>1.013588314</v>
      </c>
      <c r="J239" s="46">
        <f t="shared" si="3"/>
        <v>0.01358831431</v>
      </c>
      <c r="K239" s="47">
        <f t="shared" si="1"/>
        <v>1.900002</v>
      </c>
      <c r="L239" s="47">
        <f>(K239-'Descriptive Stats'!$B$60)/('Descriptive Stats'!$B$61-'Descriptive Stats'!$B$60)</f>
        <v>0.02757634493</v>
      </c>
      <c r="M239" s="54">
        <f t="shared" si="4"/>
        <v>1.358831431</v>
      </c>
      <c r="N239" s="55">
        <f>(M239-'Descriptive Stats'!$B$65)/('Descriptive Stats'!$B$66-'Descriptive Stats'!$B$65)</f>
        <v>0.4400542072</v>
      </c>
      <c r="O239" s="58">
        <f t="shared" si="5"/>
        <v>-48.56409287</v>
      </c>
      <c r="P239" s="49"/>
      <c r="Q239" s="50">
        <v>0.0</v>
      </c>
      <c r="R239" s="51"/>
      <c r="S239" s="51"/>
      <c r="U239" s="52">
        <v>45203.0</v>
      </c>
      <c r="V239" s="53">
        <v>7.227</v>
      </c>
      <c r="W239" s="53">
        <v>7.258</v>
      </c>
      <c r="X239" s="53">
        <v>7.258</v>
      </c>
      <c r="Y239" s="53">
        <v>7.196</v>
      </c>
    </row>
    <row r="240">
      <c r="A240" s="44">
        <v>44637.0</v>
      </c>
      <c r="B240" s="45">
        <v>101.25</v>
      </c>
      <c r="C240" s="45">
        <v>102.949997</v>
      </c>
      <c r="D240" s="45">
        <v>100.0</v>
      </c>
      <c r="E240" s="45">
        <v>100.449997</v>
      </c>
      <c r="F240" s="45">
        <v>100.449997</v>
      </c>
      <c r="G240" s="45">
        <v>392036.0</v>
      </c>
      <c r="H240" s="45">
        <f>(G240-'Descriptive Stats'!$B$55)/('Descriptive Stats'!$B$56-'Descriptive Stats'!$B$55)</f>
        <v>0.01882636441</v>
      </c>
      <c r="I240" s="46">
        <f t="shared" si="2"/>
        <v>0.9975173783</v>
      </c>
      <c r="J240" s="46">
        <f t="shared" si="3"/>
        <v>-0.002482621722</v>
      </c>
      <c r="K240" s="47">
        <f t="shared" si="1"/>
        <v>2.949997</v>
      </c>
      <c r="L240" s="47">
        <f>(K240-'Descriptive Stats'!$B$60)/('Descriptive Stats'!$B$61-'Descriptive Stats'!$B$60)</f>
        <v>0.05805515745</v>
      </c>
      <c r="M240" s="57">
        <f t="shared" si="4"/>
        <v>-0.2482621722</v>
      </c>
      <c r="N240" s="55">
        <f>(M240-'Descriptive Stats'!$B$65)/('Descriptive Stats'!$B$66-'Descriptive Stats'!$B$65)</f>
        <v>0.3796432147</v>
      </c>
      <c r="O240" s="58">
        <f t="shared" si="5"/>
        <v>18.09913994</v>
      </c>
      <c r="P240" s="49"/>
      <c r="Q240" s="50">
        <v>0.0</v>
      </c>
      <c r="R240" s="51"/>
      <c r="S240" s="51"/>
      <c r="U240" s="52">
        <v>45081.0</v>
      </c>
      <c r="V240" s="53">
        <v>7.219</v>
      </c>
      <c r="W240" s="53">
        <v>7.285</v>
      </c>
      <c r="X240" s="53">
        <v>7.288</v>
      </c>
      <c r="Y240" s="53">
        <v>7.181</v>
      </c>
    </row>
    <row r="241">
      <c r="A241" s="44">
        <v>44641.0</v>
      </c>
      <c r="B241" s="45">
        <v>101.0</v>
      </c>
      <c r="C241" s="45">
        <v>105.75</v>
      </c>
      <c r="D241" s="45">
        <v>100.550003</v>
      </c>
      <c r="E241" s="45">
        <v>103.0</v>
      </c>
      <c r="F241" s="45">
        <v>103.0</v>
      </c>
      <c r="G241" s="45">
        <v>1294740.0</v>
      </c>
      <c r="H241" s="45">
        <f>(G241-'Descriptive Stats'!$B$55)/('Descriptive Stats'!$B$56-'Descriptive Stats'!$B$55)</f>
        <v>0.06960588025</v>
      </c>
      <c r="I241" s="46">
        <f t="shared" si="2"/>
        <v>1.025385795</v>
      </c>
      <c r="J241" s="46">
        <f t="shared" si="3"/>
        <v>0.02538579469</v>
      </c>
      <c r="K241" s="47">
        <f t="shared" si="1"/>
        <v>5.199997</v>
      </c>
      <c r="L241" s="47">
        <f>(K241-'Descriptive Stats'!$B$60)/('Descriptive Stats'!$B$61-'Descriptive Stats'!$B$60)</f>
        <v>0.1233672096</v>
      </c>
      <c r="M241" s="54">
        <f t="shared" si="4"/>
        <v>2.538579469</v>
      </c>
      <c r="N241" s="55">
        <f>(M241-'Descriptive Stats'!$B$65)/('Descriptive Stats'!$B$66-'Descriptive Stats'!$B$65)</f>
        <v>0.4844011885</v>
      </c>
      <c r="O241" s="56">
        <f t="shared" si="5"/>
        <v>230.2604863</v>
      </c>
      <c r="P241" s="49"/>
      <c r="Q241" s="50">
        <v>0.0</v>
      </c>
      <c r="R241" s="51"/>
      <c r="S241" s="51"/>
      <c r="U241" s="52">
        <v>45050.0</v>
      </c>
      <c r="V241" s="53">
        <v>7.273</v>
      </c>
      <c r="W241" s="53">
        <v>7.297</v>
      </c>
      <c r="X241" s="53">
        <v>7.297</v>
      </c>
      <c r="Y241" s="53">
        <v>7.272</v>
      </c>
    </row>
    <row r="242">
      <c r="A242" s="44">
        <v>44642.0</v>
      </c>
      <c r="B242" s="45">
        <v>103.0</v>
      </c>
      <c r="C242" s="45">
        <v>103.800003</v>
      </c>
      <c r="D242" s="45">
        <v>100.099998</v>
      </c>
      <c r="E242" s="45">
        <v>100.800003</v>
      </c>
      <c r="F242" s="45">
        <v>100.800003</v>
      </c>
      <c r="G242" s="45">
        <v>425667.0</v>
      </c>
      <c r="H242" s="45">
        <f>(G242-'Descriptive Stats'!$B$55)/('Descriptive Stats'!$B$56-'Descriptive Stats'!$B$55)</f>
        <v>0.02071819817</v>
      </c>
      <c r="I242" s="46">
        <f t="shared" si="2"/>
        <v>0.9786408058</v>
      </c>
      <c r="J242" s="46">
        <f t="shared" si="3"/>
        <v>-0.02135919417</v>
      </c>
      <c r="K242" s="47">
        <f t="shared" si="1"/>
        <v>3.700005</v>
      </c>
      <c r="L242" s="47">
        <f>(K242-'Descriptive Stats'!$B$60)/('Descriptive Stats'!$B$61-'Descriptive Stats'!$B$60)</f>
        <v>0.07982607371</v>
      </c>
      <c r="M242" s="57">
        <f t="shared" si="4"/>
        <v>-2.135919417</v>
      </c>
      <c r="N242" s="55">
        <f>(M242-'Descriptive Stats'!$B$65)/('Descriptive Stats'!$B$66-'Descriptive Stats'!$B$65)</f>
        <v>0.3086857747</v>
      </c>
      <c r="O242" s="58">
        <f t="shared" si="5"/>
        <v>-67.12336067</v>
      </c>
      <c r="P242" s="49"/>
      <c r="Q242" s="50">
        <v>0.0</v>
      </c>
      <c r="R242" s="51"/>
      <c r="S242" s="51"/>
      <c r="U242" s="52">
        <v>44989.0</v>
      </c>
      <c r="V242" s="53">
        <v>7.315</v>
      </c>
      <c r="W242" s="53">
        <v>7.37</v>
      </c>
      <c r="X242" s="53">
        <v>7.37</v>
      </c>
      <c r="Y242" s="53">
        <v>7.312</v>
      </c>
    </row>
    <row r="243">
      <c r="A243" s="44">
        <v>44643.0</v>
      </c>
      <c r="B243" s="45">
        <v>101.800003</v>
      </c>
      <c r="C243" s="45">
        <v>103.349998</v>
      </c>
      <c r="D243" s="45">
        <v>101.300003</v>
      </c>
      <c r="E243" s="45">
        <v>101.949997</v>
      </c>
      <c r="F243" s="45">
        <v>101.949997</v>
      </c>
      <c r="G243" s="45">
        <v>348598.0</v>
      </c>
      <c r="H243" s="45">
        <f>(G243-'Descriptive Stats'!$B$55)/('Descriptive Stats'!$B$56-'Descriptive Stats'!$B$55)</f>
        <v>0.01638286066</v>
      </c>
      <c r="I243" s="46">
        <f t="shared" si="2"/>
        <v>1.01140867</v>
      </c>
      <c r="J243" s="46">
        <f t="shared" si="3"/>
        <v>0.0114086703</v>
      </c>
      <c r="K243" s="47">
        <f t="shared" si="1"/>
        <v>2.049995</v>
      </c>
      <c r="L243" s="47">
        <f>(K243-'Descriptive Stats'!$B$60)/('Descriptive Stats'!$B$61-'Descriptive Stats'!$B$60)</f>
        <v>0.03193027854</v>
      </c>
      <c r="M243" s="54">
        <f t="shared" si="4"/>
        <v>1.14086703</v>
      </c>
      <c r="N243" s="55">
        <f>(M243-'Descriptive Stats'!$B$65)/('Descriptive Stats'!$B$66-'Descriptive Stats'!$B$65)</f>
        <v>0.4318608787</v>
      </c>
      <c r="O243" s="56">
        <f t="shared" si="5"/>
        <v>-18.10546742</v>
      </c>
      <c r="P243" s="49"/>
      <c r="Q243" s="50">
        <v>0.0</v>
      </c>
      <c r="R243" s="51"/>
      <c r="S243" s="51"/>
      <c r="U243" s="52" t="s">
        <v>195</v>
      </c>
      <c r="V243" s="53">
        <v>7.315</v>
      </c>
      <c r="W243" s="53">
        <v>7.339</v>
      </c>
      <c r="X243" s="53">
        <v>7.339</v>
      </c>
      <c r="Y243" s="53">
        <v>7.28</v>
      </c>
    </row>
    <row r="244">
      <c r="A244" s="44">
        <v>44644.0</v>
      </c>
      <c r="B244" s="45">
        <v>101.949997</v>
      </c>
      <c r="C244" s="45">
        <v>103.199997</v>
      </c>
      <c r="D244" s="45">
        <v>101.0</v>
      </c>
      <c r="E244" s="45">
        <v>101.400002</v>
      </c>
      <c r="F244" s="45">
        <v>101.400002</v>
      </c>
      <c r="G244" s="45">
        <v>271270.0</v>
      </c>
      <c r="H244" s="45">
        <f>(G244-'Descriptive Stats'!$B$55)/('Descriptive Stats'!$B$56-'Descriptive Stats'!$B$55)</f>
        <v>0.01203295372</v>
      </c>
      <c r="I244" s="46">
        <f t="shared" si="2"/>
        <v>0.9946052475</v>
      </c>
      <c r="J244" s="46">
        <f t="shared" si="3"/>
        <v>-0.005394752488</v>
      </c>
      <c r="K244" s="47">
        <f t="shared" si="1"/>
        <v>2.199997</v>
      </c>
      <c r="L244" s="47">
        <f>(K244-'Descriptive Stats'!$B$60)/('Descriptive Stats'!$B$61-'Descriptive Stats'!$B$60)</f>
        <v>0.03628447341</v>
      </c>
      <c r="M244" s="57">
        <f t="shared" si="4"/>
        <v>-0.5394752488</v>
      </c>
      <c r="N244" s="55">
        <f>(M244-'Descriptive Stats'!$B$65)/('Descriptive Stats'!$B$66-'Descriptive Stats'!$B$65)</f>
        <v>0.3686964528</v>
      </c>
      <c r="O244" s="56">
        <f t="shared" si="5"/>
        <v>-22.18257133</v>
      </c>
      <c r="P244" s="49"/>
      <c r="Q244" s="50">
        <v>0.0</v>
      </c>
      <c r="R244" s="51"/>
      <c r="S244" s="51"/>
      <c r="U244" s="52" t="s">
        <v>196</v>
      </c>
      <c r="V244" s="53">
        <v>7.296</v>
      </c>
      <c r="W244" s="53">
        <v>7.335</v>
      </c>
      <c r="X244" s="53">
        <v>7.342</v>
      </c>
      <c r="Y244" s="53">
        <v>7.292</v>
      </c>
    </row>
    <row r="245">
      <c r="A245" s="44">
        <v>44645.0</v>
      </c>
      <c r="B245" s="45">
        <v>101.699997</v>
      </c>
      <c r="C245" s="45">
        <v>102.400002</v>
      </c>
      <c r="D245" s="45">
        <v>98.699997</v>
      </c>
      <c r="E245" s="45">
        <v>99.800003</v>
      </c>
      <c r="F245" s="45">
        <v>99.800003</v>
      </c>
      <c r="G245" s="45">
        <v>385682.0</v>
      </c>
      <c r="H245" s="45">
        <f>(G245-'Descriptive Stats'!$B$55)/('Descriptive Stats'!$B$56-'Descriptive Stats'!$B$55)</f>
        <v>0.01846893491</v>
      </c>
      <c r="I245" s="46">
        <f t="shared" si="2"/>
        <v>0.9842209175</v>
      </c>
      <c r="J245" s="46">
        <f t="shared" si="3"/>
        <v>-0.01577908253</v>
      </c>
      <c r="K245" s="47">
        <f t="shared" si="1"/>
        <v>3.700005</v>
      </c>
      <c r="L245" s="47">
        <f>(K245-'Descriptive Stats'!$B$60)/('Descriptive Stats'!$B$61-'Descriptive Stats'!$B$60)</f>
        <v>0.07982607371</v>
      </c>
      <c r="M245" s="57">
        <f t="shared" si="4"/>
        <v>-1.577908253</v>
      </c>
      <c r="N245" s="55">
        <f>(M245-'Descriptive Stats'!$B$65)/('Descriptive Stats'!$B$66-'Descriptive Stats'!$B$65)</f>
        <v>0.3296615339</v>
      </c>
      <c r="O245" s="56">
        <f t="shared" si="5"/>
        <v>42.17642939</v>
      </c>
      <c r="P245" s="49"/>
      <c r="Q245" s="50">
        <v>0.0</v>
      </c>
      <c r="R245" s="51"/>
      <c r="S245" s="51"/>
      <c r="U245" s="52" t="s">
        <v>197</v>
      </c>
      <c r="V245" s="53">
        <v>7.321</v>
      </c>
      <c r="W245" s="53">
        <v>7.325</v>
      </c>
      <c r="X245" s="53">
        <v>7.335</v>
      </c>
      <c r="Y245" s="53">
        <v>7.31</v>
      </c>
    </row>
    <row r="246">
      <c r="A246" s="44">
        <v>44648.0</v>
      </c>
      <c r="B246" s="45">
        <v>99.800003</v>
      </c>
      <c r="C246" s="45">
        <v>100.199997</v>
      </c>
      <c r="D246" s="45">
        <v>96.099998</v>
      </c>
      <c r="E246" s="45">
        <v>96.599998</v>
      </c>
      <c r="F246" s="45">
        <v>96.599998</v>
      </c>
      <c r="G246" s="45">
        <v>633203.0</v>
      </c>
      <c r="H246" s="45">
        <f>(G246-'Descriptive Stats'!$B$55)/('Descriptive Stats'!$B$56-'Descriptive Stats'!$B$55)</f>
        <v>0.03239265358</v>
      </c>
      <c r="I246" s="46">
        <f t="shared" si="2"/>
        <v>0.9679358226</v>
      </c>
      <c r="J246" s="46">
        <f t="shared" si="3"/>
        <v>-0.03206417739</v>
      </c>
      <c r="K246" s="47">
        <f t="shared" si="1"/>
        <v>4.099999</v>
      </c>
      <c r="L246" s="47">
        <f>(K246-'Descriptive Stats'!$B$60)/('Descriptive Stats'!$B$61-'Descriptive Stats'!$B$60)</f>
        <v>0.09143693104</v>
      </c>
      <c r="M246" s="57">
        <f t="shared" si="4"/>
        <v>-3.206417739</v>
      </c>
      <c r="N246" s="55">
        <f>(M246-'Descriptive Stats'!$B$65)/('Descriptive Stats'!$B$66-'Descriptive Stats'!$B$65)</f>
        <v>0.2684455137</v>
      </c>
      <c r="O246" s="58">
        <f t="shared" si="5"/>
        <v>64.177483</v>
      </c>
      <c r="P246" s="49"/>
      <c r="Q246" s="50">
        <v>0.0</v>
      </c>
      <c r="R246" s="51"/>
      <c r="S246" s="51"/>
      <c r="U246" s="52" t="s">
        <v>198</v>
      </c>
      <c r="V246" s="53">
        <v>7.312</v>
      </c>
      <c r="W246" s="53">
        <v>7.331</v>
      </c>
      <c r="X246" s="53">
        <v>7.332</v>
      </c>
      <c r="Y246" s="53">
        <v>7.306</v>
      </c>
    </row>
    <row r="247">
      <c r="A247" s="44">
        <v>44649.0</v>
      </c>
      <c r="B247" s="45">
        <v>97.349998</v>
      </c>
      <c r="C247" s="45">
        <v>98.599998</v>
      </c>
      <c r="D247" s="45">
        <v>95.0</v>
      </c>
      <c r="E247" s="45">
        <v>95.800003</v>
      </c>
      <c r="F247" s="45">
        <v>95.800003</v>
      </c>
      <c r="G247" s="45">
        <v>680374.0</v>
      </c>
      <c r="H247" s="45">
        <f>(G247-'Descriptive Stats'!$B$55)/('Descriptive Stats'!$B$56-'Descriptive Stats'!$B$55)</f>
        <v>0.03504614857</v>
      </c>
      <c r="I247" s="46">
        <f t="shared" si="2"/>
        <v>0.9917184781</v>
      </c>
      <c r="J247" s="46">
        <f t="shared" si="3"/>
        <v>-0.008281521911</v>
      </c>
      <c r="K247" s="47">
        <f t="shared" si="1"/>
        <v>3.599998</v>
      </c>
      <c r="L247" s="47">
        <f>(K247-'Descriptive Stats'!$B$60)/('Descriptive Stats'!$B$61-'Descriptive Stats'!$B$60)</f>
        <v>0.07692311265</v>
      </c>
      <c r="M247" s="57">
        <f t="shared" si="4"/>
        <v>-0.8281521911</v>
      </c>
      <c r="N247" s="55">
        <f>(M247-'Descriptive Stats'!$B$65)/('Descriptive Stats'!$B$66-'Descriptive Stats'!$B$65)</f>
        <v>0.3578450247</v>
      </c>
      <c r="O247" s="58">
        <f t="shared" si="5"/>
        <v>7.449585678</v>
      </c>
      <c r="P247" s="49"/>
      <c r="Q247" s="50">
        <v>0.0</v>
      </c>
      <c r="R247" s="51"/>
      <c r="S247" s="51"/>
      <c r="U247" s="52" t="s">
        <v>199</v>
      </c>
      <c r="V247" s="53">
        <v>7.318</v>
      </c>
      <c r="W247" s="53">
        <v>7.348</v>
      </c>
      <c r="X247" s="53">
        <v>7.348</v>
      </c>
      <c r="Y247" s="53">
        <v>7.314</v>
      </c>
    </row>
    <row r="248">
      <c r="A248" s="44">
        <v>44650.0</v>
      </c>
      <c r="B248" s="45">
        <v>96.900002</v>
      </c>
      <c r="C248" s="45">
        <v>98.800003</v>
      </c>
      <c r="D248" s="45">
        <v>96.25</v>
      </c>
      <c r="E248" s="45">
        <v>96.800003</v>
      </c>
      <c r="F248" s="45">
        <v>96.800003</v>
      </c>
      <c r="G248" s="45">
        <v>389485.0</v>
      </c>
      <c r="H248" s="45">
        <f>(G248-'Descriptive Stats'!$B$55)/('Descriptive Stats'!$B$56-'Descriptive Stats'!$B$55)</f>
        <v>0.01868286384</v>
      </c>
      <c r="I248" s="46">
        <f t="shared" si="2"/>
        <v>1.010438413</v>
      </c>
      <c r="J248" s="46">
        <f t="shared" si="3"/>
        <v>0.01043841303</v>
      </c>
      <c r="K248" s="47">
        <f t="shared" si="1"/>
        <v>2.550003</v>
      </c>
      <c r="L248" s="47">
        <f>(K248-'Descriptive Stats'!$B$60)/('Descriptive Stats'!$B$61-'Descriptive Stats'!$B$60)</f>
        <v>0.04644430013</v>
      </c>
      <c r="M248" s="54">
        <f t="shared" si="4"/>
        <v>1.043841303</v>
      </c>
      <c r="N248" s="55">
        <f>(M248-'Descriptive Stats'!$B$65)/('Descriptive Stats'!$B$66-'Descriptive Stats'!$B$65)</f>
        <v>0.4282136609</v>
      </c>
      <c r="O248" s="58">
        <f t="shared" si="5"/>
        <v>-42.75427926</v>
      </c>
      <c r="P248" s="49"/>
      <c r="Q248" s="50">
        <v>0.0</v>
      </c>
      <c r="R248" s="51"/>
      <c r="S248" s="51"/>
      <c r="U248" s="52" t="s">
        <v>200</v>
      </c>
      <c r="V248" s="53">
        <v>7.345</v>
      </c>
      <c r="W248" s="53">
        <v>7.34</v>
      </c>
      <c r="X248" s="53">
        <v>7.351</v>
      </c>
      <c r="Y248" s="53">
        <v>7.315</v>
      </c>
    </row>
    <row r="249">
      <c r="A249" s="44">
        <v>44651.0</v>
      </c>
      <c r="B249" s="45">
        <v>97.150002</v>
      </c>
      <c r="C249" s="45">
        <v>97.5</v>
      </c>
      <c r="D249" s="45">
        <v>96.0</v>
      </c>
      <c r="E249" s="45">
        <v>96.75</v>
      </c>
      <c r="F249" s="45">
        <v>96.75</v>
      </c>
      <c r="G249" s="45">
        <v>515814.0</v>
      </c>
      <c r="H249" s="45">
        <f>(G249-'Descriptive Stats'!$B$55)/('Descriptive Stats'!$B$56-'Descriptive Stats'!$B$55)</f>
        <v>0.02578920817</v>
      </c>
      <c r="I249" s="46">
        <f t="shared" si="2"/>
        <v>0.9994834401</v>
      </c>
      <c r="J249" s="46">
        <f t="shared" si="3"/>
        <v>-0.0005165599013</v>
      </c>
      <c r="K249" s="47">
        <f t="shared" si="1"/>
        <v>1.5</v>
      </c>
      <c r="L249" s="47">
        <f>(K249-'Descriptive Stats'!$B$60)/('Descriptive Stats'!$B$61-'Descriptive Stats'!$B$60)</f>
        <v>0.01596525538</v>
      </c>
      <c r="M249" s="57">
        <f t="shared" si="4"/>
        <v>-0.05165599013</v>
      </c>
      <c r="N249" s="55">
        <f>(M249-'Descriptive Stats'!$B$65)/('Descriptive Stats'!$B$66-'Descriptive Stats'!$B$65)</f>
        <v>0.3870336831</v>
      </c>
      <c r="O249" s="56">
        <f t="shared" si="5"/>
        <v>32.43488196</v>
      </c>
      <c r="P249" s="49"/>
      <c r="Q249" s="50">
        <v>0.0</v>
      </c>
      <c r="R249" s="51"/>
      <c r="S249" s="51"/>
      <c r="U249" s="52" t="s">
        <v>201</v>
      </c>
      <c r="V249" s="53">
        <v>7.354</v>
      </c>
      <c r="W249" s="53">
        <v>7.375</v>
      </c>
      <c r="X249" s="53">
        <v>7.375</v>
      </c>
      <c r="Y249" s="53">
        <v>7.341</v>
      </c>
    </row>
    <row r="250">
      <c r="A250" s="44">
        <v>44652.0</v>
      </c>
      <c r="B250" s="45">
        <v>96.599998</v>
      </c>
      <c r="C250" s="45">
        <v>102.0</v>
      </c>
      <c r="D250" s="45">
        <v>96.599998</v>
      </c>
      <c r="E250" s="45">
        <v>100.5</v>
      </c>
      <c r="F250" s="45">
        <v>100.5</v>
      </c>
      <c r="G250" s="45">
        <v>640142.0</v>
      </c>
      <c r="H250" s="45">
        <f>(G250-'Descriptive Stats'!$B$55)/('Descriptive Stats'!$B$56-'Descriptive Stats'!$B$55)</f>
        <v>0.0327829909</v>
      </c>
      <c r="I250" s="46">
        <f t="shared" si="2"/>
        <v>1.03875969</v>
      </c>
      <c r="J250" s="46">
        <f t="shared" si="3"/>
        <v>0.03875968992</v>
      </c>
      <c r="K250" s="47">
        <f t="shared" si="1"/>
        <v>5.400002</v>
      </c>
      <c r="L250" s="47">
        <f>(K250-'Descriptive Stats'!$B$60)/('Descriptive Stats'!$B$61-'Descriptive Stats'!$B$60)</f>
        <v>0.1291728705</v>
      </c>
      <c r="M250" s="54">
        <f t="shared" si="4"/>
        <v>3.875968992</v>
      </c>
      <c r="N250" s="55">
        <f>(M250-'Descriptive Stats'!$B$65)/('Descriptive Stats'!$B$66-'Descriptive Stats'!$B$65)</f>
        <v>0.534673947</v>
      </c>
      <c r="O250" s="58">
        <f t="shared" si="5"/>
        <v>24.10326203</v>
      </c>
      <c r="P250" s="49"/>
      <c r="Q250" s="50">
        <v>0.0</v>
      </c>
      <c r="R250" s="51"/>
      <c r="S250" s="51"/>
      <c r="U250" s="52" t="s">
        <v>202</v>
      </c>
      <c r="V250" s="53">
        <v>7.334</v>
      </c>
      <c r="W250" s="53">
        <v>7.341</v>
      </c>
      <c r="X250" s="53">
        <v>7.344</v>
      </c>
      <c r="Y250" s="53">
        <v>7.316</v>
      </c>
    </row>
    <row r="251">
      <c r="A251" s="44">
        <v>44655.0</v>
      </c>
      <c r="B251" s="45">
        <v>101.349998</v>
      </c>
      <c r="C251" s="45">
        <v>103.800003</v>
      </c>
      <c r="D251" s="45">
        <v>100.099998</v>
      </c>
      <c r="E251" s="45">
        <v>102.849998</v>
      </c>
      <c r="F251" s="45">
        <v>102.849998</v>
      </c>
      <c r="G251" s="45">
        <v>515578.0</v>
      </c>
      <c r="H251" s="45">
        <f>(G251-'Descriptive Stats'!$B$55)/('Descriptive Stats'!$B$56-'Descriptive Stats'!$B$55)</f>
        <v>0.02577593254</v>
      </c>
      <c r="I251" s="46">
        <f t="shared" si="2"/>
        <v>1.023383065</v>
      </c>
      <c r="J251" s="46">
        <f t="shared" si="3"/>
        <v>0.02338306468</v>
      </c>
      <c r="K251" s="47">
        <f t="shared" si="1"/>
        <v>3.700005</v>
      </c>
      <c r="L251" s="47">
        <f>(K251-'Descriptive Stats'!$B$60)/('Descriptive Stats'!$B$61-'Descriptive Stats'!$B$60)</f>
        <v>0.07982607371</v>
      </c>
      <c r="M251" s="54">
        <f t="shared" si="4"/>
        <v>2.338306468</v>
      </c>
      <c r="N251" s="55">
        <f>(M251-'Descriptive Stats'!$B$65)/('Descriptive Stats'!$B$66-'Descriptive Stats'!$B$65)</f>
        <v>0.4768728835</v>
      </c>
      <c r="O251" s="58">
        <f t="shared" si="5"/>
        <v>-19.45880758</v>
      </c>
      <c r="P251" s="49"/>
      <c r="Q251" s="50">
        <v>0.0</v>
      </c>
      <c r="R251" s="51"/>
      <c r="S251" s="51"/>
      <c r="U251" s="52" t="s">
        <v>203</v>
      </c>
      <c r="V251" s="53">
        <v>7.354</v>
      </c>
      <c r="W251" s="53">
        <v>7.372</v>
      </c>
      <c r="X251" s="53">
        <v>7.379</v>
      </c>
      <c r="Y251" s="53">
        <v>7.35</v>
      </c>
    </row>
    <row r="252">
      <c r="A252" s="44">
        <v>44656.0</v>
      </c>
      <c r="B252" s="45">
        <v>103.5</v>
      </c>
      <c r="C252" s="45">
        <v>110.550003</v>
      </c>
      <c r="D252" s="45">
        <v>103.5</v>
      </c>
      <c r="E252" s="45">
        <v>108.050003</v>
      </c>
      <c r="F252" s="45">
        <v>108.050003</v>
      </c>
      <c r="G252" s="45">
        <v>1562537.0</v>
      </c>
      <c r="H252" s="45">
        <f>(G252-'Descriptive Stats'!$B$55)/('Descriptive Stats'!$B$56-'Descriptive Stats'!$B$55)</f>
        <v>0.08467017818</v>
      </c>
      <c r="I252" s="46">
        <f t="shared" si="2"/>
        <v>1.050559116</v>
      </c>
      <c r="J252" s="46">
        <f t="shared" si="3"/>
        <v>0.0505591162</v>
      </c>
      <c r="K252" s="47">
        <f t="shared" si="1"/>
        <v>7.050003</v>
      </c>
      <c r="L252" s="47">
        <f>(K252-'Descriptive Stats'!$B$60)/('Descriptive Stats'!$B$61-'Descriptive Stats'!$B$60)</f>
        <v>0.1770684044</v>
      </c>
      <c r="M252" s="54">
        <f t="shared" si="4"/>
        <v>5.05591162</v>
      </c>
      <c r="N252" s="55">
        <f>(M252-'Descriptive Stats'!$B$65)/('Descriptive Stats'!$B$66-'Descriptive Stats'!$B$65)</f>
        <v>0.5790282429</v>
      </c>
      <c r="O252" s="56">
        <f t="shared" si="5"/>
        <v>203.0651036</v>
      </c>
      <c r="P252" s="49"/>
      <c r="Q252" s="50">
        <v>0.0</v>
      </c>
      <c r="R252" s="51"/>
      <c r="S252" s="51"/>
      <c r="U252" s="52" t="s">
        <v>204</v>
      </c>
      <c r="V252" s="53">
        <v>7.352</v>
      </c>
      <c r="W252" s="53">
        <v>7.354</v>
      </c>
      <c r="X252" s="53">
        <v>7.366</v>
      </c>
      <c r="Y252" s="53">
        <v>7.33</v>
      </c>
    </row>
    <row r="253">
      <c r="A253" s="44">
        <v>44657.0</v>
      </c>
      <c r="B253" s="45">
        <v>107.699997</v>
      </c>
      <c r="C253" s="45">
        <v>112.400002</v>
      </c>
      <c r="D253" s="45">
        <v>106.949997</v>
      </c>
      <c r="E253" s="45">
        <v>109.400002</v>
      </c>
      <c r="F253" s="45">
        <v>109.400002</v>
      </c>
      <c r="G253" s="45">
        <v>1217023.0</v>
      </c>
      <c r="H253" s="45">
        <f>(G253-'Descriptive Stats'!$B$55)/('Descriptive Stats'!$B$56-'Descriptive Stats'!$B$55)</f>
        <v>0.06523409101</v>
      </c>
      <c r="I253" s="46">
        <f t="shared" si="2"/>
        <v>1.012494206</v>
      </c>
      <c r="J253" s="46">
        <f t="shared" si="3"/>
        <v>0.01249420604</v>
      </c>
      <c r="K253" s="47">
        <f t="shared" si="1"/>
        <v>5.450005</v>
      </c>
      <c r="L253" s="47">
        <f>(K253-'Descriptive Stats'!$B$60)/('Descriptive Stats'!$B$61-'Descriptive Stats'!$B$60)</f>
        <v>0.1306243365</v>
      </c>
      <c r="M253" s="54">
        <f t="shared" si="4"/>
        <v>1.249420604</v>
      </c>
      <c r="N253" s="55">
        <f>(M253-'Descriptive Stats'!$B$65)/('Descriptive Stats'!$B$66-'Descriptive Stats'!$B$65)</f>
        <v>0.4359414308</v>
      </c>
      <c r="O253" s="56">
        <f t="shared" si="5"/>
        <v>-22.11237238</v>
      </c>
      <c r="P253" s="49"/>
      <c r="Q253" s="50">
        <v>0.0</v>
      </c>
      <c r="R253" s="51"/>
      <c r="S253" s="51"/>
      <c r="U253" s="52" t="s">
        <v>205</v>
      </c>
      <c r="V253" s="53">
        <v>7.363</v>
      </c>
      <c r="W253" s="53">
        <v>7.408</v>
      </c>
      <c r="X253" s="53">
        <v>7.408</v>
      </c>
      <c r="Y253" s="53">
        <v>7.359</v>
      </c>
    </row>
    <row r="254">
      <c r="A254" s="44">
        <v>44658.0</v>
      </c>
      <c r="B254" s="45">
        <v>109.800003</v>
      </c>
      <c r="C254" s="45">
        <v>111.5</v>
      </c>
      <c r="D254" s="45">
        <v>107.050003</v>
      </c>
      <c r="E254" s="45">
        <v>108.0</v>
      </c>
      <c r="F254" s="45">
        <v>108.0</v>
      </c>
      <c r="G254" s="45">
        <v>518143.0</v>
      </c>
      <c r="H254" s="45">
        <f>(G254-'Descriptive Stats'!$B$55)/('Descriptive Stats'!$B$56-'Descriptive Stats'!$B$55)</f>
        <v>0.02592022065</v>
      </c>
      <c r="I254" s="46">
        <f t="shared" si="2"/>
        <v>0.987202907</v>
      </c>
      <c r="J254" s="46">
        <f t="shared" si="3"/>
        <v>-0.012797093</v>
      </c>
      <c r="K254" s="47">
        <f t="shared" si="1"/>
        <v>4.449997</v>
      </c>
      <c r="L254" s="47">
        <f>(K254-'Descriptive Stats'!$B$60)/('Descriptive Stats'!$B$61-'Descriptive Stats'!$B$60)</f>
        <v>0.1015965255</v>
      </c>
      <c r="M254" s="57">
        <f t="shared" si="4"/>
        <v>-1.2797093</v>
      </c>
      <c r="N254" s="55">
        <f>(M254-'Descriptive Stats'!$B$65)/('Descriptive Stats'!$B$66-'Descriptive Stats'!$B$65)</f>
        <v>0.3408708963</v>
      </c>
      <c r="O254" s="56">
        <f t="shared" si="5"/>
        <v>-57.42537323</v>
      </c>
      <c r="P254" s="49"/>
      <c r="Q254" s="50">
        <v>0.0</v>
      </c>
      <c r="R254" s="51"/>
      <c r="S254" s="51"/>
      <c r="U254" s="52" t="s">
        <v>206</v>
      </c>
      <c r="V254" s="53">
        <v>7.378</v>
      </c>
      <c r="W254" s="53">
        <v>7.392</v>
      </c>
      <c r="X254" s="53">
        <v>7.392</v>
      </c>
      <c r="Y254" s="53">
        <v>7.336</v>
      </c>
    </row>
    <row r="255">
      <c r="A255" s="44">
        <v>44659.0</v>
      </c>
      <c r="B255" s="45">
        <v>108.75</v>
      </c>
      <c r="C255" s="45">
        <v>110.0</v>
      </c>
      <c r="D255" s="45">
        <v>107.449997</v>
      </c>
      <c r="E255" s="45">
        <v>109.099998</v>
      </c>
      <c r="F255" s="45">
        <v>109.099998</v>
      </c>
      <c r="G255" s="45">
        <v>316876.0</v>
      </c>
      <c r="H255" s="45">
        <f>(G255-'Descriptive Stats'!$B$55)/('Descriptive Stats'!$B$56-'Descriptive Stats'!$B$55)</f>
        <v>0.01459841327</v>
      </c>
      <c r="I255" s="46">
        <f t="shared" si="2"/>
        <v>1.010185167</v>
      </c>
      <c r="J255" s="46">
        <f t="shared" si="3"/>
        <v>0.01018516667</v>
      </c>
      <c r="K255" s="47">
        <f t="shared" si="1"/>
        <v>2.550003</v>
      </c>
      <c r="L255" s="47">
        <f>(K255-'Descriptive Stats'!$B$60)/('Descriptive Stats'!$B$61-'Descriptive Stats'!$B$60)</f>
        <v>0.04644430013</v>
      </c>
      <c r="M255" s="54">
        <f t="shared" si="4"/>
        <v>1.018516667</v>
      </c>
      <c r="N255" s="55">
        <f>(M255-'Descriptive Stats'!$B$65)/('Descriptive Stats'!$B$66-'Descriptive Stats'!$B$65)</f>
        <v>0.4272617024</v>
      </c>
      <c r="O255" s="58">
        <f t="shared" si="5"/>
        <v>-38.84390989</v>
      </c>
      <c r="P255" s="49"/>
      <c r="Q255" s="50">
        <v>0.0</v>
      </c>
      <c r="R255" s="51"/>
      <c r="S255" s="51"/>
      <c r="U255" s="52" t="s">
        <v>207</v>
      </c>
      <c r="V255" s="53">
        <v>7.365</v>
      </c>
      <c r="W255" s="53">
        <v>7.393</v>
      </c>
      <c r="X255" s="53">
        <v>7.393</v>
      </c>
      <c r="Y255" s="53">
        <v>7.354</v>
      </c>
    </row>
    <row r="256">
      <c r="A256" s="44">
        <v>44662.0</v>
      </c>
      <c r="B256" s="45">
        <v>109.650002</v>
      </c>
      <c r="C256" s="45">
        <v>109.900002</v>
      </c>
      <c r="D256" s="45">
        <v>107.5</v>
      </c>
      <c r="E256" s="45">
        <v>107.900002</v>
      </c>
      <c r="F256" s="45">
        <v>107.900002</v>
      </c>
      <c r="G256" s="45">
        <v>205125.0</v>
      </c>
      <c r="H256" s="45">
        <f>(G256-'Descriptive Stats'!$B$55)/('Descriptive Stats'!$B$56-'Descriptive Stats'!$B$55)</f>
        <v>0.008312120449</v>
      </c>
      <c r="I256" s="46">
        <f t="shared" si="2"/>
        <v>0.9890009531</v>
      </c>
      <c r="J256" s="46">
        <f t="shared" si="3"/>
        <v>-0.01099904695</v>
      </c>
      <c r="K256" s="47">
        <f t="shared" si="1"/>
        <v>2.400002</v>
      </c>
      <c r="L256" s="47">
        <f>(K256-'Descriptive Stats'!$B$60)/('Descriptive Stats'!$B$61-'Descriptive Stats'!$B$60)</f>
        <v>0.04209013429</v>
      </c>
      <c r="M256" s="57">
        <f t="shared" si="4"/>
        <v>-1.099904695</v>
      </c>
      <c r="N256" s="55">
        <f>(M256-'Descriptive Stats'!$B$65)/('Descriptive Stats'!$B$66-'Descriptive Stats'!$B$65)</f>
        <v>0.3476297899</v>
      </c>
      <c r="O256" s="56">
        <f t="shared" si="5"/>
        <v>-35.26647648</v>
      </c>
      <c r="P256" s="49"/>
      <c r="Q256" s="50">
        <v>0.0</v>
      </c>
      <c r="R256" s="51"/>
      <c r="S256" s="51"/>
      <c r="U256" s="52">
        <v>45202.0</v>
      </c>
      <c r="V256" s="53">
        <v>7.429</v>
      </c>
      <c r="W256" s="53">
        <v>7.426</v>
      </c>
      <c r="X256" s="53">
        <v>7.435</v>
      </c>
      <c r="Y256" s="53">
        <v>7.401</v>
      </c>
    </row>
    <row r="257">
      <c r="A257" s="44">
        <v>44663.0</v>
      </c>
      <c r="B257" s="45">
        <v>107.900002</v>
      </c>
      <c r="C257" s="45">
        <v>108.449997</v>
      </c>
      <c r="D257" s="45">
        <v>105.050003</v>
      </c>
      <c r="E257" s="45">
        <v>106.599998</v>
      </c>
      <c r="F257" s="45">
        <v>106.599998</v>
      </c>
      <c r="G257" s="45">
        <v>213838.0</v>
      </c>
      <c r="H257" s="45">
        <f>(G257-'Descriptive Stats'!$B$55)/('Descriptive Stats'!$B$56-'Descriptive Stats'!$B$55)</f>
        <v>0.008802250017</v>
      </c>
      <c r="I257" s="46">
        <f t="shared" si="2"/>
        <v>0.9879517704</v>
      </c>
      <c r="J257" s="46">
        <f t="shared" si="3"/>
        <v>-0.01204822962</v>
      </c>
      <c r="K257" s="47">
        <f t="shared" si="1"/>
        <v>3.399994</v>
      </c>
      <c r="L257" s="47">
        <f>(K257-'Descriptive Stats'!$B$60)/('Descriptive Stats'!$B$61-'Descriptive Stats'!$B$60)</f>
        <v>0.07111748079</v>
      </c>
      <c r="M257" s="57">
        <f t="shared" si="4"/>
        <v>-1.204822962</v>
      </c>
      <c r="N257" s="55">
        <f>(M257-'Descriptive Stats'!$B$65)/('Descriptive Stats'!$B$66-'Descriptive Stats'!$B$65)</f>
        <v>0.3436858898</v>
      </c>
      <c r="O257" s="56">
        <f t="shared" si="5"/>
        <v>4.24765387</v>
      </c>
      <c r="P257" s="49"/>
      <c r="Q257" s="50">
        <v>0.0</v>
      </c>
      <c r="R257" s="51"/>
      <c r="S257" s="51"/>
      <c r="U257" s="52">
        <v>45172.0</v>
      </c>
      <c r="V257" s="53">
        <v>7.441</v>
      </c>
      <c r="W257" s="53">
        <v>7.465</v>
      </c>
      <c r="X257" s="53">
        <v>7.465</v>
      </c>
      <c r="Y257" s="53">
        <v>7.437</v>
      </c>
    </row>
    <row r="258">
      <c r="A258" s="44">
        <v>44664.0</v>
      </c>
      <c r="B258" s="45">
        <v>107.449997</v>
      </c>
      <c r="C258" s="45">
        <v>109.800003</v>
      </c>
      <c r="D258" s="45">
        <v>106.25</v>
      </c>
      <c r="E258" s="45">
        <v>106.949997</v>
      </c>
      <c r="F258" s="45">
        <v>106.949997</v>
      </c>
      <c r="G258" s="45">
        <v>243255.0</v>
      </c>
      <c r="H258" s="45">
        <f>(G258-'Descriptive Stats'!$B$55)/('Descriptive Stats'!$B$56-'Descriptive Stats'!$B$55)</f>
        <v>0.01045703499</v>
      </c>
      <c r="I258" s="46">
        <f t="shared" si="2"/>
        <v>1.003283293</v>
      </c>
      <c r="J258" s="46">
        <f t="shared" si="3"/>
        <v>0.003283292745</v>
      </c>
      <c r="K258" s="47">
        <f t="shared" si="1"/>
        <v>3.550003</v>
      </c>
      <c r="L258" s="47">
        <f>(K258-'Descriptive Stats'!$B$60)/('Descriptive Stats'!$B$61-'Descriptive Stats'!$B$60)</f>
        <v>0.07547187885</v>
      </c>
      <c r="M258" s="54">
        <f t="shared" si="4"/>
        <v>0.3283292745</v>
      </c>
      <c r="N258" s="55">
        <f>(M258-'Descriptive Stats'!$B$65)/('Descriptive Stats'!$B$66-'Descriptive Stats'!$B$65)</f>
        <v>0.4013174106</v>
      </c>
      <c r="O258" s="56">
        <f t="shared" si="5"/>
        <v>13.75667561</v>
      </c>
      <c r="P258" s="49"/>
      <c r="Q258" s="50">
        <v>0.0</v>
      </c>
      <c r="R258" s="51"/>
      <c r="S258" s="51"/>
      <c r="U258" s="52">
        <v>45141.0</v>
      </c>
      <c r="V258" s="53">
        <v>7.459</v>
      </c>
      <c r="W258" s="53">
        <v>7.455</v>
      </c>
      <c r="X258" s="53">
        <v>7.473</v>
      </c>
      <c r="Y258" s="53">
        <v>7.455</v>
      </c>
    </row>
    <row r="259">
      <c r="A259" s="44">
        <v>44669.0</v>
      </c>
      <c r="B259" s="45">
        <v>106.550003</v>
      </c>
      <c r="C259" s="45">
        <v>107.699997</v>
      </c>
      <c r="D259" s="45">
        <v>105.199997</v>
      </c>
      <c r="E259" s="45">
        <v>105.650002</v>
      </c>
      <c r="F259" s="45">
        <v>105.650002</v>
      </c>
      <c r="G259" s="45">
        <v>199061.0</v>
      </c>
      <c r="H259" s="45">
        <f>(G259-'Descriptive Stats'!$B$55)/('Descriptive Stats'!$B$56-'Descriptive Stats'!$B$55)</f>
        <v>0.007971004221</v>
      </c>
      <c r="I259" s="46">
        <f t="shared" si="2"/>
        <v>0.9878448337</v>
      </c>
      <c r="J259" s="46">
        <f t="shared" si="3"/>
        <v>-0.01215516631</v>
      </c>
      <c r="K259" s="47">
        <f t="shared" si="1"/>
        <v>2.5</v>
      </c>
      <c r="L259" s="47">
        <f>(K259-'Descriptive Stats'!$B$60)/('Descriptive Stats'!$B$61-'Descriptive Stats'!$B$60)</f>
        <v>0.04499283411</v>
      </c>
      <c r="M259" s="57">
        <f t="shared" si="4"/>
        <v>-1.215516631</v>
      </c>
      <c r="N259" s="55">
        <f>(M259-'Descriptive Stats'!$B$65)/('Descriptive Stats'!$B$66-'Descriptive Stats'!$B$65)</f>
        <v>0.3432839125</v>
      </c>
      <c r="O259" s="56">
        <f t="shared" si="5"/>
        <v>-18.16776634</v>
      </c>
      <c r="P259" s="49"/>
      <c r="Q259" s="50">
        <v>0.0</v>
      </c>
      <c r="R259" s="51"/>
      <c r="S259" s="51"/>
      <c r="U259" s="52">
        <v>45080.0</v>
      </c>
      <c r="V259" s="53">
        <v>7.418</v>
      </c>
      <c r="W259" s="53">
        <v>7.4</v>
      </c>
      <c r="X259" s="53">
        <v>7.428</v>
      </c>
      <c r="Y259" s="53">
        <v>7.4</v>
      </c>
    </row>
    <row r="260">
      <c r="A260" s="44">
        <v>44670.0</v>
      </c>
      <c r="B260" s="45">
        <v>106.0</v>
      </c>
      <c r="C260" s="45">
        <v>110.800003</v>
      </c>
      <c r="D260" s="45">
        <v>102.0</v>
      </c>
      <c r="E260" s="45">
        <v>104.849998</v>
      </c>
      <c r="F260" s="45">
        <v>104.849998</v>
      </c>
      <c r="G260" s="45">
        <v>667254.0</v>
      </c>
      <c r="H260" s="45">
        <f>(G260-'Descriptive Stats'!$B$55)/('Descriptive Stats'!$B$56-'Descriptive Stats'!$B$55)</f>
        <v>0.03430811346</v>
      </c>
      <c r="I260" s="46">
        <f t="shared" si="2"/>
        <v>0.99242779</v>
      </c>
      <c r="J260" s="46">
        <f t="shared" si="3"/>
        <v>-0.007572209984</v>
      </c>
      <c r="K260" s="47">
        <f t="shared" si="1"/>
        <v>8.800003</v>
      </c>
      <c r="L260" s="47">
        <f>(K260-'Descriptive Stats'!$B$60)/('Descriptive Stats'!$B$61-'Descriptive Stats'!$B$60)</f>
        <v>0.2278666672</v>
      </c>
      <c r="M260" s="57">
        <f t="shared" si="4"/>
        <v>-0.7572209984</v>
      </c>
      <c r="N260" s="55">
        <f>(M260-'Descriptive Stats'!$B$65)/('Descriptive Stats'!$B$66-'Descriptive Stats'!$B$65)</f>
        <v>0.3605113434</v>
      </c>
      <c r="O260" s="56">
        <f t="shared" si="5"/>
        <v>235.2007676</v>
      </c>
      <c r="P260" s="49"/>
      <c r="Q260" s="50">
        <v>0.0</v>
      </c>
      <c r="R260" s="51"/>
      <c r="S260" s="51"/>
      <c r="U260" s="52">
        <v>44988.0</v>
      </c>
      <c r="V260" s="53">
        <v>7.416</v>
      </c>
      <c r="W260" s="53">
        <v>7.453</v>
      </c>
      <c r="X260" s="53">
        <v>7.453</v>
      </c>
      <c r="Y260" s="53">
        <v>7.41</v>
      </c>
    </row>
    <row r="261">
      <c r="A261" s="44">
        <v>44671.0</v>
      </c>
      <c r="B261" s="45">
        <v>105.900002</v>
      </c>
      <c r="C261" s="45">
        <v>107.050003</v>
      </c>
      <c r="D261" s="45">
        <v>104.949997</v>
      </c>
      <c r="E261" s="45">
        <v>106.25</v>
      </c>
      <c r="F261" s="45">
        <v>106.25</v>
      </c>
      <c r="G261" s="45">
        <v>159799.0</v>
      </c>
      <c r="H261" s="45">
        <f>(G261-'Descriptive Stats'!$B$55)/('Descriptive Stats'!$B$56-'Descriptive Stats'!$B$55)</f>
        <v>0.005762411647</v>
      </c>
      <c r="I261" s="46">
        <f t="shared" si="2"/>
        <v>1.013352428</v>
      </c>
      <c r="J261" s="46">
        <f t="shared" si="3"/>
        <v>0.01335242753</v>
      </c>
      <c r="K261" s="47">
        <f t="shared" si="1"/>
        <v>2.100006</v>
      </c>
      <c r="L261" s="47">
        <f>(K261-'Descriptive Stats'!$B$60)/('Descriptive Stats'!$B$61-'Descriptive Stats'!$B$60)</f>
        <v>0.03338197678</v>
      </c>
      <c r="M261" s="54">
        <f t="shared" si="4"/>
        <v>1.335242753</v>
      </c>
      <c r="N261" s="55">
        <f>(M261-'Descriptive Stats'!$B$65)/('Descriptive Stats'!$B$66-'Descriptive Stats'!$B$65)</f>
        <v>0.4391675038</v>
      </c>
      <c r="O261" s="58">
        <f t="shared" si="5"/>
        <v>-76.05124885</v>
      </c>
      <c r="P261" s="49"/>
      <c r="Q261" s="50">
        <v>0.0</v>
      </c>
      <c r="R261" s="51"/>
      <c r="S261" s="51"/>
      <c r="U261" s="52">
        <v>44960.0</v>
      </c>
      <c r="V261" s="53">
        <v>7.43</v>
      </c>
      <c r="W261" s="53">
        <v>7.456</v>
      </c>
      <c r="X261" s="53">
        <v>7.461</v>
      </c>
      <c r="Y261" s="53">
        <v>7.427</v>
      </c>
    </row>
    <row r="262">
      <c r="A262" s="44">
        <v>44672.0</v>
      </c>
      <c r="B262" s="45">
        <v>107.099998</v>
      </c>
      <c r="C262" s="45">
        <v>109.150002</v>
      </c>
      <c r="D262" s="45">
        <v>106.650002</v>
      </c>
      <c r="E262" s="45">
        <v>107.099998</v>
      </c>
      <c r="F262" s="45">
        <v>107.099998</v>
      </c>
      <c r="G262" s="45">
        <v>237679.0</v>
      </c>
      <c r="H262" s="45">
        <f>(G262-'Descriptive Stats'!$B$55)/('Descriptive Stats'!$B$56-'Descriptive Stats'!$B$55)</f>
        <v>0.01014337007</v>
      </c>
      <c r="I262" s="46">
        <f t="shared" si="2"/>
        <v>1.007999981</v>
      </c>
      <c r="J262" s="46">
        <f t="shared" si="3"/>
        <v>0.007999981176</v>
      </c>
      <c r="K262" s="47">
        <f t="shared" si="1"/>
        <v>2.5</v>
      </c>
      <c r="L262" s="47">
        <f>(K262-'Descriptive Stats'!$B$60)/('Descriptive Stats'!$B$61-'Descriptive Stats'!$B$60)</f>
        <v>0.04499283411</v>
      </c>
      <c r="M262" s="54">
        <f t="shared" si="4"/>
        <v>0.7999981176</v>
      </c>
      <c r="N262" s="55">
        <f>(M262-'Descriptive Stats'!$B$65)/('Descriptive Stats'!$B$66-'Descriptive Stats'!$B$65)</f>
        <v>0.4190475433</v>
      </c>
      <c r="O262" s="58">
        <f t="shared" si="5"/>
        <v>48.73622488</v>
      </c>
      <c r="P262" s="49"/>
      <c r="Q262" s="50">
        <v>0.0</v>
      </c>
      <c r="R262" s="51"/>
      <c r="S262" s="51"/>
      <c r="U262" s="52">
        <v>44929.0</v>
      </c>
      <c r="V262" s="53">
        <v>7.434</v>
      </c>
      <c r="W262" s="53">
        <v>7.468</v>
      </c>
      <c r="X262" s="53">
        <v>7.468</v>
      </c>
      <c r="Y262" s="53">
        <v>7.419</v>
      </c>
    </row>
    <row r="263">
      <c r="A263" s="44">
        <v>44673.0</v>
      </c>
      <c r="B263" s="45">
        <v>107.0</v>
      </c>
      <c r="C263" s="45">
        <v>108.25</v>
      </c>
      <c r="D263" s="45">
        <v>106.300003</v>
      </c>
      <c r="E263" s="45">
        <v>106.75</v>
      </c>
      <c r="F263" s="45">
        <v>106.75</v>
      </c>
      <c r="G263" s="45">
        <v>150198.0</v>
      </c>
      <c r="H263" s="45">
        <f>(G263-'Descriptive Stats'!$B$55)/('Descriptive Stats'!$B$56-'Descriptive Stats'!$B$55)</f>
        <v>0.005222329702</v>
      </c>
      <c r="I263" s="46">
        <f t="shared" si="2"/>
        <v>0.9967320448</v>
      </c>
      <c r="J263" s="46">
        <f t="shared" si="3"/>
        <v>-0.003267955243</v>
      </c>
      <c r="K263" s="47">
        <f t="shared" si="1"/>
        <v>1.949997</v>
      </c>
      <c r="L263" s="47">
        <f>(K263-'Descriptive Stats'!$B$60)/('Descriptive Stats'!$B$61-'Descriptive Stats'!$B$60)</f>
        <v>0.02902757873</v>
      </c>
      <c r="M263" s="57">
        <f t="shared" si="4"/>
        <v>-0.3267955243</v>
      </c>
      <c r="N263" s="55">
        <f>(M263-'Descriptive Stats'!$B$65)/('Descriptive Stats'!$B$66-'Descriptive Stats'!$B$65)</f>
        <v>0.3766911291</v>
      </c>
      <c r="O263" s="56">
        <f t="shared" si="5"/>
        <v>-36.80636489</v>
      </c>
      <c r="P263" s="49"/>
      <c r="Q263" s="50">
        <v>0.0</v>
      </c>
      <c r="R263" s="51"/>
      <c r="S263" s="51"/>
      <c r="U263" s="52" t="s">
        <v>208</v>
      </c>
      <c r="V263" s="53">
        <v>7.457</v>
      </c>
      <c r="W263" s="53">
        <v>7.446</v>
      </c>
      <c r="X263" s="53">
        <v>7.465</v>
      </c>
      <c r="Y263" s="53">
        <v>7.434</v>
      </c>
    </row>
    <row r="264">
      <c r="A264" s="44">
        <v>44676.0</v>
      </c>
      <c r="B264" s="45">
        <v>105.5</v>
      </c>
      <c r="C264" s="45">
        <v>106.5</v>
      </c>
      <c r="D264" s="45">
        <v>104.699997</v>
      </c>
      <c r="E264" s="45">
        <v>105.699997</v>
      </c>
      <c r="F264" s="45">
        <v>105.699997</v>
      </c>
      <c r="G264" s="45">
        <v>217312.0</v>
      </c>
      <c r="H264" s="45">
        <f>(G264-'Descriptive Stats'!$B$55)/('Descriptive Stats'!$B$56-'Descriptive Stats'!$B$55)</f>
        <v>0.008997671814</v>
      </c>
      <c r="I264" s="46">
        <f t="shared" si="2"/>
        <v>0.9901639063</v>
      </c>
      <c r="J264" s="46">
        <f t="shared" si="3"/>
        <v>-0.009836093677</v>
      </c>
      <c r="K264" s="47">
        <f t="shared" si="1"/>
        <v>1.800003</v>
      </c>
      <c r="L264" s="47">
        <f>(K264-'Descriptive Stats'!$B$60)/('Descriptive Stats'!$B$61-'Descriptive Stats'!$B$60)</f>
        <v>0.02467361608</v>
      </c>
      <c r="M264" s="57">
        <f t="shared" si="4"/>
        <v>-0.9836093677</v>
      </c>
      <c r="N264" s="55">
        <f>(M264-'Descriptive Stats'!$B$65)/('Descriptive Stats'!$B$66-'Descriptive Stats'!$B$65)</f>
        <v>0.3520013562</v>
      </c>
      <c r="O264" s="56">
        <f t="shared" si="5"/>
        <v>44.6836842</v>
      </c>
      <c r="P264" s="49"/>
      <c r="Q264" s="50">
        <v>0.0</v>
      </c>
      <c r="R264" s="51"/>
      <c r="S264" s="51"/>
      <c r="U264" s="52" t="s">
        <v>209</v>
      </c>
      <c r="V264" s="53">
        <v>7.448</v>
      </c>
      <c r="W264" s="53">
        <v>7.453</v>
      </c>
      <c r="X264" s="53">
        <v>7.453</v>
      </c>
      <c r="Y264" s="53">
        <v>7.431</v>
      </c>
    </row>
    <row r="265">
      <c r="A265" s="44">
        <v>44677.0</v>
      </c>
      <c r="B265" s="45">
        <v>106.400002</v>
      </c>
      <c r="C265" s="45">
        <v>108.0</v>
      </c>
      <c r="D265" s="45">
        <v>105.0</v>
      </c>
      <c r="E265" s="45">
        <v>105.400002</v>
      </c>
      <c r="F265" s="45">
        <v>105.400002</v>
      </c>
      <c r="G265" s="45">
        <v>213104.0</v>
      </c>
      <c r="H265" s="45">
        <f>(G265-'Descriptive Stats'!$B$55)/('Descriptive Stats'!$B$56-'Descriptive Stats'!$B$55)</f>
        <v>0.008760960553</v>
      </c>
      <c r="I265" s="46">
        <f t="shared" si="2"/>
        <v>0.9971618258</v>
      </c>
      <c r="J265" s="46">
        <f t="shared" si="3"/>
        <v>-0.002838174158</v>
      </c>
      <c r="K265" s="47">
        <f t="shared" si="1"/>
        <v>3</v>
      </c>
      <c r="L265" s="47">
        <f>(K265-'Descriptive Stats'!$B$60)/('Descriptive Stats'!$B$61-'Descriptive Stats'!$B$60)</f>
        <v>0.05950662347</v>
      </c>
      <c r="M265" s="57">
        <f t="shared" si="4"/>
        <v>-0.2838174158</v>
      </c>
      <c r="N265" s="55">
        <f>(M265-'Descriptive Stats'!$B$65)/('Descriptive Stats'!$B$66-'Descriptive Stats'!$B$65)</f>
        <v>0.3783066854</v>
      </c>
      <c r="O265" s="58">
        <f t="shared" si="5"/>
        <v>-1.936386394</v>
      </c>
      <c r="P265" s="49"/>
      <c r="Q265" s="50">
        <v>0.0</v>
      </c>
      <c r="R265" s="51"/>
      <c r="S265" s="51"/>
      <c r="U265" s="52" t="s">
        <v>210</v>
      </c>
      <c r="V265" s="53">
        <v>7.419</v>
      </c>
      <c r="W265" s="53">
        <v>7.39</v>
      </c>
      <c r="X265" s="53">
        <v>7.422</v>
      </c>
      <c r="Y265" s="53">
        <v>7.373</v>
      </c>
    </row>
    <row r="266">
      <c r="A266" s="44">
        <v>44678.0</v>
      </c>
      <c r="B266" s="45">
        <v>104.900002</v>
      </c>
      <c r="C266" s="45">
        <v>104.900002</v>
      </c>
      <c r="D266" s="45">
        <v>102.25</v>
      </c>
      <c r="E266" s="45">
        <v>102.949997</v>
      </c>
      <c r="F266" s="45">
        <v>102.949997</v>
      </c>
      <c r="G266" s="45">
        <v>287766.0</v>
      </c>
      <c r="H266" s="45">
        <f>(G266-'Descriptive Stats'!$B$55)/('Descriptive Stats'!$B$56-'Descriptive Stats'!$B$55)</f>
        <v>0.01296089786</v>
      </c>
      <c r="I266" s="46">
        <f t="shared" si="2"/>
        <v>0.9767551712</v>
      </c>
      <c r="J266" s="46">
        <f t="shared" si="3"/>
        <v>-0.02324482878</v>
      </c>
      <c r="K266" s="47">
        <f t="shared" si="1"/>
        <v>2.650002</v>
      </c>
      <c r="L266" s="47">
        <f>(K266-'Descriptive Stats'!$B$60)/('Descriptive Stats'!$B$61-'Descriptive Stats'!$B$60)</f>
        <v>0.04934702897</v>
      </c>
      <c r="M266" s="57">
        <f t="shared" si="4"/>
        <v>-2.324482878</v>
      </c>
      <c r="N266" s="55">
        <f>(M266-'Descriptive Stats'!$B$65)/('Descriptive Stats'!$B$66-'Descriptive Stats'!$B$65)</f>
        <v>0.3015976339</v>
      </c>
      <c r="O266" s="56">
        <f t="shared" si="5"/>
        <v>35.03547564</v>
      </c>
      <c r="P266" s="49"/>
      <c r="Q266" s="50">
        <v>0.0</v>
      </c>
      <c r="R266" s="51"/>
      <c r="S266" s="51"/>
      <c r="U266" s="52" t="s">
        <v>211</v>
      </c>
      <c r="V266" s="53">
        <v>7.391</v>
      </c>
      <c r="W266" s="53">
        <v>7.431</v>
      </c>
      <c r="X266" s="53">
        <v>7.431</v>
      </c>
      <c r="Y266" s="53">
        <v>7.375</v>
      </c>
    </row>
    <row r="267">
      <c r="A267" s="44">
        <v>44679.0</v>
      </c>
      <c r="B267" s="45">
        <v>103.800003</v>
      </c>
      <c r="C267" s="45">
        <v>104.449997</v>
      </c>
      <c r="D267" s="45">
        <v>102.0</v>
      </c>
      <c r="E267" s="45">
        <v>102.5</v>
      </c>
      <c r="F267" s="45">
        <v>102.5</v>
      </c>
      <c r="G267" s="45">
        <v>229073.0</v>
      </c>
      <c r="H267" s="45">
        <f>(G267-'Descriptive Stats'!$B$55)/('Descriptive Stats'!$B$56-'Descriptive Stats'!$B$55)</f>
        <v>0.009659259539</v>
      </c>
      <c r="I267" s="46">
        <f t="shared" si="2"/>
        <v>0.9956289751</v>
      </c>
      <c r="J267" s="46">
        <f t="shared" si="3"/>
        <v>-0.004371024897</v>
      </c>
      <c r="K267" s="47">
        <f t="shared" si="1"/>
        <v>2.449997</v>
      </c>
      <c r="L267" s="47">
        <f>(K267-'Descriptive Stats'!$B$60)/('Descriptive Stats'!$B$61-'Descriptive Stats'!$B$60)</f>
        <v>0.04354136809</v>
      </c>
      <c r="M267" s="57">
        <f t="shared" si="4"/>
        <v>-0.4371024897</v>
      </c>
      <c r="N267" s="55">
        <f>(M267-'Descriptive Stats'!$B$65)/('Descriptive Stats'!$B$66-'Descriptive Stats'!$B$65)</f>
        <v>0.3725446667</v>
      </c>
      <c r="O267" s="58">
        <f t="shared" si="5"/>
        <v>-20.39608571</v>
      </c>
      <c r="P267" s="49"/>
      <c r="Q267" s="50">
        <v>0.0</v>
      </c>
      <c r="R267" s="51"/>
      <c r="S267" s="51"/>
      <c r="U267" s="52" t="s">
        <v>212</v>
      </c>
      <c r="V267" s="53">
        <v>7.429</v>
      </c>
      <c r="W267" s="53">
        <v>7.403</v>
      </c>
      <c r="X267" s="53">
        <v>7.438</v>
      </c>
      <c r="Y267" s="53">
        <v>7.401</v>
      </c>
    </row>
    <row r="268">
      <c r="A268" s="44">
        <v>44680.0</v>
      </c>
      <c r="B268" s="45">
        <v>102.5</v>
      </c>
      <c r="C268" s="45">
        <v>103.599998</v>
      </c>
      <c r="D268" s="45">
        <v>100.5</v>
      </c>
      <c r="E268" s="45">
        <v>100.949997</v>
      </c>
      <c r="F268" s="45">
        <v>100.949997</v>
      </c>
      <c r="G268" s="45">
        <v>189805.0</v>
      </c>
      <c r="H268" s="45">
        <f>(G268-'Descriptive Stats'!$B$55)/('Descriptive Stats'!$B$56-'Descriptive Stats'!$B$55)</f>
        <v>0.007450329449</v>
      </c>
      <c r="I268" s="46">
        <f t="shared" si="2"/>
        <v>0.9848780195</v>
      </c>
      <c r="J268" s="46">
        <f t="shared" si="3"/>
        <v>-0.01512198049</v>
      </c>
      <c r="K268" s="47">
        <f t="shared" si="1"/>
        <v>3.099998</v>
      </c>
      <c r="L268" s="47">
        <f>(K268-'Descriptive Stats'!$B$60)/('Descriptive Stats'!$B$61-'Descriptive Stats'!$B$60)</f>
        <v>0.06240932329</v>
      </c>
      <c r="M268" s="57">
        <f t="shared" si="4"/>
        <v>-1.512198049</v>
      </c>
      <c r="N268" s="55">
        <f>(M268-'Descriptive Stats'!$B$65)/('Descriptive Stats'!$B$66-'Descriptive Stats'!$B$65)</f>
        <v>0.3321315945</v>
      </c>
      <c r="O268" s="56">
        <f t="shared" si="5"/>
        <v>-17.14213373</v>
      </c>
      <c r="P268" s="49"/>
      <c r="Q268" s="50">
        <v>0.0</v>
      </c>
      <c r="R268" s="51"/>
      <c r="S268" s="51"/>
      <c r="U268" s="52" t="s">
        <v>213</v>
      </c>
      <c r="V268" s="53">
        <v>7.391</v>
      </c>
      <c r="W268" s="53">
        <v>7.393</v>
      </c>
      <c r="X268" s="53">
        <v>7.396</v>
      </c>
      <c r="Y268" s="53">
        <v>7.373</v>
      </c>
    </row>
    <row r="269">
      <c r="A269" s="44">
        <v>44683.0</v>
      </c>
      <c r="B269" s="45">
        <v>100.5</v>
      </c>
      <c r="C269" s="45">
        <v>101.5</v>
      </c>
      <c r="D269" s="45">
        <v>99.5</v>
      </c>
      <c r="E269" s="45">
        <v>100.150002</v>
      </c>
      <c r="F269" s="45">
        <v>100.150002</v>
      </c>
      <c r="G269" s="45">
        <v>294487.0</v>
      </c>
      <c r="H269" s="45">
        <f>(G269-'Descriptive Stats'!$B$55)/('Descriptive Stats'!$B$56-'Descriptive Stats'!$B$55)</f>
        <v>0.0133389721</v>
      </c>
      <c r="I269" s="46">
        <f t="shared" si="2"/>
        <v>0.9920753341</v>
      </c>
      <c r="J269" s="46">
        <f t="shared" si="3"/>
        <v>-0.007924665912</v>
      </c>
      <c r="K269" s="47">
        <f t="shared" si="1"/>
        <v>2</v>
      </c>
      <c r="L269" s="47">
        <f>(K269-'Descriptive Stats'!$B$60)/('Descriptive Stats'!$B$61-'Descriptive Stats'!$B$60)</f>
        <v>0.03047904474</v>
      </c>
      <c r="M269" s="57">
        <f t="shared" si="4"/>
        <v>-0.7924665912</v>
      </c>
      <c r="N269" s="55">
        <f>(M269-'Descriptive Stats'!$B$65)/('Descriptive Stats'!$B$66-'Descriptive Stats'!$B$65)</f>
        <v>0.3591864541</v>
      </c>
      <c r="O269" s="56">
        <f t="shared" si="5"/>
        <v>55.15239325</v>
      </c>
      <c r="P269" s="49"/>
      <c r="Q269" s="50">
        <v>0.0</v>
      </c>
      <c r="R269" s="51"/>
      <c r="S269" s="51"/>
      <c r="U269" s="52" t="s">
        <v>214</v>
      </c>
      <c r="V269" s="53">
        <v>7.37</v>
      </c>
      <c r="W269" s="53">
        <v>7.386</v>
      </c>
      <c r="X269" s="53">
        <v>7.386</v>
      </c>
      <c r="Y269" s="53">
        <v>7.361</v>
      </c>
    </row>
    <row r="270">
      <c r="A270" s="44">
        <v>44685.0</v>
      </c>
      <c r="B270" s="45">
        <v>100.349998</v>
      </c>
      <c r="C270" s="45">
        <v>101.400002</v>
      </c>
      <c r="D270" s="45">
        <v>97.949997</v>
      </c>
      <c r="E270" s="45">
        <v>99.099998</v>
      </c>
      <c r="F270" s="45">
        <v>99.099998</v>
      </c>
      <c r="G270" s="45">
        <v>164953.0</v>
      </c>
      <c r="H270" s="45">
        <f>(G270-'Descriptive Stats'!$B$55)/('Descriptive Stats'!$B$56-'Descriptive Stats'!$B$55)</f>
        <v>0.00605233794</v>
      </c>
      <c r="I270" s="46">
        <f t="shared" si="2"/>
        <v>0.9895156867</v>
      </c>
      <c r="J270" s="46">
        <f t="shared" si="3"/>
        <v>-0.01048431332</v>
      </c>
      <c r="K270" s="47">
        <f t="shared" si="1"/>
        <v>3.450005</v>
      </c>
      <c r="L270" s="47">
        <f>(K270-'Descriptive Stats'!$B$60)/('Descriptive Stats'!$B$61-'Descriptive Stats'!$B$60)</f>
        <v>0.07256917903</v>
      </c>
      <c r="M270" s="57">
        <f t="shared" si="4"/>
        <v>-1.048431332</v>
      </c>
      <c r="N270" s="55">
        <f>(M270-'Descriptive Stats'!$B$65)/('Descriptive Stats'!$B$66-'Descriptive Stats'!$B$65)</f>
        <v>0.3495646847</v>
      </c>
      <c r="O270" s="56">
        <f t="shared" si="5"/>
        <v>-43.98632198</v>
      </c>
      <c r="P270" s="49"/>
      <c r="Q270" s="50">
        <v>0.0</v>
      </c>
      <c r="R270" s="51"/>
      <c r="S270" s="51"/>
      <c r="U270" s="52" t="s">
        <v>215</v>
      </c>
      <c r="V270" s="53">
        <v>7.388</v>
      </c>
      <c r="W270" s="53">
        <v>7.405</v>
      </c>
      <c r="X270" s="53">
        <v>7.405</v>
      </c>
      <c r="Y270" s="53">
        <v>7.358</v>
      </c>
    </row>
    <row r="271">
      <c r="A271" s="44">
        <v>44686.0</v>
      </c>
      <c r="B271" s="45">
        <v>99.900002</v>
      </c>
      <c r="C271" s="45">
        <v>100.550003</v>
      </c>
      <c r="D271" s="45">
        <v>96.550003</v>
      </c>
      <c r="E271" s="45">
        <v>97.550003</v>
      </c>
      <c r="F271" s="45">
        <v>97.550003</v>
      </c>
      <c r="G271" s="45">
        <v>183914.0</v>
      </c>
      <c r="H271" s="45">
        <f>(G271-'Descriptive Stats'!$B$55)/('Descriptive Stats'!$B$56-'Descriptive Stats'!$B$55)</f>
        <v>0.007118944934</v>
      </c>
      <c r="I271" s="46">
        <f t="shared" si="2"/>
        <v>0.9843592832</v>
      </c>
      <c r="J271" s="46">
        <f t="shared" si="3"/>
        <v>-0.01564071676</v>
      </c>
      <c r="K271" s="47">
        <f t="shared" si="1"/>
        <v>4</v>
      </c>
      <c r="L271" s="47">
        <f>(K271-'Descriptive Stats'!$B$60)/('Descriptive Stats'!$B$61-'Descriptive Stats'!$B$60)</f>
        <v>0.08853420219</v>
      </c>
      <c r="M271" s="57">
        <f t="shared" si="4"/>
        <v>-1.564071676</v>
      </c>
      <c r="N271" s="55">
        <f>(M271-'Descriptive Stats'!$B$65)/('Descriptive Stats'!$B$66-'Descriptive Stats'!$B$65)</f>
        <v>0.3301816537</v>
      </c>
      <c r="O271" s="58">
        <f t="shared" si="5"/>
        <v>11.49478942</v>
      </c>
      <c r="P271" s="49"/>
      <c r="Q271" s="50">
        <v>0.0</v>
      </c>
      <c r="R271" s="51"/>
      <c r="S271" s="51"/>
      <c r="U271" s="52" t="s">
        <v>216</v>
      </c>
      <c r="V271" s="53">
        <v>7.342</v>
      </c>
      <c r="W271" s="53">
        <v>7.363</v>
      </c>
      <c r="X271" s="53">
        <v>7.363</v>
      </c>
      <c r="Y271" s="53">
        <v>7.335</v>
      </c>
    </row>
    <row r="272">
      <c r="A272" s="44">
        <v>44687.0</v>
      </c>
      <c r="B272" s="45">
        <v>96.0</v>
      </c>
      <c r="C272" s="45">
        <v>98.400002</v>
      </c>
      <c r="D272" s="45">
        <v>95.300003</v>
      </c>
      <c r="E272" s="45">
        <v>98.150002</v>
      </c>
      <c r="F272" s="45">
        <v>98.150002</v>
      </c>
      <c r="G272" s="45">
        <v>149301.0</v>
      </c>
      <c r="H272" s="45">
        <f>(G272-'Descriptive Stats'!$B$55)/('Descriptive Stats'!$B$56-'Descriptive Stats'!$B$55)</f>
        <v>0.005171871052</v>
      </c>
      <c r="I272" s="46">
        <f t="shared" si="2"/>
        <v>1.006150682</v>
      </c>
      <c r="J272" s="46">
        <f t="shared" si="3"/>
        <v>0.006150681513</v>
      </c>
      <c r="K272" s="47">
        <f t="shared" si="1"/>
        <v>3.099999</v>
      </c>
      <c r="L272" s="47">
        <f>(K272-'Descriptive Stats'!$B$60)/('Descriptive Stats'!$B$61-'Descriptive Stats'!$B$60)</f>
        <v>0.06240935231</v>
      </c>
      <c r="M272" s="54">
        <f t="shared" si="4"/>
        <v>0.6150681513</v>
      </c>
      <c r="N272" s="55">
        <f>(M272-'Descriptive Stats'!$B$65)/('Descriptive Stats'!$B$66-'Descriptive Stats'!$B$65)</f>
        <v>0.4120959863</v>
      </c>
      <c r="O272" s="56">
        <f t="shared" si="5"/>
        <v>-18.82020945</v>
      </c>
      <c r="P272" s="49"/>
      <c r="Q272" s="50">
        <v>0.0</v>
      </c>
      <c r="R272" s="51"/>
      <c r="S272" s="51"/>
      <c r="U272" s="52" t="s">
        <v>217</v>
      </c>
      <c r="V272" s="53">
        <v>7.347</v>
      </c>
      <c r="W272" s="53">
        <v>7.378</v>
      </c>
      <c r="X272" s="53">
        <v>7.381</v>
      </c>
      <c r="Y272" s="53">
        <v>7.345</v>
      </c>
    </row>
    <row r="273">
      <c r="A273" s="44">
        <v>44690.0</v>
      </c>
      <c r="B273" s="45">
        <v>97.900002</v>
      </c>
      <c r="C273" s="45">
        <v>104.900002</v>
      </c>
      <c r="D273" s="45">
        <v>94.199997</v>
      </c>
      <c r="E273" s="45">
        <v>99.099998</v>
      </c>
      <c r="F273" s="45">
        <v>99.099998</v>
      </c>
      <c r="G273" s="45">
        <v>170658.0</v>
      </c>
      <c r="H273" s="45">
        <f>(G273-'Descriptive Stats'!$B$55)/('Descriptive Stats'!$B$56-'Descriptive Stats'!$B$55)</f>
        <v>0.006373259458</v>
      </c>
      <c r="I273" s="46">
        <f t="shared" si="2"/>
        <v>1.009679022</v>
      </c>
      <c r="J273" s="46">
        <f t="shared" si="3"/>
        <v>0.009679021708</v>
      </c>
      <c r="K273" s="47">
        <f t="shared" si="1"/>
        <v>10.700005</v>
      </c>
      <c r="L273" s="47">
        <f>(K273-'Descriptive Stats'!$B$60)/('Descriptive Stats'!$B$61-'Descriptive Stats'!$B$60)</f>
        <v>0.2830191248</v>
      </c>
      <c r="M273" s="54">
        <f t="shared" si="4"/>
        <v>0.9679021708</v>
      </c>
      <c r="N273" s="55">
        <f>(M273-'Descriptive Stats'!$B$65)/('Descriptive Stats'!$B$66-'Descriptive Stats'!$B$65)</f>
        <v>0.4253590926</v>
      </c>
      <c r="O273" s="56">
        <f t="shared" si="5"/>
        <v>14.30465971</v>
      </c>
      <c r="P273" s="49"/>
      <c r="Q273" s="50">
        <v>0.0</v>
      </c>
      <c r="R273" s="51"/>
      <c r="S273" s="51"/>
      <c r="U273" s="52" t="s">
        <v>218</v>
      </c>
      <c r="V273" s="53">
        <v>7.371</v>
      </c>
      <c r="W273" s="53">
        <v>7.408</v>
      </c>
      <c r="X273" s="53">
        <v>7.408</v>
      </c>
      <c r="Y273" s="53">
        <v>7.369</v>
      </c>
    </row>
    <row r="274">
      <c r="A274" s="44">
        <v>44691.0</v>
      </c>
      <c r="B274" s="45">
        <v>97.5</v>
      </c>
      <c r="C274" s="45">
        <v>100.050003</v>
      </c>
      <c r="D274" s="45">
        <v>96.0</v>
      </c>
      <c r="E274" s="45">
        <v>96.099998</v>
      </c>
      <c r="F274" s="45">
        <v>96.099998</v>
      </c>
      <c r="G274" s="45">
        <v>172325.0</v>
      </c>
      <c r="H274" s="45">
        <f>(G274-'Descriptive Stats'!$B$55)/('Descriptive Stats'!$B$56-'Descriptive Stats'!$B$55)</f>
        <v>0.006467032669</v>
      </c>
      <c r="I274" s="46">
        <f t="shared" si="2"/>
        <v>0.9697275473</v>
      </c>
      <c r="J274" s="46">
        <f t="shared" si="3"/>
        <v>-0.03027245268</v>
      </c>
      <c r="K274" s="47">
        <f t="shared" si="1"/>
        <v>4.050003</v>
      </c>
      <c r="L274" s="47">
        <f>(K274-'Descriptive Stats'!$B$60)/('Descriptive Stats'!$B$61-'Descriptive Stats'!$B$60)</f>
        <v>0.08998566821</v>
      </c>
      <c r="M274" s="57">
        <f t="shared" si="4"/>
        <v>-3.027245268</v>
      </c>
      <c r="N274" s="55">
        <f>(M274-'Descriptive Stats'!$B$65)/('Descriptive Stats'!$B$66-'Descriptive Stats'!$B$65)</f>
        <v>0.2751806452</v>
      </c>
      <c r="O274" s="56">
        <f t="shared" si="5"/>
        <v>0.976807416</v>
      </c>
      <c r="P274" s="49"/>
      <c r="Q274" s="50">
        <v>0.0</v>
      </c>
      <c r="R274" s="51"/>
      <c r="S274" s="51"/>
      <c r="U274" s="52" t="s">
        <v>219</v>
      </c>
      <c r="V274" s="53">
        <v>7.366</v>
      </c>
      <c r="W274" s="53">
        <v>7.387</v>
      </c>
      <c r="X274" s="53">
        <v>7.387</v>
      </c>
      <c r="Y274" s="53">
        <v>7.36</v>
      </c>
    </row>
    <row r="275">
      <c r="A275" s="44">
        <v>44692.0</v>
      </c>
      <c r="B275" s="45">
        <v>96.199997</v>
      </c>
      <c r="C275" s="45">
        <v>97.650002</v>
      </c>
      <c r="D275" s="45">
        <v>92.449997</v>
      </c>
      <c r="E275" s="45">
        <v>93.5</v>
      </c>
      <c r="F275" s="45">
        <v>93.5</v>
      </c>
      <c r="G275" s="45">
        <v>244794.0</v>
      </c>
      <c r="H275" s="45">
        <f>(G275-'Descriptive Stats'!$B$55)/('Descriptive Stats'!$B$56-'Descriptive Stats'!$B$55)</f>
        <v>0.01054360786</v>
      </c>
      <c r="I275" s="46">
        <f t="shared" si="2"/>
        <v>0.9729448694</v>
      </c>
      <c r="J275" s="46">
        <f t="shared" si="3"/>
        <v>-0.02705513064</v>
      </c>
      <c r="K275" s="47">
        <f t="shared" si="1"/>
        <v>5.200005</v>
      </c>
      <c r="L275" s="47">
        <f>(K275-'Descriptive Stats'!$B$60)/('Descriptive Stats'!$B$61-'Descriptive Stats'!$B$60)</f>
        <v>0.1233674418</v>
      </c>
      <c r="M275" s="57">
        <f t="shared" si="4"/>
        <v>-2.705513064</v>
      </c>
      <c r="N275" s="55">
        <f>(M275-'Descriptive Stats'!$B$65)/('Descriptive Stats'!$B$66-'Descriptive Stats'!$B$65)</f>
        <v>0.2872746276</v>
      </c>
      <c r="O275" s="56">
        <f t="shared" si="5"/>
        <v>42.05367764</v>
      </c>
      <c r="P275" s="49"/>
      <c r="Q275" s="50">
        <v>0.0</v>
      </c>
      <c r="R275" s="51"/>
      <c r="S275" s="51"/>
      <c r="U275" s="52">
        <v>45201.0</v>
      </c>
      <c r="V275" s="53">
        <v>7.363</v>
      </c>
      <c r="W275" s="53">
        <v>7.356</v>
      </c>
      <c r="X275" s="53">
        <v>7.37</v>
      </c>
      <c r="Y275" s="53">
        <v>7.351</v>
      </c>
    </row>
    <row r="276">
      <c r="A276" s="44">
        <v>44693.0</v>
      </c>
      <c r="B276" s="45">
        <v>90.099998</v>
      </c>
      <c r="C276" s="45">
        <v>92.75</v>
      </c>
      <c r="D276" s="45">
        <v>86.849998</v>
      </c>
      <c r="E276" s="45">
        <v>88.25</v>
      </c>
      <c r="F276" s="45">
        <v>88.25</v>
      </c>
      <c r="G276" s="45">
        <v>310923.0</v>
      </c>
      <c r="H276" s="45">
        <f>(G276-'Descriptive Stats'!$B$55)/('Descriptive Stats'!$B$56-'Descriptive Stats'!$B$55)</f>
        <v>0.01426354109</v>
      </c>
      <c r="I276" s="46">
        <f t="shared" si="2"/>
        <v>0.9438502674</v>
      </c>
      <c r="J276" s="46">
        <f t="shared" si="3"/>
        <v>-0.05614973262</v>
      </c>
      <c r="K276" s="47">
        <f t="shared" si="1"/>
        <v>5.900002</v>
      </c>
      <c r="L276" s="47">
        <f>(K276-'Descriptive Stats'!$B$60)/('Descriptive Stats'!$B$61-'Descriptive Stats'!$B$60)</f>
        <v>0.1436866598</v>
      </c>
      <c r="M276" s="57">
        <f t="shared" si="4"/>
        <v>-5.614973262</v>
      </c>
      <c r="N276" s="55">
        <f>(M276-'Descriptive Stats'!$B$65)/('Descriptive Stats'!$B$66-'Descriptive Stats'!$B$65)</f>
        <v>0.177907396</v>
      </c>
      <c r="O276" s="56">
        <f t="shared" si="5"/>
        <v>27.0141425</v>
      </c>
      <c r="P276" s="49"/>
      <c r="Q276" s="50">
        <v>0.0</v>
      </c>
      <c r="R276" s="51"/>
      <c r="S276" s="51"/>
      <c r="U276" s="52">
        <v>45171.0</v>
      </c>
      <c r="V276" s="53">
        <v>7.344</v>
      </c>
      <c r="W276" s="53">
        <v>7.343</v>
      </c>
      <c r="X276" s="53">
        <v>7.36</v>
      </c>
      <c r="Y276" s="53">
        <v>7.338</v>
      </c>
    </row>
    <row r="277">
      <c r="A277" s="44">
        <v>44694.0</v>
      </c>
      <c r="B277" s="45">
        <v>89.050003</v>
      </c>
      <c r="C277" s="45">
        <v>91.599998</v>
      </c>
      <c r="D277" s="45">
        <v>87.599998</v>
      </c>
      <c r="E277" s="45">
        <v>88.300003</v>
      </c>
      <c r="F277" s="45">
        <v>88.300003</v>
      </c>
      <c r="G277" s="45">
        <v>262920.0</v>
      </c>
      <c r="H277" s="45">
        <f>(G277-'Descriptive Stats'!$B$55)/('Descriptive Stats'!$B$56-'Descriptive Stats'!$B$55)</f>
        <v>0.01156324387</v>
      </c>
      <c r="I277" s="46">
        <f t="shared" si="2"/>
        <v>1.000566606</v>
      </c>
      <c r="J277" s="46">
        <f t="shared" si="3"/>
        <v>0.0005666062323</v>
      </c>
      <c r="K277" s="47">
        <f t="shared" si="1"/>
        <v>4</v>
      </c>
      <c r="L277" s="47">
        <f>(K277-'Descriptive Stats'!$B$60)/('Descriptive Stats'!$B$61-'Descriptive Stats'!$B$60)</f>
        <v>0.08853420219</v>
      </c>
      <c r="M277" s="54">
        <f t="shared" si="4"/>
        <v>0.05666062323</v>
      </c>
      <c r="N277" s="55">
        <f>(M277-'Descriptive Stats'!$B$65)/('Descriptive Stats'!$B$66-'Descriptive Stats'!$B$65)</f>
        <v>0.3911053278</v>
      </c>
      <c r="O277" s="56">
        <f t="shared" si="5"/>
        <v>-15.43887072</v>
      </c>
      <c r="P277" s="49"/>
      <c r="Q277" s="50">
        <v>0.0</v>
      </c>
      <c r="R277" s="51"/>
      <c r="S277" s="51"/>
      <c r="U277" s="52">
        <v>45140.0</v>
      </c>
      <c r="V277" s="53">
        <v>7.344</v>
      </c>
      <c r="W277" s="53">
        <v>7.33</v>
      </c>
      <c r="X277" s="53">
        <v>7.358</v>
      </c>
      <c r="Y277" s="53">
        <v>7.31</v>
      </c>
    </row>
    <row r="278">
      <c r="A278" s="44">
        <v>44697.0</v>
      </c>
      <c r="B278" s="45">
        <v>90.449997</v>
      </c>
      <c r="C278" s="45">
        <v>92.099998</v>
      </c>
      <c r="D278" s="45">
        <v>88.75</v>
      </c>
      <c r="E278" s="45">
        <v>90.949997</v>
      </c>
      <c r="F278" s="45">
        <v>90.949997</v>
      </c>
      <c r="G278" s="45">
        <v>288522.0</v>
      </c>
      <c r="H278" s="45">
        <f>(G278-'Descriptive Stats'!$B$55)/('Descriptive Stats'!$B$56-'Descriptive Stats'!$B$55)</f>
        <v>0.01300342489</v>
      </c>
      <c r="I278" s="46">
        <f t="shared" si="2"/>
        <v>1.030011256</v>
      </c>
      <c r="J278" s="46">
        <f t="shared" si="3"/>
        <v>0.03001125606</v>
      </c>
      <c r="K278" s="47">
        <f t="shared" si="1"/>
        <v>3.349998</v>
      </c>
      <c r="L278" s="47">
        <f>(K278-'Descriptive Stats'!$B$60)/('Descriptive Stats'!$B$61-'Descriptive Stats'!$B$60)</f>
        <v>0.06966621797</v>
      </c>
      <c r="M278" s="54">
        <f t="shared" si="4"/>
        <v>3.001125606</v>
      </c>
      <c r="N278" s="55">
        <f>(M278-'Descriptive Stats'!$B$65)/('Descriptive Stats'!$B$66-'Descriptive Stats'!$B$65)</f>
        <v>0.5017883968</v>
      </c>
      <c r="O278" s="58">
        <f t="shared" si="5"/>
        <v>9.737562757</v>
      </c>
      <c r="P278" s="49"/>
      <c r="Q278" s="50">
        <v>0.0</v>
      </c>
      <c r="R278" s="51"/>
      <c r="S278" s="51"/>
      <c r="U278" s="52">
        <v>45109.0</v>
      </c>
      <c r="V278" s="53">
        <v>7.309</v>
      </c>
      <c r="W278" s="53">
        <v>7.332</v>
      </c>
      <c r="X278" s="53">
        <v>7.332</v>
      </c>
      <c r="Y278" s="53">
        <v>7.306</v>
      </c>
    </row>
    <row r="279">
      <c r="A279" s="44">
        <v>44698.0</v>
      </c>
      <c r="B279" s="45">
        <v>91.949997</v>
      </c>
      <c r="C279" s="45">
        <v>92.449997</v>
      </c>
      <c r="D279" s="45">
        <v>90.5</v>
      </c>
      <c r="E279" s="45">
        <v>91.900002</v>
      </c>
      <c r="F279" s="45">
        <v>91.900002</v>
      </c>
      <c r="G279" s="45">
        <v>246836.0</v>
      </c>
      <c r="H279" s="45">
        <f>(G279-'Descriptive Stats'!$B$55)/('Descriptive Stats'!$B$56-'Descriptive Stats'!$B$55)</f>
        <v>0.01065847583</v>
      </c>
      <c r="I279" s="46">
        <f t="shared" si="2"/>
        <v>1.010445355</v>
      </c>
      <c r="J279" s="46">
        <f t="shared" si="3"/>
        <v>0.01044535493</v>
      </c>
      <c r="K279" s="47">
        <f t="shared" si="1"/>
        <v>1.949997</v>
      </c>
      <c r="L279" s="47">
        <f>(K279-'Descriptive Stats'!$B$60)/('Descriptive Stats'!$B$61-'Descriptive Stats'!$B$60)</f>
        <v>0.02902757873</v>
      </c>
      <c r="M279" s="54">
        <f t="shared" si="4"/>
        <v>1.044535493</v>
      </c>
      <c r="N279" s="55">
        <f>(M279-'Descriptive Stats'!$B$65)/('Descriptive Stats'!$B$66-'Descriptive Stats'!$B$65)</f>
        <v>0.4282397557</v>
      </c>
      <c r="O279" s="58">
        <f t="shared" si="5"/>
        <v>-14.44811834</v>
      </c>
      <c r="P279" s="49"/>
      <c r="Q279" s="50">
        <v>0.0</v>
      </c>
      <c r="R279" s="51"/>
      <c r="S279" s="51"/>
      <c r="U279" s="52">
        <v>45079.0</v>
      </c>
      <c r="V279" s="53">
        <v>7.32</v>
      </c>
      <c r="W279" s="53">
        <v>7.309</v>
      </c>
      <c r="X279" s="53">
        <v>7.335</v>
      </c>
      <c r="Y279" s="53">
        <v>7.309</v>
      </c>
    </row>
    <row r="280">
      <c r="A280" s="44">
        <v>44699.0</v>
      </c>
      <c r="B280" s="45">
        <v>93.0</v>
      </c>
      <c r="C280" s="45">
        <v>98.25</v>
      </c>
      <c r="D280" s="45">
        <v>93.0</v>
      </c>
      <c r="E280" s="45">
        <v>96.449997</v>
      </c>
      <c r="F280" s="45">
        <v>96.449997</v>
      </c>
      <c r="G280" s="45">
        <v>658213.0</v>
      </c>
      <c r="H280" s="45">
        <f>(G280-'Descriptive Stats'!$B$55)/('Descriptive Stats'!$B$56-'Descriptive Stats'!$B$55)</f>
        <v>0.03379953301</v>
      </c>
      <c r="I280" s="46">
        <f t="shared" si="2"/>
        <v>1.049510282</v>
      </c>
      <c r="J280" s="46">
        <f t="shared" si="3"/>
        <v>0.04951028184</v>
      </c>
      <c r="K280" s="47">
        <f t="shared" si="1"/>
        <v>5.25</v>
      </c>
      <c r="L280" s="47">
        <f>(K280-'Descriptive Stats'!$B$60)/('Descriptive Stats'!$B$61-'Descriptive Stats'!$B$60)</f>
        <v>0.1248186756</v>
      </c>
      <c r="M280" s="54">
        <f t="shared" si="4"/>
        <v>4.951028184</v>
      </c>
      <c r="N280" s="55">
        <f>(M280-'Descriptive Stats'!$B$65)/('Descriptive Stats'!$B$66-'Descriptive Stats'!$B$65)</f>
        <v>0.5750856521</v>
      </c>
      <c r="O280" s="56">
        <f t="shared" si="5"/>
        <v>166.6600496</v>
      </c>
      <c r="P280" s="49"/>
      <c r="Q280" s="50">
        <v>0.0</v>
      </c>
      <c r="R280" s="51"/>
      <c r="S280" s="51"/>
      <c r="U280" s="52">
        <v>45018.0</v>
      </c>
      <c r="V280" s="53">
        <v>7.277</v>
      </c>
      <c r="W280" s="53">
        <v>7.278</v>
      </c>
      <c r="X280" s="53">
        <v>7.278</v>
      </c>
      <c r="Y280" s="53">
        <v>7.277</v>
      </c>
    </row>
    <row r="281">
      <c r="A281" s="44">
        <v>44700.0</v>
      </c>
      <c r="B281" s="45">
        <v>92.099998</v>
      </c>
      <c r="C281" s="45">
        <v>95.900002</v>
      </c>
      <c r="D281" s="45">
        <v>92.099998</v>
      </c>
      <c r="E281" s="45">
        <v>93.050003</v>
      </c>
      <c r="F281" s="45">
        <v>93.050003</v>
      </c>
      <c r="G281" s="45">
        <v>373491.0</v>
      </c>
      <c r="H281" s="45">
        <f>(G281-'Descriptive Stats'!$B$55)/('Descriptive Stats'!$B$56-'Descriptive Stats'!$B$55)</f>
        <v>0.01778315853</v>
      </c>
      <c r="I281" s="46">
        <f t="shared" si="2"/>
        <v>0.9647486355</v>
      </c>
      <c r="J281" s="46">
        <f t="shared" si="3"/>
        <v>-0.0352513645</v>
      </c>
      <c r="K281" s="47">
        <f t="shared" si="1"/>
        <v>3.800004</v>
      </c>
      <c r="L281" s="47">
        <f>(K281-'Descriptive Stats'!$B$60)/('Descriptive Stats'!$B$61-'Descriptive Stats'!$B$60)</f>
        <v>0.08272880256</v>
      </c>
      <c r="M281" s="57">
        <f t="shared" si="4"/>
        <v>-3.52513645</v>
      </c>
      <c r="N281" s="55">
        <f>(M281-'Descriptive Stats'!$B$65)/('Descriptive Stats'!$B$66-'Descriptive Stats'!$B$65)</f>
        <v>0.2564648091</v>
      </c>
      <c r="O281" s="56">
        <f t="shared" si="5"/>
        <v>-43.25681808</v>
      </c>
      <c r="P281" s="49"/>
      <c r="Q281" s="50">
        <v>0.0</v>
      </c>
      <c r="R281" s="51"/>
      <c r="S281" s="51"/>
      <c r="U281" s="52">
        <v>44987.0</v>
      </c>
      <c r="V281" s="53">
        <v>7.277</v>
      </c>
      <c r="W281" s="53">
        <v>7.287</v>
      </c>
      <c r="X281" s="53">
        <v>7.298</v>
      </c>
      <c r="Y281" s="53">
        <v>7.277</v>
      </c>
    </row>
    <row r="282">
      <c r="A282" s="44">
        <v>44701.0</v>
      </c>
      <c r="B282" s="45">
        <v>94.699997</v>
      </c>
      <c r="C282" s="45">
        <v>95.550003</v>
      </c>
      <c r="D282" s="45">
        <v>93.849998</v>
      </c>
      <c r="E282" s="45">
        <v>94.449997</v>
      </c>
      <c r="F282" s="45">
        <v>94.449997</v>
      </c>
      <c r="G282" s="45">
        <v>118799.0</v>
      </c>
      <c r="H282" s="45">
        <f>(G282-'Descriptive Stats'!$B$55)/('Descriptive Stats'!$B$56-'Descriptive Stats'!$B$55)</f>
        <v>0.003456051922</v>
      </c>
      <c r="I282" s="46">
        <f t="shared" si="2"/>
        <v>1.015045609</v>
      </c>
      <c r="J282" s="46">
        <f t="shared" si="3"/>
        <v>0.0150456094</v>
      </c>
      <c r="K282" s="47">
        <f t="shared" si="1"/>
        <v>1.700005</v>
      </c>
      <c r="L282" s="47">
        <f>(K282-'Descriptive Stats'!$B$60)/('Descriptive Stats'!$B$61-'Descriptive Stats'!$B$60)</f>
        <v>0.02177091626</v>
      </c>
      <c r="M282" s="54">
        <f t="shared" si="4"/>
        <v>1.50456094</v>
      </c>
      <c r="N282" s="55">
        <f>(M282-'Descriptive Stats'!$B$65)/('Descriptive Stats'!$B$66-'Descriptive Stats'!$B$65)</f>
        <v>0.4455322107</v>
      </c>
      <c r="O282" s="58">
        <f t="shared" si="5"/>
        <v>-68.19227237</v>
      </c>
      <c r="P282" s="49"/>
      <c r="Q282" s="50">
        <v>0.0</v>
      </c>
      <c r="R282" s="51"/>
      <c r="S282" s="51"/>
      <c r="U282" s="52">
        <v>44959.0</v>
      </c>
      <c r="V282" s="53">
        <v>7.296</v>
      </c>
      <c r="W282" s="53">
        <v>7.255</v>
      </c>
      <c r="X282" s="53">
        <v>7.299</v>
      </c>
      <c r="Y282" s="53">
        <v>7.245</v>
      </c>
    </row>
    <row r="283">
      <c r="A283" s="44">
        <v>44704.0</v>
      </c>
      <c r="B283" s="45">
        <v>95.199997</v>
      </c>
      <c r="C283" s="45">
        <v>95.25</v>
      </c>
      <c r="D283" s="45">
        <v>91.5</v>
      </c>
      <c r="E283" s="45">
        <v>92.199997</v>
      </c>
      <c r="F283" s="45">
        <v>92.199997</v>
      </c>
      <c r="G283" s="45">
        <v>147001.0</v>
      </c>
      <c r="H283" s="45">
        <f>(G283-'Descriptive Stats'!$B$55)/('Descriptive Stats'!$B$56-'Descriptive Stats'!$B$55)</f>
        <v>0.005042489896</v>
      </c>
      <c r="I283" s="46">
        <f t="shared" si="2"/>
        <v>0.9761778711</v>
      </c>
      <c r="J283" s="46">
        <f t="shared" si="3"/>
        <v>-0.02382212887</v>
      </c>
      <c r="K283" s="47">
        <f t="shared" si="1"/>
        <v>3.75</v>
      </c>
      <c r="L283" s="47">
        <f>(K283-'Descriptive Stats'!$B$60)/('Descriptive Stats'!$B$61-'Descriptive Stats'!$B$60)</f>
        <v>0.08127730751</v>
      </c>
      <c r="M283" s="57">
        <f t="shared" si="4"/>
        <v>-2.382212887</v>
      </c>
      <c r="N283" s="55">
        <f>(M283-'Descriptive Stats'!$B$65)/('Descriptive Stats'!$B$66-'Descriptive Stats'!$B$65)</f>
        <v>0.2994275505</v>
      </c>
      <c r="O283" s="56">
        <f t="shared" si="5"/>
        <v>23.73925706</v>
      </c>
      <c r="P283" s="49"/>
      <c r="Q283" s="50">
        <v>0.0</v>
      </c>
      <c r="R283" s="51"/>
      <c r="S283" s="51"/>
      <c r="U283" s="52">
        <v>44928.0</v>
      </c>
      <c r="V283" s="53">
        <v>7.277</v>
      </c>
      <c r="W283" s="53">
        <v>7.416</v>
      </c>
      <c r="X283" s="53">
        <v>7.416</v>
      </c>
      <c r="Y283" s="53">
        <v>7.277</v>
      </c>
    </row>
    <row r="284">
      <c r="A284" s="44">
        <v>44705.0</v>
      </c>
      <c r="B284" s="45">
        <v>92.599998</v>
      </c>
      <c r="C284" s="45">
        <v>92.949997</v>
      </c>
      <c r="D284" s="45">
        <v>90.550003</v>
      </c>
      <c r="E284" s="45">
        <v>91.0</v>
      </c>
      <c r="F284" s="45">
        <v>91.0</v>
      </c>
      <c r="G284" s="45">
        <v>99936.0</v>
      </c>
      <c r="H284" s="45">
        <f>(G284-'Descriptive Stats'!$B$55)/('Descriptive Stats'!$B$56-'Descriptive Stats'!$B$55)</f>
        <v>0.00239495769</v>
      </c>
      <c r="I284" s="46">
        <f t="shared" si="2"/>
        <v>0.9869848477</v>
      </c>
      <c r="J284" s="46">
        <f t="shared" si="3"/>
        <v>-0.01301515227</v>
      </c>
      <c r="K284" s="47">
        <f t="shared" si="1"/>
        <v>2.399994</v>
      </c>
      <c r="L284" s="47">
        <f>(K284-'Descriptive Stats'!$B$60)/('Descriptive Stats'!$B$61-'Descriptive Stats'!$B$60)</f>
        <v>0.04208990207</v>
      </c>
      <c r="M284" s="57">
        <f t="shared" si="4"/>
        <v>-1.301515227</v>
      </c>
      <c r="N284" s="55">
        <f>(M284-'Descriptive Stats'!$B$65)/('Descriptive Stats'!$B$66-'Descriptive Stats'!$B$65)</f>
        <v>0.3400512069</v>
      </c>
      <c r="O284" s="56">
        <f t="shared" si="5"/>
        <v>-32.016789</v>
      </c>
      <c r="P284" s="49"/>
      <c r="Q284" s="50">
        <v>0.0</v>
      </c>
      <c r="R284" s="51"/>
      <c r="S284" s="51"/>
      <c r="U284" s="52" t="s">
        <v>220</v>
      </c>
      <c r="V284" s="53">
        <v>7.343</v>
      </c>
      <c r="W284" s="53">
        <v>7.405</v>
      </c>
      <c r="X284" s="53">
        <v>7.405</v>
      </c>
      <c r="Y284" s="53">
        <v>7.343</v>
      </c>
    </row>
    <row r="285">
      <c r="A285" s="44">
        <v>44706.0</v>
      </c>
      <c r="B285" s="45">
        <v>91.0</v>
      </c>
      <c r="C285" s="45">
        <v>91.699997</v>
      </c>
      <c r="D285" s="45">
        <v>85.900002</v>
      </c>
      <c r="E285" s="45">
        <v>87.150002</v>
      </c>
      <c r="F285" s="45">
        <v>87.150002</v>
      </c>
      <c r="G285" s="45">
        <v>270659.0</v>
      </c>
      <c r="H285" s="45">
        <f>(G285-'Descriptive Stats'!$B$55)/('Descriptive Stats'!$B$56-'Descriptive Stats'!$B$55)</f>
        <v>0.01199858333</v>
      </c>
      <c r="I285" s="46">
        <f t="shared" si="2"/>
        <v>0.9576923297</v>
      </c>
      <c r="J285" s="46">
        <f t="shared" si="3"/>
        <v>-0.04230767033</v>
      </c>
      <c r="K285" s="47">
        <f t="shared" si="1"/>
        <v>5.799995</v>
      </c>
      <c r="L285" s="47">
        <f>(K285-'Descriptive Stats'!$B$60)/('Descriptive Stats'!$B$61-'Descriptive Stats'!$B$60)</f>
        <v>0.1407836988</v>
      </c>
      <c r="M285" s="57">
        <f t="shared" si="4"/>
        <v>-4.230767033</v>
      </c>
      <c r="N285" s="55">
        <f>(M285-'Descriptive Stats'!$B$65)/('Descriptive Stats'!$B$66-'Descriptive Stats'!$B$65)</f>
        <v>0.2299400044</v>
      </c>
      <c r="O285" s="56">
        <f t="shared" si="5"/>
        <v>170.8323327</v>
      </c>
      <c r="P285" s="49"/>
      <c r="Q285" s="50">
        <v>0.0</v>
      </c>
      <c r="R285" s="51"/>
      <c r="S285" s="51"/>
      <c r="U285" s="52" t="s">
        <v>221</v>
      </c>
      <c r="V285" s="53">
        <v>7.401</v>
      </c>
      <c r="W285" s="53">
        <v>7.392</v>
      </c>
      <c r="X285" s="53">
        <v>7.407</v>
      </c>
      <c r="Y285" s="53">
        <v>7.377</v>
      </c>
    </row>
    <row r="286">
      <c r="A286" s="44">
        <v>44707.0</v>
      </c>
      <c r="B286" s="45">
        <v>87.550003</v>
      </c>
      <c r="C286" s="45">
        <v>87.599998</v>
      </c>
      <c r="D286" s="45">
        <v>83.25</v>
      </c>
      <c r="E286" s="45">
        <v>86.449997</v>
      </c>
      <c r="F286" s="45">
        <v>86.449997</v>
      </c>
      <c r="G286" s="45">
        <v>287363.0</v>
      </c>
      <c r="H286" s="45">
        <f>(G286-'Descriptive Stats'!$B$55)/('Descriptive Stats'!$B$56-'Descriptive Stats'!$B$55)</f>
        <v>0.01293822804</v>
      </c>
      <c r="I286" s="46">
        <f t="shared" si="2"/>
        <v>0.9919678143</v>
      </c>
      <c r="J286" s="46">
        <f t="shared" si="3"/>
        <v>-0.008032185702</v>
      </c>
      <c r="K286" s="47">
        <f t="shared" si="1"/>
        <v>4.349998</v>
      </c>
      <c r="L286" s="47">
        <f>(K286-'Descriptive Stats'!$B$60)/('Descriptive Stats'!$B$61-'Descriptive Stats'!$B$60)</f>
        <v>0.09869379669</v>
      </c>
      <c r="M286" s="57">
        <f t="shared" si="4"/>
        <v>-0.8032185702</v>
      </c>
      <c r="N286" s="55">
        <f>(M286-'Descriptive Stats'!$B$65)/('Descriptive Stats'!$B$66-'Descriptive Stats'!$B$65)</f>
        <v>0.3587822849</v>
      </c>
      <c r="O286" s="58">
        <f t="shared" si="5"/>
        <v>6.171603383</v>
      </c>
      <c r="P286" s="49"/>
      <c r="Q286" s="50">
        <v>0.0</v>
      </c>
      <c r="R286" s="51"/>
      <c r="S286" s="51"/>
      <c r="U286" s="52" t="s">
        <v>222</v>
      </c>
      <c r="V286" s="53">
        <v>7.387</v>
      </c>
      <c r="W286" s="53">
        <v>7.376</v>
      </c>
      <c r="X286" s="53">
        <v>7.403</v>
      </c>
      <c r="Y286" s="53">
        <v>7.373</v>
      </c>
    </row>
    <row r="287">
      <c r="A287" s="44">
        <v>44708.0</v>
      </c>
      <c r="B287" s="45">
        <v>87.0</v>
      </c>
      <c r="C287" s="45">
        <v>89.5</v>
      </c>
      <c r="D287" s="45">
        <v>87.0</v>
      </c>
      <c r="E287" s="45">
        <v>87.650002</v>
      </c>
      <c r="F287" s="45">
        <v>87.650002</v>
      </c>
      <c r="G287" s="45">
        <v>170620.0</v>
      </c>
      <c r="H287" s="45">
        <f>(G287-'Descriptive Stats'!$B$55)/('Descriptive Stats'!$B$56-'Descriptive Stats'!$B$55)</f>
        <v>0.006371121856</v>
      </c>
      <c r="I287" s="46">
        <f t="shared" si="2"/>
        <v>1.013880914</v>
      </c>
      <c r="J287" s="46">
        <f t="shared" si="3"/>
        <v>0.0138809143</v>
      </c>
      <c r="K287" s="47">
        <f t="shared" si="1"/>
        <v>2.5</v>
      </c>
      <c r="L287" s="47">
        <f>(K287-'Descriptive Stats'!$B$60)/('Descriptive Stats'!$B$61-'Descriptive Stats'!$B$60)</f>
        <v>0.04499283411</v>
      </c>
      <c r="M287" s="54">
        <f t="shared" si="4"/>
        <v>1.38809143</v>
      </c>
      <c r="N287" s="55">
        <f>(M287-'Descriptive Stats'!$B$65)/('Descriptive Stats'!$B$66-'Descriptive Stats'!$B$65)</f>
        <v>0.4411540969</v>
      </c>
      <c r="O287" s="58">
        <f t="shared" si="5"/>
        <v>-40.62561986</v>
      </c>
      <c r="P287" s="49"/>
      <c r="Q287" s="50">
        <v>0.0</v>
      </c>
      <c r="R287" s="51"/>
      <c r="S287" s="51"/>
      <c r="U287" s="52" t="s">
        <v>223</v>
      </c>
      <c r="V287" s="53">
        <v>7.347</v>
      </c>
      <c r="W287" s="53">
        <v>7.344</v>
      </c>
      <c r="X287" s="53">
        <v>7.358</v>
      </c>
      <c r="Y287" s="53">
        <v>7.331</v>
      </c>
    </row>
    <row r="288">
      <c r="A288" s="44">
        <v>44711.0</v>
      </c>
      <c r="B288" s="45">
        <v>88.800003</v>
      </c>
      <c r="C288" s="45">
        <v>89.900002</v>
      </c>
      <c r="D288" s="45">
        <v>87.050003</v>
      </c>
      <c r="E288" s="45">
        <v>88.900002</v>
      </c>
      <c r="F288" s="45">
        <v>88.900002</v>
      </c>
      <c r="G288" s="45">
        <v>194467.0</v>
      </c>
      <c r="H288" s="45">
        <f>(G288-'Descriptive Stats'!$B$55)/('Descriptive Stats'!$B$56-'Descriptive Stats'!$B$55)</f>
        <v>0.007712579426</v>
      </c>
      <c r="I288" s="46">
        <f t="shared" si="2"/>
        <v>1.014261266</v>
      </c>
      <c r="J288" s="46">
        <f t="shared" si="3"/>
        <v>0.01426126608</v>
      </c>
      <c r="K288" s="47">
        <f t="shared" si="1"/>
        <v>2.849999</v>
      </c>
      <c r="L288" s="47">
        <f>(K288-'Descriptive Stats'!$B$60)/('Descriptive Stats'!$B$61-'Descriptive Stats'!$B$60)</f>
        <v>0.05515245763</v>
      </c>
      <c r="M288" s="54">
        <f t="shared" si="4"/>
        <v>1.426126608</v>
      </c>
      <c r="N288" s="55">
        <f>(M288-'Descriptive Stats'!$B$65)/('Descriptive Stats'!$B$66-'Descriptive Stats'!$B$65)</f>
        <v>0.4425838473</v>
      </c>
      <c r="O288" s="58">
        <f t="shared" si="5"/>
        <v>13.97667331</v>
      </c>
      <c r="P288" s="49"/>
      <c r="Q288" s="50">
        <v>0.0</v>
      </c>
      <c r="R288" s="51"/>
      <c r="S288" s="51"/>
      <c r="U288" s="52" t="s">
        <v>224</v>
      </c>
      <c r="V288" s="53">
        <v>7.346</v>
      </c>
      <c r="W288" s="53">
        <v>7.362</v>
      </c>
      <c r="X288" s="53">
        <v>7.363</v>
      </c>
      <c r="Y288" s="53">
        <v>7.338</v>
      </c>
    </row>
    <row r="289">
      <c r="A289" s="44">
        <v>44712.0</v>
      </c>
      <c r="B289" s="45">
        <v>89.800003</v>
      </c>
      <c r="C289" s="45">
        <v>89.900002</v>
      </c>
      <c r="D289" s="45">
        <v>88.199997</v>
      </c>
      <c r="E289" s="45">
        <v>89.349998</v>
      </c>
      <c r="F289" s="45">
        <v>89.349998</v>
      </c>
      <c r="G289" s="45">
        <v>132845.0</v>
      </c>
      <c r="H289" s="45">
        <f>(G289-'Descriptive Stats'!$B$55)/('Descriptive Stats'!$B$56-'Descriptive Stats'!$B$55)</f>
        <v>0.004246177012</v>
      </c>
      <c r="I289" s="46">
        <f t="shared" si="2"/>
        <v>1.005061822</v>
      </c>
      <c r="J289" s="46">
        <f t="shared" si="3"/>
        <v>0.005061822158</v>
      </c>
      <c r="K289" s="47">
        <f t="shared" si="1"/>
        <v>1.700005</v>
      </c>
      <c r="L289" s="47">
        <f>(K289-'Descriptive Stats'!$B$60)/('Descriptive Stats'!$B$61-'Descriptive Stats'!$B$60)</f>
        <v>0.02177091626</v>
      </c>
      <c r="M289" s="54">
        <f t="shared" si="4"/>
        <v>0.5061822158</v>
      </c>
      <c r="N289" s="55">
        <f>(M289-'Descriptive Stats'!$B$65)/('Descriptive Stats'!$B$66-'Descriptive Stats'!$B$65)</f>
        <v>0.4080029407</v>
      </c>
      <c r="O289" s="56">
        <f t="shared" si="5"/>
        <v>-31.68763852</v>
      </c>
      <c r="P289" s="49"/>
      <c r="Q289" s="50">
        <v>0.0</v>
      </c>
      <c r="R289" s="51"/>
      <c r="S289" s="51"/>
      <c r="U289" s="52" t="s">
        <v>225</v>
      </c>
      <c r="V289" s="53">
        <v>7.352</v>
      </c>
      <c r="W289" s="53">
        <v>7.366</v>
      </c>
      <c r="X289" s="53">
        <v>7.366</v>
      </c>
      <c r="Y289" s="53">
        <v>7.35</v>
      </c>
    </row>
    <row r="290">
      <c r="A290" s="44">
        <v>44713.0</v>
      </c>
      <c r="B290" s="45">
        <v>90.0</v>
      </c>
      <c r="C290" s="45">
        <v>92.0</v>
      </c>
      <c r="D290" s="45">
        <v>87.800003</v>
      </c>
      <c r="E290" s="45">
        <v>89.449997</v>
      </c>
      <c r="F290" s="45">
        <v>89.449997</v>
      </c>
      <c r="G290" s="45">
        <v>178362.0</v>
      </c>
      <c r="H290" s="45">
        <f>(G290-'Descriptive Stats'!$B$55)/('Descriptive Stats'!$B$56-'Descriptive Stats'!$B$55)</f>
        <v>0.006806630075</v>
      </c>
      <c r="I290" s="46">
        <f t="shared" si="2"/>
        <v>1.001119183</v>
      </c>
      <c r="J290" s="46">
        <f t="shared" si="3"/>
        <v>0.001119183013</v>
      </c>
      <c r="K290" s="47">
        <f t="shared" si="1"/>
        <v>4.199997</v>
      </c>
      <c r="L290" s="47">
        <f>(K290-'Descriptive Stats'!$B$60)/('Descriptive Stats'!$B$61-'Descriptive Stats'!$B$60)</f>
        <v>0.09433963086</v>
      </c>
      <c r="M290" s="54">
        <f t="shared" si="4"/>
        <v>0.1119183013</v>
      </c>
      <c r="N290" s="55">
        <f>(M290-'Descriptive Stats'!$B$65)/('Descriptive Stats'!$B$66-'Descriptive Stats'!$B$65)</f>
        <v>0.3931824758</v>
      </c>
      <c r="O290" s="56">
        <f t="shared" si="5"/>
        <v>34.26323911</v>
      </c>
      <c r="P290" s="49"/>
      <c r="Q290" s="50">
        <v>0.0</v>
      </c>
      <c r="R290" s="51"/>
      <c r="S290" s="51"/>
      <c r="U290" s="52" t="s">
        <v>226</v>
      </c>
      <c r="V290" s="53">
        <v>7.347</v>
      </c>
      <c r="W290" s="53">
        <v>7.332</v>
      </c>
      <c r="X290" s="53">
        <v>7.356</v>
      </c>
      <c r="Y290" s="53">
        <v>7.327</v>
      </c>
    </row>
    <row r="291">
      <c r="A291" s="44">
        <v>44714.0</v>
      </c>
      <c r="B291" s="45">
        <v>89.699997</v>
      </c>
      <c r="C291" s="45">
        <v>90.25</v>
      </c>
      <c r="D291" s="45">
        <v>89.25</v>
      </c>
      <c r="E291" s="45">
        <v>89.599998</v>
      </c>
      <c r="F291" s="45">
        <v>89.599998</v>
      </c>
      <c r="G291" s="45">
        <v>57361.0</v>
      </c>
      <c r="H291" s="45">
        <f>(G291-'Descriptive Stats'!$B$55)/('Descriptive Stats'!$B$56-'Descriptive Stats'!$B$55)</f>
        <v>0</v>
      </c>
      <c r="I291" s="46">
        <f t="shared" si="2"/>
        <v>1.001676926</v>
      </c>
      <c r="J291" s="46">
        <f t="shared" si="3"/>
        <v>0.001676925713</v>
      </c>
      <c r="K291" s="47">
        <f t="shared" si="1"/>
        <v>1</v>
      </c>
      <c r="L291" s="47">
        <f>(K291-'Descriptive Stats'!$B$60)/('Descriptive Stats'!$B$61-'Descriptive Stats'!$B$60)</f>
        <v>0.001451466019</v>
      </c>
      <c r="M291" s="54">
        <f t="shared" si="4"/>
        <v>0.1676925713</v>
      </c>
      <c r="N291" s="55">
        <f>(M291-'Descriptive Stats'!$B$65)/('Descriptive Stats'!$B$66-'Descriptive Stats'!$B$65)</f>
        <v>0.3952790425</v>
      </c>
      <c r="O291" s="58">
        <f t="shared" si="5"/>
        <v>-67.8401229</v>
      </c>
      <c r="P291" s="49"/>
      <c r="Q291" s="50">
        <v>0.0</v>
      </c>
      <c r="R291" s="51"/>
      <c r="S291" s="51"/>
      <c r="U291" s="52" t="s">
        <v>227</v>
      </c>
      <c r="V291" s="53">
        <v>7.313</v>
      </c>
      <c r="W291" s="53">
        <v>7.299</v>
      </c>
      <c r="X291" s="53">
        <v>7.314</v>
      </c>
      <c r="Y291" s="53">
        <v>7.281</v>
      </c>
    </row>
    <row r="292">
      <c r="A292" s="44">
        <v>44715.0</v>
      </c>
      <c r="B292" s="45">
        <v>90.050003</v>
      </c>
      <c r="C292" s="45">
        <v>91.400002</v>
      </c>
      <c r="D292" s="45">
        <v>88.5</v>
      </c>
      <c r="E292" s="45">
        <v>88.949997</v>
      </c>
      <c r="F292" s="45">
        <v>88.949997</v>
      </c>
      <c r="G292" s="45">
        <v>114013.0</v>
      </c>
      <c r="H292" s="45">
        <f>(G292-'Descriptive Stats'!$B$55)/('Descriptive Stats'!$B$56-'Descriptive Stats'!$B$55)</f>
        <v>0.003186826613</v>
      </c>
      <c r="I292" s="46">
        <f t="shared" si="2"/>
        <v>0.9927455244</v>
      </c>
      <c r="J292" s="46">
        <f t="shared" si="3"/>
        <v>-0.007254475608</v>
      </c>
      <c r="K292" s="47">
        <f t="shared" si="1"/>
        <v>2.900002</v>
      </c>
      <c r="L292" s="47">
        <f>(K292-'Descriptive Stats'!$B$60)/('Descriptive Stats'!$B$61-'Descriptive Stats'!$B$60)</f>
        <v>0.05660392365</v>
      </c>
      <c r="M292" s="57">
        <f t="shared" si="4"/>
        <v>-0.7254475608</v>
      </c>
      <c r="N292" s="55">
        <f>(M292-'Descriptive Stats'!$B$65)/('Descriptive Stats'!$B$66-'Descriptive Stats'!$B$65)</f>
        <v>0.3617057138</v>
      </c>
      <c r="O292" s="56">
        <f t="shared" si="5"/>
        <v>98.76396855</v>
      </c>
      <c r="P292" s="49"/>
      <c r="Q292" s="50">
        <v>0.0</v>
      </c>
      <c r="R292" s="51"/>
      <c r="S292" s="51"/>
      <c r="U292" s="52" t="s">
        <v>228</v>
      </c>
      <c r="V292" s="53">
        <v>7.325</v>
      </c>
      <c r="W292" s="53">
        <v>7.325</v>
      </c>
      <c r="X292" s="53">
        <v>7.327</v>
      </c>
      <c r="Y292" s="53">
        <v>7.313</v>
      </c>
    </row>
    <row r="293">
      <c r="A293" s="44">
        <v>44718.0</v>
      </c>
      <c r="B293" s="45">
        <v>89.800003</v>
      </c>
      <c r="C293" s="45">
        <v>90.0</v>
      </c>
      <c r="D293" s="45">
        <v>87.449997</v>
      </c>
      <c r="E293" s="45">
        <v>88.949997</v>
      </c>
      <c r="F293" s="45">
        <v>88.949997</v>
      </c>
      <c r="G293" s="45">
        <v>90594.0</v>
      </c>
      <c r="H293" s="45">
        <f>(G293-'Descriptive Stats'!$B$55)/('Descriptive Stats'!$B$56-'Descriptive Stats'!$B$55)</f>
        <v>0.001869445189</v>
      </c>
      <c r="I293" s="46">
        <f t="shared" si="2"/>
        <v>1</v>
      </c>
      <c r="J293" s="46">
        <f t="shared" si="3"/>
        <v>0</v>
      </c>
      <c r="K293" s="47">
        <f t="shared" si="1"/>
        <v>2.550003</v>
      </c>
      <c r="L293" s="47">
        <f>(K293-'Descriptive Stats'!$B$60)/('Descriptive Stats'!$B$61-'Descriptive Stats'!$B$60)</f>
        <v>0.04644430013</v>
      </c>
      <c r="M293" s="54">
        <f t="shared" si="4"/>
        <v>0</v>
      </c>
      <c r="N293" s="55">
        <f>(M293-'Descriptive Stats'!$B$65)/('Descriptive Stats'!$B$66-'Descriptive Stats'!$B$65)</f>
        <v>0.3889754429</v>
      </c>
      <c r="O293" s="56">
        <f t="shared" si="5"/>
        <v>-20.5406401</v>
      </c>
      <c r="P293" s="49"/>
      <c r="Q293" s="50">
        <v>0.0</v>
      </c>
      <c r="R293" s="51"/>
      <c r="S293" s="51"/>
      <c r="U293" s="52" t="s">
        <v>229</v>
      </c>
      <c r="V293" s="53">
        <v>7.333</v>
      </c>
      <c r="W293" s="53">
        <v>7.345</v>
      </c>
      <c r="X293" s="53">
        <v>7.345</v>
      </c>
      <c r="Y293" s="53">
        <v>7.331</v>
      </c>
    </row>
    <row r="294">
      <c r="A294" s="44">
        <v>44719.0</v>
      </c>
      <c r="B294" s="45">
        <v>88.949997</v>
      </c>
      <c r="C294" s="45">
        <v>90.25</v>
      </c>
      <c r="D294" s="45">
        <v>87.800003</v>
      </c>
      <c r="E294" s="45">
        <v>88.150002</v>
      </c>
      <c r="F294" s="45">
        <v>88.150002</v>
      </c>
      <c r="G294" s="45">
        <v>94535.0</v>
      </c>
      <c r="H294" s="45">
        <f>(G294-'Descriptive Stats'!$B$55)/('Descriptive Stats'!$B$56-'Descriptive Stats'!$B$55)</f>
        <v>0.002091136986</v>
      </c>
      <c r="I294" s="46">
        <f t="shared" si="2"/>
        <v>0.9910062392</v>
      </c>
      <c r="J294" s="46">
        <f t="shared" si="3"/>
        <v>-0.008993760843</v>
      </c>
      <c r="K294" s="47">
        <f t="shared" si="1"/>
        <v>2.449997</v>
      </c>
      <c r="L294" s="47">
        <f>(K294-'Descriptive Stats'!$B$60)/('Descriptive Stats'!$B$61-'Descriptive Stats'!$B$60)</f>
        <v>0.04354136809</v>
      </c>
      <c r="M294" s="57">
        <f t="shared" si="4"/>
        <v>-0.8993760843</v>
      </c>
      <c r="N294" s="55">
        <f>(M294-'Descriptive Stats'!$B$65)/('Descriptive Stats'!$B$66-'Descriptive Stats'!$B$65)</f>
        <v>0.3551677033</v>
      </c>
      <c r="O294" s="56">
        <f t="shared" si="5"/>
        <v>4.350177716</v>
      </c>
      <c r="P294" s="49"/>
      <c r="Q294" s="50">
        <v>0.0</v>
      </c>
      <c r="R294" s="51"/>
      <c r="S294" s="51"/>
      <c r="U294" s="52" t="s">
        <v>230</v>
      </c>
      <c r="V294" s="53">
        <v>7.327</v>
      </c>
      <c r="W294" s="53">
        <v>7.326</v>
      </c>
      <c r="X294" s="53">
        <v>7.329</v>
      </c>
      <c r="Y294" s="53">
        <v>7.308</v>
      </c>
    </row>
    <row r="295">
      <c r="A295" s="44">
        <v>44720.0</v>
      </c>
      <c r="B295" s="45">
        <v>89.0</v>
      </c>
      <c r="C295" s="45">
        <v>90.0</v>
      </c>
      <c r="D295" s="45">
        <v>88.0</v>
      </c>
      <c r="E295" s="45">
        <v>88.5</v>
      </c>
      <c r="F295" s="45">
        <v>88.5</v>
      </c>
      <c r="G295" s="45">
        <v>65468.0</v>
      </c>
      <c r="H295" s="45">
        <f>(G295-'Descriptive Stats'!$B$55)/('Descriptive Stats'!$B$56-'Descriptive Stats'!$B$55)</f>
        <v>0.0004560404461</v>
      </c>
      <c r="I295" s="46">
        <f t="shared" si="2"/>
        <v>1.003970482</v>
      </c>
      <c r="J295" s="46">
        <f t="shared" si="3"/>
        <v>0.003970482043</v>
      </c>
      <c r="K295" s="47">
        <f t="shared" si="1"/>
        <v>2</v>
      </c>
      <c r="L295" s="47">
        <f>(K295-'Descriptive Stats'!$B$60)/('Descriptive Stats'!$B$61-'Descriptive Stats'!$B$60)</f>
        <v>0.03047904474</v>
      </c>
      <c r="M295" s="54">
        <f t="shared" si="4"/>
        <v>0.3970482043</v>
      </c>
      <c r="N295" s="55">
        <f>(M295-'Descriptive Stats'!$B$65)/('Descriptive Stats'!$B$66-'Descriptive Stats'!$B$65)</f>
        <v>0.4039005698</v>
      </c>
      <c r="O295" s="56">
        <f t="shared" si="5"/>
        <v>-30.74734225</v>
      </c>
      <c r="P295" s="49"/>
      <c r="Q295" s="50">
        <v>0.0</v>
      </c>
      <c r="R295" s="51"/>
      <c r="S295" s="51"/>
      <c r="U295" s="52" t="s">
        <v>231</v>
      </c>
      <c r="V295" s="53">
        <v>7.299</v>
      </c>
      <c r="W295" s="53">
        <v>7.266</v>
      </c>
      <c r="X295" s="53">
        <v>7.301</v>
      </c>
      <c r="Y295" s="53">
        <v>7.266</v>
      </c>
    </row>
    <row r="296">
      <c r="A296" s="44">
        <v>44721.0</v>
      </c>
      <c r="B296" s="45">
        <v>88.050003</v>
      </c>
      <c r="C296" s="45">
        <v>88.5</v>
      </c>
      <c r="D296" s="45">
        <v>86.349998</v>
      </c>
      <c r="E296" s="45">
        <v>86.599998</v>
      </c>
      <c r="F296" s="45">
        <v>86.599998</v>
      </c>
      <c r="G296" s="45">
        <v>157970.0</v>
      </c>
      <c r="H296" s="45">
        <f>(G296-'Descriptive Stats'!$B$55)/('Descriptive Stats'!$B$56-'Descriptive Stats'!$B$55)</f>
        <v>0.005659525502</v>
      </c>
      <c r="I296" s="46">
        <f t="shared" si="2"/>
        <v>0.9785310508</v>
      </c>
      <c r="J296" s="46">
        <f t="shared" si="3"/>
        <v>-0.02146894915</v>
      </c>
      <c r="K296" s="47">
        <f t="shared" si="1"/>
        <v>2.150002</v>
      </c>
      <c r="L296" s="47">
        <f>(K296-'Descriptive Stats'!$B$60)/('Descriptive Stats'!$B$61-'Descriptive Stats'!$B$60)</f>
        <v>0.03483323961</v>
      </c>
      <c r="M296" s="57">
        <f t="shared" si="4"/>
        <v>-2.146894915</v>
      </c>
      <c r="N296" s="55">
        <f>(M296-'Descriptive Stats'!$B$65)/('Descriptive Stats'!$B$66-'Descriptive Stats'!$B$65)</f>
        <v>0.3082732034</v>
      </c>
      <c r="O296" s="58">
        <f t="shared" si="5"/>
        <v>141.2934563</v>
      </c>
      <c r="P296" s="49"/>
      <c r="Q296" s="50">
        <v>0.0</v>
      </c>
      <c r="R296" s="51"/>
      <c r="S296" s="51"/>
      <c r="U296" s="52">
        <v>45261.0</v>
      </c>
      <c r="V296" s="53">
        <v>7.286</v>
      </c>
      <c r="W296" s="53">
        <v>7.295</v>
      </c>
      <c r="X296" s="53">
        <v>7.299</v>
      </c>
      <c r="Y296" s="53">
        <v>7.277</v>
      </c>
    </row>
    <row r="297">
      <c r="A297" s="44">
        <v>44722.0</v>
      </c>
      <c r="B297" s="45">
        <v>86.349998</v>
      </c>
      <c r="C297" s="45">
        <v>86.349998</v>
      </c>
      <c r="D297" s="45">
        <v>84.099998</v>
      </c>
      <c r="E297" s="45">
        <v>85.349998</v>
      </c>
      <c r="F297" s="45">
        <v>85.349998</v>
      </c>
      <c r="G297" s="45">
        <v>330240.0</v>
      </c>
      <c r="H297" s="45">
        <f>(G297-'Descriptive Stats'!$B$55)/('Descriptive Stats'!$B$56-'Descriptive Stats'!$B$55)</f>
        <v>0.01535017403</v>
      </c>
      <c r="I297" s="46">
        <f t="shared" si="2"/>
        <v>0.9855658195</v>
      </c>
      <c r="J297" s="46">
        <f t="shared" si="3"/>
        <v>-0.01443418047</v>
      </c>
      <c r="K297" s="47">
        <f t="shared" si="1"/>
        <v>2.25</v>
      </c>
      <c r="L297" s="47">
        <f>(K297-'Descriptive Stats'!$B$60)/('Descriptive Stats'!$B$61-'Descriptive Stats'!$B$60)</f>
        <v>0.03773593943</v>
      </c>
      <c r="M297" s="57">
        <f t="shared" si="4"/>
        <v>-1.443418047</v>
      </c>
      <c r="N297" s="55">
        <f>(M297-'Descriptive Stats'!$B$65)/('Descriptive Stats'!$B$66-'Descriptive Stats'!$B$65)</f>
        <v>0.3347170495</v>
      </c>
      <c r="O297" s="56">
        <f t="shared" si="5"/>
        <v>109.0523517</v>
      </c>
      <c r="P297" s="49"/>
      <c r="Q297" s="50">
        <v>0.0</v>
      </c>
      <c r="R297" s="51"/>
      <c r="S297" s="51"/>
      <c r="U297" s="52">
        <v>45231.0</v>
      </c>
      <c r="V297" s="53">
        <v>7.291</v>
      </c>
      <c r="W297" s="53">
        <v>7.332</v>
      </c>
      <c r="X297" s="53">
        <v>7.332</v>
      </c>
      <c r="Y297" s="53">
        <v>7.29</v>
      </c>
    </row>
    <row r="298">
      <c r="A298" s="44">
        <v>44725.0</v>
      </c>
      <c r="B298" s="45">
        <v>84.300003</v>
      </c>
      <c r="C298" s="45">
        <v>84.5</v>
      </c>
      <c r="D298" s="45">
        <v>79.0</v>
      </c>
      <c r="E298" s="45">
        <v>80.349998</v>
      </c>
      <c r="F298" s="45">
        <v>80.349998</v>
      </c>
      <c r="G298" s="45">
        <v>299296.0</v>
      </c>
      <c r="H298" s="45">
        <f>(G298-'Descriptive Stats'!$B$55)/('Descriptive Stats'!$B$56-'Descriptive Stats'!$B$55)</f>
        <v>0.01360949122</v>
      </c>
      <c r="I298" s="46">
        <f t="shared" si="2"/>
        <v>0.9414176905</v>
      </c>
      <c r="J298" s="46">
        <f t="shared" si="3"/>
        <v>-0.05858230952</v>
      </c>
      <c r="K298" s="47">
        <f t="shared" si="1"/>
        <v>5.5</v>
      </c>
      <c r="L298" s="47">
        <f>(K298-'Descriptive Stats'!$B$60)/('Descriptive Stats'!$B$61-'Descriptive Stats'!$B$60)</f>
        <v>0.1320755703</v>
      </c>
      <c r="M298" s="57">
        <f t="shared" si="4"/>
        <v>-5.858230952</v>
      </c>
      <c r="N298" s="55">
        <f>(M298-'Descriptive Stats'!$B$65)/('Descriptive Stats'!$B$66-'Descriptive Stats'!$B$65)</f>
        <v>0.1687632873</v>
      </c>
      <c r="O298" s="56">
        <f t="shared" si="5"/>
        <v>-9.370155039</v>
      </c>
      <c r="P298" s="49"/>
      <c r="Q298" s="50">
        <v>0.0</v>
      </c>
      <c r="R298" s="51"/>
      <c r="S298" s="51"/>
      <c r="U298" s="52">
        <v>45200.0</v>
      </c>
      <c r="V298" s="53">
        <v>7.313</v>
      </c>
      <c r="W298" s="53">
        <v>7.332</v>
      </c>
      <c r="X298" s="53">
        <v>7.34</v>
      </c>
      <c r="Y298" s="53">
        <v>7.313</v>
      </c>
    </row>
    <row r="299">
      <c r="A299" s="44">
        <v>44726.0</v>
      </c>
      <c r="B299" s="45">
        <v>83.0</v>
      </c>
      <c r="C299" s="45">
        <v>83.349998</v>
      </c>
      <c r="D299" s="45">
        <v>79.150002</v>
      </c>
      <c r="E299" s="45">
        <v>79.650002</v>
      </c>
      <c r="F299" s="45">
        <v>79.650002</v>
      </c>
      <c r="G299" s="45">
        <v>159108.0</v>
      </c>
      <c r="H299" s="45">
        <f>(G299-'Descriptive Stats'!$B$55)/('Descriptive Stats'!$B$56-'Descriptive Stats'!$B$55)</f>
        <v>0.005723541047</v>
      </c>
      <c r="I299" s="46">
        <f t="shared" si="2"/>
        <v>0.9912881641</v>
      </c>
      <c r="J299" s="46">
        <f t="shared" si="3"/>
        <v>-0.008711835936</v>
      </c>
      <c r="K299" s="47">
        <f t="shared" si="1"/>
        <v>4.199996</v>
      </c>
      <c r="L299" s="47">
        <f>(K299-'Descriptive Stats'!$B$60)/('Descriptive Stats'!$B$61-'Descriptive Stats'!$B$60)</f>
        <v>0.09433960183</v>
      </c>
      <c r="M299" s="57">
        <f t="shared" si="4"/>
        <v>-0.8711835936</v>
      </c>
      <c r="N299" s="55">
        <f>(M299-'Descriptive Stats'!$B$65)/('Descriptive Stats'!$B$66-'Descriptive Stats'!$B$65)</f>
        <v>0.3562274651</v>
      </c>
      <c r="O299" s="56">
        <f t="shared" si="5"/>
        <v>-46.83924944</v>
      </c>
      <c r="P299" s="49"/>
      <c r="Q299" s="50">
        <v>0.0</v>
      </c>
      <c r="R299" s="51"/>
      <c r="S299" s="51"/>
      <c r="U299" s="52">
        <v>45170.0</v>
      </c>
      <c r="V299" s="53">
        <v>7.342</v>
      </c>
      <c r="W299" s="53">
        <v>7.338</v>
      </c>
      <c r="X299" s="53">
        <v>7.349</v>
      </c>
      <c r="Y299" s="53">
        <v>7.323</v>
      </c>
    </row>
    <row r="300">
      <c r="A300" s="44">
        <v>44727.0</v>
      </c>
      <c r="B300" s="45">
        <v>80.0</v>
      </c>
      <c r="C300" s="45">
        <v>81.099998</v>
      </c>
      <c r="D300" s="45">
        <v>79.5</v>
      </c>
      <c r="E300" s="45">
        <v>80.050003</v>
      </c>
      <c r="F300" s="45">
        <v>80.050003</v>
      </c>
      <c r="G300" s="45">
        <v>183980.0</v>
      </c>
      <c r="H300" s="45">
        <f>(G300-'Descriptive Stats'!$B$55)/('Descriptive Stats'!$B$56-'Descriptive Stats'!$B$55)</f>
        <v>0.00712265761</v>
      </c>
      <c r="I300" s="46">
        <f t="shared" si="2"/>
        <v>1.005021984</v>
      </c>
      <c r="J300" s="46">
        <f t="shared" si="3"/>
        <v>0.005021983552</v>
      </c>
      <c r="K300" s="47">
        <f t="shared" si="1"/>
        <v>1.599998</v>
      </c>
      <c r="L300" s="47">
        <f>(K300-'Descriptive Stats'!$B$60)/('Descriptive Stats'!$B$61-'Descriptive Stats'!$B$60)</f>
        <v>0.0188679552</v>
      </c>
      <c r="M300" s="54">
        <f t="shared" si="4"/>
        <v>0.5021983552</v>
      </c>
      <c r="N300" s="55">
        <f>(M300-'Descriptive Stats'!$B$65)/('Descriptive Stats'!$B$66-'Descriptive Stats'!$B$65)</f>
        <v>0.4078531865</v>
      </c>
      <c r="O300" s="56">
        <f t="shared" si="5"/>
        <v>15.63214923</v>
      </c>
      <c r="P300" s="49"/>
      <c r="Q300" s="50">
        <v>0.0</v>
      </c>
      <c r="R300" s="51"/>
      <c r="S300" s="51"/>
      <c r="U300" s="52">
        <v>45078.0</v>
      </c>
      <c r="V300" s="53">
        <v>7.373</v>
      </c>
      <c r="W300" s="53">
        <v>7.358</v>
      </c>
      <c r="X300" s="53">
        <v>7.378</v>
      </c>
      <c r="Y300" s="53">
        <v>7.33</v>
      </c>
    </row>
    <row r="301">
      <c r="A301" s="44">
        <v>44728.0</v>
      </c>
      <c r="B301" s="45">
        <v>82.5</v>
      </c>
      <c r="C301" s="45">
        <v>82.5</v>
      </c>
      <c r="D301" s="45">
        <v>75.550003</v>
      </c>
      <c r="E301" s="45">
        <v>78.25</v>
      </c>
      <c r="F301" s="45">
        <v>78.25</v>
      </c>
      <c r="G301" s="45">
        <v>196130.0</v>
      </c>
      <c r="H301" s="45">
        <f>(G301-'Descriptive Stats'!$B$55)/('Descriptive Stats'!$B$56-'Descriptive Stats'!$B$55)</f>
        <v>0.007806127627</v>
      </c>
      <c r="I301" s="46">
        <f t="shared" si="2"/>
        <v>0.9775140171</v>
      </c>
      <c r="J301" s="46">
        <f t="shared" si="3"/>
        <v>-0.02248598292</v>
      </c>
      <c r="K301" s="47">
        <f t="shared" si="1"/>
        <v>6.949997</v>
      </c>
      <c r="L301" s="47">
        <f>(K301-'Descriptive Stats'!$B$60)/('Descriptive Stats'!$B$61-'Descriptive Stats'!$B$60)</f>
        <v>0.1741654724</v>
      </c>
      <c r="M301" s="57">
        <f t="shared" si="4"/>
        <v>-2.248598292</v>
      </c>
      <c r="N301" s="55">
        <f>(M301-'Descriptive Stats'!$B$65)/('Descriptive Stats'!$B$66-'Descriptive Stats'!$B$65)</f>
        <v>0.3044501517</v>
      </c>
      <c r="O301" s="56">
        <f t="shared" si="5"/>
        <v>6.603978693</v>
      </c>
      <c r="P301" s="49"/>
      <c r="Q301" s="50">
        <v>0.0</v>
      </c>
      <c r="R301" s="51"/>
      <c r="S301" s="51"/>
      <c r="U301" s="52">
        <v>45047.0</v>
      </c>
      <c r="V301" s="53">
        <v>7.327</v>
      </c>
      <c r="W301" s="53">
        <v>7.317</v>
      </c>
      <c r="X301" s="53">
        <v>7.331</v>
      </c>
      <c r="Y301" s="53">
        <v>7.317</v>
      </c>
    </row>
    <row r="302">
      <c r="A302" s="44">
        <v>44729.0</v>
      </c>
      <c r="B302" s="45">
        <v>77.25</v>
      </c>
      <c r="C302" s="45">
        <v>78.199997</v>
      </c>
      <c r="D302" s="45">
        <v>75.75</v>
      </c>
      <c r="E302" s="45">
        <v>76.550003</v>
      </c>
      <c r="F302" s="45">
        <v>76.550003</v>
      </c>
      <c r="G302" s="45">
        <v>115944.0</v>
      </c>
      <c r="H302" s="45">
        <f>(G302-'Descriptive Stats'!$B$55)/('Descriptive Stats'!$B$56-'Descriptive Stats'!$B$55)</f>
        <v>0.003295450531</v>
      </c>
      <c r="I302" s="46">
        <f t="shared" si="2"/>
        <v>0.9782747987</v>
      </c>
      <c r="J302" s="46">
        <f t="shared" si="3"/>
        <v>-0.02172520128</v>
      </c>
      <c r="K302" s="47">
        <f t="shared" si="1"/>
        <v>2.449997</v>
      </c>
      <c r="L302" s="47">
        <f>(K302-'Descriptive Stats'!$B$60)/('Descriptive Stats'!$B$61-'Descriptive Stats'!$B$60)</f>
        <v>0.04354136809</v>
      </c>
      <c r="M302" s="57">
        <f t="shared" si="4"/>
        <v>-2.172520128</v>
      </c>
      <c r="N302" s="55">
        <f>(M302-'Descriptive Stats'!$B$65)/('Descriptive Stats'!$B$66-'Descriptive Stats'!$B$65)</f>
        <v>0.3073099462</v>
      </c>
      <c r="O302" s="56">
        <f t="shared" si="5"/>
        <v>-40.88410748</v>
      </c>
      <c r="P302" s="49"/>
      <c r="Q302" s="50">
        <v>0.0</v>
      </c>
      <c r="R302" s="51"/>
      <c r="S302" s="51"/>
      <c r="U302" s="52">
        <v>45017.0</v>
      </c>
      <c r="V302" s="53">
        <v>7.321</v>
      </c>
      <c r="W302" s="53">
        <v>7.317</v>
      </c>
      <c r="X302" s="53">
        <v>7.324</v>
      </c>
      <c r="Y302" s="53">
        <v>7.308</v>
      </c>
    </row>
    <row r="303">
      <c r="A303" s="44">
        <v>44732.0</v>
      </c>
      <c r="B303" s="45">
        <v>75.0</v>
      </c>
      <c r="C303" s="45">
        <v>76.099998</v>
      </c>
      <c r="D303" s="45">
        <v>71.0</v>
      </c>
      <c r="E303" s="45">
        <v>71.599998</v>
      </c>
      <c r="F303" s="45">
        <v>71.599998</v>
      </c>
      <c r="G303" s="45">
        <v>212667.0</v>
      </c>
      <c r="H303" s="45">
        <f>(G303-'Descriptive Stats'!$B$55)/('Descriptive Stats'!$B$56-'Descriptive Stats'!$B$55)</f>
        <v>0.008736378133</v>
      </c>
      <c r="I303" s="46">
        <f t="shared" si="2"/>
        <v>0.9353363187</v>
      </c>
      <c r="J303" s="46">
        <f t="shared" si="3"/>
        <v>-0.06466368133</v>
      </c>
      <c r="K303" s="47">
        <f t="shared" si="1"/>
        <v>5.099998</v>
      </c>
      <c r="L303" s="47">
        <f>(K303-'Descriptive Stats'!$B$60)/('Descriptive Stats'!$B$61-'Descriptive Stats'!$B$60)</f>
        <v>0.1204644807</v>
      </c>
      <c r="M303" s="57">
        <f t="shared" si="4"/>
        <v>-6.466368133</v>
      </c>
      <c r="N303" s="55">
        <f>(M303-'Descriptive Stats'!$B$65)/('Descriptive Stats'!$B$66-'Descriptive Stats'!$B$65)</f>
        <v>0.1459032805</v>
      </c>
      <c r="O303" s="58">
        <f t="shared" si="5"/>
        <v>83.42216932</v>
      </c>
      <c r="P303" s="49"/>
      <c r="Q303" s="50">
        <v>0.0</v>
      </c>
      <c r="R303" s="51"/>
      <c r="S303" s="51"/>
      <c r="U303" s="52">
        <v>44986.0</v>
      </c>
      <c r="V303" s="53">
        <v>7.321</v>
      </c>
      <c r="W303" s="53">
        <v>7.338</v>
      </c>
      <c r="X303" s="53">
        <v>7.338</v>
      </c>
      <c r="Y303" s="53">
        <v>7.321</v>
      </c>
    </row>
    <row r="304">
      <c r="A304" s="44">
        <v>44733.0</v>
      </c>
      <c r="B304" s="45">
        <v>71.599998</v>
      </c>
      <c r="C304" s="45">
        <v>74.25</v>
      </c>
      <c r="D304" s="45">
        <v>71.550003</v>
      </c>
      <c r="E304" s="45">
        <v>73.150002</v>
      </c>
      <c r="F304" s="45">
        <v>73.150002</v>
      </c>
      <c r="G304" s="45">
        <v>244183.0</v>
      </c>
      <c r="H304" s="45">
        <f>(G304-'Descriptive Stats'!$B$55)/('Descriptive Stats'!$B$56-'Descriptive Stats'!$B$55)</f>
        <v>0.01050923748</v>
      </c>
      <c r="I304" s="46">
        <f t="shared" si="2"/>
        <v>1.021648101</v>
      </c>
      <c r="J304" s="46">
        <f t="shared" si="3"/>
        <v>0.02164810116</v>
      </c>
      <c r="K304" s="47">
        <f t="shared" si="1"/>
        <v>2.699997</v>
      </c>
      <c r="L304" s="47">
        <f>(K304-'Descriptive Stats'!$B$60)/('Descriptive Stats'!$B$61-'Descriptive Stats'!$B$60)</f>
        <v>0.05079826277</v>
      </c>
      <c r="M304" s="54">
        <f t="shared" si="4"/>
        <v>2.164810116</v>
      </c>
      <c r="N304" s="55">
        <f>(M304-'Descriptive Stats'!$B$65)/('Descriptive Stats'!$B$66-'Descriptive Stats'!$B$65)</f>
        <v>0.4703511185</v>
      </c>
      <c r="O304" s="58">
        <f t="shared" si="5"/>
        <v>14.81941251</v>
      </c>
      <c r="P304" s="49"/>
      <c r="Q304" s="50">
        <v>0.0</v>
      </c>
      <c r="R304" s="51"/>
      <c r="S304" s="51"/>
      <c r="U304" s="52">
        <v>44958.0</v>
      </c>
      <c r="V304" s="53">
        <v>7.34</v>
      </c>
      <c r="W304" s="53">
        <v>7.346</v>
      </c>
      <c r="X304" s="53">
        <v>7.359</v>
      </c>
      <c r="Y304" s="53">
        <v>7.336</v>
      </c>
    </row>
    <row r="305">
      <c r="A305" s="44">
        <v>44734.0</v>
      </c>
      <c r="B305" s="45">
        <v>73.800003</v>
      </c>
      <c r="C305" s="45">
        <v>73.800003</v>
      </c>
      <c r="D305" s="45">
        <v>70.449997</v>
      </c>
      <c r="E305" s="45">
        <v>70.900002</v>
      </c>
      <c r="F305" s="45">
        <v>70.900002</v>
      </c>
      <c r="G305" s="45">
        <v>223823.0</v>
      </c>
      <c r="H305" s="45">
        <f>(G305-'Descriptive Stats'!$B$55)/('Descriptive Stats'!$B$56-'Descriptive Stats'!$B$55)</f>
        <v>0.009363932989</v>
      </c>
      <c r="I305" s="46">
        <f t="shared" si="2"/>
        <v>0.9692412859</v>
      </c>
      <c r="J305" s="46">
        <f t="shared" si="3"/>
        <v>-0.03075871413</v>
      </c>
      <c r="K305" s="47">
        <f t="shared" si="1"/>
        <v>3.350006</v>
      </c>
      <c r="L305" s="47">
        <f>(K305-'Descriptive Stats'!$B$60)/('Descriptive Stats'!$B$61-'Descriptive Stats'!$B$60)</f>
        <v>0.06966645019</v>
      </c>
      <c r="M305" s="57">
        <f t="shared" si="4"/>
        <v>-3.075871413</v>
      </c>
      <c r="N305" s="55">
        <f>(M305-'Descriptive Stats'!$B$65)/('Descriptive Stats'!$B$66-'Descriptive Stats'!$B$65)</f>
        <v>0.273352778</v>
      </c>
      <c r="O305" s="56">
        <f t="shared" si="5"/>
        <v>-8.338008788</v>
      </c>
      <c r="P305" s="49"/>
      <c r="Q305" s="50">
        <v>0.0</v>
      </c>
      <c r="R305" s="51"/>
      <c r="S305" s="51"/>
      <c r="U305" s="52" t="s">
        <v>232</v>
      </c>
      <c r="V305" s="53">
        <v>7.327</v>
      </c>
      <c r="W305" s="53">
        <v>7.313</v>
      </c>
      <c r="X305" s="53">
        <v>7.335</v>
      </c>
      <c r="Y305" s="53">
        <v>7.312</v>
      </c>
    </row>
    <row r="306">
      <c r="A306" s="44">
        <v>44735.0</v>
      </c>
      <c r="B306" s="45">
        <v>71.699997</v>
      </c>
      <c r="C306" s="45">
        <v>71.900002</v>
      </c>
      <c r="D306" s="45">
        <v>69.050003</v>
      </c>
      <c r="E306" s="45">
        <v>69.849998</v>
      </c>
      <c r="F306" s="45">
        <v>69.849998</v>
      </c>
      <c r="G306" s="45">
        <v>227301.0</v>
      </c>
      <c r="H306" s="45">
        <f>(G306-'Descriptive Stats'!$B$55)/('Descriptive Stats'!$B$56-'Descriptive Stats'!$B$55)</f>
        <v>0.009559579797</v>
      </c>
      <c r="I306" s="46">
        <f t="shared" si="2"/>
        <v>0.985190353</v>
      </c>
      <c r="J306" s="46">
        <f t="shared" si="3"/>
        <v>-0.01480964697</v>
      </c>
      <c r="K306" s="47">
        <f t="shared" si="1"/>
        <v>2.849999</v>
      </c>
      <c r="L306" s="47">
        <f>(K306-'Descriptive Stats'!$B$60)/('Descriptive Stats'!$B$61-'Descriptive Stats'!$B$60)</f>
        <v>0.05515245763</v>
      </c>
      <c r="M306" s="57">
        <f t="shared" si="4"/>
        <v>-1.480964697</v>
      </c>
      <c r="N306" s="55">
        <f>(M306-'Descriptive Stats'!$B$65)/('Descriptive Stats'!$B$66-'Descriptive Stats'!$B$65)</f>
        <v>0.3333056629</v>
      </c>
      <c r="O306" s="58">
        <f t="shared" si="5"/>
        <v>1.553906435</v>
      </c>
      <c r="P306" s="49"/>
      <c r="Q306" s="50">
        <v>0.0</v>
      </c>
      <c r="R306" s="51"/>
      <c r="S306" s="51"/>
      <c r="U306" s="52" t="s">
        <v>233</v>
      </c>
      <c r="V306" s="53">
        <v>7.311</v>
      </c>
      <c r="W306" s="53">
        <v>7.334</v>
      </c>
      <c r="X306" s="53">
        <v>7.334</v>
      </c>
      <c r="Y306" s="53">
        <v>7.308</v>
      </c>
    </row>
    <row r="307">
      <c r="A307" s="44">
        <v>44736.0</v>
      </c>
      <c r="B307" s="45">
        <v>70.099998</v>
      </c>
      <c r="C307" s="45">
        <v>71.300003</v>
      </c>
      <c r="D307" s="45">
        <v>69.900002</v>
      </c>
      <c r="E307" s="45">
        <v>70.699997</v>
      </c>
      <c r="F307" s="45">
        <v>70.699997</v>
      </c>
      <c r="G307" s="45">
        <v>173248.0</v>
      </c>
      <c r="H307" s="45">
        <f>(G307-'Descriptive Stats'!$B$55)/('Descriptive Stats'!$B$56-'Descriptive Stats'!$B$55)</f>
        <v>0.006518953889</v>
      </c>
      <c r="I307" s="46">
        <f t="shared" si="2"/>
        <v>1.012168919</v>
      </c>
      <c r="J307" s="46">
        <f t="shared" si="3"/>
        <v>0.01216891946</v>
      </c>
      <c r="K307" s="47">
        <f t="shared" si="1"/>
        <v>1.400001</v>
      </c>
      <c r="L307" s="47">
        <f>(K307-'Descriptive Stats'!$B$60)/('Descriptive Stats'!$B$61-'Descriptive Stats'!$B$60)</f>
        <v>0.01306252654</v>
      </c>
      <c r="M307" s="54">
        <f t="shared" si="4"/>
        <v>1.216891946</v>
      </c>
      <c r="N307" s="55">
        <f>(M307-'Descriptive Stats'!$B$65)/('Descriptive Stats'!$B$66-'Descriptive Stats'!$B$65)</f>
        <v>0.4347186716</v>
      </c>
      <c r="O307" s="58">
        <f t="shared" si="5"/>
        <v>-23.78036172</v>
      </c>
      <c r="P307" s="49"/>
      <c r="Q307" s="50">
        <v>0.0</v>
      </c>
      <c r="R307" s="51"/>
      <c r="S307" s="51"/>
      <c r="U307" s="52" t="s">
        <v>234</v>
      </c>
      <c r="V307" s="53">
        <v>7.314</v>
      </c>
      <c r="W307" s="53">
        <v>7.339</v>
      </c>
      <c r="X307" s="53">
        <v>7.339</v>
      </c>
      <c r="Y307" s="53">
        <v>7.311</v>
      </c>
    </row>
    <row r="308">
      <c r="A308" s="44">
        <v>44739.0</v>
      </c>
      <c r="B308" s="45">
        <v>72.0</v>
      </c>
      <c r="C308" s="45">
        <v>80.800003</v>
      </c>
      <c r="D308" s="45">
        <v>71.849998</v>
      </c>
      <c r="E308" s="45">
        <v>77.949997</v>
      </c>
      <c r="F308" s="45">
        <v>77.949997</v>
      </c>
      <c r="G308" s="45">
        <v>1332885.0</v>
      </c>
      <c r="H308" s="45">
        <f>(G308-'Descriptive Stats'!$B$55)/('Descriptive Stats'!$B$56-'Descriptive Stats'!$B$55)</f>
        <v>0.07175163858</v>
      </c>
      <c r="I308" s="46">
        <f t="shared" si="2"/>
        <v>1.102545973</v>
      </c>
      <c r="J308" s="46">
        <f t="shared" si="3"/>
        <v>0.1025459732</v>
      </c>
      <c r="K308" s="47">
        <f t="shared" si="1"/>
        <v>8.950005</v>
      </c>
      <c r="L308" s="47">
        <f>(K308-'Descriptive Stats'!$B$60)/('Descriptive Stats'!$B$61-'Descriptive Stats'!$B$60)</f>
        <v>0.232220862</v>
      </c>
      <c r="M308" s="54">
        <f t="shared" si="4"/>
        <v>10.25459732</v>
      </c>
      <c r="N308" s="55">
        <f>(M308-'Descriptive Stats'!$B$65)/('Descriptive Stats'!$B$66-'Descriptive Stats'!$B$65)</f>
        <v>0.7744479514</v>
      </c>
      <c r="O308" s="58">
        <f t="shared" si="5"/>
        <v>669.3508727</v>
      </c>
      <c r="P308" s="49"/>
      <c r="Q308" s="50">
        <v>0.0</v>
      </c>
      <c r="R308" s="51"/>
      <c r="S308" s="51"/>
      <c r="U308" s="52" t="s">
        <v>235</v>
      </c>
      <c r="V308" s="53">
        <v>7.308</v>
      </c>
      <c r="W308" s="53">
        <v>7.324</v>
      </c>
      <c r="X308" s="53">
        <v>7.324</v>
      </c>
      <c r="Y308" s="53">
        <v>7.305</v>
      </c>
    </row>
    <row r="309">
      <c r="A309" s="44">
        <v>44740.0</v>
      </c>
      <c r="B309" s="45">
        <v>76.949997</v>
      </c>
      <c r="C309" s="45">
        <v>77.5</v>
      </c>
      <c r="D309" s="45">
        <v>75.0</v>
      </c>
      <c r="E309" s="45">
        <v>75.599998</v>
      </c>
      <c r="F309" s="45">
        <v>75.599998</v>
      </c>
      <c r="G309" s="45">
        <v>252112.0</v>
      </c>
      <c r="H309" s="45">
        <f>(G309-'Descriptive Stats'!$B$55)/('Descriptive Stats'!$B$56-'Descriptive Stats'!$B$55)</f>
        <v>0.01095526495</v>
      </c>
      <c r="I309" s="46">
        <f t="shared" si="2"/>
        <v>0.9698524812</v>
      </c>
      <c r="J309" s="46">
        <f t="shared" si="3"/>
        <v>-0.0301475188</v>
      </c>
      <c r="K309" s="47">
        <f t="shared" si="1"/>
        <v>2.5</v>
      </c>
      <c r="L309" s="47">
        <f>(K309-'Descriptive Stats'!$B$60)/('Descriptive Stats'!$B$61-'Descriptive Stats'!$B$60)</f>
        <v>0.04499283411</v>
      </c>
      <c r="M309" s="57">
        <f t="shared" si="4"/>
        <v>-3.01475188</v>
      </c>
      <c r="N309" s="55">
        <f>(M309-'Descriptive Stats'!$B$65)/('Descriptive Stats'!$B$66-'Descriptive Stats'!$B$65)</f>
        <v>0.2756502743</v>
      </c>
      <c r="O309" s="58">
        <f t="shared" si="5"/>
        <v>-81.08523991</v>
      </c>
      <c r="P309" s="49"/>
      <c r="Q309" s="50">
        <v>0.0</v>
      </c>
      <c r="R309" s="51"/>
      <c r="S309" s="51"/>
      <c r="U309" s="52" t="s">
        <v>236</v>
      </c>
      <c r="V309" s="53">
        <v>7.319</v>
      </c>
      <c r="W309" s="53">
        <v>7.337</v>
      </c>
      <c r="X309" s="53">
        <v>7.337</v>
      </c>
      <c r="Y309" s="53">
        <v>7.319</v>
      </c>
    </row>
    <row r="310">
      <c r="A310" s="44">
        <v>44741.0</v>
      </c>
      <c r="B310" s="45">
        <v>75.0</v>
      </c>
      <c r="C310" s="45">
        <v>78.949997</v>
      </c>
      <c r="D310" s="45">
        <v>73.75</v>
      </c>
      <c r="E310" s="45">
        <v>75.949997</v>
      </c>
      <c r="F310" s="45">
        <v>75.949997</v>
      </c>
      <c r="G310" s="45">
        <v>275805.0</v>
      </c>
      <c r="H310" s="45">
        <f>(G310-'Descriptive Stats'!$B$55)/('Descriptive Stats'!$B$56-'Descriptive Stats'!$B$55)</f>
        <v>0.0122880596</v>
      </c>
      <c r="I310" s="46">
        <f t="shared" si="2"/>
        <v>1.004629617</v>
      </c>
      <c r="J310" s="46">
        <f t="shared" si="3"/>
        <v>0.004629616525</v>
      </c>
      <c r="K310" s="47">
        <f t="shared" si="1"/>
        <v>5.199997</v>
      </c>
      <c r="L310" s="47">
        <f>(K310-'Descriptive Stats'!$B$60)/('Descriptive Stats'!$B$61-'Descriptive Stats'!$B$60)</f>
        <v>0.1233672096</v>
      </c>
      <c r="M310" s="54">
        <f t="shared" si="4"/>
        <v>0.4629616525</v>
      </c>
      <c r="N310" s="55">
        <f>(M310-'Descriptive Stats'!$B$65)/('Descriptive Stats'!$B$66-'Descriptive Stats'!$B$65)</f>
        <v>0.4063782705</v>
      </c>
      <c r="O310" s="56">
        <f t="shared" si="5"/>
        <v>9.397807324</v>
      </c>
      <c r="P310" s="49"/>
      <c r="Q310" s="50">
        <v>0.0</v>
      </c>
      <c r="R310" s="51"/>
      <c r="S310" s="51"/>
      <c r="U310" s="52" t="s">
        <v>237</v>
      </c>
      <c r="V310" s="53">
        <v>7.318</v>
      </c>
      <c r="W310" s="53">
        <v>7.338</v>
      </c>
      <c r="X310" s="53">
        <v>7.338</v>
      </c>
      <c r="Y310" s="53">
        <v>7.306</v>
      </c>
    </row>
    <row r="311">
      <c r="A311" s="44">
        <v>44742.0</v>
      </c>
      <c r="B311" s="45">
        <v>75.949997</v>
      </c>
      <c r="C311" s="45">
        <v>76.699997</v>
      </c>
      <c r="D311" s="45">
        <v>73.5</v>
      </c>
      <c r="E311" s="45">
        <v>74.25</v>
      </c>
      <c r="F311" s="45">
        <v>74.25</v>
      </c>
      <c r="G311" s="45">
        <v>149628.0</v>
      </c>
      <c r="H311" s="45">
        <f>(G311-'Descriptive Stats'!$B$55)/('Descriptive Stats'!$B$56-'Descriptive Stats'!$B$55)</f>
        <v>0.005190265677</v>
      </c>
      <c r="I311" s="46">
        <f t="shared" si="2"/>
        <v>0.9776168918</v>
      </c>
      <c r="J311" s="46">
        <f t="shared" si="3"/>
        <v>-0.02238310819</v>
      </c>
      <c r="K311" s="47">
        <f t="shared" si="1"/>
        <v>3.199997</v>
      </c>
      <c r="L311" s="47">
        <f>(K311-'Descriptive Stats'!$B$60)/('Descriptive Stats'!$B$61-'Descriptive Stats'!$B$60)</f>
        <v>0.06531205213</v>
      </c>
      <c r="M311" s="57">
        <f t="shared" si="4"/>
        <v>-2.238310819</v>
      </c>
      <c r="N311" s="55">
        <f>(M311-'Descriptive Stats'!$B$65)/('Descriptive Stats'!$B$66-'Descriptive Stats'!$B$65)</f>
        <v>0.30483686</v>
      </c>
      <c r="O311" s="56">
        <f t="shared" si="5"/>
        <v>-45.74862675</v>
      </c>
      <c r="P311" s="49"/>
      <c r="Q311" s="50">
        <v>0.0</v>
      </c>
      <c r="R311" s="51"/>
      <c r="S311" s="51"/>
      <c r="U311" s="52" t="s">
        <v>238</v>
      </c>
      <c r="V311" s="53">
        <v>7.316</v>
      </c>
      <c r="W311" s="53">
        <v>7.3</v>
      </c>
      <c r="X311" s="53">
        <v>7.319</v>
      </c>
      <c r="Y311" s="53">
        <v>7.293</v>
      </c>
    </row>
    <row r="312">
      <c r="A312" s="44">
        <v>44743.0</v>
      </c>
      <c r="B312" s="45">
        <v>69.400002</v>
      </c>
      <c r="C312" s="45">
        <v>73.0</v>
      </c>
      <c r="D312" s="45">
        <v>65.5</v>
      </c>
      <c r="E312" s="45">
        <v>68.300003</v>
      </c>
      <c r="F312" s="45">
        <v>68.300003</v>
      </c>
      <c r="G312" s="45">
        <v>1725076.0</v>
      </c>
      <c r="H312" s="45">
        <f>(G312-'Descriptive Stats'!$B$55)/('Descriptive Stats'!$B$56-'Descriptive Stats'!$B$55)</f>
        <v>0.09381343192</v>
      </c>
      <c r="I312" s="46">
        <f t="shared" si="2"/>
        <v>0.9198653603</v>
      </c>
      <c r="J312" s="46">
        <f t="shared" si="3"/>
        <v>-0.08013463973</v>
      </c>
      <c r="K312" s="47">
        <f t="shared" si="1"/>
        <v>7.5</v>
      </c>
      <c r="L312" s="47">
        <f>(K312-'Descriptive Stats'!$B$60)/('Descriptive Stats'!$B$61-'Descriptive Stats'!$B$60)</f>
        <v>0.1901307277</v>
      </c>
      <c r="M312" s="57">
        <f t="shared" si="4"/>
        <v>-8.013463973</v>
      </c>
      <c r="N312" s="55">
        <f>(M312-'Descriptive Stats'!$B$65)/('Descriptive Stats'!$B$66-'Descriptive Stats'!$B$65)</f>
        <v>0.0877476167</v>
      </c>
      <c r="O312" s="56">
        <f t="shared" si="5"/>
        <v>1052.909883</v>
      </c>
      <c r="P312" s="49"/>
      <c r="Q312" s="50">
        <v>0.0</v>
      </c>
      <c r="R312" s="51"/>
      <c r="S312" s="51"/>
      <c r="U312" s="52" t="s">
        <v>239</v>
      </c>
      <c r="V312" s="53">
        <v>7.287</v>
      </c>
      <c r="W312" s="53">
        <v>7.316</v>
      </c>
      <c r="X312" s="53">
        <v>7.316</v>
      </c>
      <c r="Y312" s="53">
        <v>7.281</v>
      </c>
    </row>
    <row r="313">
      <c r="A313" s="44">
        <v>44746.0</v>
      </c>
      <c r="B313" s="45">
        <v>67.800003</v>
      </c>
      <c r="C313" s="45">
        <v>75.800003</v>
      </c>
      <c r="D313" s="45">
        <v>66.599998</v>
      </c>
      <c r="E313" s="45">
        <v>72.25</v>
      </c>
      <c r="F313" s="45">
        <v>72.25</v>
      </c>
      <c r="G313" s="45">
        <v>1165439.0</v>
      </c>
      <c r="H313" s="45">
        <f>(G313-'Descriptive Stats'!$B$55)/('Descriptive Stats'!$B$56-'Descriptive Stats'!$B$55)</f>
        <v>0.06233235296</v>
      </c>
      <c r="I313" s="46">
        <f t="shared" si="2"/>
        <v>1.057833043</v>
      </c>
      <c r="J313" s="46">
        <f t="shared" si="3"/>
        <v>0.05783304285</v>
      </c>
      <c r="K313" s="47">
        <f t="shared" si="1"/>
        <v>9.200005</v>
      </c>
      <c r="L313" s="47">
        <f>(K313-'Descriptive Stats'!$B$60)/('Descriptive Stats'!$B$61-'Descriptive Stats'!$B$60)</f>
        <v>0.2394777567</v>
      </c>
      <c r="M313" s="54">
        <f t="shared" si="4"/>
        <v>5.783304285</v>
      </c>
      <c r="N313" s="55">
        <f>(M313-'Descriptive Stats'!$B$65)/('Descriptive Stats'!$B$66-'Descriptive Stats'!$B$65)</f>
        <v>0.6063710889</v>
      </c>
      <c r="O313" s="58">
        <f t="shared" si="5"/>
        <v>-32.44129534</v>
      </c>
      <c r="P313" s="49"/>
      <c r="Q313" s="50">
        <v>0.0</v>
      </c>
      <c r="R313" s="51"/>
      <c r="S313" s="51"/>
      <c r="U313" s="52" t="s">
        <v>240</v>
      </c>
      <c r="V313" s="53">
        <v>7.299</v>
      </c>
      <c r="W313" s="53">
        <v>7.328</v>
      </c>
      <c r="X313" s="53">
        <v>7.344</v>
      </c>
      <c r="Y313" s="53">
        <v>7.299</v>
      </c>
    </row>
    <row r="314">
      <c r="A314" s="44">
        <v>44747.0</v>
      </c>
      <c r="B314" s="45">
        <v>72.800003</v>
      </c>
      <c r="C314" s="45">
        <v>77.449997</v>
      </c>
      <c r="D314" s="45">
        <v>72.599998</v>
      </c>
      <c r="E314" s="45">
        <v>73.650002</v>
      </c>
      <c r="F314" s="45">
        <v>73.650002</v>
      </c>
      <c r="G314" s="45">
        <v>644302.0</v>
      </c>
      <c r="H314" s="45">
        <f>(G314-'Descriptive Stats'!$B$55)/('Descriptive Stats'!$B$56-'Descriptive Stats'!$B$55)</f>
        <v>0.03301700203</v>
      </c>
      <c r="I314" s="46">
        <f t="shared" si="2"/>
        <v>1.01937719</v>
      </c>
      <c r="J314" s="46">
        <f t="shared" si="3"/>
        <v>0.01937719031</v>
      </c>
      <c r="K314" s="47">
        <f t="shared" si="1"/>
        <v>4.849999</v>
      </c>
      <c r="L314" s="47">
        <f>(K314-'Descriptive Stats'!$B$60)/('Descriptive Stats'!$B$61-'Descriptive Stats'!$B$60)</f>
        <v>0.1132076151</v>
      </c>
      <c r="M314" s="54">
        <f t="shared" si="4"/>
        <v>1.937719031</v>
      </c>
      <c r="N314" s="55">
        <f>(M314-'Descriptive Stats'!$B$65)/('Descriptive Stats'!$B$66-'Descriptive Stats'!$B$65)</f>
        <v>0.461814716</v>
      </c>
      <c r="O314" s="56">
        <f t="shared" si="5"/>
        <v>-44.71593966</v>
      </c>
      <c r="P314" s="49"/>
      <c r="Q314" s="50">
        <v>0.0</v>
      </c>
      <c r="R314" s="51"/>
      <c r="S314" s="51"/>
      <c r="U314" s="52" t="s">
        <v>241</v>
      </c>
      <c r="V314" s="53">
        <v>7.297</v>
      </c>
      <c r="W314" s="53">
        <v>7.302</v>
      </c>
      <c r="X314" s="53">
        <v>7.302</v>
      </c>
      <c r="Y314" s="53">
        <v>7.283</v>
      </c>
    </row>
    <row r="315">
      <c r="A315" s="44">
        <v>44748.0</v>
      </c>
      <c r="B315" s="45">
        <v>73.650002</v>
      </c>
      <c r="C315" s="45">
        <v>74.050003</v>
      </c>
      <c r="D315" s="45">
        <v>72.550003</v>
      </c>
      <c r="E315" s="45">
        <v>73.75</v>
      </c>
      <c r="F315" s="45">
        <v>73.75</v>
      </c>
      <c r="G315" s="45">
        <v>300979.0</v>
      </c>
      <c r="H315" s="45">
        <f>(G315-'Descriptive Stats'!$B$55)/('Descriptive Stats'!$B$56-'Descriptive Stats'!$B$55)</f>
        <v>0.01370416448</v>
      </c>
      <c r="I315" s="46">
        <f t="shared" si="2"/>
        <v>1.001357746</v>
      </c>
      <c r="J315" s="46">
        <f t="shared" si="3"/>
        <v>0.00135774606</v>
      </c>
      <c r="K315" s="47">
        <f t="shared" si="1"/>
        <v>1.5</v>
      </c>
      <c r="L315" s="47">
        <f>(K315-'Descriptive Stats'!$B$60)/('Descriptive Stats'!$B$61-'Descriptive Stats'!$B$60)</f>
        <v>0.01596525538</v>
      </c>
      <c r="M315" s="54">
        <f t="shared" si="4"/>
        <v>0.135774606</v>
      </c>
      <c r="N315" s="55">
        <f>(M315-'Descriptive Stats'!$B$65)/('Descriptive Stats'!$B$66-'Descriptive Stats'!$B$65)</f>
        <v>0.3940792394</v>
      </c>
      <c r="O315" s="58">
        <f t="shared" si="5"/>
        <v>-53.28603667</v>
      </c>
      <c r="P315" s="49"/>
      <c r="Q315" s="50">
        <v>0.0</v>
      </c>
      <c r="R315" s="51"/>
      <c r="S315" s="51"/>
      <c r="U315" s="52" t="s">
        <v>242</v>
      </c>
      <c r="V315" s="53">
        <v>7.281</v>
      </c>
      <c r="W315" s="53">
        <v>7.302</v>
      </c>
      <c r="X315" s="53">
        <v>7.302</v>
      </c>
      <c r="Y315" s="53">
        <v>7.273</v>
      </c>
    </row>
    <row r="316">
      <c r="A316" s="44">
        <v>44749.0</v>
      </c>
      <c r="B316" s="45">
        <v>74.0</v>
      </c>
      <c r="C316" s="45">
        <v>74.550003</v>
      </c>
      <c r="D316" s="45">
        <v>73.0</v>
      </c>
      <c r="E316" s="45">
        <v>73.849998</v>
      </c>
      <c r="F316" s="45">
        <v>73.849998</v>
      </c>
      <c r="G316" s="45">
        <v>183732.0</v>
      </c>
      <c r="H316" s="45">
        <f>(G316-'Descriptive Stats'!$B$55)/('Descriptive Stats'!$B$56-'Descriptive Stats'!$B$55)</f>
        <v>0.007108706947</v>
      </c>
      <c r="I316" s="46">
        <f t="shared" si="2"/>
        <v>1.001355905</v>
      </c>
      <c r="J316" s="46">
        <f t="shared" si="3"/>
        <v>0.001355905085</v>
      </c>
      <c r="K316" s="47">
        <f t="shared" si="1"/>
        <v>1.550003</v>
      </c>
      <c r="L316" s="47">
        <f>(K316-'Descriptive Stats'!$B$60)/('Descriptive Stats'!$B$61-'Descriptive Stats'!$B$60)</f>
        <v>0.0174167214</v>
      </c>
      <c r="M316" s="54">
        <f t="shared" si="4"/>
        <v>0.1355905085</v>
      </c>
      <c r="N316" s="55">
        <f>(M316-'Descriptive Stats'!$B$65)/('Descriptive Stats'!$B$66-'Descriptive Stats'!$B$65)</f>
        <v>0.3940723191</v>
      </c>
      <c r="O316" s="58">
        <f t="shared" si="5"/>
        <v>-38.9552095</v>
      </c>
      <c r="P316" s="49"/>
      <c r="Q316" s="50">
        <v>0.0</v>
      </c>
      <c r="R316" s="51"/>
      <c r="S316" s="51"/>
      <c r="U316" s="52" t="s">
        <v>243</v>
      </c>
      <c r="V316" s="53">
        <v>7.268</v>
      </c>
      <c r="W316" s="53">
        <v>7.233</v>
      </c>
      <c r="X316" s="53">
        <v>7.271</v>
      </c>
      <c r="Y316" s="53">
        <v>7.233</v>
      </c>
    </row>
    <row r="317">
      <c r="A317" s="44">
        <v>44750.0</v>
      </c>
      <c r="B317" s="45">
        <v>74.400002</v>
      </c>
      <c r="C317" s="45">
        <v>75.099998</v>
      </c>
      <c r="D317" s="45">
        <v>73.099998</v>
      </c>
      <c r="E317" s="45">
        <v>73.400002</v>
      </c>
      <c r="F317" s="45">
        <v>73.400002</v>
      </c>
      <c r="G317" s="45">
        <v>188724.0</v>
      </c>
      <c r="H317" s="45">
        <f>(G317-'Descriptive Stats'!$B$55)/('Descriptive Stats'!$B$56-'Descriptive Stats'!$B$55)</f>
        <v>0.007389520306</v>
      </c>
      <c r="I317" s="46">
        <f t="shared" si="2"/>
        <v>0.9939066214</v>
      </c>
      <c r="J317" s="46">
        <f t="shared" si="3"/>
        <v>-0.006093378635</v>
      </c>
      <c r="K317" s="47">
        <f t="shared" si="1"/>
        <v>2</v>
      </c>
      <c r="L317" s="47">
        <f>(K317-'Descriptive Stats'!$B$60)/('Descriptive Stats'!$B$61-'Descriptive Stats'!$B$60)</f>
        <v>0.03047904474</v>
      </c>
      <c r="M317" s="57">
        <f t="shared" si="4"/>
        <v>-0.6093378635</v>
      </c>
      <c r="N317" s="55">
        <f>(M317-'Descriptive Stats'!$B$65)/('Descriptive Stats'!$B$66-'Descriptive Stats'!$B$65)</f>
        <v>0.3660703021</v>
      </c>
      <c r="O317" s="58">
        <f t="shared" si="5"/>
        <v>2.717000849</v>
      </c>
      <c r="P317" s="49"/>
      <c r="Q317" s="50">
        <v>0.0</v>
      </c>
      <c r="R317" s="51"/>
      <c r="S317" s="51"/>
      <c r="U317" s="52" t="s">
        <v>244</v>
      </c>
      <c r="V317" s="53">
        <v>7.221</v>
      </c>
      <c r="W317" s="53">
        <v>7.236</v>
      </c>
      <c r="X317" s="53">
        <v>7.249</v>
      </c>
      <c r="Y317" s="53">
        <v>7.211</v>
      </c>
    </row>
    <row r="318">
      <c r="A318" s="44">
        <v>44753.0</v>
      </c>
      <c r="B318" s="45">
        <v>72.25</v>
      </c>
      <c r="C318" s="45">
        <v>75.400002</v>
      </c>
      <c r="D318" s="45">
        <v>72.25</v>
      </c>
      <c r="E318" s="45">
        <v>74.449997</v>
      </c>
      <c r="F318" s="45">
        <v>74.449997</v>
      </c>
      <c r="G318" s="45">
        <v>243898.0</v>
      </c>
      <c r="H318" s="45">
        <f>(G318-'Descriptive Stats'!$B$55)/('Descriptive Stats'!$B$56-'Descriptive Stats'!$B$55)</f>
        <v>0.01049320546</v>
      </c>
      <c r="I318" s="46">
        <f t="shared" si="2"/>
        <v>1.014305109</v>
      </c>
      <c r="J318" s="46">
        <f t="shared" si="3"/>
        <v>0.0143051086</v>
      </c>
      <c r="K318" s="47">
        <f t="shared" si="1"/>
        <v>3.150002</v>
      </c>
      <c r="L318" s="47">
        <f>(K318-'Descriptive Stats'!$B$60)/('Descriptive Stats'!$B$61-'Descriptive Stats'!$B$60)</f>
        <v>0.06386081833</v>
      </c>
      <c r="M318" s="54">
        <f t="shared" si="4"/>
        <v>1.43051086</v>
      </c>
      <c r="N318" s="55">
        <f>(M318-'Descriptive Stats'!$B$65)/('Descriptive Stats'!$B$66-'Descriptive Stats'!$B$65)</f>
        <v>0.4427486523</v>
      </c>
      <c r="O318" s="56">
        <f t="shared" si="5"/>
        <v>29.23528539</v>
      </c>
      <c r="P318" s="49"/>
      <c r="Q318" s="50">
        <v>0.0</v>
      </c>
      <c r="R318" s="51"/>
      <c r="S318" s="51"/>
      <c r="U318" s="52" t="s">
        <v>245</v>
      </c>
      <c r="V318" s="53">
        <v>7.265</v>
      </c>
      <c r="W318" s="53">
        <v>7.258</v>
      </c>
      <c r="X318" s="53">
        <v>7.281</v>
      </c>
      <c r="Y318" s="53">
        <v>7.258</v>
      </c>
    </row>
    <row r="319">
      <c r="A319" s="44">
        <v>44754.0</v>
      </c>
      <c r="B319" s="45">
        <v>74.449997</v>
      </c>
      <c r="C319" s="45">
        <v>75.300003</v>
      </c>
      <c r="D319" s="45">
        <v>73.400002</v>
      </c>
      <c r="E319" s="45">
        <v>73.699997</v>
      </c>
      <c r="F319" s="45">
        <v>73.699997</v>
      </c>
      <c r="G319" s="45">
        <v>190818.0</v>
      </c>
      <c r="H319" s="45">
        <f>(G319-'Descriptive Stats'!$B$55)/('Descriptive Stats'!$B$56-'Descriptive Stats'!$B$55)</f>
        <v>0.00750731341</v>
      </c>
      <c r="I319" s="46">
        <f t="shared" si="2"/>
        <v>0.9899261245</v>
      </c>
      <c r="J319" s="46">
        <f t="shared" si="3"/>
        <v>-0.01007387549</v>
      </c>
      <c r="K319" s="47">
        <f t="shared" si="1"/>
        <v>1.900001</v>
      </c>
      <c r="L319" s="47">
        <f>(K319-'Descriptive Stats'!$B$60)/('Descriptive Stats'!$B$61-'Descriptive Stats'!$B$60)</f>
        <v>0.0275763159</v>
      </c>
      <c r="M319" s="57">
        <f t="shared" si="4"/>
        <v>-1.007387549</v>
      </c>
      <c r="N319" s="55">
        <f>(M319-'Descriptive Stats'!$B$65)/('Descriptive Stats'!$B$66-'Descriptive Stats'!$B$65)</f>
        <v>0.3511075292</v>
      </c>
      <c r="O319" s="56">
        <f t="shared" si="5"/>
        <v>-21.76319609</v>
      </c>
      <c r="P319" s="49"/>
      <c r="Q319" s="50">
        <v>0.0</v>
      </c>
      <c r="R319" s="51"/>
      <c r="S319" s="51"/>
      <c r="U319" s="52">
        <v>44907.0</v>
      </c>
      <c r="V319" s="53">
        <v>7.294</v>
      </c>
      <c r="W319" s="53">
        <v>7.328</v>
      </c>
      <c r="X319" s="53">
        <v>7.328</v>
      </c>
      <c r="Y319" s="53">
        <v>7.287</v>
      </c>
    </row>
    <row r="320">
      <c r="A320" s="44">
        <v>44755.0</v>
      </c>
      <c r="B320" s="45">
        <v>74.400002</v>
      </c>
      <c r="C320" s="45">
        <v>87.400002</v>
      </c>
      <c r="D320" s="45">
        <v>74.400002</v>
      </c>
      <c r="E320" s="45">
        <v>83.25</v>
      </c>
      <c r="F320" s="45">
        <v>83.25</v>
      </c>
      <c r="G320" s="45">
        <v>5176797.0</v>
      </c>
      <c r="H320" s="45">
        <f>(G320-'Descriptive Stats'!$B$55)/('Descriptive Stats'!$B$56-'Descriptive Stats'!$B$55)</f>
        <v>0.2879819757</v>
      </c>
      <c r="I320" s="46">
        <f t="shared" si="2"/>
        <v>1.129579422</v>
      </c>
      <c r="J320" s="46">
        <f t="shared" si="3"/>
        <v>0.1295794218</v>
      </c>
      <c r="K320" s="47">
        <f t="shared" si="1"/>
        <v>13</v>
      </c>
      <c r="L320" s="47">
        <f>(K320-'Descriptive Stats'!$B$60)/('Descriptive Stats'!$B$61-'Descriptive Stats'!$B$60)</f>
        <v>0.3497824107</v>
      </c>
      <c r="M320" s="54">
        <f t="shared" si="4"/>
        <v>12.95794218</v>
      </c>
      <c r="N320" s="55">
        <f>(M320-'Descriptive Stats'!$B$65)/('Descriptive Stats'!$B$66-'Descriptive Stats'!$B$65)</f>
        <v>0.8760672634</v>
      </c>
      <c r="O320" s="56">
        <f t="shared" si="5"/>
        <v>2612.950036</v>
      </c>
      <c r="P320" s="49"/>
      <c r="Q320" s="50">
        <v>0.0</v>
      </c>
      <c r="R320" s="51"/>
      <c r="S320" s="51"/>
      <c r="U320" s="52">
        <v>44816.0</v>
      </c>
      <c r="V320" s="53">
        <v>7.299</v>
      </c>
      <c r="W320" s="53">
        <v>7.298</v>
      </c>
      <c r="X320" s="53">
        <v>7.309</v>
      </c>
      <c r="Y320" s="53">
        <v>7.286</v>
      </c>
    </row>
    <row r="321">
      <c r="A321" s="44">
        <v>44756.0</v>
      </c>
      <c r="B321" s="45">
        <v>83.0</v>
      </c>
      <c r="C321" s="45">
        <v>88.900002</v>
      </c>
      <c r="D321" s="45">
        <v>82.650002</v>
      </c>
      <c r="E321" s="45">
        <v>86.800003</v>
      </c>
      <c r="F321" s="45">
        <v>86.800003</v>
      </c>
      <c r="G321" s="45">
        <v>2753867.0</v>
      </c>
      <c r="H321" s="45">
        <f>(G321-'Descriptive Stats'!$B$55)/('Descriptive Stats'!$B$56-'Descriptive Stats'!$B$55)</f>
        <v>0.1516856789</v>
      </c>
      <c r="I321" s="46">
        <f t="shared" si="2"/>
        <v>1.042642679</v>
      </c>
      <c r="J321" s="46">
        <f t="shared" si="3"/>
        <v>0.04264267868</v>
      </c>
      <c r="K321" s="47">
        <f t="shared" si="1"/>
        <v>6.25</v>
      </c>
      <c r="L321" s="47">
        <f>(K321-'Descriptive Stats'!$B$60)/('Descriptive Stats'!$B$61-'Descriptive Stats'!$B$60)</f>
        <v>0.1538462543</v>
      </c>
      <c r="M321" s="54">
        <f t="shared" si="4"/>
        <v>4.264267868</v>
      </c>
      <c r="N321" s="55">
        <f>(M321-'Descriptive Stats'!$B$65)/('Descriptive Stats'!$B$66-'Descriptive Stats'!$B$65)</f>
        <v>0.5492701848</v>
      </c>
      <c r="O321" s="56">
        <f t="shared" si="5"/>
        <v>-46.80365098</v>
      </c>
      <c r="P321" s="49"/>
      <c r="Q321" s="50">
        <v>0.0</v>
      </c>
      <c r="R321" s="51"/>
      <c r="S321" s="51"/>
      <c r="U321" s="52">
        <v>44785.0</v>
      </c>
      <c r="V321" s="53">
        <v>7.288</v>
      </c>
      <c r="W321" s="53">
        <v>7.256</v>
      </c>
      <c r="X321" s="53">
        <v>7.289</v>
      </c>
      <c r="Y321" s="53">
        <v>7.25</v>
      </c>
    </row>
    <row r="322">
      <c r="A322" s="44">
        <v>44757.0</v>
      </c>
      <c r="B322" s="45">
        <v>86.800003</v>
      </c>
      <c r="C322" s="45">
        <v>91.800003</v>
      </c>
      <c r="D322" s="45">
        <v>85.699997</v>
      </c>
      <c r="E322" s="45">
        <v>88.849998</v>
      </c>
      <c r="F322" s="45">
        <v>88.849998</v>
      </c>
      <c r="G322" s="45">
        <v>2035216.0</v>
      </c>
      <c r="H322" s="45">
        <f>(G322-'Descriptive Stats'!$B$55)/('Descriptive Stats'!$B$56-'Descriptive Stats'!$B$55)</f>
        <v>0.1112596369</v>
      </c>
      <c r="I322" s="46">
        <f t="shared" si="2"/>
        <v>1.023617453</v>
      </c>
      <c r="J322" s="46">
        <f t="shared" si="3"/>
        <v>0.0236174531</v>
      </c>
      <c r="K322" s="47">
        <f t="shared" si="1"/>
        <v>6.100006</v>
      </c>
      <c r="L322" s="47">
        <f>(K322-'Descriptive Stats'!$B$60)/('Descriptive Stats'!$B$61-'Descriptive Stats'!$B$60)</f>
        <v>0.1494922917</v>
      </c>
      <c r="M322" s="54">
        <f t="shared" si="4"/>
        <v>2.36174531</v>
      </c>
      <c r="N322" s="55">
        <f>(M322-'Descriptive Stats'!$B$65)/('Descriptive Stats'!$B$66-'Descriptive Stats'!$B$65)</f>
        <v>0.4777539546</v>
      </c>
      <c r="O322" s="58">
        <f t="shared" si="5"/>
        <v>-26.09606782</v>
      </c>
      <c r="P322" s="49"/>
      <c r="Q322" s="50">
        <v>0.0</v>
      </c>
      <c r="R322" s="51"/>
      <c r="S322" s="51"/>
      <c r="U322" s="52">
        <v>44754.0</v>
      </c>
      <c r="V322" s="53">
        <v>7.269</v>
      </c>
      <c r="W322" s="53">
        <v>7.258</v>
      </c>
      <c r="X322" s="53">
        <v>7.307</v>
      </c>
      <c r="Y322" s="53">
        <v>7.226</v>
      </c>
    </row>
    <row r="323">
      <c r="A323" s="44">
        <v>44760.0</v>
      </c>
      <c r="B323" s="45">
        <v>90.400002</v>
      </c>
      <c r="C323" s="45">
        <v>94.650002</v>
      </c>
      <c r="D323" s="45">
        <v>90.400002</v>
      </c>
      <c r="E323" s="45">
        <v>92.699997</v>
      </c>
      <c r="F323" s="45">
        <v>92.699997</v>
      </c>
      <c r="G323" s="45">
        <v>1916995.0</v>
      </c>
      <c r="H323" s="45">
        <f>(G323-'Descriptive Stats'!$B$55)/('Descriptive Stats'!$B$56-'Descriptive Stats'!$B$55)</f>
        <v>0.1046093893</v>
      </c>
      <c r="I323" s="46">
        <f t="shared" si="2"/>
        <v>1.043331447</v>
      </c>
      <c r="J323" s="46">
        <f t="shared" si="3"/>
        <v>0.04333144723</v>
      </c>
      <c r="K323" s="47">
        <f t="shared" si="1"/>
        <v>4.25</v>
      </c>
      <c r="L323" s="47">
        <f>(K323-'Descriptive Stats'!$B$60)/('Descriptive Stats'!$B$61-'Descriptive Stats'!$B$60)</f>
        <v>0.09579109688</v>
      </c>
      <c r="M323" s="54">
        <f t="shared" si="4"/>
        <v>4.333144723</v>
      </c>
      <c r="N323" s="55">
        <f>(M323-'Descriptive Stats'!$B$65)/('Descriptive Stats'!$B$66-'Descriptive Stats'!$B$65)</f>
        <v>0.5518592806</v>
      </c>
      <c r="O323" s="58">
        <f t="shared" si="5"/>
        <v>-5.808769192</v>
      </c>
      <c r="P323" s="49"/>
      <c r="Q323" s="50">
        <v>0.0</v>
      </c>
      <c r="R323" s="51"/>
      <c r="S323" s="51"/>
      <c r="U323" s="52">
        <v>44724.0</v>
      </c>
      <c r="V323" s="53">
        <v>7.249</v>
      </c>
      <c r="W323" s="53">
        <v>7.242</v>
      </c>
      <c r="X323" s="53">
        <v>7.264</v>
      </c>
      <c r="Y323" s="53">
        <v>7.231</v>
      </c>
    </row>
    <row r="324">
      <c r="A324" s="44">
        <v>44761.0</v>
      </c>
      <c r="B324" s="45">
        <v>96.0</v>
      </c>
      <c r="C324" s="45">
        <v>97.400002</v>
      </c>
      <c r="D324" s="45">
        <v>90.900002</v>
      </c>
      <c r="E324" s="45">
        <v>94.550003</v>
      </c>
      <c r="F324" s="45">
        <v>94.550003</v>
      </c>
      <c r="G324" s="45">
        <v>1724683.0</v>
      </c>
      <c r="H324" s="45">
        <f>(G324-'Descriptive Stats'!$B$55)/('Descriptive Stats'!$B$56-'Descriptive Stats'!$B$55)</f>
        <v>0.09379132462</v>
      </c>
      <c r="I324" s="46">
        <f t="shared" si="2"/>
        <v>1.019956915</v>
      </c>
      <c r="J324" s="46">
        <f t="shared" si="3"/>
        <v>0.01995691542</v>
      </c>
      <c r="K324" s="47">
        <f t="shared" si="1"/>
        <v>6.5</v>
      </c>
      <c r="L324" s="47">
        <f>(K324-'Descriptive Stats'!$B$60)/('Descriptive Stats'!$B$61-'Descriptive Stats'!$B$60)</f>
        <v>0.161103149</v>
      </c>
      <c r="M324" s="54">
        <f t="shared" si="4"/>
        <v>1.995691542</v>
      </c>
      <c r="N324" s="55">
        <f>(M324-'Descriptive Stats'!$B$65)/('Descriptive Stats'!$B$66-'Descriptive Stats'!$B$65)</f>
        <v>0.4639939151</v>
      </c>
      <c r="O324" s="58">
        <f t="shared" si="5"/>
        <v>-10.03195105</v>
      </c>
      <c r="P324" s="49"/>
      <c r="Q324" s="50">
        <v>0.0</v>
      </c>
      <c r="R324" s="51"/>
      <c r="S324" s="51"/>
      <c r="U324" s="52">
        <v>44693.0</v>
      </c>
      <c r="V324" s="53">
        <v>7.226</v>
      </c>
      <c r="W324" s="53">
        <v>7.237</v>
      </c>
      <c r="X324" s="53">
        <v>7.237</v>
      </c>
      <c r="Y324" s="53">
        <v>7.209</v>
      </c>
    </row>
    <row r="325">
      <c r="A325" s="44">
        <v>44762.0</v>
      </c>
      <c r="B325" s="45">
        <v>95.0</v>
      </c>
      <c r="C325" s="45">
        <v>97.449997</v>
      </c>
      <c r="D325" s="45">
        <v>92.599998</v>
      </c>
      <c r="E325" s="45">
        <v>93.349998</v>
      </c>
      <c r="F325" s="45">
        <v>93.349998</v>
      </c>
      <c r="G325" s="45">
        <v>1136328.0</v>
      </c>
      <c r="H325" s="45">
        <f>(G325-'Descriptive Stats'!$B$55)/('Descriptive Stats'!$B$56-'Descriptive Stats'!$B$55)</f>
        <v>0.0606947813</v>
      </c>
      <c r="I325" s="46">
        <f t="shared" si="2"/>
        <v>0.98730825</v>
      </c>
      <c r="J325" s="46">
        <f t="shared" si="3"/>
        <v>-0.01269174999</v>
      </c>
      <c r="K325" s="47">
        <f t="shared" si="1"/>
        <v>4.849999</v>
      </c>
      <c r="L325" s="47">
        <f>(K325-'Descriptive Stats'!$B$60)/('Descriptive Stats'!$B$61-'Descriptive Stats'!$B$60)</f>
        <v>0.1132076151</v>
      </c>
      <c r="M325" s="57">
        <f t="shared" si="4"/>
        <v>-1.269174999</v>
      </c>
      <c r="N325" s="55">
        <f>(M325-'Descriptive Stats'!$B$65)/('Descriptive Stats'!$B$66-'Descriptive Stats'!$B$65)</f>
        <v>0.3412668829</v>
      </c>
      <c r="O325" s="58">
        <f t="shared" si="5"/>
        <v>-34.11380526</v>
      </c>
      <c r="P325" s="49"/>
      <c r="Q325" s="50">
        <v>0.0</v>
      </c>
      <c r="R325" s="51"/>
      <c r="S325" s="51"/>
      <c r="U325" s="52">
        <v>44604.0</v>
      </c>
      <c r="V325" s="53">
        <v>7.221</v>
      </c>
      <c r="W325" s="53">
        <v>7.2</v>
      </c>
      <c r="X325" s="53">
        <v>7.236</v>
      </c>
      <c r="Y325" s="53">
        <v>7.181</v>
      </c>
    </row>
    <row r="326">
      <c r="A326" s="44">
        <v>44763.0</v>
      </c>
      <c r="B326" s="45">
        <v>93.0</v>
      </c>
      <c r="C326" s="45">
        <v>93.300003</v>
      </c>
      <c r="D326" s="45">
        <v>90.0</v>
      </c>
      <c r="E326" s="45">
        <v>90.349998</v>
      </c>
      <c r="F326" s="45">
        <v>90.349998</v>
      </c>
      <c r="G326" s="45">
        <v>338704.0</v>
      </c>
      <c r="H326" s="45">
        <f>(G326-'Descriptive Stats'!$B$55)/('Descriptive Stats'!$B$56-'Descriptive Stats'!$B$55)</f>
        <v>0.01582629669</v>
      </c>
      <c r="I326" s="46">
        <f t="shared" si="2"/>
        <v>0.9678628809</v>
      </c>
      <c r="J326" s="46">
        <f t="shared" si="3"/>
        <v>-0.03213711906</v>
      </c>
      <c r="K326" s="47">
        <f t="shared" si="1"/>
        <v>3.300003</v>
      </c>
      <c r="L326" s="47">
        <f>(K326-'Descriptive Stats'!$B$60)/('Descriptive Stats'!$B$61-'Descriptive Stats'!$B$60)</f>
        <v>0.06821498417</v>
      </c>
      <c r="M326" s="57">
        <f t="shared" si="4"/>
        <v>-3.213711906</v>
      </c>
      <c r="N326" s="55">
        <f>(M326-'Descriptive Stats'!$B$65)/('Descriptive Stats'!$B$66-'Descriptive Stats'!$B$65)</f>
        <v>0.2681713244</v>
      </c>
      <c r="O326" s="58">
        <f t="shared" si="5"/>
        <v>-70.19311326</v>
      </c>
      <c r="P326" s="49"/>
      <c r="Q326" s="50">
        <v>0.0</v>
      </c>
      <c r="R326" s="51"/>
      <c r="S326" s="51"/>
      <c r="U326" s="52">
        <v>44573.0</v>
      </c>
      <c r="V326" s="53">
        <v>7.21</v>
      </c>
      <c r="W326" s="53">
        <v>7.255</v>
      </c>
      <c r="X326" s="53">
        <v>7.255</v>
      </c>
      <c r="Y326" s="53">
        <v>7.205</v>
      </c>
    </row>
    <row r="327">
      <c r="A327" s="44">
        <v>44764.0</v>
      </c>
      <c r="B327" s="45">
        <v>90.0</v>
      </c>
      <c r="C327" s="45">
        <v>91.849998</v>
      </c>
      <c r="D327" s="45">
        <v>88.0</v>
      </c>
      <c r="E327" s="45">
        <v>90.050003</v>
      </c>
      <c r="F327" s="45">
        <v>90.050003</v>
      </c>
      <c r="G327" s="45">
        <v>349520.0</v>
      </c>
      <c r="H327" s="45">
        <f>(G327-'Descriptive Stats'!$B$55)/('Descriptive Stats'!$B$56-'Descriptive Stats'!$B$55)</f>
        <v>0.01643472563</v>
      </c>
      <c r="I327" s="46">
        <f t="shared" si="2"/>
        <v>0.9966796347</v>
      </c>
      <c r="J327" s="46">
        <f t="shared" si="3"/>
        <v>-0.00332036532</v>
      </c>
      <c r="K327" s="47">
        <f t="shared" si="1"/>
        <v>3.849998</v>
      </c>
      <c r="L327" s="47">
        <f>(K327-'Descriptive Stats'!$B$60)/('Descriptive Stats'!$B$61-'Descriptive Stats'!$B$60)</f>
        <v>0.08418000733</v>
      </c>
      <c r="M327" s="57">
        <f t="shared" si="4"/>
        <v>-0.332036532</v>
      </c>
      <c r="N327" s="55">
        <f>(M327-'Descriptive Stats'!$B$65)/('Descriptive Stats'!$B$66-'Descriptive Stats'!$B$65)</f>
        <v>0.3764941185</v>
      </c>
      <c r="O327" s="58">
        <f t="shared" si="5"/>
        <v>3.193348765</v>
      </c>
      <c r="P327" s="49"/>
      <c r="Q327" s="50">
        <v>0.0</v>
      </c>
      <c r="R327" s="51"/>
      <c r="S327" s="51"/>
      <c r="U327" s="52" t="s">
        <v>246</v>
      </c>
      <c r="V327" s="53">
        <v>7.28</v>
      </c>
      <c r="W327" s="53">
        <v>7.306</v>
      </c>
      <c r="X327" s="53">
        <v>7.306</v>
      </c>
      <c r="Y327" s="53">
        <v>7.28</v>
      </c>
    </row>
    <row r="328">
      <c r="A328" s="44">
        <v>44767.0</v>
      </c>
      <c r="B328" s="45">
        <v>89.099998</v>
      </c>
      <c r="C328" s="45">
        <v>94.849998</v>
      </c>
      <c r="D328" s="45">
        <v>88.400002</v>
      </c>
      <c r="E328" s="45">
        <v>93.449997</v>
      </c>
      <c r="F328" s="45">
        <v>93.449997</v>
      </c>
      <c r="G328" s="45">
        <v>473476.0</v>
      </c>
      <c r="H328" s="45">
        <f>(G328-'Descriptive Stats'!$B$55)/('Descriptive Stats'!$B$56-'Descriptive Stats'!$B$55)</f>
        <v>0.02340758237</v>
      </c>
      <c r="I328" s="46">
        <f t="shared" si="2"/>
        <v>1.037756734</v>
      </c>
      <c r="J328" s="46">
        <f t="shared" si="3"/>
        <v>0.03775673389</v>
      </c>
      <c r="K328" s="47">
        <f t="shared" si="1"/>
        <v>6.449996</v>
      </c>
      <c r="L328" s="47">
        <f>(K328-'Descriptive Stats'!$B$60)/('Descriptive Stats'!$B$61-'Descriptive Stats'!$B$60)</f>
        <v>0.159651654</v>
      </c>
      <c r="M328" s="54">
        <f t="shared" si="4"/>
        <v>3.775673389</v>
      </c>
      <c r="N328" s="55">
        <f>(M328-'Descriptive Stats'!$B$65)/('Descriptive Stats'!$B$66-'Descriptive Stats'!$B$65)</f>
        <v>0.5309038138</v>
      </c>
      <c r="O328" s="56">
        <f t="shared" si="5"/>
        <v>35.46463722</v>
      </c>
      <c r="P328" s="49"/>
      <c r="Q328" s="50">
        <v>0.0</v>
      </c>
      <c r="R328" s="51"/>
      <c r="S328" s="51"/>
      <c r="U328" s="52" t="s">
        <v>247</v>
      </c>
      <c r="V328" s="53">
        <v>7.279</v>
      </c>
      <c r="W328" s="53">
        <v>7.294</v>
      </c>
      <c r="X328" s="53">
        <v>7.297</v>
      </c>
      <c r="Y328" s="53">
        <v>7.277</v>
      </c>
    </row>
    <row r="329">
      <c r="A329" s="44">
        <v>44768.0</v>
      </c>
      <c r="B329" s="45">
        <v>93.5</v>
      </c>
      <c r="C329" s="45">
        <v>95.800003</v>
      </c>
      <c r="D329" s="45">
        <v>92.199997</v>
      </c>
      <c r="E329" s="45">
        <v>94.650002</v>
      </c>
      <c r="F329" s="45">
        <v>94.650002</v>
      </c>
      <c r="G329" s="45">
        <v>342709.0</v>
      </c>
      <c r="H329" s="45">
        <f>(G329-'Descriptive Stats'!$B$55)/('Descriptive Stats'!$B$56-'Descriptive Stats'!$B$55)</f>
        <v>0.01605158865</v>
      </c>
      <c r="I329" s="46">
        <f t="shared" si="2"/>
        <v>1.012841145</v>
      </c>
      <c r="J329" s="46">
        <f t="shared" si="3"/>
        <v>0.01284114541</v>
      </c>
      <c r="K329" s="47">
        <f t="shared" si="1"/>
        <v>3.600006</v>
      </c>
      <c r="L329" s="47">
        <f>(K329-'Descriptive Stats'!$B$60)/('Descriptive Stats'!$B$61-'Descriptive Stats'!$B$60)</f>
        <v>0.07692334487</v>
      </c>
      <c r="M329" s="54">
        <f t="shared" si="4"/>
        <v>1.284114541</v>
      </c>
      <c r="N329" s="55">
        <f>(M329-'Descriptive Stats'!$B$65)/('Descriptive Stats'!$B$66-'Descriptive Stats'!$B$65)</f>
        <v>0.4372455833</v>
      </c>
      <c r="O329" s="56">
        <f t="shared" si="5"/>
        <v>-27.61850653</v>
      </c>
      <c r="P329" s="49"/>
      <c r="Q329" s="50">
        <v>0.0</v>
      </c>
      <c r="R329" s="51"/>
      <c r="S329" s="51"/>
      <c r="U329" s="52" t="s">
        <v>248</v>
      </c>
      <c r="V329" s="53">
        <v>7.274</v>
      </c>
      <c r="W329" s="53">
        <v>7.272</v>
      </c>
      <c r="X329" s="53">
        <v>7.275</v>
      </c>
      <c r="Y329" s="53">
        <v>7.25</v>
      </c>
    </row>
    <row r="330">
      <c r="A330" s="44">
        <v>44769.0</v>
      </c>
      <c r="B330" s="45">
        <v>93.5</v>
      </c>
      <c r="C330" s="45">
        <v>94.900002</v>
      </c>
      <c r="D330" s="45">
        <v>93.0</v>
      </c>
      <c r="E330" s="45">
        <v>93.199997</v>
      </c>
      <c r="F330" s="45">
        <v>93.199997</v>
      </c>
      <c r="G330" s="45">
        <v>113645.0</v>
      </c>
      <c r="H330" s="45">
        <f>(G330-'Descriptive Stats'!$B$55)/('Descriptive Stats'!$B$56-'Descriptive Stats'!$B$55)</f>
        <v>0.003166125628</v>
      </c>
      <c r="I330" s="46">
        <f t="shared" si="2"/>
        <v>0.984680349</v>
      </c>
      <c r="J330" s="46">
        <f t="shared" si="3"/>
        <v>-0.01531965102</v>
      </c>
      <c r="K330" s="47">
        <f t="shared" si="1"/>
        <v>1.900002</v>
      </c>
      <c r="L330" s="47">
        <f>(K330-'Descriptive Stats'!$B$60)/('Descriptive Stats'!$B$61-'Descriptive Stats'!$B$60)</f>
        <v>0.02757634493</v>
      </c>
      <c r="M330" s="57">
        <f t="shared" si="4"/>
        <v>-1.531965102</v>
      </c>
      <c r="N330" s="55">
        <f>(M330-'Descriptive Stats'!$B$65)/('Descriptive Stats'!$B$66-'Descriptive Stats'!$B$65)</f>
        <v>0.3313885467</v>
      </c>
      <c r="O330" s="58">
        <f t="shared" si="5"/>
        <v>-66.83921344</v>
      </c>
      <c r="P330" s="49"/>
      <c r="Q330" s="50">
        <v>0.0</v>
      </c>
      <c r="R330" s="51"/>
      <c r="S330" s="51"/>
      <c r="U330" s="52" t="s">
        <v>249</v>
      </c>
      <c r="V330" s="53">
        <v>7.301</v>
      </c>
      <c r="W330" s="53">
        <v>7.272</v>
      </c>
      <c r="X330" s="53">
        <v>7.304</v>
      </c>
      <c r="Y330" s="53">
        <v>7.245</v>
      </c>
    </row>
    <row r="331">
      <c r="A331" s="44">
        <v>44770.0</v>
      </c>
      <c r="B331" s="45">
        <v>94.0</v>
      </c>
      <c r="C331" s="45">
        <v>94.699997</v>
      </c>
      <c r="D331" s="45">
        <v>92.0</v>
      </c>
      <c r="E331" s="45">
        <v>92.550003</v>
      </c>
      <c r="F331" s="45">
        <v>92.550003</v>
      </c>
      <c r="G331" s="45">
        <v>195610.0</v>
      </c>
      <c r="H331" s="45">
        <f>(G331-'Descriptive Stats'!$B$55)/('Descriptive Stats'!$B$56-'Descriptive Stats'!$B$55)</f>
        <v>0.007776876235</v>
      </c>
      <c r="I331" s="46">
        <f t="shared" si="2"/>
        <v>0.9930258152</v>
      </c>
      <c r="J331" s="46">
        <f t="shared" si="3"/>
        <v>-0.006974184774</v>
      </c>
      <c r="K331" s="47">
        <f t="shared" si="1"/>
        <v>2.699997</v>
      </c>
      <c r="L331" s="47">
        <f>(K331-'Descriptive Stats'!$B$60)/('Descriptive Stats'!$B$61-'Descriptive Stats'!$B$60)</f>
        <v>0.05079826277</v>
      </c>
      <c r="M331" s="57">
        <f t="shared" si="4"/>
        <v>-0.6974184774</v>
      </c>
      <c r="N331" s="55">
        <f>(M331-'Descriptive Stats'!$B$65)/('Descriptive Stats'!$B$66-'Descriptive Stats'!$B$65)</f>
        <v>0.362759333</v>
      </c>
      <c r="O331" s="58">
        <f t="shared" si="5"/>
        <v>72.1237186</v>
      </c>
      <c r="P331" s="49"/>
      <c r="Q331" s="50">
        <v>0.0</v>
      </c>
      <c r="R331" s="51"/>
      <c r="S331" s="51"/>
      <c r="U331" s="52" t="s">
        <v>250</v>
      </c>
      <c r="V331" s="53">
        <v>7.255</v>
      </c>
      <c r="W331" s="53">
        <v>7.264</v>
      </c>
      <c r="X331" s="53">
        <v>7.283</v>
      </c>
      <c r="Y331" s="53">
        <v>7.255</v>
      </c>
    </row>
    <row r="332">
      <c r="A332" s="44">
        <v>44771.0</v>
      </c>
      <c r="B332" s="45">
        <v>93.5</v>
      </c>
      <c r="C332" s="45">
        <v>94.5</v>
      </c>
      <c r="D332" s="45">
        <v>90.5</v>
      </c>
      <c r="E332" s="45">
        <v>91.300003</v>
      </c>
      <c r="F332" s="45">
        <v>91.300003</v>
      </c>
      <c r="G332" s="45">
        <v>199131.0</v>
      </c>
      <c r="H332" s="45">
        <f>(G332-'Descriptive Stats'!$B$55)/('Descriptive Stats'!$B$56-'Descriptive Stats'!$B$55)</f>
        <v>0.007974941908</v>
      </c>
      <c r="I332" s="46">
        <f t="shared" si="2"/>
        <v>0.9864937876</v>
      </c>
      <c r="J332" s="46">
        <f t="shared" si="3"/>
        <v>-0.01350621242</v>
      </c>
      <c r="K332" s="47">
        <f t="shared" si="1"/>
        <v>4</v>
      </c>
      <c r="L332" s="47">
        <f>(K332-'Descriptive Stats'!$B$60)/('Descriptive Stats'!$B$61-'Descriptive Stats'!$B$60)</f>
        <v>0.08853420219</v>
      </c>
      <c r="M332" s="57">
        <f t="shared" si="4"/>
        <v>-1.350621242</v>
      </c>
      <c r="N332" s="55">
        <f>(M332-'Descriptive Stats'!$B$65)/('Descriptive Stats'!$B$66-'Descriptive Stats'!$B$65)</f>
        <v>0.3382053012</v>
      </c>
      <c r="O332" s="58">
        <f t="shared" si="5"/>
        <v>1.800010224</v>
      </c>
      <c r="P332" s="49"/>
      <c r="Q332" s="50">
        <v>0.0</v>
      </c>
      <c r="R332" s="51"/>
      <c r="S332" s="51"/>
      <c r="U332" s="52" t="s">
        <v>251</v>
      </c>
      <c r="V332" s="53">
        <v>7.291</v>
      </c>
      <c r="W332" s="53">
        <v>7.282</v>
      </c>
      <c r="X332" s="53">
        <v>7.299</v>
      </c>
      <c r="Y332" s="53">
        <v>7.279</v>
      </c>
    </row>
    <row r="333">
      <c r="A333" s="44">
        <v>44774.0</v>
      </c>
      <c r="B333" s="45">
        <v>92.099998</v>
      </c>
      <c r="C333" s="45">
        <v>94.25</v>
      </c>
      <c r="D333" s="45">
        <v>91.349998</v>
      </c>
      <c r="E333" s="45">
        <v>92.550003</v>
      </c>
      <c r="F333" s="45">
        <v>92.550003</v>
      </c>
      <c r="G333" s="45">
        <v>421299.0</v>
      </c>
      <c r="H333" s="45">
        <f>(G333-'Descriptive Stats'!$B$55)/('Descriptive Stats'!$B$56-'Descriptive Stats'!$B$55)</f>
        <v>0.02047248648</v>
      </c>
      <c r="I333" s="46">
        <f t="shared" si="2"/>
        <v>1.013691128</v>
      </c>
      <c r="J333" s="46">
        <f t="shared" si="3"/>
        <v>0.0136911277</v>
      </c>
      <c r="K333" s="47">
        <f t="shared" si="1"/>
        <v>2.900002</v>
      </c>
      <c r="L333" s="47">
        <f>(K333-'Descriptive Stats'!$B$60)/('Descriptive Stats'!$B$61-'Descriptive Stats'!$B$60)</f>
        <v>0.05660392365</v>
      </c>
      <c r="M333" s="54">
        <f t="shared" si="4"/>
        <v>1.36911277</v>
      </c>
      <c r="N333" s="55">
        <f>(M333-'Descriptive Stats'!$B$65)/('Descriptive Stats'!$B$66-'Descriptive Stats'!$B$65)</f>
        <v>0.440440685</v>
      </c>
      <c r="O333" s="58">
        <f t="shared" si="5"/>
        <v>111.5687663</v>
      </c>
      <c r="P333" s="49"/>
      <c r="Q333" s="50">
        <v>0.0</v>
      </c>
      <c r="R333" s="51"/>
      <c r="S333" s="51"/>
      <c r="U333" s="52" t="s">
        <v>252</v>
      </c>
      <c r="V333" s="53">
        <v>7.285</v>
      </c>
      <c r="W333" s="53">
        <v>7.33</v>
      </c>
      <c r="X333" s="53">
        <v>7.339</v>
      </c>
      <c r="Y333" s="53">
        <v>7.285</v>
      </c>
    </row>
    <row r="334">
      <c r="A334" s="44">
        <v>44775.0</v>
      </c>
      <c r="B334" s="45">
        <v>92.0</v>
      </c>
      <c r="C334" s="45">
        <v>97.300003</v>
      </c>
      <c r="D334" s="45">
        <v>92.0</v>
      </c>
      <c r="E334" s="45">
        <v>94.650002</v>
      </c>
      <c r="F334" s="45">
        <v>94.650002</v>
      </c>
      <c r="G334" s="45">
        <v>658895.0</v>
      </c>
      <c r="H334" s="45">
        <f>(G334-'Descriptive Stats'!$B$55)/('Descriptive Stats'!$B$56-'Descriptive Stats'!$B$55)</f>
        <v>0.03383789734</v>
      </c>
      <c r="I334" s="46">
        <f t="shared" si="2"/>
        <v>1.022690426</v>
      </c>
      <c r="J334" s="46">
        <f t="shared" si="3"/>
        <v>0.02269042606</v>
      </c>
      <c r="K334" s="47">
        <f t="shared" si="1"/>
        <v>5.300003</v>
      </c>
      <c r="L334" s="47">
        <f>(K334-'Descriptive Stats'!$B$60)/('Descriptive Stats'!$B$61-'Descriptive Stats'!$B$60)</f>
        <v>0.1262701416</v>
      </c>
      <c r="M334" s="54">
        <f t="shared" si="4"/>
        <v>2.269042606</v>
      </c>
      <c r="N334" s="55">
        <f>(M334-'Descriptive Stats'!$B$65)/('Descriptive Stats'!$B$66-'Descriptive Stats'!$B$65)</f>
        <v>0.4742692401</v>
      </c>
      <c r="O334" s="58">
        <f t="shared" si="5"/>
        <v>56.39605126</v>
      </c>
      <c r="P334" s="49"/>
      <c r="Q334" s="50">
        <v>0.0</v>
      </c>
      <c r="R334" s="51"/>
      <c r="S334" s="51"/>
      <c r="U334" s="52" t="s">
        <v>253</v>
      </c>
      <c r="V334" s="53">
        <v>7.32</v>
      </c>
      <c r="W334" s="53">
        <v>7.338</v>
      </c>
      <c r="X334" s="53">
        <v>7.338</v>
      </c>
      <c r="Y334" s="53">
        <v>7.285</v>
      </c>
    </row>
    <row r="335">
      <c r="A335" s="44">
        <v>44776.0</v>
      </c>
      <c r="B335" s="45">
        <v>94.599998</v>
      </c>
      <c r="C335" s="45">
        <v>94.599998</v>
      </c>
      <c r="D335" s="45">
        <v>90.300003</v>
      </c>
      <c r="E335" s="45">
        <v>91.0</v>
      </c>
      <c r="F335" s="45">
        <v>91.0</v>
      </c>
      <c r="G335" s="45">
        <v>313918.0</v>
      </c>
      <c r="H335" s="45">
        <f>(G335-'Descriptive Stats'!$B$55)/('Descriptive Stats'!$B$56-'Descriptive Stats'!$B$55)</f>
        <v>0.01443201785</v>
      </c>
      <c r="I335" s="46">
        <f t="shared" si="2"/>
        <v>0.9614368524</v>
      </c>
      <c r="J335" s="46">
        <f t="shared" si="3"/>
        <v>-0.03856314763</v>
      </c>
      <c r="K335" s="47">
        <f t="shared" si="1"/>
        <v>4.299995</v>
      </c>
      <c r="L335" s="47">
        <f>(K335-'Descriptive Stats'!$B$60)/('Descriptive Stats'!$B$61-'Descriptive Stats'!$B$60)</f>
        <v>0.09724233067</v>
      </c>
      <c r="M335" s="57">
        <f t="shared" si="4"/>
        <v>-3.856314763</v>
      </c>
      <c r="N335" s="55">
        <f>(M335-'Descriptive Stats'!$B$65)/('Descriptive Stats'!$B$66-'Descriptive Stats'!$B$65)</f>
        <v>0.2440157454</v>
      </c>
      <c r="O335" s="58">
        <f t="shared" si="5"/>
        <v>-52.35690057</v>
      </c>
      <c r="P335" s="49"/>
      <c r="Q335" s="50">
        <v>0.0</v>
      </c>
      <c r="R335" s="51"/>
      <c r="S335" s="51"/>
      <c r="U335" s="52" t="s">
        <v>254</v>
      </c>
      <c r="V335" s="53">
        <v>7.307</v>
      </c>
      <c r="W335" s="53">
        <v>7.314</v>
      </c>
      <c r="X335" s="53">
        <v>7.32</v>
      </c>
      <c r="Y335" s="53">
        <v>7.271</v>
      </c>
    </row>
    <row r="336">
      <c r="A336" s="44">
        <v>44777.0</v>
      </c>
      <c r="B336" s="45">
        <v>91.75</v>
      </c>
      <c r="C336" s="45">
        <v>92.75</v>
      </c>
      <c r="D336" s="45">
        <v>90.300003</v>
      </c>
      <c r="E336" s="45">
        <v>91.650002</v>
      </c>
      <c r="F336" s="45">
        <v>91.650002</v>
      </c>
      <c r="G336" s="45">
        <v>393475.0</v>
      </c>
      <c r="H336" s="45">
        <f>(G336-'Descriptive Stats'!$B$55)/('Descriptive Stats'!$B$56-'Descriptive Stats'!$B$55)</f>
        <v>0.01890731202</v>
      </c>
      <c r="I336" s="46">
        <f t="shared" si="2"/>
        <v>1.007142879</v>
      </c>
      <c r="J336" s="46">
        <f t="shared" si="3"/>
        <v>0.007142879121</v>
      </c>
      <c r="K336" s="47">
        <f t="shared" si="1"/>
        <v>2.449997</v>
      </c>
      <c r="L336" s="47">
        <f>(K336-'Descriptive Stats'!$B$60)/('Descriptive Stats'!$B$61-'Descriptive Stats'!$B$60)</f>
        <v>0.04354136809</v>
      </c>
      <c r="M336" s="54">
        <f t="shared" si="4"/>
        <v>0.7142879121</v>
      </c>
      <c r="N336" s="55">
        <f>(M336-'Descriptive Stats'!$B$65)/('Descriptive Stats'!$B$66-'Descriptive Stats'!$B$65)</f>
        <v>0.4158256784</v>
      </c>
      <c r="O336" s="56">
        <f t="shared" si="5"/>
        <v>25.3432425</v>
      </c>
      <c r="P336" s="49"/>
      <c r="Q336" s="50">
        <v>0.0</v>
      </c>
      <c r="R336" s="51"/>
      <c r="S336" s="51"/>
      <c r="U336" s="52" t="s">
        <v>255</v>
      </c>
      <c r="V336" s="53">
        <v>7.281</v>
      </c>
      <c r="W336" s="53">
        <v>7.25</v>
      </c>
      <c r="X336" s="53">
        <v>7.292</v>
      </c>
      <c r="Y336" s="53">
        <v>7.243</v>
      </c>
    </row>
    <row r="337">
      <c r="A337" s="44">
        <v>44778.0</v>
      </c>
      <c r="B337" s="45">
        <v>92.0</v>
      </c>
      <c r="C337" s="45">
        <v>93.949997</v>
      </c>
      <c r="D337" s="45">
        <v>90.349998</v>
      </c>
      <c r="E337" s="45">
        <v>91.75</v>
      </c>
      <c r="F337" s="45">
        <v>91.75</v>
      </c>
      <c r="G337" s="45">
        <v>156738.0</v>
      </c>
      <c r="H337" s="45">
        <f>(G337-'Descriptive Stats'!$B$55)/('Descriptive Stats'!$B$56-'Descriptive Stats'!$B$55)</f>
        <v>0.005590222205</v>
      </c>
      <c r="I337" s="46">
        <f t="shared" si="2"/>
        <v>1.001091086</v>
      </c>
      <c r="J337" s="46">
        <f t="shared" si="3"/>
        <v>0.001091085628</v>
      </c>
      <c r="K337" s="47">
        <f t="shared" si="1"/>
        <v>3.599999</v>
      </c>
      <c r="L337" s="47">
        <f>(K337-'Descriptive Stats'!$B$60)/('Descriptive Stats'!$B$61-'Descriptive Stats'!$B$60)</f>
        <v>0.07692314168</v>
      </c>
      <c r="M337" s="54">
        <f t="shared" si="4"/>
        <v>0.1091085628</v>
      </c>
      <c r="N337" s="55">
        <f>(M337-'Descriptive Stats'!$B$65)/('Descriptive Stats'!$B$66-'Descriptive Stats'!$B$65)</f>
        <v>0.3930768571</v>
      </c>
      <c r="O337" s="58">
        <f t="shared" si="5"/>
        <v>-60.16570303</v>
      </c>
      <c r="P337" s="49"/>
      <c r="Q337" s="50">
        <v>0.0</v>
      </c>
      <c r="R337" s="51"/>
      <c r="S337" s="51"/>
      <c r="U337" s="52" t="s">
        <v>256</v>
      </c>
      <c r="V337" s="53">
        <v>7.274</v>
      </c>
      <c r="W337" s="53">
        <v>7.272</v>
      </c>
      <c r="X337" s="53">
        <v>7.288</v>
      </c>
      <c r="Y337" s="53">
        <v>7.254</v>
      </c>
    </row>
    <row r="338">
      <c r="A338" s="44">
        <v>44781.0</v>
      </c>
      <c r="B338" s="45">
        <v>91.400002</v>
      </c>
      <c r="C338" s="45">
        <v>93.0</v>
      </c>
      <c r="D338" s="45">
        <v>90.300003</v>
      </c>
      <c r="E338" s="45">
        <v>90.949997</v>
      </c>
      <c r="F338" s="45">
        <v>90.949997</v>
      </c>
      <c r="G338" s="45">
        <v>598510.0</v>
      </c>
      <c r="H338" s="45">
        <f>(G338-'Descriptive Stats'!$B$55)/('Descriptive Stats'!$B$56-'Descriptive Stats'!$B$55)</f>
        <v>0.03044107948</v>
      </c>
      <c r="I338" s="46">
        <f t="shared" si="2"/>
        <v>0.9912806213</v>
      </c>
      <c r="J338" s="46">
        <f t="shared" si="3"/>
        <v>-0.008719378747</v>
      </c>
      <c r="K338" s="47">
        <f t="shared" si="1"/>
        <v>2.699997</v>
      </c>
      <c r="L338" s="47">
        <f>(K338-'Descriptive Stats'!$B$60)/('Descriptive Stats'!$B$61-'Descriptive Stats'!$B$60)</f>
        <v>0.05079826277</v>
      </c>
      <c r="M338" s="57">
        <f t="shared" si="4"/>
        <v>-0.8719378747</v>
      </c>
      <c r="N338" s="55">
        <f>(M338-'Descriptive Stats'!$B$65)/('Descriptive Stats'!$B$66-'Descriptive Stats'!$B$65)</f>
        <v>0.3561991115</v>
      </c>
      <c r="O338" s="58">
        <f t="shared" si="5"/>
        <v>281.8537942</v>
      </c>
      <c r="P338" s="49"/>
      <c r="Q338" s="50">
        <v>0.0</v>
      </c>
      <c r="R338" s="51"/>
      <c r="S338" s="51"/>
      <c r="U338" s="52" t="s">
        <v>257</v>
      </c>
      <c r="V338" s="53">
        <v>7.261</v>
      </c>
      <c r="W338" s="53">
        <v>7.295</v>
      </c>
      <c r="X338" s="53">
        <v>7.299</v>
      </c>
      <c r="Y338" s="53">
        <v>7.258</v>
      </c>
    </row>
    <row r="339">
      <c r="A339" s="44">
        <v>44783.0</v>
      </c>
      <c r="B339" s="45">
        <v>90.050003</v>
      </c>
      <c r="C339" s="45">
        <v>92.099998</v>
      </c>
      <c r="D339" s="45">
        <v>89.400002</v>
      </c>
      <c r="E339" s="45">
        <v>89.849998</v>
      </c>
      <c r="F339" s="45">
        <v>89.849998</v>
      </c>
      <c r="G339" s="45">
        <v>357938.0</v>
      </c>
      <c r="H339" s="45">
        <f>(G339-'Descriptive Stats'!$B$55)/('Descriptive Stats'!$B$56-'Descriptive Stats'!$B$55)</f>
        <v>0.01690826066</v>
      </c>
      <c r="I339" s="46">
        <f t="shared" si="2"/>
        <v>0.9879054531</v>
      </c>
      <c r="J339" s="46">
        <f t="shared" si="3"/>
        <v>-0.01209454685</v>
      </c>
      <c r="K339" s="47">
        <f t="shared" si="1"/>
        <v>2.699996</v>
      </c>
      <c r="L339" s="47">
        <f>(K339-'Descriptive Stats'!$B$60)/('Descriptive Stats'!$B$61-'Descriptive Stats'!$B$60)</f>
        <v>0.05079823374</v>
      </c>
      <c r="M339" s="57">
        <f t="shared" si="4"/>
        <v>-1.209454685</v>
      </c>
      <c r="N339" s="55">
        <f>(M339-'Descriptive Stats'!$B$65)/('Descriptive Stats'!$B$66-'Descriptive Stats'!$B$65)</f>
        <v>0.3435117823</v>
      </c>
      <c r="O339" s="58">
        <f t="shared" si="5"/>
        <v>-40.19515129</v>
      </c>
      <c r="P339" s="49"/>
      <c r="Q339" s="50">
        <v>0.0</v>
      </c>
      <c r="R339" s="51"/>
      <c r="S339" s="51"/>
      <c r="U339" s="52" t="s">
        <v>258</v>
      </c>
      <c r="V339" s="53">
        <v>7.287</v>
      </c>
      <c r="W339" s="53">
        <v>7.338</v>
      </c>
      <c r="X339" s="53">
        <v>7.338</v>
      </c>
      <c r="Y339" s="53">
        <v>7.277</v>
      </c>
    </row>
    <row r="340">
      <c r="A340" s="44">
        <v>44784.0</v>
      </c>
      <c r="B340" s="45">
        <v>90.0</v>
      </c>
      <c r="C340" s="45">
        <v>92.699997</v>
      </c>
      <c r="D340" s="45">
        <v>90.0</v>
      </c>
      <c r="E340" s="45">
        <v>92.400002</v>
      </c>
      <c r="F340" s="45">
        <v>92.400002</v>
      </c>
      <c r="G340" s="45">
        <v>288378.0</v>
      </c>
      <c r="H340" s="45">
        <f>(G340-'Descriptive Stats'!$B$55)/('Descriptive Stats'!$B$56-'Descriptive Stats'!$B$55)</f>
        <v>0.0129953245</v>
      </c>
      <c r="I340" s="46">
        <f t="shared" si="2"/>
        <v>1.02838068</v>
      </c>
      <c r="J340" s="46">
        <f t="shared" si="3"/>
        <v>0.02838067954</v>
      </c>
      <c r="K340" s="47">
        <f t="shared" si="1"/>
        <v>2.699997</v>
      </c>
      <c r="L340" s="47">
        <f>(K340-'Descriptive Stats'!$B$60)/('Descriptive Stats'!$B$61-'Descriptive Stats'!$B$60)</f>
        <v>0.05079826277</v>
      </c>
      <c r="M340" s="54">
        <f t="shared" si="4"/>
        <v>2.838067954</v>
      </c>
      <c r="N340" s="55">
        <f>(M340-'Descriptive Stats'!$B$65)/('Descriptive Stats'!$B$66-'Descriptive Stats'!$B$65)</f>
        <v>0.4956590248</v>
      </c>
      <c r="O340" s="58">
        <f t="shared" si="5"/>
        <v>-19.43353318</v>
      </c>
      <c r="P340" s="49"/>
      <c r="Q340" s="50">
        <v>0.0</v>
      </c>
      <c r="R340" s="51"/>
      <c r="S340" s="51"/>
      <c r="U340" s="52">
        <v>44876.0</v>
      </c>
      <c r="V340" s="53">
        <v>7.307</v>
      </c>
      <c r="W340" s="53">
        <v>7.272</v>
      </c>
      <c r="X340" s="53">
        <v>7.308</v>
      </c>
      <c r="Y340" s="53">
        <v>7.235</v>
      </c>
    </row>
    <row r="341">
      <c r="A341" s="44">
        <v>44785.0</v>
      </c>
      <c r="B341" s="45">
        <v>93.0</v>
      </c>
      <c r="C341" s="45">
        <v>95.900002</v>
      </c>
      <c r="D341" s="45">
        <v>92.5</v>
      </c>
      <c r="E341" s="45">
        <v>95.449997</v>
      </c>
      <c r="F341" s="45">
        <v>95.449997</v>
      </c>
      <c r="G341" s="45">
        <v>520772.0</v>
      </c>
      <c r="H341" s="45">
        <f>(G341-'Descriptive Stats'!$B$55)/('Descriptive Stats'!$B$56-'Descriptive Stats'!$B$55)</f>
        <v>0.02606810894</v>
      </c>
      <c r="I341" s="46">
        <f t="shared" si="2"/>
        <v>1.033008603</v>
      </c>
      <c r="J341" s="46">
        <f t="shared" si="3"/>
        <v>0.03300860318</v>
      </c>
      <c r="K341" s="47">
        <f t="shared" si="1"/>
        <v>3.400002</v>
      </c>
      <c r="L341" s="47">
        <f>(K341-'Descriptive Stats'!$B$60)/('Descriptive Stats'!$B$61-'Descriptive Stats'!$B$60)</f>
        <v>0.07111771301</v>
      </c>
      <c r="M341" s="54">
        <f t="shared" si="4"/>
        <v>3.300860318</v>
      </c>
      <c r="N341" s="55">
        <f>(M341-'Descriptive Stats'!$B$65)/('Descriptive Stats'!$B$66-'Descriptive Stats'!$B$65)</f>
        <v>0.5130554888</v>
      </c>
      <c r="O341" s="58">
        <f t="shared" si="5"/>
        <v>80.58659121</v>
      </c>
      <c r="P341" s="65" t="s">
        <v>259</v>
      </c>
      <c r="Q341" s="50">
        <v>0.5</v>
      </c>
      <c r="R341" s="51"/>
      <c r="S341" s="51"/>
      <c r="U341" s="52">
        <v>44845.0</v>
      </c>
      <c r="V341" s="53">
        <v>7.346</v>
      </c>
      <c r="W341" s="53">
        <v>7.381</v>
      </c>
      <c r="X341" s="53">
        <v>7.385</v>
      </c>
      <c r="Y341" s="53">
        <v>7.334</v>
      </c>
    </row>
    <row r="342">
      <c r="A342" s="44">
        <v>44789.0</v>
      </c>
      <c r="B342" s="45">
        <v>95.099998</v>
      </c>
      <c r="C342" s="45">
        <v>101.400002</v>
      </c>
      <c r="D342" s="45">
        <v>94.800003</v>
      </c>
      <c r="E342" s="45">
        <v>99.25</v>
      </c>
      <c r="F342" s="45">
        <v>99.25</v>
      </c>
      <c r="G342" s="45">
        <v>1102620.0</v>
      </c>
      <c r="H342" s="45">
        <f>(G342-'Descriptive Stats'!$B$55)/('Descriptive Stats'!$B$56-'Descriptive Stats'!$B$55)</f>
        <v>0.05879861609</v>
      </c>
      <c r="I342" s="46">
        <f t="shared" si="2"/>
        <v>1.039811452</v>
      </c>
      <c r="J342" s="46">
        <f t="shared" si="3"/>
        <v>0.03981145227</v>
      </c>
      <c r="K342" s="47">
        <f t="shared" si="1"/>
        <v>6.599999</v>
      </c>
      <c r="L342" s="47">
        <f>(K342-'Descriptive Stats'!$B$60)/('Descriptive Stats'!$B$61-'Descriptive Stats'!$B$60)</f>
        <v>0.1640058779</v>
      </c>
      <c r="M342" s="54">
        <f t="shared" si="4"/>
        <v>3.981145227</v>
      </c>
      <c r="N342" s="55">
        <f>(M342-'Descriptive Stats'!$B$65)/('Descriptive Stats'!$B$66-'Descriptive Stats'!$B$65)</f>
        <v>0.5386275442</v>
      </c>
      <c r="O342" s="58">
        <f t="shared" si="5"/>
        <v>111.7279731</v>
      </c>
      <c r="P342" s="49"/>
      <c r="Q342" s="50">
        <v>0.0</v>
      </c>
      <c r="R342" s="51"/>
      <c r="S342" s="51"/>
      <c r="U342" s="52">
        <v>44815.0</v>
      </c>
      <c r="V342" s="53">
        <v>7.387</v>
      </c>
      <c r="W342" s="53">
        <v>7.425</v>
      </c>
      <c r="X342" s="53">
        <v>7.425</v>
      </c>
      <c r="Y342" s="53">
        <v>7.381</v>
      </c>
    </row>
    <row r="343">
      <c r="A343" s="44">
        <v>44790.0</v>
      </c>
      <c r="B343" s="45">
        <v>100.900002</v>
      </c>
      <c r="C343" s="45">
        <v>102.900002</v>
      </c>
      <c r="D343" s="45">
        <v>100.849998</v>
      </c>
      <c r="E343" s="45">
        <v>101.800003</v>
      </c>
      <c r="F343" s="45">
        <v>101.800003</v>
      </c>
      <c r="G343" s="45">
        <v>827576.0</v>
      </c>
      <c r="H343" s="45">
        <f>(G343-'Descriptive Stats'!$B$55)/('Descriptive Stats'!$B$56-'Descriptive Stats'!$B$55)</f>
        <v>0.04332665502</v>
      </c>
      <c r="I343" s="46">
        <f t="shared" si="2"/>
        <v>1.025692725</v>
      </c>
      <c r="J343" s="46">
        <f t="shared" si="3"/>
        <v>0.02569272544</v>
      </c>
      <c r="K343" s="47">
        <f t="shared" si="1"/>
        <v>2.050004</v>
      </c>
      <c r="L343" s="47">
        <f>(K343-'Descriptive Stats'!$B$60)/('Descriptive Stats'!$B$61-'Descriptive Stats'!$B$60)</f>
        <v>0.03193053979</v>
      </c>
      <c r="M343" s="54">
        <f t="shared" si="4"/>
        <v>2.569272544</v>
      </c>
      <c r="N343" s="55">
        <f>(M343-'Descriptive Stats'!$B$65)/('Descriptive Stats'!$B$66-'Descriptive Stats'!$B$65)</f>
        <v>0.4855549478</v>
      </c>
      <c r="O343" s="58">
        <f t="shared" si="5"/>
        <v>-24.94458653</v>
      </c>
      <c r="P343" s="49"/>
      <c r="Q343" s="50">
        <v>0.0</v>
      </c>
      <c r="R343" s="51"/>
      <c r="S343" s="51"/>
      <c r="U343" s="52">
        <v>44753.0</v>
      </c>
      <c r="V343" s="53">
        <v>7.434</v>
      </c>
      <c r="W343" s="53">
        <v>7.484</v>
      </c>
      <c r="X343" s="53">
        <v>7.484</v>
      </c>
      <c r="Y343" s="53">
        <v>7.434</v>
      </c>
    </row>
    <row r="344">
      <c r="A344" s="44">
        <v>44791.0</v>
      </c>
      <c r="B344" s="45">
        <v>102.0</v>
      </c>
      <c r="C344" s="45">
        <v>102.75</v>
      </c>
      <c r="D344" s="45">
        <v>98.25</v>
      </c>
      <c r="E344" s="45">
        <v>99.150002</v>
      </c>
      <c r="F344" s="45">
        <v>99.150002</v>
      </c>
      <c r="G344" s="45">
        <v>402518.0</v>
      </c>
      <c r="H344" s="45">
        <f>(G344-'Descriptive Stats'!$B$55)/('Descriptive Stats'!$B$56-'Descriptive Stats'!$B$55)</f>
        <v>0.01941600497</v>
      </c>
      <c r="I344" s="46">
        <f t="shared" si="2"/>
        <v>0.9739685568</v>
      </c>
      <c r="J344" s="46">
        <f t="shared" si="3"/>
        <v>-0.02603144324</v>
      </c>
      <c r="K344" s="47">
        <f t="shared" si="1"/>
        <v>4.5</v>
      </c>
      <c r="L344" s="47">
        <f>(K344-'Descriptive Stats'!$B$60)/('Descriptive Stats'!$B$61-'Descriptive Stats'!$B$60)</f>
        <v>0.1030479916</v>
      </c>
      <c r="M344" s="57">
        <f t="shared" si="4"/>
        <v>-2.603144324</v>
      </c>
      <c r="N344" s="55">
        <f>(M344-'Descriptive Stats'!$B$65)/('Descriptive Stats'!$B$66-'Descriptive Stats'!$B$65)</f>
        <v>0.2911226905</v>
      </c>
      <c r="O344" s="58">
        <f t="shared" si="5"/>
        <v>-51.36180846</v>
      </c>
      <c r="P344" s="49"/>
      <c r="Q344" s="50">
        <v>0.0</v>
      </c>
      <c r="R344" s="51"/>
      <c r="S344" s="51"/>
      <c r="U344" s="52">
        <v>44662.0</v>
      </c>
      <c r="V344" s="53">
        <v>7.469</v>
      </c>
      <c r="W344" s="53">
        <v>7.497</v>
      </c>
      <c r="X344" s="53">
        <v>7.497</v>
      </c>
      <c r="Y344" s="53">
        <v>7.457</v>
      </c>
    </row>
    <row r="345">
      <c r="A345" s="44">
        <v>44792.0</v>
      </c>
      <c r="B345" s="45">
        <v>99.150002</v>
      </c>
      <c r="C345" s="45">
        <v>100.0</v>
      </c>
      <c r="D345" s="45">
        <v>95.400002</v>
      </c>
      <c r="E345" s="45">
        <v>97.5</v>
      </c>
      <c r="F345" s="45">
        <v>97.5</v>
      </c>
      <c r="G345" s="45">
        <v>294570.0</v>
      </c>
      <c r="H345" s="45">
        <f>(G345-'Descriptive Stats'!$B$55)/('Descriptive Stats'!$B$56-'Descriptive Stats'!$B$55)</f>
        <v>0.01334364107</v>
      </c>
      <c r="I345" s="46">
        <f t="shared" si="2"/>
        <v>0.9833585278</v>
      </c>
      <c r="J345" s="46">
        <f t="shared" si="3"/>
        <v>-0.01664147218</v>
      </c>
      <c r="K345" s="47">
        <f t="shared" si="1"/>
        <v>4.599998</v>
      </c>
      <c r="L345" s="47">
        <f>(K345-'Descriptive Stats'!$B$60)/('Descriptive Stats'!$B$61-'Descriptive Stats'!$B$60)</f>
        <v>0.1059506914</v>
      </c>
      <c r="M345" s="57">
        <f t="shared" si="4"/>
        <v>-1.664147218</v>
      </c>
      <c r="N345" s="55">
        <f>(M345-'Descriptive Stats'!$B$65)/('Descriptive Stats'!$B$66-'Descriptive Stats'!$B$65)</f>
        <v>0.3264197927</v>
      </c>
      <c r="O345" s="56">
        <f t="shared" si="5"/>
        <v>-26.81817956</v>
      </c>
      <c r="P345" s="49"/>
      <c r="Q345" s="50">
        <v>0.0</v>
      </c>
      <c r="R345" s="51"/>
      <c r="S345" s="51"/>
      <c r="U345" s="52">
        <v>44631.0</v>
      </c>
      <c r="V345" s="53">
        <v>7.482</v>
      </c>
      <c r="W345" s="53">
        <v>7.44</v>
      </c>
      <c r="X345" s="53">
        <v>7.49</v>
      </c>
      <c r="Y345" s="53">
        <v>7.44</v>
      </c>
    </row>
    <row r="346">
      <c r="A346" s="44">
        <v>44795.0</v>
      </c>
      <c r="B346" s="45">
        <v>97.5</v>
      </c>
      <c r="C346" s="45">
        <v>101.449997</v>
      </c>
      <c r="D346" s="45">
        <v>95.550003</v>
      </c>
      <c r="E346" s="45">
        <v>100.5</v>
      </c>
      <c r="F346" s="45">
        <v>100.5</v>
      </c>
      <c r="G346" s="45">
        <v>509907.0</v>
      </c>
      <c r="H346" s="45">
        <f>(G346-'Descriptive Stats'!$B$55)/('Descriptive Stats'!$B$56-'Descriptive Stats'!$B$55)</f>
        <v>0.02545692361</v>
      </c>
      <c r="I346" s="46">
        <f t="shared" si="2"/>
        <v>1.030769231</v>
      </c>
      <c r="J346" s="46">
        <f t="shared" si="3"/>
        <v>0.03076923077</v>
      </c>
      <c r="K346" s="47">
        <f t="shared" si="1"/>
        <v>5.899994</v>
      </c>
      <c r="L346" s="47">
        <f>(K346-'Descriptive Stats'!$B$60)/('Descriptive Stats'!$B$61-'Descriptive Stats'!$B$60)</f>
        <v>0.1436864276</v>
      </c>
      <c r="M346" s="54">
        <f t="shared" si="4"/>
        <v>3.076923077</v>
      </c>
      <c r="N346" s="55">
        <f>(M346-'Descriptive Stats'!$B$65)/('Descriptive Stats'!$B$66-'Descriptive Stats'!$B$65)</f>
        <v>0.50463764</v>
      </c>
      <c r="O346" s="56">
        <f t="shared" si="5"/>
        <v>73.10214889</v>
      </c>
      <c r="P346" s="49"/>
      <c r="Q346" s="50">
        <v>0.0</v>
      </c>
      <c r="R346" s="51"/>
      <c r="S346" s="51"/>
      <c r="U346" s="52">
        <v>44603.0</v>
      </c>
      <c r="V346" s="53">
        <v>7.404</v>
      </c>
      <c r="W346" s="53">
        <v>7.421</v>
      </c>
      <c r="X346" s="53">
        <v>7.424</v>
      </c>
      <c r="Y346" s="53">
        <v>7.398</v>
      </c>
    </row>
    <row r="347">
      <c r="A347" s="44">
        <v>44796.0</v>
      </c>
      <c r="B347" s="45">
        <v>104.400002</v>
      </c>
      <c r="C347" s="45">
        <v>104.400002</v>
      </c>
      <c r="D347" s="45">
        <v>101.449997</v>
      </c>
      <c r="E347" s="45">
        <v>102.650002</v>
      </c>
      <c r="F347" s="45">
        <v>102.650002</v>
      </c>
      <c r="G347" s="45">
        <v>759841.0</v>
      </c>
      <c r="H347" s="45">
        <f>(G347-'Descriptive Stats'!$B$55)/('Descriptive Stats'!$B$56-'Descriptive Stats'!$B$55)</f>
        <v>0.03951637999</v>
      </c>
      <c r="I347" s="46">
        <f t="shared" si="2"/>
        <v>1.021393055</v>
      </c>
      <c r="J347" s="46">
        <f t="shared" si="3"/>
        <v>0.02139305473</v>
      </c>
      <c r="K347" s="47">
        <f t="shared" si="1"/>
        <v>2.950005</v>
      </c>
      <c r="L347" s="47">
        <f>(K347-'Descriptive Stats'!$B$60)/('Descriptive Stats'!$B$61-'Descriptive Stats'!$B$60)</f>
        <v>0.05805538967</v>
      </c>
      <c r="M347" s="54">
        <f t="shared" si="4"/>
        <v>2.139305473</v>
      </c>
      <c r="N347" s="55">
        <f>(M347-'Descriptive Stats'!$B$65)/('Descriptive Stats'!$B$66-'Descriptive Stats'!$B$65)</f>
        <v>0.4693923935</v>
      </c>
      <c r="O347" s="58">
        <f t="shared" si="5"/>
        <v>49.01560481</v>
      </c>
      <c r="P347" s="49"/>
      <c r="Q347" s="50">
        <v>0.0</v>
      </c>
      <c r="R347" s="51"/>
      <c r="S347" s="51"/>
      <c r="U347" s="52">
        <v>44572.0</v>
      </c>
      <c r="V347" s="53">
        <v>7.396</v>
      </c>
      <c r="W347" s="53">
        <v>7.435</v>
      </c>
      <c r="X347" s="53">
        <v>7.437</v>
      </c>
      <c r="Y347" s="53">
        <v>7.396</v>
      </c>
    </row>
    <row r="348">
      <c r="A348" s="44">
        <v>44797.0</v>
      </c>
      <c r="B348" s="45">
        <v>102.650002</v>
      </c>
      <c r="C348" s="45">
        <v>103.400002</v>
      </c>
      <c r="D348" s="45">
        <v>100.099998</v>
      </c>
      <c r="E348" s="45">
        <v>101.75</v>
      </c>
      <c r="F348" s="45">
        <v>101.75</v>
      </c>
      <c r="G348" s="45">
        <v>474836.0</v>
      </c>
      <c r="H348" s="45">
        <f>(G348-'Descriptive Stats'!$B$55)/('Descriptive Stats'!$B$56-'Descriptive Stats'!$B$55)</f>
        <v>0.02348408601</v>
      </c>
      <c r="I348" s="46">
        <f t="shared" si="2"/>
        <v>0.9912323236</v>
      </c>
      <c r="J348" s="46">
        <f t="shared" si="3"/>
        <v>-0.0087676764</v>
      </c>
      <c r="K348" s="47">
        <f t="shared" si="1"/>
        <v>3.300004</v>
      </c>
      <c r="L348" s="47">
        <f>(K348-'Descriptive Stats'!$B$60)/('Descriptive Stats'!$B$61-'Descriptive Stats'!$B$60)</f>
        <v>0.0682150132</v>
      </c>
      <c r="M348" s="57">
        <f t="shared" si="4"/>
        <v>-0.87676764</v>
      </c>
      <c r="N348" s="55">
        <f>(M348-'Descriptive Stats'!$B$65)/('Descriptive Stats'!$B$66-'Descriptive Stats'!$B$65)</f>
        <v>0.3560175596</v>
      </c>
      <c r="O348" s="58">
        <f t="shared" si="5"/>
        <v>-37.50850507</v>
      </c>
      <c r="P348" s="49"/>
      <c r="Q348" s="50">
        <v>0.0</v>
      </c>
      <c r="R348" s="51"/>
      <c r="S348" s="51"/>
      <c r="U348" s="52" t="s">
        <v>260</v>
      </c>
      <c r="V348" s="53">
        <v>7.445</v>
      </c>
      <c r="W348" s="53">
        <v>7.432</v>
      </c>
      <c r="X348" s="53">
        <v>7.453</v>
      </c>
      <c r="Y348" s="53">
        <v>7.418</v>
      </c>
    </row>
    <row r="349">
      <c r="A349" s="44">
        <v>44798.0</v>
      </c>
      <c r="B349" s="45">
        <v>103.349998</v>
      </c>
      <c r="C349" s="45">
        <v>110.650002</v>
      </c>
      <c r="D349" s="45">
        <v>102.800003</v>
      </c>
      <c r="E349" s="45">
        <v>108.650002</v>
      </c>
      <c r="F349" s="45">
        <v>108.650002</v>
      </c>
      <c r="G349" s="45">
        <v>1819940.0</v>
      </c>
      <c r="H349" s="45">
        <f>(G349-'Descriptive Stats'!$B$55)/('Descriptive Stats'!$B$56-'Descriptive Stats'!$B$55)</f>
        <v>0.0991497858</v>
      </c>
      <c r="I349" s="46">
        <f t="shared" si="2"/>
        <v>1.067813287</v>
      </c>
      <c r="J349" s="46">
        <f t="shared" si="3"/>
        <v>0.06781328747</v>
      </c>
      <c r="K349" s="47">
        <f t="shared" si="1"/>
        <v>7.849999</v>
      </c>
      <c r="L349" s="47">
        <f>(K349-'Descriptive Stats'!$B$60)/('Descriptive Stats'!$B$61-'Descriptive Stats'!$B$60)</f>
        <v>0.2002903513</v>
      </c>
      <c r="M349" s="54">
        <f t="shared" si="4"/>
        <v>6.781328747</v>
      </c>
      <c r="N349" s="55">
        <f>(M349-'Descriptive Stats'!$B$65)/('Descriptive Stats'!$B$66-'Descriptive Stats'!$B$65)</f>
        <v>0.6438870421</v>
      </c>
      <c r="O349" s="56">
        <f t="shared" si="5"/>
        <v>283.2775948</v>
      </c>
      <c r="P349" s="49"/>
      <c r="Q349" s="50">
        <v>0.0</v>
      </c>
      <c r="R349" s="51"/>
      <c r="S349" s="51"/>
      <c r="U349" s="52" t="s">
        <v>261</v>
      </c>
      <c r="V349" s="53">
        <v>7.416</v>
      </c>
      <c r="W349" s="53">
        <v>7.45</v>
      </c>
      <c r="X349" s="53">
        <v>7.45</v>
      </c>
      <c r="Y349" s="53">
        <v>7.378</v>
      </c>
    </row>
    <row r="350">
      <c r="A350" s="44">
        <v>44799.0</v>
      </c>
      <c r="B350" s="45">
        <v>109.050003</v>
      </c>
      <c r="C350" s="45">
        <v>114.0</v>
      </c>
      <c r="D350" s="45">
        <v>107.5</v>
      </c>
      <c r="E350" s="45">
        <v>113.150002</v>
      </c>
      <c r="F350" s="45">
        <v>113.150002</v>
      </c>
      <c r="G350" s="45">
        <v>1444070.0</v>
      </c>
      <c r="H350" s="45">
        <f>(G350-'Descriptive Stats'!$B$55)/('Descriptive Stats'!$B$56-'Descriptive Stats'!$B$55)</f>
        <v>0.07800609239</v>
      </c>
      <c r="I350" s="46">
        <f t="shared" si="2"/>
        <v>1.041417395</v>
      </c>
      <c r="J350" s="46">
        <f t="shared" si="3"/>
        <v>0.04141739454</v>
      </c>
      <c r="K350" s="47">
        <f t="shared" si="1"/>
        <v>6.5</v>
      </c>
      <c r="L350" s="47">
        <f>(K350-'Descriptive Stats'!$B$60)/('Descriptive Stats'!$B$61-'Descriptive Stats'!$B$60)</f>
        <v>0.161103149</v>
      </c>
      <c r="M350" s="54">
        <f t="shared" si="4"/>
        <v>4.141739454</v>
      </c>
      <c r="N350" s="55">
        <f>(M350-'Descriptive Stats'!$B$65)/('Descriptive Stats'!$B$66-'Descriptive Stats'!$B$65)</f>
        <v>0.5446643155</v>
      </c>
      <c r="O350" s="58">
        <f t="shared" si="5"/>
        <v>-20.65287867</v>
      </c>
      <c r="P350" s="49"/>
      <c r="Q350" s="50">
        <v>0.0</v>
      </c>
      <c r="R350" s="51"/>
      <c r="S350" s="51"/>
      <c r="U350" s="52" t="s">
        <v>262</v>
      </c>
      <c r="V350" s="53">
        <v>7.412</v>
      </c>
      <c r="W350" s="53">
        <v>7.41</v>
      </c>
      <c r="X350" s="53">
        <v>7.42</v>
      </c>
      <c r="Y350" s="53">
        <v>7.372</v>
      </c>
    </row>
    <row r="351">
      <c r="A351" s="44">
        <v>44802.0</v>
      </c>
      <c r="B351" s="45">
        <v>110.050003</v>
      </c>
      <c r="C351" s="45">
        <v>115.900002</v>
      </c>
      <c r="D351" s="45">
        <v>107.75</v>
      </c>
      <c r="E351" s="45">
        <v>112.550003</v>
      </c>
      <c r="F351" s="45">
        <v>112.550003</v>
      </c>
      <c r="G351" s="45">
        <v>1400475.0</v>
      </c>
      <c r="H351" s="45">
        <f>(G351-'Descriptive Stats'!$B$55)/('Descriptive Stats'!$B$56-'Descriptive Stats'!$B$55)</f>
        <v>0.07555375697</v>
      </c>
      <c r="I351" s="46">
        <f t="shared" si="2"/>
        <v>0.9946973134</v>
      </c>
      <c r="J351" s="46">
        <f t="shared" si="3"/>
        <v>-0.005302686605</v>
      </c>
      <c r="K351" s="47">
        <f t="shared" si="1"/>
        <v>8.150002</v>
      </c>
      <c r="L351" s="47">
        <f>(K351-'Descriptive Stats'!$B$60)/('Descriptive Stats'!$B$61-'Descriptive Stats'!$B$60)</f>
        <v>0.208998712</v>
      </c>
      <c r="M351" s="57">
        <f t="shared" si="4"/>
        <v>-0.5302686605</v>
      </c>
      <c r="N351" s="55">
        <f>(M351-'Descriptive Stats'!$B$65)/('Descriptive Stats'!$B$66-'Descriptive Stats'!$B$65)</f>
        <v>0.3690425304</v>
      </c>
      <c r="O351" s="56">
        <f t="shared" si="5"/>
        <v>-3.018897976</v>
      </c>
      <c r="P351" s="49"/>
      <c r="Q351" s="50">
        <v>0.0</v>
      </c>
      <c r="R351" s="51"/>
      <c r="S351" s="51"/>
      <c r="U351" s="52" t="s">
        <v>263</v>
      </c>
      <c r="V351" s="53">
        <v>7.442</v>
      </c>
      <c r="W351" s="53">
        <v>7.505</v>
      </c>
      <c r="X351" s="53">
        <v>7.505</v>
      </c>
      <c r="Y351" s="53">
        <v>7.44</v>
      </c>
    </row>
    <row r="352">
      <c r="A352" s="44">
        <v>44803.0</v>
      </c>
      <c r="B352" s="45">
        <v>113.650002</v>
      </c>
      <c r="C352" s="45">
        <v>114.5</v>
      </c>
      <c r="D352" s="45">
        <v>110.449997</v>
      </c>
      <c r="E352" s="45">
        <v>111.099998</v>
      </c>
      <c r="F352" s="45">
        <v>111.099998</v>
      </c>
      <c r="G352" s="45">
        <v>654567.0</v>
      </c>
      <c r="H352" s="45">
        <f>(G352-'Descriptive Stats'!$B$55)/('Descriptive Stats'!$B$56-'Descriptive Stats'!$B$55)</f>
        <v>0.03359443576</v>
      </c>
      <c r="I352" s="46">
        <f t="shared" si="2"/>
        <v>0.9871167929</v>
      </c>
      <c r="J352" s="46">
        <f t="shared" si="3"/>
        <v>-0.01288320712</v>
      </c>
      <c r="K352" s="47">
        <f t="shared" si="1"/>
        <v>4.050003</v>
      </c>
      <c r="L352" s="47">
        <f>(K352-'Descriptive Stats'!$B$60)/('Descriptive Stats'!$B$61-'Descriptive Stats'!$B$60)</f>
        <v>0.08998566821</v>
      </c>
      <c r="M352" s="57">
        <f t="shared" si="4"/>
        <v>-1.288320712</v>
      </c>
      <c r="N352" s="55">
        <f>(M352-'Descriptive Stats'!$B$65)/('Descriptive Stats'!$B$66-'Descriptive Stats'!$B$65)</f>
        <v>0.3405471915</v>
      </c>
      <c r="O352" s="58">
        <f t="shared" si="5"/>
        <v>-53.26107214</v>
      </c>
      <c r="P352" s="49"/>
      <c r="Q352" s="50">
        <v>0.0</v>
      </c>
      <c r="R352" s="51"/>
      <c r="S352" s="51"/>
      <c r="U352" s="52" t="s">
        <v>264</v>
      </c>
      <c r="V352" s="53">
        <v>7.511</v>
      </c>
      <c r="W352" s="53">
        <v>7.541</v>
      </c>
      <c r="X352" s="53">
        <v>7.541</v>
      </c>
      <c r="Y352" s="53">
        <v>7.504</v>
      </c>
    </row>
    <row r="353">
      <c r="A353" s="44">
        <v>44805.0</v>
      </c>
      <c r="B353" s="45">
        <v>110.900002</v>
      </c>
      <c r="C353" s="45">
        <v>113.0</v>
      </c>
      <c r="D353" s="45">
        <v>108.0</v>
      </c>
      <c r="E353" s="45">
        <v>108.650002</v>
      </c>
      <c r="F353" s="45">
        <v>108.650002</v>
      </c>
      <c r="G353" s="45">
        <v>530965.0</v>
      </c>
      <c r="H353" s="45">
        <f>(G353-'Descriptive Stats'!$B$55)/('Descriptive Stats'!$B$56-'Descriptive Stats'!$B$55)</f>
        <v>0.02664149247</v>
      </c>
      <c r="I353" s="46">
        <f t="shared" si="2"/>
        <v>0.9779478304</v>
      </c>
      <c r="J353" s="46">
        <f t="shared" si="3"/>
        <v>-0.02205216961</v>
      </c>
      <c r="K353" s="47">
        <f t="shared" si="1"/>
        <v>5</v>
      </c>
      <c r="L353" s="47">
        <f>(K353-'Descriptive Stats'!$B$60)/('Descriptive Stats'!$B$61-'Descriptive Stats'!$B$60)</f>
        <v>0.1175617809</v>
      </c>
      <c r="M353" s="57">
        <f t="shared" si="4"/>
        <v>-2.205216961</v>
      </c>
      <c r="N353" s="55">
        <f>(M353-'Descriptive Stats'!$B$65)/('Descriptive Stats'!$B$66-'Descriptive Stats'!$B$65)</f>
        <v>0.3060808652</v>
      </c>
      <c r="O353" s="56">
        <f t="shared" si="5"/>
        <v>-18.88301732</v>
      </c>
      <c r="P353" s="49"/>
      <c r="Q353" s="50">
        <v>0.0</v>
      </c>
      <c r="R353" s="51"/>
      <c r="S353" s="51"/>
      <c r="U353" s="52" t="s">
        <v>265</v>
      </c>
      <c r="V353" s="53">
        <v>7.476</v>
      </c>
      <c r="W353" s="53">
        <v>7.505</v>
      </c>
      <c r="X353" s="53">
        <v>7.516</v>
      </c>
      <c r="Y353" s="53">
        <v>7.476</v>
      </c>
    </row>
    <row r="354">
      <c r="A354" s="44">
        <v>44806.0</v>
      </c>
      <c r="B354" s="45">
        <v>109.300003</v>
      </c>
      <c r="C354" s="45">
        <v>118.800003</v>
      </c>
      <c r="D354" s="45">
        <v>109.199997</v>
      </c>
      <c r="E354" s="45">
        <v>115.050003</v>
      </c>
      <c r="F354" s="45">
        <v>115.050003</v>
      </c>
      <c r="G354" s="45">
        <v>1433396.0</v>
      </c>
      <c r="H354" s="45">
        <f>(G354-'Descriptive Stats'!$B$55)/('Descriptive Stats'!$B$56-'Descriptive Stats'!$B$55)</f>
        <v>0.07740565132</v>
      </c>
      <c r="I354" s="46">
        <f t="shared" si="2"/>
        <v>1.058904748</v>
      </c>
      <c r="J354" s="46">
        <f t="shared" si="3"/>
        <v>0.05890474811</v>
      </c>
      <c r="K354" s="47">
        <f t="shared" si="1"/>
        <v>9.600006</v>
      </c>
      <c r="L354" s="47">
        <f>(K354-'Descriptive Stats'!$B$60)/('Descriptive Stats'!$B$61-'Descriptive Stats'!$B$60)</f>
        <v>0.2510888172</v>
      </c>
      <c r="M354" s="54">
        <f t="shared" si="4"/>
        <v>5.890474811</v>
      </c>
      <c r="N354" s="55">
        <f>(M354-'Descriptive Stats'!$B$65)/('Descriptive Stats'!$B$66-'Descriptive Stats'!$B$65)</f>
        <v>0.6103996519</v>
      </c>
      <c r="O354" s="56">
        <f t="shared" si="5"/>
        <v>169.9605435</v>
      </c>
      <c r="P354" s="49"/>
      <c r="Q354" s="50">
        <v>0.0</v>
      </c>
      <c r="R354" s="51"/>
      <c r="S354" s="51"/>
      <c r="U354" s="52" t="s">
        <v>266</v>
      </c>
      <c r="V354" s="53">
        <v>7.451</v>
      </c>
      <c r="W354" s="53">
        <v>7.439</v>
      </c>
      <c r="X354" s="53">
        <v>7.458</v>
      </c>
      <c r="Y354" s="53">
        <v>7.395</v>
      </c>
    </row>
    <row r="355">
      <c r="A355" s="44">
        <v>44809.0</v>
      </c>
      <c r="B355" s="45">
        <v>116.0</v>
      </c>
      <c r="C355" s="45">
        <v>119.150002</v>
      </c>
      <c r="D355" s="45">
        <v>113.800003</v>
      </c>
      <c r="E355" s="45">
        <v>117.0</v>
      </c>
      <c r="F355" s="45">
        <v>117.0</v>
      </c>
      <c r="G355" s="45">
        <v>924008.0</v>
      </c>
      <c r="H355" s="45">
        <f>(G355-'Descriptive Stats'!$B$55)/('Descriptive Stats'!$B$56-'Descriptive Stats'!$B$55)</f>
        <v>0.04875121309</v>
      </c>
      <c r="I355" s="46">
        <f t="shared" si="2"/>
        <v>1.016949126</v>
      </c>
      <c r="J355" s="46">
        <f t="shared" si="3"/>
        <v>0.01694912602</v>
      </c>
      <c r="K355" s="47">
        <f t="shared" si="1"/>
        <v>5.349999</v>
      </c>
      <c r="L355" s="47">
        <f>(K355-'Descriptive Stats'!$B$60)/('Descriptive Stats'!$B$61-'Descriptive Stats'!$B$60)</f>
        <v>0.1277214044</v>
      </c>
      <c r="M355" s="54">
        <f t="shared" si="4"/>
        <v>1.694912602</v>
      </c>
      <c r="N355" s="55">
        <f>(M355-'Descriptive Stats'!$B$65)/('Descriptive Stats'!$B$66-'Descriptive Stats'!$B$65)</f>
        <v>0.4526875704</v>
      </c>
      <c r="O355" s="58">
        <f t="shared" si="5"/>
        <v>-35.53714396</v>
      </c>
      <c r="P355" s="49"/>
      <c r="Q355" s="50">
        <v>0.0</v>
      </c>
      <c r="R355" s="51"/>
      <c r="S355" s="51"/>
      <c r="U355" s="52" t="s">
        <v>267</v>
      </c>
      <c r="V355" s="53">
        <v>7.426</v>
      </c>
      <c r="W355" s="53">
        <v>7.417</v>
      </c>
      <c r="X355" s="53">
        <v>7.427</v>
      </c>
      <c r="Y355" s="53">
        <v>7.368</v>
      </c>
    </row>
    <row r="356">
      <c r="A356" s="44">
        <v>44810.0</v>
      </c>
      <c r="B356" s="45">
        <v>117.699997</v>
      </c>
      <c r="C356" s="45">
        <v>117.800003</v>
      </c>
      <c r="D356" s="45">
        <v>114.099998</v>
      </c>
      <c r="E356" s="45">
        <v>114.75</v>
      </c>
      <c r="F356" s="45">
        <v>114.75</v>
      </c>
      <c r="G356" s="45">
        <v>632871.0</v>
      </c>
      <c r="H356" s="45">
        <f>(G356-'Descriptive Stats'!$B$55)/('Descriptive Stats'!$B$56-'Descriptive Stats'!$B$55)</f>
        <v>0.03237397769</v>
      </c>
      <c r="I356" s="46">
        <f t="shared" si="2"/>
        <v>0.9807692308</v>
      </c>
      <c r="J356" s="46">
        <f t="shared" si="3"/>
        <v>-0.01923076923</v>
      </c>
      <c r="K356" s="47">
        <f t="shared" si="1"/>
        <v>3.700005</v>
      </c>
      <c r="L356" s="47">
        <f>(K356-'Descriptive Stats'!$B$60)/('Descriptive Stats'!$B$61-'Descriptive Stats'!$B$60)</f>
        <v>0.07982607371</v>
      </c>
      <c r="M356" s="57">
        <f t="shared" si="4"/>
        <v>-1.923076923</v>
      </c>
      <c r="N356" s="55">
        <f>(M356-'Descriptive Stats'!$B$65)/('Descriptive Stats'!$B$66-'Descriptive Stats'!$B$65)</f>
        <v>0.3166865697</v>
      </c>
      <c r="O356" s="56">
        <f t="shared" si="5"/>
        <v>-31.50806054</v>
      </c>
      <c r="P356" s="49"/>
      <c r="Q356" s="50">
        <v>0.0</v>
      </c>
      <c r="R356" s="51"/>
      <c r="S356" s="51"/>
      <c r="U356" s="52" t="s">
        <v>268</v>
      </c>
      <c r="V356" s="53">
        <v>7.407</v>
      </c>
      <c r="W356" s="53">
        <v>7.461</v>
      </c>
      <c r="X356" s="53">
        <v>7.461</v>
      </c>
      <c r="Y356" s="53">
        <v>7.392</v>
      </c>
    </row>
    <row r="357">
      <c r="A357" s="44">
        <v>44811.0</v>
      </c>
      <c r="B357" s="45">
        <v>114.099998</v>
      </c>
      <c r="C357" s="45">
        <v>120.800003</v>
      </c>
      <c r="D357" s="45">
        <v>114.0</v>
      </c>
      <c r="E357" s="45">
        <v>119.300003</v>
      </c>
      <c r="F357" s="45">
        <v>119.300003</v>
      </c>
      <c r="G357" s="45">
        <v>1273589.0</v>
      </c>
      <c r="H357" s="45">
        <f>(G357-'Descriptive Stats'!$B$55)/('Descriptive Stats'!$B$56-'Descriptive Stats'!$B$55)</f>
        <v>0.0684160799</v>
      </c>
      <c r="I357" s="46">
        <f t="shared" si="2"/>
        <v>1.039651442</v>
      </c>
      <c r="J357" s="46">
        <f t="shared" si="3"/>
        <v>0.03965144227</v>
      </c>
      <c r="K357" s="47">
        <f t="shared" si="1"/>
        <v>6.800003</v>
      </c>
      <c r="L357" s="47">
        <f>(K357-'Descriptive Stats'!$B$60)/('Descriptive Stats'!$B$61-'Descriptive Stats'!$B$60)</f>
        <v>0.1698115097</v>
      </c>
      <c r="M357" s="54">
        <f t="shared" si="4"/>
        <v>3.965144227</v>
      </c>
      <c r="N357" s="55">
        <f>(M357-'Descriptive Stats'!$B$65)/('Descriptive Stats'!$B$66-'Descriptive Stats'!$B$65)</f>
        <v>0.5380260631</v>
      </c>
      <c r="O357" s="56">
        <f t="shared" si="5"/>
        <v>101.2399051</v>
      </c>
      <c r="P357" s="49"/>
      <c r="Q357" s="50">
        <v>0.0</v>
      </c>
      <c r="R357" s="51"/>
      <c r="S357" s="51"/>
      <c r="U357" s="52" t="s">
        <v>269</v>
      </c>
      <c r="V357" s="53">
        <v>7.47</v>
      </c>
      <c r="W357" s="53">
        <v>7.469</v>
      </c>
      <c r="X357" s="53">
        <v>7.481</v>
      </c>
      <c r="Y357" s="53">
        <v>7.416</v>
      </c>
    </row>
    <row r="358">
      <c r="A358" s="44">
        <v>44812.0</v>
      </c>
      <c r="B358" s="45">
        <v>119.900002</v>
      </c>
      <c r="C358" s="45">
        <v>119.900002</v>
      </c>
      <c r="D358" s="45">
        <v>115.550003</v>
      </c>
      <c r="E358" s="45">
        <v>116.199997</v>
      </c>
      <c r="F358" s="45">
        <v>116.199997</v>
      </c>
      <c r="G358" s="45">
        <v>700052.0</v>
      </c>
      <c r="H358" s="45">
        <f>(G358-'Descriptive Stats'!$B$55)/('Descriptive Stats'!$B$56-'Descriptive Stats'!$B$55)</f>
        <v>0.03615308873</v>
      </c>
      <c r="I358" s="46">
        <f t="shared" si="2"/>
        <v>0.9740150384</v>
      </c>
      <c r="J358" s="46">
        <f t="shared" si="3"/>
        <v>-0.02598496163</v>
      </c>
      <c r="K358" s="47">
        <f t="shared" si="1"/>
        <v>4.349999</v>
      </c>
      <c r="L358" s="47">
        <f>(K358-'Descriptive Stats'!$B$60)/('Descriptive Stats'!$B$61-'Descriptive Stats'!$B$60)</f>
        <v>0.09869382572</v>
      </c>
      <c r="M358" s="57">
        <f t="shared" si="4"/>
        <v>-2.598496163</v>
      </c>
      <c r="N358" s="55">
        <f>(M358-'Descriptive Stats'!$B$65)/('Descriptive Stats'!$B$66-'Descriptive Stats'!$B$65)</f>
        <v>0.2912974159</v>
      </c>
      <c r="O358" s="58">
        <f t="shared" si="5"/>
        <v>-45.03313078</v>
      </c>
      <c r="P358" s="65" t="s">
        <v>135</v>
      </c>
      <c r="Q358" s="50">
        <v>0.5</v>
      </c>
      <c r="R358" s="51"/>
      <c r="S358" s="51"/>
      <c r="U358" s="52" t="s">
        <v>270</v>
      </c>
      <c r="V358" s="53">
        <v>7.422</v>
      </c>
      <c r="W358" s="53">
        <v>7.446</v>
      </c>
      <c r="X358" s="53">
        <v>7.451</v>
      </c>
      <c r="Y358" s="53">
        <v>7.403</v>
      </c>
    </row>
    <row r="359">
      <c r="A359" s="44">
        <v>44813.0</v>
      </c>
      <c r="B359" s="45">
        <v>117.0</v>
      </c>
      <c r="C359" s="45">
        <v>117.349998</v>
      </c>
      <c r="D359" s="45">
        <v>113.0</v>
      </c>
      <c r="E359" s="45">
        <v>114.25</v>
      </c>
      <c r="F359" s="45">
        <v>114.25</v>
      </c>
      <c r="G359" s="45">
        <v>396040.0</v>
      </c>
      <c r="H359" s="45">
        <f>(G359-'Descriptive Stats'!$B$55)/('Descriptive Stats'!$B$56-'Descriptive Stats'!$B$55)</f>
        <v>0.01905160013</v>
      </c>
      <c r="I359" s="46">
        <f t="shared" si="2"/>
        <v>0.983218614</v>
      </c>
      <c r="J359" s="46">
        <f t="shared" si="3"/>
        <v>-0.01678138598</v>
      </c>
      <c r="K359" s="47">
        <f t="shared" si="1"/>
        <v>4.349998</v>
      </c>
      <c r="L359" s="47">
        <f>(K359-'Descriptive Stats'!$B$60)/('Descriptive Stats'!$B$61-'Descriptive Stats'!$B$60)</f>
        <v>0.09869379669</v>
      </c>
      <c r="M359" s="57">
        <f t="shared" si="4"/>
        <v>-1.678138598</v>
      </c>
      <c r="N359" s="55">
        <f>(M359-'Descriptive Stats'!$B$65)/('Descriptive Stats'!$B$66-'Descriptive Stats'!$B$65)</f>
        <v>0.3258938537</v>
      </c>
      <c r="O359" s="58">
        <f t="shared" si="5"/>
        <v>-43.4270597</v>
      </c>
      <c r="P359" s="49"/>
      <c r="Q359" s="50">
        <v>0.0</v>
      </c>
      <c r="R359" s="51"/>
      <c r="S359" s="51"/>
      <c r="U359" s="52">
        <v>44905.0</v>
      </c>
      <c r="V359" s="53">
        <v>7.435</v>
      </c>
      <c r="W359" s="53">
        <v>7.433</v>
      </c>
      <c r="X359" s="53">
        <v>7.441</v>
      </c>
      <c r="Y359" s="53">
        <v>7.372</v>
      </c>
    </row>
    <row r="360">
      <c r="A360" s="44">
        <v>44816.0</v>
      </c>
      <c r="B360" s="45">
        <v>115.599998</v>
      </c>
      <c r="C360" s="45">
        <v>119.5</v>
      </c>
      <c r="D360" s="45">
        <v>115.599998</v>
      </c>
      <c r="E360" s="45">
        <v>116.300003</v>
      </c>
      <c r="F360" s="45">
        <v>116.300003</v>
      </c>
      <c r="G360" s="45">
        <v>682469.0</v>
      </c>
      <c r="H360" s="45">
        <f>(G360-'Descriptive Stats'!$B$55)/('Descriptive Stats'!$B$56-'Descriptive Stats'!$B$55)</f>
        <v>0.03516399793</v>
      </c>
      <c r="I360" s="46">
        <f t="shared" si="2"/>
        <v>1.017943133</v>
      </c>
      <c r="J360" s="46">
        <f t="shared" si="3"/>
        <v>0.01794313348</v>
      </c>
      <c r="K360" s="47">
        <f t="shared" si="1"/>
        <v>3.900002</v>
      </c>
      <c r="L360" s="47">
        <f>(K360-'Descriptive Stats'!$B$60)/('Descriptive Stats'!$B$61-'Descriptive Stats'!$B$60)</f>
        <v>0.08563150238</v>
      </c>
      <c r="M360" s="54">
        <f t="shared" si="4"/>
        <v>1.794313348</v>
      </c>
      <c r="N360" s="55">
        <f>(M360-'Descriptive Stats'!$B$65)/('Descriptive Stats'!$B$66-'Descriptive Stats'!$B$65)</f>
        <v>0.4564240657</v>
      </c>
      <c r="O360" s="58">
        <f t="shared" si="5"/>
        <v>72.32325018</v>
      </c>
      <c r="P360" s="49"/>
      <c r="Q360" s="50">
        <v>0.0</v>
      </c>
      <c r="R360" s="51"/>
      <c r="S360" s="51"/>
      <c r="U360" s="52">
        <v>44875.0</v>
      </c>
      <c r="V360" s="53">
        <v>7.426</v>
      </c>
      <c r="W360" s="53">
        <v>7.532</v>
      </c>
      <c r="X360" s="53">
        <v>7.532</v>
      </c>
      <c r="Y360" s="53">
        <v>7.426</v>
      </c>
    </row>
    <row r="361">
      <c r="A361" s="44">
        <v>44817.0</v>
      </c>
      <c r="B361" s="45">
        <v>116.5</v>
      </c>
      <c r="C361" s="45">
        <v>118.0</v>
      </c>
      <c r="D361" s="45">
        <v>114.5</v>
      </c>
      <c r="E361" s="45">
        <v>115.150002</v>
      </c>
      <c r="F361" s="45">
        <v>115.150002</v>
      </c>
      <c r="G361" s="45">
        <v>461824.0</v>
      </c>
      <c r="H361" s="45">
        <f>(G361-'Descriptive Stats'!$B$55)/('Descriptive Stats'!$B$56-'Descriptive Stats'!$B$55)</f>
        <v>0.02275212618</v>
      </c>
      <c r="I361" s="46">
        <f t="shared" si="2"/>
        <v>0.9901117715</v>
      </c>
      <c r="J361" s="46">
        <f t="shared" si="3"/>
        <v>-0.009888228464</v>
      </c>
      <c r="K361" s="47">
        <f t="shared" si="1"/>
        <v>3.5</v>
      </c>
      <c r="L361" s="47">
        <f>(K361-'Descriptive Stats'!$B$60)/('Descriptive Stats'!$B$61-'Descriptive Stats'!$B$60)</f>
        <v>0.07402041283</v>
      </c>
      <c r="M361" s="57">
        <f t="shared" si="4"/>
        <v>-0.9888228464</v>
      </c>
      <c r="N361" s="55">
        <f>(M361-'Descriptive Stats'!$B$65)/('Descriptive Stats'!$B$66-'Descriptive Stats'!$B$65)</f>
        <v>0.3518053804</v>
      </c>
      <c r="O361" s="58">
        <f t="shared" si="5"/>
        <v>-32.33040622</v>
      </c>
      <c r="P361" s="49"/>
      <c r="Q361" s="50">
        <v>0.0</v>
      </c>
      <c r="R361" s="51"/>
      <c r="S361" s="51"/>
      <c r="U361" s="52">
        <v>44844.0</v>
      </c>
      <c r="V361" s="53">
        <v>7.476</v>
      </c>
      <c r="W361" s="53">
        <v>7.498</v>
      </c>
      <c r="X361" s="53">
        <v>7.513</v>
      </c>
      <c r="Y361" s="53">
        <v>7.471</v>
      </c>
    </row>
    <row r="362">
      <c r="A362" s="44">
        <v>44818.0</v>
      </c>
      <c r="B362" s="45">
        <v>114.0</v>
      </c>
      <c r="C362" s="45">
        <v>116.800003</v>
      </c>
      <c r="D362" s="45">
        <v>113.449997</v>
      </c>
      <c r="E362" s="45">
        <v>114.949997</v>
      </c>
      <c r="F362" s="45">
        <v>114.949997</v>
      </c>
      <c r="G362" s="45">
        <v>402261.0</v>
      </c>
      <c r="H362" s="45">
        <f>(G362-'Descriptive Stats'!$B$55)/('Descriptive Stats'!$B$56-'Descriptive Stats'!$B$55)</f>
        <v>0.01940154803</v>
      </c>
      <c r="I362" s="46">
        <f t="shared" si="2"/>
        <v>0.9982630916</v>
      </c>
      <c r="J362" s="46">
        <f t="shared" si="3"/>
        <v>-0.00173690835</v>
      </c>
      <c r="K362" s="47">
        <f t="shared" si="1"/>
        <v>3.350006</v>
      </c>
      <c r="L362" s="47">
        <f>(K362-'Descriptive Stats'!$B$60)/('Descriptive Stats'!$B$61-'Descriptive Stats'!$B$60)</f>
        <v>0.06966645019</v>
      </c>
      <c r="M362" s="57">
        <f t="shared" si="4"/>
        <v>-0.173690835</v>
      </c>
      <c r="N362" s="55">
        <f>(M362-'Descriptive Stats'!$B$65)/('Descriptive Stats'!$B$66-'Descriptive Stats'!$B$65)</f>
        <v>0.3824463672</v>
      </c>
      <c r="O362" s="56">
        <f t="shared" si="5"/>
        <v>-12.89733751</v>
      </c>
      <c r="P362" s="49"/>
      <c r="Q362" s="50">
        <v>0.0</v>
      </c>
      <c r="R362" s="51"/>
      <c r="S362" s="51"/>
      <c r="U362" s="52">
        <v>44752.0</v>
      </c>
      <c r="V362" s="53">
        <v>7.46</v>
      </c>
      <c r="W362" s="53">
        <v>7.49</v>
      </c>
      <c r="X362" s="53">
        <v>7.518</v>
      </c>
      <c r="Y362" s="53">
        <v>7.458</v>
      </c>
    </row>
    <row r="363">
      <c r="A363" s="44">
        <v>44819.0</v>
      </c>
      <c r="B363" s="45">
        <v>115.349998</v>
      </c>
      <c r="C363" s="45">
        <v>128.050003</v>
      </c>
      <c r="D363" s="45">
        <v>115.300003</v>
      </c>
      <c r="E363" s="45">
        <v>126.699997</v>
      </c>
      <c r="F363" s="45">
        <v>126.699997</v>
      </c>
      <c r="G363" s="45">
        <v>2996964.0</v>
      </c>
      <c r="H363" s="45">
        <f>(G363-'Descriptive Stats'!$B$55)/('Descriptive Stats'!$B$56-'Descriptive Stats'!$B$55)</f>
        <v>0.1653605358</v>
      </c>
      <c r="I363" s="46">
        <f t="shared" si="2"/>
        <v>1.102218358</v>
      </c>
      <c r="J363" s="46">
        <f t="shared" si="3"/>
        <v>0.1022183585</v>
      </c>
      <c r="K363" s="47">
        <f t="shared" si="1"/>
        <v>12.75</v>
      </c>
      <c r="L363" s="47">
        <f>(K363-'Descriptive Stats'!$B$60)/('Descriptive Stats'!$B$61-'Descriptive Stats'!$B$60)</f>
        <v>0.342525516</v>
      </c>
      <c r="M363" s="54">
        <f t="shared" si="4"/>
        <v>10.22183585</v>
      </c>
      <c r="N363" s="55">
        <f>(M363-'Descriptive Stats'!$B$65)/('Descriptive Stats'!$B$66-'Descriptive Stats'!$B$65)</f>
        <v>0.7732164405</v>
      </c>
      <c r="O363" s="56">
        <f t="shared" si="5"/>
        <v>645.0297195</v>
      </c>
      <c r="P363" s="49"/>
      <c r="Q363" s="50">
        <v>0.0</v>
      </c>
      <c r="R363" s="51"/>
      <c r="S363" s="51"/>
      <c r="U363" s="52">
        <v>44722.0</v>
      </c>
      <c r="V363" s="53">
        <v>7.454</v>
      </c>
      <c r="W363" s="53">
        <v>7.49</v>
      </c>
      <c r="X363" s="53">
        <v>7.49</v>
      </c>
      <c r="Y363" s="53">
        <v>7.446</v>
      </c>
    </row>
    <row r="364">
      <c r="A364" s="44">
        <v>44820.0</v>
      </c>
      <c r="B364" s="45">
        <v>127.900002</v>
      </c>
      <c r="C364" s="45">
        <v>128.600006</v>
      </c>
      <c r="D364" s="45">
        <v>119.800003</v>
      </c>
      <c r="E364" s="45">
        <v>121.900002</v>
      </c>
      <c r="F364" s="45">
        <v>121.900002</v>
      </c>
      <c r="G364" s="45">
        <v>1419111.0</v>
      </c>
      <c r="H364" s="45">
        <f>(G364-'Descriptive Stats'!$B$55)/('Descriptive Stats'!$B$56-'Descriptive Stats'!$B$55)</f>
        <v>0.07660208184</v>
      </c>
      <c r="I364" s="46">
        <f t="shared" si="2"/>
        <v>0.9621152714</v>
      </c>
      <c r="J364" s="46">
        <f t="shared" si="3"/>
        <v>-0.0378847286</v>
      </c>
      <c r="K364" s="47">
        <f t="shared" si="1"/>
        <v>8.800003</v>
      </c>
      <c r="L364" s="47">
        <f>(K364-'Descriptive Stats'!$B$60)/('Descriptive Stats'!$B$61-'Descriptive Stats'!$B$60)</f>
        <v>0.2278666672</v>
      </c>
      <c r="M364" s="57">
        <f t="shared" si="4"/>
        <v>-3.78847286</v>
      </c>
      <c r="N364" s="55">
        <f>(M364-'Descriptive Stats'!$B$65)/('Descriptive Stats'!$B$66-'Descriptive Stats'!$B$65)</f>
        <v>0.2465659371</v>
      </c>
      <c r="O364" s="56">
        <f t="shared" si="5"/>
        <v>-52.64838016</v>
      </c>
      <c r="P364" s="49"/>
      <c r="Q364" s="50">
        <v>0.0</v>
      </c>
      <c r="R364" s="51"/>
      <c r="S364" s="51"/>
      <c r="U364" s="52">
        <v>44661.0</v>
      </c>
      <c r="V364" s="53">
        <v>7.362</v>
      </c>
      <c r="W364" s="53">
        <v>7.454</v>
      </c>
      <c r="X364" s="53">
        <v>7.454</v>
      </c>
      <c r="Y364" s="53">
        <v>7.361</v>
      </c>
    </row>
    <row r="365">
      <c r="A365" s="44">
        <v>44823.0</v>
      </c>
      <c r="B365" s="45">
        <v>122.699997</v>
      </c>
      <c r="C365" s="45">
        <v>127.900002</v>
      </c>
      <c r="D365" s="45">
        <v>121.550003</v>
      </c>
      <c r="E365" s="45">
        <v>125.599998</v>
      </c>
      <c r="F365" s="45">
        <v>125.599998</v>
      </c>
      <c r="G365" s="45">
        <v>1172752.0</v>
      </c>
      <c r="H365" s="45">
        <f>(G365-'Descriptive Stats'!$B$55)/('Descriptive Stats'!$B$56-'Descriptive Stats'!$B$55)</f>
        <v>0.06274372878</v>
      </c>
      <c r="I365" s="46">
        <f t="shared" si="2"/>
        <v>1.030352715</v>
      </c>
      <c r="J365" s="46">
        <f t="shared" si="3"/>
        <v>0.03035271484</v>
      </c>
      <c r="K365" s="47">
        <f t="shared" si="1"/>
        <v>6.349999</v>
      </c>
      <c r="L365" s="47">
        <f>(K365-'Descriptive Stats'!$B$60)/('Descriptive Stats'!$B$61-'Descriptive Stats'!$B$60)</f>
        <v>0.1567489832</v>
      </c>
      <c r="M365" s="54">
        <f t="shared" si="4"/>
        <v>3.035271484</v>
      </c>
      <c r="N365" s="55">
        <f>(M365-'Descriptive Stats'!$B$65)/('Descriptive Stats'!$B$66-'Descriptive Stats'!$B$65)</f>
        <v>0.5030719477</v>
      </c>
      <c r="O365" s="58">
        <f t="shared" si="5"/>
        <v>-17.36009375</v>
      </c>
      <c r="P365" s="49"/>
      <c r="Q365" s="50">
        <v>0.0</v>
      </c>
      <c r="R365" s="51"/>
      <c r="S365" s="51"/>
      <c r="U365" s="52">
        <v>44630.0</v>
      </c>
      <c r="V365" s="53">
        <v>7.468</v>
      </c>
      <c r="W365" s="53">
        <v>7.403</v>
      </c>
      <c r="X365" s="53">
        <v>7.47</v>
      </c>
      <c r="Y365" s="53">
        <v>7.403</v>
      </c>
    </row>
    <row r="366">
      <c r="A366" s="44">
        <v>44824.0</v>
      </c>
      <c r="B366" s="45">
        <v>126.5</v>
      </c>
      <c r="C366" s="45">
        <v>128.300003</v>
      </c>
      <c r="D366" s="45">
        <v>123.099998</v>
      </c>
      <c r="E366" s="45">
        <v>123.550003</v>
      </c>
      <c r="F366" s="45">
        <v>123.550003</v>
      </c>
      <c r="G366" s="45">
        <v>546197.0</v>
      </c>
      <c r="H366" s="45">
        <f>(G366-'Descriptive Stats'!$B$55)/('Descriptive Stats'!$B$56-'Descriptive Stats'!$B$55)</f>
        <v>0.02749833323</v>
      </c>
      <c r="I366" s="46">
        <f t="shared" si="2"/>
        <v>0.9836783835</v>
      </c>
      <c r="J366" s="46">
        <f t="shared" si="3"/>
        <v>-0.0163216165</v>
      </c>
      <c r="K366" s="47">
        <f t="shared" si="1"/>
        <v>5.200005</v>
      </c>
      <c r="L366" s="47">
        <f>(K366-'Descriptive Stats'!$B$60)/('Descriptive Stats'!$B$61-'Descriptive Stats'!$B$60)</f>
        <v>0.1233674418</v>
      </c>
      <c r="M366" s="57">
        <f t="shared" si="4"/>
        <v>-1.63216165</v>
      </c>
      <c r="N366" s="55">
        <f>(M366-'Descriptive Stats'!$B$65)/('Descriptive Stats'!$B$66-'Descriptive Stats'!$B$65)</f>
        <v>0.327622137</v>
      </c>
      <c r="O366" s="58">
        <f t="shared" si="5"/>
        <v>-53.42604404</v>
      </c>
      <c r="P366" s="49"/>
      <c r="Q366" s="50">
        <v>0.0</v>
      </c>
      <c r="R366" s="51"/>
      <c r="S366" s="51"/>
      <c r="U366" s="52" t="s">
        <v>271</v>
      </c>
      <c r="V366" s="53">
        <v>7.398</v>
      </c>
      <c r="W366" s="53">
        <v>7.423</v>
      </c>
      <c r="X366" s="53">
        <v>7.423</v>
      </c>
      <c r="Y366" s="53">
        <v>7.301</v>
      </c>
    </row>
    <row r="367">
      <c r="A367" s="44">
        <v>44825.0</v>
      </c>
      <c r="B367" s="45">
        <v>123.5</v>
      </c>
      <c r="C367" s="45">
        <v>124.5</v>
      </c>
      <c r="D367" s="45">
        <v>119.550003</v>
      </c>
      <c r="E367" s="45">
        <v>120.550003</v>
      </c>
      <c r="F367" s="45">
        <v>120.550003</v>
      </c>
      <c r="G367" s="45">
        <v>527668.0</v>
      </c>
      <c r="H367" s="45">
        <f>(G367-'Descriptive Stats'!$B$55)/('Descriptive Stats'!$B$56-'Descriptive Stats'!$B$55)</f>
        <v>0.0264560274</v>
      </c>
      <c r="I367" s="46">
        <f t="shared" si="2"/>
        <v>0.9757183332</v>
      </c>
      <c r="J367" s="46">
        <f t="shared" si="3"/>
        <v>-0.02428166675</v>
      </c>
      <c r="K367" s="47">
        <f t="shared" si="1"/>
        <v>4.949997</v>
      </c>
      <c r="L367" s="47">
        <f>(K367-'Descriptive Stats'!$B$60)/('Descriptive Stats'!$B$61-'Descriptive Stats'!$B$60)</f>
        <v>0.1161103149</v>
      </c>
      <c r="M367" s="57">
        <f t="shared" si="4"/>
        <v>-2.428166675</v>
      </c>
      <c r="N367" s="55">
        <f>(M367-'Descriptive Stats'!$B$65)/('Descriptive Stats'!$B$66-'Descriptive Stats'!$B$65)</f>
        <v>0.2977001377</v>
      </c>
      <c r="O367" s="56">
        <f t="shared" si="5"/>
        <v>-3.392365758</v>
      </c>
      <c r="P367" s="49"/>
      <c r="Q367" s="50">
        <v>0.0</v>
      </c>
      <c r="R367" s="51"/>
      <c r="S367" s="51"/>
      <c r="U367" s="52" t="s">
        <v>272</v>
      </c>
      <c r="V367" s="53">
        <v>7.34</v>
      </c>
      <c r="W367" s="53">
        <v>7.294</v>
      </c>
      <c r="X367" s="53">
        <v>7.343</v>
      </c>
      <c r="Y367" s="53">
        <v>7.286</v>
      </c>
    </row>
    <row r="368">
      <c r="A368" s="44">
        <v>44826.0</v>
      </c>
      <c r="B368" s="45">
        <v>120.449997</v>
      </c>
      <c r="C368" s="45">
        <v>123.800003</v>
      </c>
      <c r="D368" s="45">
        <v>117.349998</v>
      </c>
      <c r="E368" s="45">
        <v>119.75</v>
      </c>
      <c r="F368" s="45">
        <v>119.75</v>
      </c>
      <c r="G368" s="45">
        <v>587655.0</v>
      </c>
      <c r="H368" s="45">
        <f>(G368-'Descriptive Stats'!$B$55)/('Descriptive Stats'!$B$56-'Descriptive Stats'!$B$55)</f>
        <v>0.02983045668</v>
      </c>
      <c r="I368" s="46">
        <f t="shared" si="2"/>
        <v>0.9933637248</v>
      </c>
      <c r="J368" s="46">
        <f t="shared" si="3"/>
        <v>-0.006636275239</v>
      </c>
      <c r="K368" s="47">
        <f t="shared" si="1"/>
        <v>6.450005</v>
      </c>
      <c r="L368" s="47">
        <f>(K368-'Descriptive Stats'!$B$60)/('Descriptive Stats'!$B$61-'Descriptive Stats'!$B$60)</f>
        <v>0.1596519152</v>
      </c>
      <c r="M368" s="57">
        <f t="shared" si="4"/>
        <v>-0.6636275239</v>
      </c>
      <c r="N368" s="55">
        <f>(M368-'Descriptive Stats'!$B$65)/('Descriptive Stats'!$B$66-'Descriptive Stats'!$B$65)</f>
        <v>0.3640295422</v>
      </c>
      <c r="O368" s="56">
        <f t="shared" si="5"/>
        <v>11.36832251</v>
      </c>
      <c r="P368" s="49"/>
      <c r="Q368" s="50">
        <v>0.0</v>
      </c>
      <c r="R368" s="51"/>
      <c r="S368" s="51"/>
      <c r="U368" s="52" t="s">
        <v>273</v>
      </c>
      <c r="V368" s="53">
        <v>7.333</v>
      </c>
      <c r="W368" s="53">
        <v>7.351</v>
      </c>
      <c r="X368" s="53">
        <v>7.352</v>
      </c>
      <c r="Y368" s="53">
        <v>7.32</v>
      </c>
    </row>
    <row r="369">
      <c r="A369" s="44">
        <v>44827.0</v>
      </c>
      <c r="B369" s="45">
        <v>119.900002</v>
      </c>
      <c r="C369" s="45">
        <v>120.199997</v>
      </c>
      <c r="D369" s="45">
        <v>115.599998</v>
      </c>
      <c r="E369" s="45">
        <v>117.199997</v>
      </c>
      <c r="F369" s="45">
        <v>117.199997</v>
      </c>
      <c r="G369" s="45">
        <v>477000.0</v>
      </c>
      <c r="H369" s="45">
        <f>(G369-'Descriptive Stats'!$B$55)/('Descriptive Stats'!$B$56-'Descriptive Stats'!$B$55)</f>
        <v>0.0236058168</v>
      </c>
      <c r="I369" s="46">
        <f t="shared" si="2"/>
        <v>0.9787056117</v>
      </c>
      <c r="J369" s="46">
        <f t="shared" si="3"/>
        <v>-0.02129438831</v>
      </c>
      <c r="K369" s="47">
        <f t="shared" si="1"/>
        <v>4.599999</v>
      </c>
      <c r="L369" s="47">
        <f>(K369-'Descriptive Stats'!$B$60)/('Descriptive Stats'!$B$61-'Descriptive Stats'!$B$60)</f>
        <v>0.1059507204</v>
      </c>
      <c r="M369" s="57">
        <f t="shared" si="4"/>
        <v>-2.129438831</v>
      </c>
      <c r="N369" s="55">
        <f>(M369-'Descriptive Stats'!$B$65)/('Descriptive Stats'!$B$66-'Descriptive Stats'!$B$65)</f>
        <v>0.3089293814</v>
      </c>
      <c r="O369" s="56">
        <f t="shared" si="5"/>
        <v>-18.82992572</v>
      </c>
      <c r="P369" s="49"/>
      <c r="Q369" s="50">
        <v>0.0</v>
      </c>
      <c r="R369" s="51"/>
      <c r="S369" s="51"/>
      <c r="U369" s="52" t="s">
        <v>274</v>
      </c>
      <c r="V369" s="53">
        <v>7.292</v>
      </c>
      <c r="W369" s="53">
        <v>7.41</v>
      </c>
      <c r="X369" s="53">
        <v>7.41</v>
      </c>
      <c r="Y369" s="53">
        <v>7.283</v>
      </c>
    </row>
    <row r="370">
      <c r="A370" s="44">
        <v>44830.0</v>
      </c>
      <c r="B370" s="45">
        <v>116.050003</v>
      </c>
      <c r="C370" s="45">
        <v>116.050003</v>
      </c>
      <c r="D370" s="45">
        <v>108.150002</v>
      </c>
      <c r="E370" s="45">
        <v>111.300003</v>
      </c>
      <c r="F370" s="45">
        <v>111.300003</v>
      </c>
      <c r="G370" s="45">
        <v>643466.0</v>
      </c>
      <c r="H370" s="45">
        <f>(G370-'Descriptive Stats'!$B$55)/('Descriptive Stats'!$B$56-'Descriptive Stats'!$B$55)</f>
        <v>0.0329699748</v>
      </c>
      <c r="I370" s="46">
        <f t="shared" si="2"/>
        <v>0.949658753</v>
      </c>
      <c r="J370" s="46">
        <f t="shared" si="3"/>
        <v>-0.05034124702</v>
      </c>
      <c r="K370" s="47">
        <f t="shared" si="1"/>
        <v>7.900001</v>
      </c>
      <c r="L370" s="47">
        <f>(K370-'Descriptive Stats'!$B$60)/('Descriptive Stats'!$B$61-'Descriptive Stats'!$B$60)</f>
        <v>0.2017417883</v>
      </c>
      <c r="M370" s="57">
        <f t="shared" si="4"/>
        <v>-5.034124702</v>
      </c>
      <c r="N370" s="55">
        <f>(M370-'Descriptive Stats'!$B$65)/('Descriptive Stats'!$B$66-'Descriptive Stats'!$B$65)</f>
        <v>0.1997416177</v>
      </c>
      <c r="O370" s="56">
        <f t="shared" si="5"/>
        <v>34.89853249</v>
      </c>
      <c r="P370" s="49"/>
      <c r="Q370" s="50">
        <v>0.0</v>
      </c>
      <c r="R370" s="51"/>
      <c r="S370" s="51"/>
      <c r="U370" s="52" t="s">
        <v>275</v>
      </c>
      <c r="V370" s="53">
        <v>7.359</v>
      </c>
      <c r="W370" s="53">
        <v>7.413</v>
      </c>
      <c r="X370" s="53">
        <v>7.422</v>
      </c>
      <c r="Y370" s="53">
        <v>7.359</v>
      </c>
    </row>
    <row r="371">
      <c r="A371" s="44">
        <v>44831.0</v>
      </c>
      <c r="B371" s="45">
        <v>111.599998</v>
      </c>
      <c r="C371" s="45">
        <v>114.099998</v>
      </c>
      <c r="D371" s="45">
        <v>109.0</v>
      </c>
      <c r="E371" s="45">
        <v>110.75</v>
      </c>
      <c r="F371" s="45">
        <v>110.75</v>
      </c>
      <c r="G371" s="45">
        <v>434285.0</v>
      </c>
      <c r="H371" s="45">
        <f>(G371-'Descriptive Stats'!$B$55)/('Descriptive Stats'!$B$56-'Descriptive Stats'!$B$55)</f>
        <v>0.02120298373</v>
      </c>
      <c r="I371" s="46">
        <f t="shared" si="2"/>
        <v>0.9950583739</v>
      </c>
      <c r="J371" s="46">
        <f t="shared" si="3"/>
        <v>-0.004941626102</v>
      </c>
      <c r="K371" s="47">
        <f t="shared" si="1"/>
        <v>5.099998</v>
      </c>
      <c r="L371" s="47">
        <f>(K371-'Descriptive Stats'!$B$60)/('Descriptive Stats'!$B$61-'Descriptive Stats'!$B$60)</f>
        <v>0.1204644807</v>
      </c>
      <c r="M371" s="57">
        <f t="shared" si="4"/>
        <v>-0.4941626102</v>
      </c>
      <c r="N371" s="55">
        <f>(M371-'Descriptive Stats'!$B$65)/('Descriptive Stats'!$B$66-'Descriptive Stats'!$B$65)</f>
        <v>0.3703997646</v>
      </c>
      <c r="O371" s="56">
        <f t="shared" si="5"/>
        <v>-32.50847753</v>
      </c>
      <c r="P371" s="49"/>
      <c r="Q371" s="50">
        <v>0.0</v>
      </c>
      <c r="R371" s="51"/>
      <c r="S371" s="51"/>
      <c r="U371" s="52" t="s">
        <v>276</v>
      </c>
      <c r="V371" s="53">
        <v>7.393</v>
      </c>
      <c r="W371" s="53">
        <v>7.366</v>
      </c>
      <c r="X371" s="53">
        <v>7.396</v>
      </c>
      <c r="Y371" s="53">
        <v>7.352</v>
      </c>
    </row>
    <row r="372">
      <c r="A372" s="44">
        <v>44832.0</v>
      </c>
      <c r="B372" s="45">
        <v>109.900002</v>
      </c>
      <c r="C372" s="45">
        <v>114.300003</v>
      </c>
      <c r="D372" s="45">
        <v>108.949997</v>
      </c>
      <c r="E372" s="45">
        <v>110.75</v>
      </c>
      <c r="F372" s="45">
        <v>110.75</v>
      </c>
      <c r="G372" s="45">
        <v>404598.0</v>
      </c>
      <c r="H372" s="45">
        <f>(G372-'Descriptive Stats'!$B$55)/('Descriptive Stats'!$B$56-'Descriptive Stats'!$B$55)</f>
        <v>0.01953301053</v>
      </c>
      <c r="I372" s="46">
        <f t="shared" si="2"/>
        <v>1</v>
      </c>
      <c r="J372" s="46">
        <f t="shared" si="3"/>
        <v>0</v>
      </c>
      <c r="K372" s="47">
        <f t="shared" si="1"/>
        <v>5.350006</v>
      </c>
      <c r="L372" s="47">
        <f>(K372-'Descriptive Stats'!$B$60)/('Descriptive Stats'!$B$61-'Descriptive Stats'!$B$60)</f>
        <v>0.1277216076</v>
      </c>
      <c r="M372" s="54">
        <f t="shared" si="4"/>
        <v>0</v>
      </c>
      <c r="N372" s="55">
        <f>(M372-'Descriptive Stats'!$B$65)/('Descriptive Stats'!$B$66-'Descriptive Stats'!$B$65)</f>
        <v>0.3889754429</v>
      </c>
      <c r="O372" s="56">
        <f t="shared" si="5"/>
        <v>-6.835833612</v>
      </c>
      <c r="P372" s="49"/>
      <c r="Q372" s="50">
        <v>0.0</v>
      </c>
      <c r="R372" s="51"/>
      <c r="S372" s="51"/>
      <c r="U372" s="52" t="s">
        <v>277</v>
      </c>
      <c r="V372" s="53">
        <v>7.312</v>
      </c>
      <c r="W372" s="53">
        <v>7.312</v>
      </c>
      <c r="X372" s="53">
        <v>7.312</v>
      </c>
      <c r="Y372" s="53">
        <v>7.312</v>
      </c>
    </row>
    <row r="373">
      <c r="A373" s="44">
        <v>44833.0</v>
      </c>
      <c r="B373" s="45">
        <v>111.699997</v>
      </c>
      <c r="C373" s="45">
        <v>113.099998</v>
      </c>
      <c r="D373" s="45">
        <v>108.900002</v>
      </c>
      <c r="E373" s="45">
        <v>110.0</v>
      </c>
      <c r="F373" s="45">
        <v>110.0</v>
      </c>
      <c r="G373" s="45">
        <v>348583.0</v>
      </c>
      <c r="H373" s="45">
        <f>(G373-'Descriptive Stats'!$B$55)/('Descriptive Stats'!$B$56-'Descriptive Stats'!$B$55)</f>
        <v>0.01638201687</v>
      </c>
      <c r="I373" s="46">
        <f t="shared" si="2"/>
        <v>0.993227991</v>
      </c>
      <c r="J373" s="46">
        <f t="shared" si="3"/>
        <v>-0.006772009029</v>
      </c>
      <c r="K373" s="47">
        <f t="shared" si="1"/>
        <v>4.199996</v>
      </c>
      <c r="L373" s="47">
        <f>(K373-'Descriptive Stats'!$B$60)/('Descriptive Stats'!$B$61-'Descriptive Stats'!$B$60)</f>
        <v>0.09433960183</v>
      </c>
      <c r="M373" s="57">
        <f t="shared" si="4"/>
        <v>-0.6772009029</v>
      </c>
      <c r="N373" s="55">
        <f>(M373-'Descriptive Stats'!$B$65)/('Descriptive Stats'!$B$66-'Descriptive Stats'!$B$65)</f>
        <v>0.3635193159</v>
      </c>
      <c r="O373" s="56">
        <f t="shared" si="5"/>
        <v>-13.84460625</v>
      </c>
      <c r="P373" s="49"/>
      <c r="Q373" s="50">
        <v>0.0</v>
      </c>
      <c r="R373" s="51"/>
      <c r="S373" s="51"/>
      <c r="U373" s="52" t="s">
        <v>278</v>
      </c>
      <c r="V373" s="53">
        <v>7.233</v>
      </c>
      <c r="W373" s="53">
        <v>7.27</v>
      </c>
      <c r="X373" s="53">
        <v>7.271</v>
      </c>
      <c r="Y373" s="53">
        <v>7.233</v>
      </c>
    </row>
    <row r="374">
      <c r="A374" s="44">
        <v>44834.0</v>
      </c>
      <c r="B374" s="45">
        <v>109.0</v>
      </c>
      <c r="C374" s="45">
        <v>112.5</v>
      </c>
      <c r="D374" s="45">
        <v>107.099998</v>
      </c>
      <c r="E374" s="45">
        <v>111.5</v>
      </c>
      <c r="F374" s="45">
        <v>111.5</v>
      </c>
      <c r="G374" s="45">
        <v>579102.0</v>
      </c>
      <c r="H374" s="45">
        <f>(G374-'Descriptive Stats'!$B$55)/('Descriptive Stats'!$B$56-'Descriptive Stats'!$B$55)</f>
        <v>0.02934932754</v>
      </c>
      <c r="I374" s="46">
        <f t="shared" si="2"/>
        <v>1.013636364</v>
      </c>
      <c r="J374" s="46">
        <f t="shared" si="3"/>
        <v>0.01363636364</v>
      </c>
      <c r="K374" s="47">
        <f t="shared" si="1"/>
        <v>5.400002</v>
      </c>
      <c r="L374" s="47">
        <f>(K374-'Descriptive Stats'!$B$60)/('Descriptive Stats'!$B$61-'Descriptive Stats'!$B$60)</f>
        <v>0.1291728705</v>
      </c>
      <c r="M374" s="54">
        <f t="shared" si="4"/>
        <v>1.363636364</v>
      </c>
      <c r="N374" s="55">
        <f>(M374-'Descriptive Stats'!$B$65)/('Descriptive Stats'!$B$66-'Descriptive Stats'!$B$65)</f>
        <v>0.4402348257</v>
      </c>
      <c r="O374" s="58">
        <f t="shared" si="5"/>
        <v>66.13030469</v>
      </c>
      <c r="P374" s="49"/>
      <c r="Q374" s="50">
        <v>0.0</v>
      </c>
      <c r="R374" s="51"/>
      <c r="S374" s="51"/>
      <c r="U374" s="52" t="s">
        <v>279</v>
      </c>
      <c r="V374" s="53">
        <v>7.294</v>
      </c>
      <c r="W374" s="53">
        <v>7.3</v>
      </c>
      <c r="X374" s="53">
        <v>7.3</v>
      </c>
      <c r="Y374" s="53">
        <v>7.271</v>
      </c>
    </row>
    <row r="375">
      <c r="A375" s="44">
        <v>44837.0</v>
      </c>
      <c r="B375" s="45">
        <v>111.5</v>
      </c>
      <c r="C375" s="45">
        <v>112.75</v>
      </c>
      <c r="D375" s="45">
        <v>107.550003</v>
      </c>
      <c r="E375" s="45">
        <v>108.349998</v>
      </c>
      <c r="F375" s="45">
        <v>108.349998</v>
      </c>
      <c r="G375" s="45">
        <v>266149.0</v>
      </c>
      <c r="H375" s="45">
        <f>(G375-'Descriptive Stats'!$B$55)/('Descriptive Stats'!$B$56-'Descriptive Stats'!$B$55)</f>
        <v>0.01174488376</v>
      </c>
      <c r="I375" s="46">
        <f t="shared" si="2"/>
        <v>0.971748861</v>
      </c>
      <c r="J375" s="46">
        <f t="shared" si="3"/>
        <v>-0.02825113901</v>
      </c>
      <c r="K375" s="47">
        <f t="shared" si="1"/>
        <v>5.199997</v>
      </c>
      <c r="L375" s="47">
        <f>(K375-'Descriptive Stats'!$B$60)/('Descriptive Stats'!$B$61-'Descriptive Stats'!$B$60)</f>
        <v>0.1233672096</v>
      </c>
      <c r="M375" s="57">
        <f t="shared" si="4"/>
        <v>-2.825113901</v>
      </c>
      <c r="N375" s="55">
        <f>(M375-'Descriptive Stats'!$B$65)/('Descriptive Stats'!$B$66-'Descriptive Stats'!$B$65)</f>
        <v>0.2827788065</v>
      </c>
      <c r="O375" s="56">
        <f t="shared" si="5"/>
        <v>-54.0410843</v>
      </c>
      <c r="P375" s="49"/>
      <c r="Q375" s="50">
        <v>0.0</v>
      </c>
      <c r="R375" s="51"/>
      <c r="S375" s="51"/>
      <c r="U375" s="52" t="s">
        <v>280</v>
      </c>
      <c r="V375" s="53">
        <v>7.277</v>
      </c>
      <c r="W375" s="53">
        <v>7.294</v>
      </c>
      <c r="X375" s="53">
        <v>7.294</v>
      </c>
      <c r="Y375" s="53">
        <v>7.232</v>
      </c>
    </row>
    <row r="376">
      <c r="A376" s="44">
        <v>44838.0</v>
      </c>
      <c r="B376" s="45">
        <v>110.5</v>
      </c>
      <c r="C376" s="45">
        <v>111.699997</v>
      </c>
      <c r="D376" s="45">
        <v>109.050003</v>
      </c>
      <c r="E376" s="45">
        <v>110.199997</v>
      </c>
      <c r="F376" s="45">
        <v>110.199997</v>
      </c>
      <c r="G376" s="45">
        <v>209044.0</v>
      </c>
      <c r="H376" s="45">
        <f>(G376-'Descriptive Stats'!$B$55)/('Descriptive Stats'!$B$56-'Descriptive Stats'!$B$55)</f>
        <v>0.008532574687</v>
      </c>
      <c r="I376" s="46">
        <f t="shared" si="2"/>
        <v>1.017074287</v>
      </c>
      <c r="J376" s="46">
        <f t="shared" si="3"/>
        <v>0.01707428735</v>
      </c>
      <c r="K376" s="47">
        <f t="shared" si="1"/>
        <v>2.649994</v>
      </c>
      <c r="L376" s="47">
        <f>(K376-'Descriptive Stats'!$B$60)/('Descriptive Stats'!$B$61-'Descriptive Stats'!$B$60)</f>
        <v>0.04934679675</v>
      </c>
      <c r="M376" s="54">
        <f t="shared" si="4"/>
        <v>1.707428735</v>
      </c>
      <c r="N376" s="55">
        <f>(M376-'Descriptive Stats'!$B$65)/('Descriptive Stats'!$B$66-'Descriptive Stats'!$B$65)</f>
        <v>0.4531580545</v>
      </c>
      <c r="O376" s="58">
        <f t="shared" si="5"/>
        <v>-21.45602651</v>
      </c>
      <c r="P376" s="49"/>
      <c r="Q376" s="50">
        <v>0.0</v>
      </c>
      <c r="R376" s="51"/>
      <c r="S376" s="51"/>
      <c r="U376" s="52" t="s">
        <v>281</v>
      </c>
      <c r="V376" s="53">
        <v>7.266</v>
      </c>
      <c r="W376" s="53">
        <v>7.255</v>
      </c>
      <c r="X376" s="53">
        <v>7.291</v>
      </c>
      <c r="Y376" s="53">
        <v>7.243</v>
      </c>
    </row>
    <row r="377">
      <c r="A377" s="44">
        <v>44840.0</v>
      </c>
      <c r="B377" s="45">
        <v>111.0</v>
      </c>
      <c r="C377" s="45">
        <v>112.5</v>
      </c>
      <c r="D377" s="45">
        <v>110.949997</v>
      </c>
      <c r="E377" s="45">
        <v>111.349998</v>
      </c>
      <c r="F377" s="45">
        <v>111.349998</v>
      </c>
      <c r="G377" s="45">
        <v>335213.0</v>
      </c>
      <c r="H377" s="45">
        <f>(G377-'Descriptive Stats'!$B$55)/('Descriptive Stats'!$B$56-'Descriptive Stats'!$B$55)</f>
        <v>0.01562991859</v>
      </c>
      <c r="I377" s="46">
        <f t="shared" si="2"/>
        <v>1.010435581</v>
      </c>
      <c r="J377" s="46">
        <f t="shared" si="3"/>
        <v>0.01043558105</v>
      </c>
      <c r="K377" s="47">
        <f t="shared" si="1"/>
        <v>1.550003</v>
      </c>
      <c r="L377" s="47">
        <f>(K377-'Descriptive Stats'!$B$60)/('Descriptive Stats'!$B$61-'Descriptive Stats'!$B$60)</f>
        <v>0.0174167214</v>
      </c>
      <c r="M377" s="54">
        <f t="shared" si="4"/>
        <v>1.043558105</v>
      </c>
      <c r="N377" s="55">
        <f>(M377-'Descriptive Stats'!$B$65)/('Descriptive Stats'!$B$66-'Descriptive Stats'!$B$65)</f>
        <v>0.4282030154</v>
      </c>
      <c r="O377" s="58">
        <f t="shared" si="5"/>
        <v>60.35523622</v>
      </c>
      <c r="P377" s="49"/>
      <c r="Q377" s="50">
        <v>0.0</v>
      </c>
      <c r="R377" s="51"/>
      <c r="S377" s="51"/>
      <c r="U377" s="52" t="s">
        <v>282</v>
      </c>
      <c r="V377" s="53">
        <v>7.238</v>
      </c>
      <c r="W377" s="53">
        <v>7.17</v>
      </c>
      <c r="X377" s="53">
        <v>7.258</v>
      </c>
      <c r="Y377" s="53">
        <v>7.144</v>
      </c>
    </row>
    <row r="378">
      <c r="A378" s="44">
        <v>44841.0</v>
      </c>
      <c r="B378" s="45">
        <v>111.949997</v>
      </c>
      <c r="C378" s="45">
        <v>116.050003</v>
      </c>
      <c r="D378" s="45">
        <v>110.550003</v>
      </c>
      <c r="E378" s="45">
        <v>114.599998</v>
      </c>
      <c r="F378" s="45">
        <v>114.599998</v>
      </c>
      <c r="G378" s="45">
        <v>440081.0</v>
      </c>
      <c r="H378" s="45">
        <f>(G378-'Descriptive Stats'!$B$55)/('Descriptive Stats'!$B$56-'Descriptive Stats'!$B$55)</f>
        <v>0.02152902424</v>
      </c>
      <c r="I378" s="46">
        <f t="shared" si="2"/>
        <v>1.029187248</v>
      </c>
      <c r="J378" s="46">
        <f t="shared" si="3"/>
        <v>0.02918724794</v>
      </c>
      <c r="K378" s="47">
        <f t="shared" si="1"/>
        <v>5.5</v>
      </c>
      <c r="L378" s="47">
        <f>(K378-'Descriptive Stats'!$B$60)/('Descriptive Stats'!$B$61-'Descriptive Stats'!$B$60)</f>
        <v>0.1320755703</v>
      </c>
      <c r="M378" s="54">
        <f t="shared" si="4"/>
        <v>2.918724794</v>
      </c>
      <c r="N378" s="55">
        <f>(M378-'Descriptive Stats'!$B$65)/('Descriptive Stats'!$B$66-'Descriptive Stats'!$B$65)</f>
        <v>0.4986909327</v>
      </c>
      <c r="O378" s="56">
        <f t="shared" si="5"/>
        <v>31.28398958</v>
      </c>
      <c r="P378" s="49"/>
      <c r="Q378" s="50">
        <v>0.0</v>
      </c>
      <c r="R378" s="51"/>
      <c r="S378" s="51"/>
      <c r="U378" s="52" t="s">
        <v>283</v>
      </c>
      <c r="V378" s="53">
        <v>7.155</v>
      </c>
      <c r="W378" s="53">
        <v>7.163</v>
      </c>
      <c r="X378" s="53">
        <v>7.163</v>
      </c>
      <c r="Y378" s="53">
        <v>7.128</v>
      </c>
    </row>
    <row r="379">
      <c r="A379" s="44">
        <v>44844.0</v>
      </c>
      <c r="B379" s="45">
        <v>113.0</v>
      </c>
      <c r="C379" s="45">
        <v>113.349998</v>
      </c>
      <c r="D379" s="45">
        <v>110.949997</v>
      </c>
      <c r="E379" s="45">
        <v>111.699997</v>
      </c>
      <c r="F379" s="45">
        <v>111.699997</v>
      </c>
      <c r="G379" s="45">
        <v>229986.0</v>
      </c>
      <c r="H379" s="45">
        <f>(G379-'Descriptive Stats'!$B$55)/('Descriptive Stats'!$B$56-'Descriptive Stats'!$B$55)</f>
        <v>0.009710618233</v>
      </c>
      <c r="I379" s="46">
        <f t="shared" si="2"/>
        <v>0.9746945807</v>
      </c>
      <c r="J379" s="46">
        <f t="shared" si="3"/>
        <v>-0.02530541929</v>
      </c>
      <c r="K379" s="47">
        <f t="shared" si="1"/>
        <v>2.400001</v>
      </c>
      <c r="L379" s="47">
        <f>(K379-'Descriptive Stats'!$B$60)/('Descriptive Stats'!$B$61-'Descriptive Stats'!$B$60)</f>
        <v>0.04209010526</v>
      </c>
      <c r="M379" s="57">
        <f t="shared" si="4"/>
        <v>-2.530541929</v>
      </c>
      <c r="N379" s="55">
        <f>(M379-'Descriptive Stats'!$B$65)/('Descriptive Stats'!$B$66-'Descriptive Stats'!$B$65)</f>
        <v>0.29385183</v>
      </c>
      <c r="O379" s="56">
        <f t="shared" si="5"/>
        <v>-47.74007512</v>
      </c>
      <c r="P379" s="49"/>
      <c r="Q379" s="50">
        <v>0.0</v>
      </c>
      <c r="R379" s="51"/>
      <c r="S379" s="51"/>
      <c r="U379" s="52" t="s">
        <v>284</v>
      </c>
      <c r="V379" s="53">
        <v>7.108</v>
      </c>
      <c r="W379" s="53">
        <v>7.208</v>
      </c>
      <c r="X379" s="53">
        <v>7.208</v>
      </c>
      <c r="Y379" s="53">
        <v>7.106</v>
      </c>
    </row>
    <row r="380">
      <c r="A380" s="44">
        <v>44845.0</v>
      </c>
      <c r="B380" s="45">
        <v>112.0</v>
      </c>
      <c r="C380" s="45">
        <v>112.400002</v>
      </c>
      <c r="D380" s="45">
        <v>108.699997</v>
      </c>
      <c r="E380" s="45">
        <v>109.400002</v>
      </c>
      <c r="F380" s="45">
        <v>109.400002</v>
      </c>
      <c r="G380" s="45">
        <v>237830.0</v>
      </c>
      <c r="H380" s="45">
        <f>(G380-'Descriptive Stats'!$B$55)/('Descriptive Stats'!$B$56-'Descriptive Stats'!$B$55)</f>
        <v>0.01015186422</v>
      </c>
      <c r="I380" s="46">
        <f t="shared" si="2"/>
        <v>0.9794091758</v>
      </c>
      <c r="J380" s="46">
        <f t="shared" si="3"/>
        <v>-0.02059082419</v>
      </c>
      <c r="K380" s="47">
        <f t="shared" si="1"/>
        <v>3.700005</v>
      </c>
      <c r="L380" s="47">
        <f>(K380-'Descriptive Stats'!$B$60)/('Descriptive Stats'!$B$61-'Descriptive Stats'!$B$60)</f>
        <v>0.07982607371</v>
      </c>
      <c r="M380" s="57">
        <f t="shared" si="4"/>
        <v>-2.059082419</v>
      </c>
      <c r="N380" s="55">
        <f>(M380-'Descriptive Stats'!$B$65)/('Descriptive Stats'!$B$66-'Descriptive Stats'!$B$65)</f>
        <v>0.311574094</v>
      </c>
      <c r="O380" s="56">
        <f t="shared" si="5"/>
        <v>3.410642387</v>
      </c>
      <c r="P380" s="49"/>
      <c r="Q380" s="50">
        <v>0.0</v>
      </c>
      <c r="R380" s="51"/>
      <c r="S380" s="51"/>
      <c r="U380" s="52">
        <v>44904.0</v>
      </c>
      <c r="V380" s="53">
        <v>7.181</v>
      </c>
      <c r="W380" s="53">
        <v>7.182</v>
      </c>
      <c r="X380" s="53">
        <v>7.185</v>
      </c>
      <c r="Y380" s="53">
        <v>7.162</v>
      </c>
    </row>
    <row r="381">
      <c r="A381" s="44">
        <v>44846.0</v>
      </c>
      <c r="B381" s="45">
        <v>111.199997</v>
      </c>
      <c r="C381" s="45">
        <v>113.0</v>
      </c>
      <c r="D381" s="45">
        <v>108.400002</v>
      </c>
      <c r="E381" s="45">
        <v>111.650002</v>
      </c>
      <c r="F381" s="45">
        <v>111.650002</v>
      </c>
      <c r="G381" s="45">
        <v>315356.0</v>
      </c>
      <c r="H381" s="45">
        <f>(G381-'Descriptive Stats'!$B$55)/('Descriptive Stats'!$B$56-'Descriptive Stats'!$B$55)</f>
        <v>0.0145129092</v>
      </c>
      <c r="I381" s="46">
        <f t="shared" si="2"/>
        <v>1.020566727</v>
      </c>
      <c r="J381" s="46">
        <f t="shared" si="3"/>
        <v>0.02056672723</v>
      </c>
      <c r="K381" s="47">
        <f t="shared" si="1"/>
        <v>4.599998</v>
      </c>
      <c r="L381" s="47">
        <f>(K381-'Descriptive Stats'!$B$60)/('Descriptive Stats'!$B$61-'Descriptive Stats'!$B$60)</f>
        <v>0.1059506914</v>
      </c>
      <c r="M381" s="54">
        <f t="shared" si="4"/>
        <v>2.056672723</v>
      </c>
      <c r="N381" s="55">
        <f>(M381-'Descriptive Stats'!$B$65)/('Descriptive Stats'!$B$66-'Descriptive Stats'!$B$65)</f>
        <v>0.4662862108</v>
      </c>
      <c r="O381" s="58">
        <f t="shared" si="5"/>
        <v>32.59723332</v>
      </c>
      <c r="P381" s="49"/>
      <c r="Q381" s="50">
        <v>0.0</v>
      </c>
      <c r="R381" s="51"/>
      <c r="S381" s="51"/>
      <c r="U381" s="52">
        <v>44813.0</v>
      </c>
      <c r="V381" s="53">
        <v>7.167</v>
      </c>
      <c r="W381" s="53">
        <v>7.159</v>
      </c>
      <c r="X381" s="53">
        <v>7.172</v>
      </c>
      <c r="Y381" s="53">
        <v>7.135</v>
      </c>
    </row>
    <row r="382">
      <c r="A382" s="44">
        <v>44847.0</v>
      </c>
      <c r="B382" s="45">
        <v>111.449997</v>
      </c>
      <c r="C382" s="45">
        <v>111.75</v>
      </c>
      <c r="D382" s="45">
        <v>109.699997</v>
      </c>
      <c r="E382" s="45">
        <v>110.75</v>
      </c>
      <c r="F382" s="45">
        <v>110.75</v>
      </c>
      <c r="G382" s="45">
        <v>183271.0</v>
      </c>
      <c r="H382" s="45">
        <f>(G382-'Descriptive Stats'!$B$55)/('Descriptive Stats'!$B$56-'Descriptive Stats'!$B$55)</f>
        <v>0.007082774463</v>
      </c>
      <c r="I382" s="46">
        <f t="shared" si="2"/>
        <v>0.9919390776</v>
      </c>
      <c r="J382" s="46">
        <f t="shared" si="3"/>
        <v>-0.008060922381</v>
      </c>
      <c r="K382" s="47">
        <f t="shared" si="1"/>
        <v>2.050003</v>
      </c>
      <c r="L382" s="47">
        <f>(K382-'Descriptive Stats'!$B$60)/('Descriptive Stats'!$B$61-'Descriptive Stats'!$B$60)</f>
        <v>0.03193051076</v>
      </c>
      <c r="M382" s="57">
        <f t="shared" si="4"/>
        <v>-0.8060922381</v>
      </c>
      <c r="N382" s="55">
        <f>(M382-'Descriptive Stats'!$B$65)/('Descriptive Stats'!$B$66-'Descriptive Stats'!$B$65)</f>
        <v>0.3586742631</v>
      </c>
      <c r="O382" s="56">
        <f t="shared" si="5"/>
        <v>-41.88441</v>
      </c>
      <c r="P382" s="49"/>
      <c r="Q382" s="50">
        <v>0.0</v>
      </c>
      <c r="R382" s="51"/>
      <c r="S382" s="51"/>
      <c r="U382" s="52">
        <v>44782.0</v>
      </c>
      <c r="V382" s="53">
        <v>7.135</v>
      </c>
      <c r="W382" s="53">
        <v>7.139</v>
      </c>
      <c r="X382" s="53">
        <v>7.152</v>
      </c>
      <c r="Y382" s="53">
        <v>7.122</v>
      </c>
    </row>
    <row r="383">
      <c r="A383" s="44">
        <v>44848.0</v>
      </c>
      <c r="B383" s="45">
        <v>112.800003</v>
      </c>
      <c r="C383" s="45">
        <v>114.75</v>
      </c>
      <c r="D383" s="45">
        <v>111.199997</v>
      </c>
      <c r="E383" s="45">
        <v>112.199997</v>
      </c>
      <c r="F383" s="45">
        <v>112.199997</v>
      </c>
      <c r="G383" s="45">
        <v>414489.0</v>
      </c>
      <c r="H383" s="45">
        <f>(G383-'Descriptive Stats'!$B$55)/('Descriptive Stats'!$B$56-'Descriptive Stats'!$B$55)</f>
        <v>0.02008940575</v>
      </c>
      <c r="I383" s="46">
        <f t="shared" si="2"/>
        <v>1.013092524</v>
      </c>
      <c r="J383" s="46">
        <f t="shared" si="3"/>
        <v>0.0130925237</v>
      </c>
      <c r="K383" s="47">
        <f t="shared" si="1"/>
        <v>3.550003</v>
      </c>
      <c r="L383" s="47">
        <f>(K383-'Descriptive Stats'!$B$60)/('Descriptive Stats'!$B$61-'Descriptive Stats'!$B$60)</f>
        <v>0.07547187885</v>
      </c>
      <c r="M383" s="54">
        <f t="shared" si="4"/>
        <v>1.30925237</v>
      </c>
      <c r="N383" s="55">
        <f>(M383-'Descriptive Stats'!$B$65)/('Descriptive Stats'!$B$66-'Descriptive Stats'!$B$65)</f>
        <v>0.4381905197</v>
      </c>
      <c r="O383" s="58">
        <f t="shared" si="5"/>
        <v>126.1618041</v>
      </c>
      <c r="P383" s="49"/>
      <c r="Q383" s="50">
        <v>0.0</v>
      </c>
      <c r="R383" s="51"/>
      <c r="S383" s="51"/>
      <c r="U383" s="52">
        <v>44751.0</v>
      </c>
      <c r="V383" s="53">
        <v>7.185</v>
      </c>
      <c r="W383" s="53">
        <v>7.208</v>
      </c>
      <c r="X383" s="53">
        <v>7.208</v>
      </c>
      <c r="Y383" s="53">
        <v>7.175</v>
      </c>
    </row>
    <row r="384">
      <c r="A384" s="44">
        <v>44851.0</v>
      </c>
      <c r="B384" s="45">
        <v>114.199997</v>
      </c>
      <c r="C384" s="45">
        <v>114.349998</v>
      </c>
      <c r="D384" s="45">
        <v>109.25</v>
      </c>
      <c r="E384" s="45">
        <v>109.900002</v>
      </c>
      <c r="F384" s="45">
        <v>109.900002</v>
      </c>
      <c r="G384" s="45">
        <v>475083.0</v>
      </c>
      <c r="H384" s="45">
        <f>(G384-'Descriptive Stats'!$B$55)/('Descriptive Stats'!$B$56-'Descriptive Stats'!$B$55)</f>
        <v>0.02349798042</v>
      </c>
      <c r="I384" s="46">
        <f t="shared" si="2"/>
        <v>0.9795009353</v>
      </c>
      <c r="J384" s="46">
        <f t="shared" si="3"/>
        <v>-0.02049906472</v>
      </c>
      <c r="K384" s="47">
        <f t="shared" si="1"/>
        <v>5.099998</v>
      </c>
      <c r="L384" s="47">
        <f>(K384-'Descriptive Stats'!$B$60)/('Descriptive Stats'!$B$61-'Descriptive Stats'!$B$60)</f>
        <v>0.1204644807</v>
      </c>
      <c r="M384" s="57">
        <f t="shared" si="4"/>
        <v>-2.049906472</v>
      </c>
      <c r="N384" s="55">
        <f>(M384-'Descriptive Stats'!$B$65)/('Descriptive Stats'!$B$66-'Descriptive Stats'!$B$65)</f>
        <v>0.3119190198</v>
      </c>
      <c r="O384" s="58">
        <f t="shared" si="5"/>
        <v>14.61896456</v>
      </c>
      <c r="P384" s="49"/>
      <c r="Q384" s="50">
        <v>0.0</v>
      </c>
      <c r="R384" s="51"/>
      <c r="S384" s="51"/>
      <c r="U384" s="52">
        <v>44721.0</v>
      </c>
      <c r="V384" s="53">
        <v>7.179</v>
      </c>
      <c r="W384" s="53">
        <v>7.221</v>
      </c>
      <c r="X384" s="53">
        <v>7.221</v>
      </c>
      <c r="Y384" s="53">
        <v>7.179</v>
      </c>
    </row>
    <row r="385">
      <c r="A385" s="44">
        <v>44852.0</v>
      </c>
      <c r="B385" s="45">
        <v>111.150002</v>
      </c>
      <c r="C385" s="45">
        <v>111.400002</v>
      </c>
      <c r="D385" s="45">
        <v>109.050003</v>
      </c>
      <c r="E385" s="45">
        <v>109.75</v>
      </c>
      <c r="F385" s="45">
        <v>109.75</v>
      </c>
      <c r="G385" s="45">
        <v>223432.0</v>
      </c>
      <c r="H385" s="45">
        <f>(G385-'Descriptive Stats'!$B$55)/('Descriptive Stats'!$B$56-'Descriptive Stats'!$B$55)</f>
        <v>0.009341938193</v>
      </c>
      <c r="I385" s="46">
        <f t="shared" si="2"/>
        <v>0.9986351047</v>
      </c>
      <c r="J385" s="46">
        <f t="shared" si="3"/>
        <v>-0.001364895335</v>
      </c>
      <c r="K385" s="47">
        <f t="shared" si="1"/>
        <v>2.349999</v>
      </c>
      <c r="L385" s="47">
        <f>(K385-'Descriptive Stats'!$B$60)/('Descriptive Stats'!$B$61-'Descriptive Stats'!$B$60)</f>
        <v>0.04063866827</v>
      </c>
      <c r="M385" s="57">
        <f t="shared" si="4"/>
        <v>-0.1364895335</v>
      </c>
      <c r="N385" s="55">
        <f>(M385-'Descriptive Stats'!$B$65)/('Descriptive Stats'!$B$66-'Descriptive Stats'!$B$65)</f>
        <v>0.3838447721</v>
      </c>
      <c r="O385" s="58">
        <f t="shared" si="5"/>
        <v>-52.9699021</v>
      </c>
      <c r="P385" s="49"/>
      <c r="Q385" s="50">
        <v>0.0</v>
      </c>
      <c r="R385" s="51"/>
      <c r="S385" s="51"/>
      <c r="U385" s="52">
        <v>44690.0</v>
      </c>
      <c r="V385" s="53">
        <v>7.218</v>
      </c>
      <c r="W385" s="53">
        <v>7.232</v>
      </c>
      <c r="X385" s="53">
        <v>7.232</v>
      </c>
      <c r="Y385" s="53">
        <v>7.201</v>
      </c>
    </row>
    <row r="386">
      <c r="A386" s="44">
        <v>44853.0</v>
      </c>
      <c r="B386" s="45">
        <v>109.75</v>
      </c>
      <c r="C386" s="45">
        <v>111.800003</v>
      </c>
      <c r="D386" s="45">
        <v>108.800003</v>
      </c>
      <c r="E386" s="45">
        <v>109.550003</v>
      </c>
      <c r="F386" s="45">
        <v>109.550003</v>
      </c>
      <c r="G386" s="45">
        <v>167547.0</v>
      </c>
      <c r="H386" s="45">
        <f>(G386-'Descriptive Stats'!$B$55)/('Descriptive Stats'!$B$56-'Descriptive Stats'!$B$55)</f>
        <v>0.006198257382</v>
      </c>
      <c r="I386" s="46">
        <f t="shared" si="2"/>
        <v>0.9981777039</v>
      </c>
      <c r="J386" s="46">
        <f t="shared" si="3"/>
        <v>-0.001822296128</v>
      </c>
      <c r="K386" s="47">
        <f t="shared" si="1"/>
        <v>3</v>
      </c>
      <c r="L386" s="47">
        <f>(K386-'Descriptive Stats'!$B$60)/('Descriptive Stats'!$B$61-'Descriptive Stats'!$B$60)</f>
        <v>0.05950662347</v>
      </c>
      <c r="M386" s="57">
        <f t="shared" si="4"/>
        <v>-0.1822296128</v>
      </c>
      <c r="N386" s="55">
        <f>(M386-'Descriptive Stats'!$B$65)/('Descriptive Stats'!$B$66-'Descriptive Stats'!$B$65)</f>
        <v>0.3821253927</v>
      </c>
      <c r="O386" s="58">
        <f t="shared" si="5"/>
        <v>-25.01208421</v>
      </c>
      <c r="P386" s="49"/>
      <c r="Q386" s="50">
        <v>0.0</v>
      </c>
      <c r="R386" s="51"/>
      <c r="S386" s="51"/>
      <c r="U386" s="52">
        <v>44601.0</v>
      </c>
      <c r="V386" s="53">
        <v>7.232</v>
      </c>
      <c r="W386" s="53">
        <v>7.238</v>
      </c>
      <c r="X386" s="53">
        <v>7.248</v>
      </c>
      <c r="Y386" s="53">
        <v>7.224</v>
      </c>
    </row>
    <row r="387">
      <c r="A387" s="44">
        <v>44854.0</v>
      </c>
      <c r="B387" s="45">
        <v>109.400002</v>
      </c>
      <c r="C387" s="45">
        <v>109.400002</v>
      </c>
      <c r="D387" s="45">
        <v>107.199997</v>
      </c>
      <c r="E387" s="45">
        <v>107.75</v>
      </c>
      <c r="F387" s="45">
        <v>107.75</v>
      </c>
      <c r="G387" s="45">
        <v>229768.0</v>
      </c>
      <c r="H387" s="45">
        <f>(G387-'Descriptive Stats'!$B$55)/('Descriptive Stats'!$B$56-'Descriptive Stats'!$B$55)</f>
        <v>0.009698355149</v>
      </c>
      <c r="I387" s="46">
        <f t="shared" si="2"/>
        <v>0.9835691196</v>
      </c>
      <c r="J387" s="46">
        <f t="shared" si="3"/>
        <v>-0.01643088043</v>
      </c>
      <c r="K387" s="47">
        <f t="shared" si="1"/>
        <v>2.200005</v>
      </c>
      <c r="L387" s="47">
        <f>(K387-'Descriptive Stats'!$B$60)/('Descriptive Stats'!$B$61-'Descriptive Stats'!$B$60)</f>
        <v>0.03628470563</v>
      </c>
      <c r="M387" s="57">
        <f t="shared" si="4"/>
        <v>-1.643088043</v>
      </c>
      <c r="N387" s="55">
        <f>(M387-'Descriptive Stats'!$B$65)/('Descriptive Stats'!$B$66-'Descriptive Stats'!$B$65)</f>
        <v>0.3272114116</v>
      </c>
      <c r="O387" s="58">
        <f t="shared" si="5"/>
        <v>37.1364453</v>
      </c>
      <c r="P387" s="49"/>
      <c r="Q387" s="50">
        <v>0.0</v>
      </c>
      <c r="R387" s="51"/>
      <c r="S387" s="51"/>
      <c r="U387" s="52">
        <v>44570.0</v>
      </c>
      <c r="V387" s="53">
        <v>7.215</v>
      </c>
      <c r="W387" s="53">
        <v>7.23</v>
      </c>
      <c r="X387" s="53">
        <v>7.23</v>
      </c>
      <c r="Y387" s="53">
        <v>7.172</v>
      </c>
    </row>
    <row r="388">
      <c r="A388" s="44">
        <v>44855.0</v>
      </c>
      <c r="B388" s="45">
        <v>108.099998</v>
      </c>
      <c r="C388" s="45">
        <v>109.099998</v>
      </c>
      <c r="D388" s="45">
        <v>106.0</v>
      </c>
      <c r="E388" s="45">
        <v>106.599998</v>
      </c>
      <c r="F388" s="45">
        <v>106.599998</v>
      </c>
      <c r="G388" s="45">
        <v>185390.0</v>
      </c>
      <c r="H388" s="45">
        <f>(G388-'Descriptive Stats'!$B$55)/('Descriptive Stats'!$B$56-'Descriptive Stats'!$B$55)</f>
        <v>0.007201973884</v>
      </c>
      <c r="I388" s="46">
        <f t="shared" si="2"/>
        <v>0.9893271276</v>
      </c>
      <c r="J388" s="46">
        <f t="shared" si="3"/>
        <v>-0.01067287239</v>
      </c>
      <c r="K388" s="47">
        <f t="shared" si="1"/>
        <v>3.099998</v>
      </c>
      <c r="L388" s="47">
        <f>(K388-'Descriptive Stats'!$B$60)/('Descriptive Stats'!$B$61-'Descriptive Stats'!$B$60)</f>
        <v>0.06240932329</v>
      </c>
      <c r="M388" s="57">
        <f t="shared" si="4"/>
        <v>-1.067287239</v>
      </c>
      <c r="N388" s="55">
        <f>(M388-'Descriptive Stats'!$B$65)/('Descriptive Stats'!$B$66-'Descriptive Stats'!$B$65)</f>
        <v>0.3488558871</v>
      </c>
      <c r="O388" s="58">
        <f t="shared" si="5"/>
        <v>-19.31426482</v>
      </c>
      <c r="P388" s="49"/>
      <c r="Q388" s="50">
        <v>0.0</v>
      </c>
      <c r="R388" s="51"/>
      <c r="S388" s="51"/>
      <c r="U388" s="52" t="s">
        <v>285</v>
      </c>
      <c r="V388" s="53">
        <v>7.188</v>
      </c>
      <c r="W388" s="53">
        <v>7.28</v>
      </c>
      <c r="X388" s="53">
        <v>7.28</v>
      </c>
      <c r="Y388" s="53">
        <v>7.186</v>
      </c>
    </row>
    <row r="389">
      <c r="A389" s="44">
        <v>44858.0</v>
      </c>
      <c r="B389" s="45">
        <v>107.800003</v>
      </c>
      <c r="C389" s="45">
        <v>114.0</v>
      </c>
      <c r="D389" s="45">
        <v>106.699997</v>
      </c>
      <c r="E389" s="45">
        <v>108.75</v>
      </c>
      <c r="F389" s="45">
        <v>108.75</v>
      </c>
      <c r="G389" s="45">
        <v>84340.0</v>
      </c>
      <c r="H389" s="45">
        <f>(G389-'Descriptive Stats'!$B$55)/('Descriptive Stats'!$B$56-'Descriptive Stats'!$B$55)</f>
        <v>0.001517640952</v>
      </c>
      <c r="I389" s="46">
        <f t="shared" si="2"/>
        <v>1.020168875</v>
      </c>
      <c r="J389" s="46">
        <f t="shared" si="3"/>
        <v>0.02016887467</v>
      </c>
      <c r="K389" s="47">
        <f t="shared" si="1"/>
        <v>7.300003</v>
      </c>
      <c r="L389" s="47">
        <f>(K389-'Descriptive Stats'!$B$60)/('Descriptive Stats'!$B$61-'Descriptive Stats'!$B$60)</f>
        <v>0.1843252991</v>
      </c>
      <c r="M389" s="54">
        <f t="shared" si="4"/>
        <v>2.016887467</v>
      </c>
      <c r="N389" s="55">
        <f>(M389-'Descriptive Stats'!$B$65)/('Descriptive Stats'!$B$66-'Descriptive Stats'!$B$65)</f>
        <v>0.4647906745</v>
      </c>
      <c r="O389" s="58">
        <f t="shared" si="5"/>
        <v>-54.50671557</v>
      </c>
      <c r="P389" s="49"/>
      <c r="Q389" s="50">
        <v>0.0</v>
      </c>
      <c r="R389" s="51"/>
      <c r="S389" s="51"/>
      <c r="U389" s="52" t="s">
        <v>286</v>
      </c>
      <c r="V389" s="53">
        <v>7.253</v>
      </c>
      <c r="W389" s="53">
        <v>7.256</v>
      </c>
      <c r="X389" s="53">
        <v>7.271</v>
      </c>
      <c r="Y389" s="53">
        <v>7.238</v>
      </c>
    </row>
    <row r="390">
      <c r="A390" s="44">
        <v>44859.0</v>
      </c>
      <c r="B390" s="45">
        <v>109.400002</v>
      </c>
      <c r="C390" s="45">
        <v>109.400002</v>
      </c>
      <c r="D390" s="45">
        <v>107.050003</v>
      </c>
      <c r="E390" s="45">
        <v>107.550003</v>
      </c>
      <c r="F390" s="45">
        <v>107.550003</v>
      </c>
      <c r="G390" s="45">
        <v>100218.0</v>
      </c>
      <c r="H390" s="45">
        <f>(G390-'Descriptive Stats'!$B$55)/('Descriptive Stats'!$B$56-'Descriptive Stats'!$B$55)</f>
        <v>0.002410820945</v>
      </c>
      <c r="I390" s="46">
        <f t="shared" si="2"/>
        <v>0.9889655448</v>
      </c>
      <c r="J390" s="46">
        <f t="shared" si="3"/>
        <v>-0.01103445517</v>
      </c>
      <c r="K390" s="47">
        <f t="shared" si="1"/>
        <v>2.349999</v>
      </c>
      <c r="L390" s="47">
        <f>(K390-'Descriptive Stats'!$B$60)/('Descriptive Stats'!$B$61-'Descriptive Stats'!$B$60)</f>
        <v>0.04063866827</v>
      </c>
      <c r="M390" s="57">
        <f t="shared" si="4"/>
        <v>-1.103445517</v>
      </c>
      <c r="N390" s="55">
        <f>(M390-'Descriptive Stats'!$B$65)/('Descriptive Stats'!$B$66-'Descriptive Stats'!$B$65)</f>
        <v>0.3474966897</v>
      </c>
      <c r="O390" s="56">
        <f t="shared" si="5"/>
        <v>18.82617975</v>
      </c>
      <c r="P390" s="49"/>
      <c r="Q390" s="50">
        <v>0.0</v>
      </c>
      <c r="R390" s="51"/>
      <c r="S390" s="51"/>
      <c r="U390" s="52" t="s">
        <v>287</v>
      </c>
      <c r="V390" s="53">
        <v>7.217</v>
      </c>
      <c r="W390" s="53">
        <v>7.276</v>
      </c>
      <c r="X390" s="53">
        <v>7.291</v>
      </c>
      <c r="Y390" s="53">
        <v>7.203</v>
      </c>
    </row>
    <row r="391">
      <c r="A391" s="44">
        <v>44861.0</v>
      </c>
      <c r="B391" s="45">
        <v>107.699997</v>
      </c>
      <c r="C391" s="45">
        <v>109.550003</v>
      </c>
      <c r="D391" s="45">
        <v>106.5</v>
      </c>
      <c r="E391" s="45">
        <v>107.699997</v>
      </c>
      <c r="F391" s="45">
        <v>107.699997</v>
      </c>
      <c r="G391" s="45">
        <v>190134.0</v>
      </c>
      <c r="H391" s="45">
        <f>(G391-'Descriptive Stats'!$B$55)/('Descriptive Stats'!$B$56-'Descriptive Stats'!$B$55)</f>
        <v>0.00746883658</v>
      </c>
      <c r="I391" s="46">
        <f t="shared" si="2"/>
        <v>1.001394644</v>
      </c>
      <c r="J391" s="46">
        <f t="shared" si="3"/>
        <v>0.001394644313</v>
      </c>
      <c r="K391" s="47">
        <f t="shared" si="1"/>
        <v>3.050003</v>
      </c>
      <c r="L391" s="47">
        <f>(K391-'Descriptive Stats'!$B$60)/('Descriptive Stats'!$B$61-'Descriptive Stats'!$B$60)</f>
        <v>0.06095808949</v>
      </c>
      <c r="M391" s="54">
        <f t="shared" si="4"/>
        <v>0.1394644313</v>
      </c>
      <c r="N391" s="55">
        <f>(M391-'Descriptive Stats'!$B$65)/('Descriptive Stats'!$B$66-'Descriptive Stats'!$B$65)</f>
        <v>0.3942179407</v>
      </c>
      <c r="O391" s="58">
        <f t="shared" si="5"/>
        <v>89.72040951</v>
      </c>
      <c r="P391" s="49"/>
      <c r="Q391" s="50">
        <v>0.0</v>
      </c>
      <c r="R391" s="51"/>
      <c r="S391" s="51"/>
      <c r="U391" s="52" t="s">
        <v>288</v>
      </c>
      <c r="V391" s="53">
        <v>7.292</v>
      </c>
      <c r="W391" s="53">
        <v>7.32</v>
      </c>
      <c r="X391" s="53">
        <v>7.32</v>
      </c>
      <c r="Y391" s="53">
        <v>7.292</v>
      </c>
    </row>
    <row r="392">
      <c r="A392" s="44">
        <v>44862.0</v>
      </c>
      <c r="B392" s="45">
        <v>108.800003</v>
      </c>
      <c r="C392" s="45">
        <v>110.0</v>
      </c>
      <c r="D392" s="45">
        <v>105.349998</v>
      </c>
      <c r="E392" s="45">
        <v>106.75</v>
      </c>
      <c r="F392" s="45">
        <v>106.75</v>
      </c>
      <c r="G392" s="45">
        <v>328007.0</v>
      </c>
      <c r="H392" s="45">
        <f>(G392-'Descriptive Stats'!$B$55)/('Descriptive Stats'!$B$56-'Descriptive Stats'!$B$55)</f>
        <v>0.01522456181</v>
      </c>
      <c r="I392" s="46">
        <f t="shared" si="2"/>
        <v>0.9911792291</v>
      </c>
      <c r="J392" s="46">
        <f t="shared" si="3"/>
        <v>-0.008820770905</v>
      </c>
      <c r="K392" s="47">
        <f t="shared" si="1"/>
        <v>4.650002</v>
      </c>
      <c r="L392" s="47">
        <f>(K392-'Descriptive Stats'!$B$60)/('Descriptive Stats'!$B$61-'Descriptive Stats'!$B$60)</f>
        <v>0.1074021864</v>
      </c>
      <c r="M392" s="57">
        <f t="shared" si="4"/>
        <v>-0.8820770905</v>
      </c>
      <c r="N392" s="55">
        <f>(M392-'Descriptive Stats'!$B$65)/('Descriptive Stats'!$B$66-'Descriptive Stats'!$B$65)</f>
        <v>0.3558179762</v>
      </c>
      <c r="O392" s="58">
        <f t="shared" si="5"/>
        <v>72.51359567</v>
      </c>
      <c r="P392" s="49"/>
      <c r="Q392" s="50">
        <v>0.0</v>
      </c>
      <c r="R392" s="51"/>
      <c r="S392" s="51"/>
      <c r="U392" s="52" t="s">
        <v>289</v>
      </c>
      <c r="V392" s="53">
        <v>7.286</v>
      </c>
      <c r="W392" s="53">
        <v>7.311</v>
      </c>
      <c r="X392" s="53">
        <v>7.311</v>
      </c>
      <c r="Y392" s="53">
        <v>7.273</v>
      </c>
    </row>
    <row r="393">
      <c r="A393" s="44">
        <v>44865.0</v>
      </c>
      <c r="B393" s="45">
        <v>108.550003</v>
      </c>
      <c r="C393" s="45">
        <v>108.949997</v>
      </c>
      <c r="D393" s="45">
        <v>106.300003</v>
      </c>
      <c r="E393" s="45">
        <v>106.650002</v>
      </c>
      <c r="F393" s="45">
        <v>106.650002</v>
      </c>
      <c r="G393" s="45">
        <v>116078.0</v>
      </c>
      <c r="H393" s="45">
        <f>(G393-'Descriptive Stats'!$B$55)/('Descriptive Stats'!$B$56-'Descriptive Stats'!$B$55)</f>
        <v>0.00330298839</v>
      </c>
      <c r="I393" s="46">
        <f t="shared" si="2"/>
        <v>0.9990632506</v>
      </c>
      <c r="J393" s="46">
        <f t="shared" si="3"/>
        <v>-0.0009367494145</v>
      </c>
      <c r="K393" s="47">
        <f t="shared" si="1"/>
        <v>2.649994</v>
      </c>
      <c r="L393" s="47">
        <f>(K393-'Descriptive Stats'!$B$60)/('Descriptive Stats'!$B$61-'Descriptive Stats'!$B$60)</f>
        <v>0.04934679675</v>
      </c>
      <c r="M393" s="57">
        <f t="shared" si="4"/>
        <v>-0.09367494145</v>
      </c>
      <c r="N393" s="55">
        <f>(M393-'Descriptive Stats'!$B$65)/('Descriptive Stats'!$B$66-'Descriptive Stats'!$B$65)</f>
        <v>0.3854541818</v>
      </c>
      <c r="O393" s="58">
        <f t="shared" si="5"/>
        <v>-64.6111211</v>
      </c>
      <c r="P393" s="49"/>
      <c r="Q393" s="50">
        <v>0.0</v>
      </c>
      <c r="R393" s="51"/>
      <c r="S393" s="51"/>
      <c r="U393" s="52" t="s">
        <v>290</v>
      </c>
      <c r="V393" s="53">
        <v>7.281</v>
      </c>
      <c r="W393" s="53">
        <v>7.305</v>
      </c>
      <c r="X393" s="53">
        <v>7.31</v>
      </c>
      <c r="Y393" s="53">
        <v>7.272</v>
      </c>
    </row>
    <row r="394">
      <c r="A394" s="44">
        <v>44866.0</v>
      </c>
      <c r="B394" s="45">
        <v>107.400002</v>
      </c>
      <c r="C394" s="45">
        <v>107.5</v>
      </c>
      <c r="D394" s="45">
        <v>105.199997</v>
      </c>
      <c r="E394" s="45">
        <v>105.75</v>
      </c>
      <c r="F394" s="45">
        <v>105.75</v>
      </c>
      <c r="G394" s="45">
        <v>111913.0</v>
      </c>
      <c r="H394" s="45">
        <f>(G394-'Descriptive Stats'!$B$55)/('Descriptive Stats'!$B$56-'Descriptive Stats'!$B$55)</f>
        <v>0.003068695993</v>
      </c>
      <c r="I394" s="46">
        <f t="shared" si="2"/>
        <v>0.9915611628</v>
      </c>
      <c r="J394" s="46">
        <f t="shared" si="3"/>
        <v>-0.00843883716</v>
      </c>
      <c r="K394" s="47">
        <f t="shared" si="1"/>
        <v>2.300003</v>
      </c>
      <c r="L394" s="47">
        <f>(K394-'Descriptive Stats'!$B$60)/('Descriptive Stats'!$B$61-'Descriptive Stats'!$B$60)</f>
        <v>0.03918740544</v>
      </c>
      <c r="M394" s="57">
        <f t="shared" si="4"/>
        <v>-0.843883716</v>
      </c>
      <c r="N394" s="55">
        <f>(M394-'Descriptive Stats'!$B$65)/('Descriptive Stats'!$B$66-'Descriptive Stats'!$B$65)</f>
        <v>0.3572536733</v>
      </c>
      <c r="O394" s="58">
        <f t="shared" si="5"/>
        <v>-3.58810455</v>
      </c>
      <c r="P394" s="49"/>
      <c r="Q394" s="50">
        <v>0.0</v>
      </c>
      <c r="R394" s="51"/>
      <c r="S394" s="51"/>
      <c r="U394" s="52" t="s">
        <v>291</v>
      </c>
      <c r="V394" s="53">
        <v>7.27</v>
      </c>
      <c r="W394" s="53">
        <v>7.295</v>
      </c>
      <c r="X394" s="53">
        <v>7.306</v>
      </c>
      <c r="Y394" s="53">
        <v>7.265</v>
      </c>
    </row>
    <row r="395">
      <c r="A395" s="44">
        <v>44867.0</v>
      </c>
      <c r="B395" s="45">
        <v>106.0</v>
      </c>
      <c r="C395" s="45">
        <v>108.75</v>
      </c>
      <c r="D395" s="45">
        <v>105.599998</v>
      </c>
      <c r="E395" s="45">
        <v>106.699997</v>
      </c>
      <c r="F395" s="45">
        <v>106.699997</v>
      </c>
      <c r="G395" s="45">
        <v>180052.0</v>
      </c>
      <c r="H395" s="45">
        <f>(G395-'Descriptive Stats'!$B$55)/('Descriptive Stats'!$B$56-'Descriptive Stats'!$B$55)</f>
        <v>0.006901697098</v>
      </c>
      <c r="I395" s="46">
        <f t="shared" si="2"/>
        <v>1.008983423</v>
      </c>
      <c r="J395" s="46">
        <f t="shared" si="3"/>
        <v>0.008983423168</v>
      </c>
      <c r="K395" s="47">
        <f t="shared" si="1"/>
        <v>3.150002</v>
      </c>
      <c r="L395" s="47">
        <f>(K395-'Descriptive Stats'!$B$60)/('Descriptive Stats'!$B$61-'Descriptive Stats'!$B$60)</f>
        <v>0.06386081833</v>
      </c>
      <c r="M395" s="54">
        <f t="shared" si="4"/>
        <v>0.8983423168</v>
      </c>
      <c r="N395" s="55">
        <f>(M395-'Descriptive Stats'!$B$65)/('Descriptive Stats'!$B$66-'Descriptive Stats'!$B$65)</f>
        <v>0.4227443228</v>
      </c>
      <c r="O395" s="56">
        <f t="shared" si="5"/>
        <v>60.88568799</v>
      </c>
      <c r="P395" s="49"/>
      <c r="Q395" s="50">
        <v>0.0</v>
      </c>
      <c r="R395" s="51"/>
      <c r="S395" s="51"/>
      <c r="U395" s="52" t="s">
        <v>292</v>
      </c>
      <c r="V395" s="53">
        <v>7.264</v>
      </c>
      <c r="W395" s="53">
        <v>7.264</v>
      </c>
      <c r="X395" s="53">
        <v>7.295</v>
      </c>
      <c r="Y395" s="53">
        <v>7.256</v>
      </c>
    </row>
    <row r="396">
      <c r="A396" s="44">
        <v>44868.0</v>
      </c>
      <c r="B396" s="45">
        <v>106.650002</v>
      </c>
      <c r="C396" s="45">
        <v>107.699997</v>
      </c>
      <c r="D396" s="45">
        <v>105.75</v>
      </c>
      <c r="E396" s="45">
        <v>106.5</v>
      </c>
      <c r="F396" s="45">
        <v>106.5</v>
      </c>
      <c r="G396" s="45">
        <v>121173.0</v>
      </c>
      <c r="H396" s="45">
        <f>(G396-'Descriptive Stats'!$B$55)/('Descriptive Stats'!$B$56-'Descriptive Stats'!$B$55)</f>
        <v>0.003589595775</v>
      </c>
      <c r="I396" s="46">
        <f t="shared" si="2"/>
        <v>0.9981256138</v>
      </c>
      <c r="J396" s="46">
        <f t="shared" si="3"/>
        <v>-0.001874386182</v>
      </c>
      <c r="K396" s="47">
        <f t="shared" si="1"/>
        <v>1.949997</v>
      </c>
      <c r="L396" s="47">
        <f>(K396-'Descriptive Stats'!$B$60)/('Descriptive Stats'!$B$61-'Descriptive Stats'!$B$60)</f>
        <v>0.02902757873</v>
      </c>
      <c r="M396" s="57">
        <f t="shared" si="4"/>
        <v>-0.1874386182</v>
      </c>
      <c r="N396" s="55">
        <f>(M396-'Descriptive Stats'!$B$65)/('Descriptive Stats'!$B$66-'Descriptive Stats'!$B$65)</f>
        <v>0.3819295851</v>
      </c>
      <c r="O396" s="56">
        <f t="shared" si="5"/>
        <v>-32.70110857</v>
      </c>
      <c r="P396" s="49"/>
      <c r="Q396" s="50">
        <v>0.0</v>
      </c>
      <c r="R396" s="51"/>
      <c r="S396" s="51"/>
      <c r="U396" s="52" t="s">
        <v>293</v>
      </c>
      <c r="V396" s="53">
        <v>7.242</v>
      </c>
      <c r="W396" s="53">
        <v>7.202</v>
      </c>
      <c r="X396" s="53">
        <v>7.262</v>
      </c>
      <c r="Y396" s="53">
        <v>7.196</v>
      </c>
    </row>
    <row r="397">
      <c r="A397" s="44">
        <v>44869.0</v>
      </c>
      <c r="B397" s="45">
        <v>106.949997</v>
      </c>
      <c r="C397" s="45">
        <v>107.849998</v>
      </c>
      <c r="D397" s="45">
        <v>106.0</v>
      </c>
      <c r="E397" s="45">
        <v>106.75</v>
      </c>
      <c r="F397" s="45">
        <v>106.75</v>
      </c>
      <c r="G397" s="45">
        <v>130998.0</v>
      </c>
      <c r="H397" s="45">
        <f>(G397-'Descriptive Stats'!$B$55)/('Descriptive Stats'!$B$56-'Descriptive Stats'!$B$55)</f>
        <v>0.004142278319</v>
      </c>
      <c r="I397" s="46">
        <f t="shared" si="2"/>
        <v>1.002347418</v>
      </c>
      <c r="J397" s="46">
        <f t="shared" si="3"/>
        <v>0.00234741784</v>
      </c>
      <c r="K397" s="47">
        <f t="shared" si="1"/>
        <v>1.849998</v>
      </c>
      <c r="L397" s="47">
        <f>(K397-'Descriptive Stats'!$B$60)/('Descriptive Stats'!$B$61-'Descriptive Stats'!$B$60)</f>
        <v>0.02612484988</v>
      </c>
      <c r="M397" s="54">
        <f t="shared" si="4"/>
        <v>0.234741784</v>
      </c>
      <c r="N397" s="55">
        <f>(M397-'Descriptive Stats'!$B$65)/('Descriptive Stats'!$B$66-'Descriptive Stats'!$B$65)</f>
        <v>0.3977994368</v>
      </c>
      <c r="O397" s="58">
        <f t="shared" si="5"/>
        <v>8.108241935</v>
      </c>
      <c r="P397" s="49"/>
      <c r="Q397" s="50">
        <v>0.0</v>
      </c>
      <c r="R397" s="51"/>
      <c r="S397" s="51"/>
      <c r="U397" s="52" t="s">
        <v>294</v>
      </c>
      <c r="V397" s="53">
        <v>7.182</v>
      </c>
      <c r="W397" s="53">
        <v>7.251</v>
      </c>
      <c r="X397" s="53">
        <v>7.251</v>
      </c>
      <c r="Y397" s="53">
        <v>7.164</v>
      </c>
    </row>
    <row r="398">
      <c r="A398" s="44">
        <v>44872.0</v>
      </c>
      <c r="B398" s="45">
        <v>107.75</v>
      </c>
      <c r="C398" s="45">
        <v>107.900002</v>
      </c>
      <c r="D398" s="45">
        <v>106.25</v>
      </c>
      <c r="E398" s="45">
        <v>106.75</v>
      </c>
      <c r="F398" s="45">
        <v>106.75</v>
      </c>
      <c r="G398" s="45">
        <v>161489.0</v>
      </c>
      <c r="H398" s="45">
        <f>(G398-'Descriptive Stats'!$B$55)/('Descriptive Stats'!$B$56-'Descriptive Stats'!$B$55)</f>
        <v>0.00585747867</v>
      </c>
      <c r="I398" s="46">
        <f t="shared" si="2"/>
        <v>1</v>
      </c>
      <c r="J398" s="46">
        <f t="shared" si="3"/>
        <v>0</v>
      </c>
      <c r="K398" s="47">
        <f t="shared" si="1"/>
        <v>1.650002</v>
      </c>
      <c r="L398" s="47">
        <f>(K398-'Descriptive Stats'!$B$60)/('Descriptive Stats'!$B$61-'Descriptive Stats'!$B$60)</f>
        <v>0.02031945025</v>
      </c>
      <c r="M398" s="54">
        <f t="shared" si="4"/>
        <v>0</v>
      </c>
      <c r="N398" s="55">
        <f>(M398-'Descriptive Stats'!$B$65)/('Descriptive Stats'!$B$66-'Descriptive Stats'!$B$65)</f>
        <v>0.3889754429</v>
      </c>
      <c r="O398" s="58">
        <f t="shared" si="5"/>
        <v>23.27592788</v>
      </c>
      <c r="P398" s="49"/>
      <c r="Q398" s="50">
        <v>0.0</v>
      </c>
      <c r="R398" s="51"/>
      <c r="S398" s="51"/>
      <c r="U398" s="52">
        <v>44903.0</v>
      </c>
      <c r="V398" s="53">
        <v>7.289</v>
      </c>
      <c r="W398" s="53">
        <v>7.331</v>
      </c>
      <c r="X398" s="53">
        <v>7.331</v>
      </c>
      <c r="Y398" s="53">
        <v>7.286</v>
      </c>
    </row>
    <row r="399">
      <c r="A399" s="44">
        <v>44874.0</v>
      </c>
      <c r="B399" s="45">
        <v>106.800003</v>
      </c>
      <c r="C399" s="45">
        <v>113.699997</v>
      </c>
      <c r="D399" s="45">
        <v>106.800003</v>
      </c>
      <c r="E399" s="45">
        <v>110.5</v>
      </c>
      <c r="F399" s="45">
        <v>110.5</v>
      </c>
      <c r="G399" s="45">
        <v>875784.0</v>
      </c>
      <c r="H399" s="45">
        <f>(G399-'Descriptive Stats'!$B$55)/('Descriptive Stats'!$B$56-'Descriptive Stats'!$B$55)</f>
        <v>0.04603848403</v>
      </c>
      <c r="I399" s="46">
        <f t="shared" si="2"/>
        <v>1.035128806</v>
      </c>
      <c r="J399" s="46">
        <f t="shared" si="3"/>
        <v>0.03512880562</v>
      </c>
      <c r="K399" s="47">
        <f t="shared" si="1"/>
        <v>6.899994</v>
      </c>
      <c r="L399" s="47">
        <f>(K399-'Descriptive Stats'!$B$60)/('Descriptive Stats'!$B$61-'Descriptive Stats'!$B$60)</f>
        <v>0.1727140063</v>
      </c>
      <c r="M399" s="54">
        <f t="shared" si="4"/>
        <v>3.512880562</v>
      </c>
      <c r="N399" s="55">
        <f>(M399-'Descriptive Stats'!$B$65)/('Descriptive Stats'!$B$66-'Descriptive Stats'!$B$65)</f>
        <v>0.5210253752</v>
      </c>
      <c r="O399" s="56">
        <f t="shared" si="5"/>
        <v>442.3180526</v>
      </c>
      <c r="P399" s="49"/>
      <c r="Q399" s="50">
        <v>0.0</v>
      </c>
      <c r="R399" s="51"/>
      <c r="S399" s="51"/>
      <c r="U399" s="52">
        <v>44873.0</v>
      </c>
      <c r="V399" s="53">
        <v>7.267</v>
      </c>
      <c r="W399" s="53">
        <v>7.339</v>
      </c>
      <c r="X399" s="53">
        <v>7.339</v>
      </c>
      <c r="Y399" s="53">
        <v>7.241</v>
      </c>
    </row>
    <row r="400">
      <c r="A400" s="44">
        <v>44875.0</v>
      </c>
      <c r="B400" s="45">
        <v>110.199997</v>
      </c>
      <c r="C400" s="45">
        <v>111.300003</v>
      </c>
      <c r="D400" s="45">
        <v>107.050003</v>
      </c>
      <c r="E400" s="45">
        <v>108.349998</v>
      </c>
      <c r="F400" s="45">
        <v>108.349998</v>
      </c>
      <c r="G400" s="45">
        <v>230846.0</v>
      </c>
      <c r="H400" s="45">
        <f>(G400-'Descriptive Stats'!$B$55)/('Descriptive Stats'!$B$56-'Descriptive Stats'!$B$55)</f>
        <v>0.009758995534</v>
      </c>
      <c r="I400" s="46">
        <f t="shared" si="2"/>
        <v>0.9805429683</v>
      </c>
      <c r="J400" s="46">
        <f t="shared" si="3"/>
        <v>-0.01945703167</v>
      </c>
      <c r="K400" s="47">
        <f t="shared" si="1"/>
        <v>4.25</v>
      </c>
      <c r="L400" s="47">
        <f>(K400-'Descriptive Stats'!$B$60)/('Descriptive Stats'!$B$61-'Descriptive Stats'!$B$60)</f>
        <v>0.09579109688</v>
      </c>
      <c r="M400" s="57">
        <f t="shared" si="4"/>
        <v>-1.945703167</v>
      </c>
      <c r="N400" s="55">
        <f>(M400-'Descriptive Stats'!$B$65)/('Descriptive Stats'!$B$66-'Descriptive Stats'!$B$65)</f>
        <v>0.3158360443</v>
      </c>
      <c r="O400" s="56">
        <f t="shared" si="5"/>
        <v>-73.64121747</v>
      </c>
      <c r="P400" s="49"/>
      <c r="Q400" s="50">
        <v>0.0</v>
      </c>
      <c r="R400" s="51"/>
      <c r="S400" s="51"/>
      <c r="U400" s="52">
        <v>44842.0</v>
      </c>
      <c r="V400" s="53">
        <v>7.31</v>
      </c>
      <c r="W400" s="53">
        <v>7.366</v>
      </c>
      <c r="X400" s="53">
        <v>7.366</v>
      </c>
      <c r="Y400" s="53">
        <v>7.307</v>
      </c>
    </row>
    <row r="401">
      <c r="A401" s="44">
        <v>44876.0</v>
      </c>
      <c r="B401" s="45">
        <v>109.699997</v>
      </c>
      <c r="C401" s="45">
        <v>110.300003</v>
      </c>
      <c r="D401" s="45">
        <v>107.050003</v>
      </c>
      <c r="E401" s="45">
        <v>108.0</v>
      </c>
      <c r="F401" s="45">
        <v>108.0</v>
      </c>
      <c r="G401" s="45">
        <v>221625.0</v>
      </c>
      <c r="H401" s="45">
        <f>(G401-'Descriptive Stats'!$B$55)/('Descriptive Stats'!$B$56-'Descriptive Stats'!$B$55)</f>
        <v>0.009240289607</v>
      </c>
      <c r="I401" s="46">
        <f t="shared" si="2"/>
        <v>0.9967697461</v>
      </c>
      <c r="J401" s="46">
        <f t="shared" si="3"/>
        <v>-0.003230253867</v>
      </c>
      <c r="K401" s="47">
        <f t="shared" si="1"/>
        <v>3.25</v>
      </c>
      <c r="L401" s="47">
        <f>(K401-'Descriptive Stats'!$B$60)/('Descriptive Stats'!$B$61-'Descriptive Stats'!$B$60)</f>
        <v>0.06676351815</v>
      </c>
      <c r="M401" s="57">
        <f t="shared" si="4"/>
        <v>-0.3230253867</v>
      </c>
      <c r="N401" s="55">
        <f>(M401-'Descriptive Stats'!$B$65)/('Descriptive Stats'!$B$66-'Descriptive Stats'!$B$65)</f>
        <v>0.3768328494</v>
      </c>
      <c r="O401" s="58">
        <f t="shared" si="5"/>
        <v>-3.99443785</v>
      </c>
      <c r="P401" s="49"/>
      <c r="Q401" s="50">
        <v>0.0</v>
      </c>
      <c r="R401" s="51"/>
      <c r="S401" s="51"/>
      <c r="U401" s="52">
        <v>44781.0</v>
      </c>
      <c r="V401" s="53">
        <v>7.348</v>
      </c>
      <c r="W401" s="53">
        <v>7.365</v>
      </c>
      <c r="X401" s="53">
        <v>7.365</v>
      </c>
      <c r="Y401" s="53">
        <v>7.338</v>
      </c>
    </row>
    <row r="402">
      <c r="A402" s="44">
        <v>44879.0</v>
      </c>
      <c r="B402" s="45">
        <v>108.900002</v>
      </c>
      <c r="C402" s="45">
        <v>110.0</v>
      </c>
      <c r="D402" s="45">
        <v>106.5</v>
      </c>
      <c r="E402" s="45">
        <v>106.900002</v>
      </c>
      <c r="F402" s="45">
        <v>106.900002</v>
      </c>
      <c r="G402" s="45">
        <v>247933.0</v>
      </c>
      <c r="H402" s="45">
        <f>(G402-'Descriptive Stats'!$B$55)/('Descriptive Stats'!$B$56-'Descriptive Stats'!$B$55)</f>
        <v>0.01072018501</v>
      </c>
      <c r="I402" s="46">
        <f t="shared" si="2"/>
        <v>0.9898148333</v>
      </c>
      <c r="J402" s="46">
        <f t="shared" si="3"/>
        <v>-0.01018516667</v>
      </c>
      <c r="K402" s="47">
        <f t="shared" si="1"/>
        <v>3.5</v>
      </c>
      <c r="L402" s="47">
        <f>(K402-'Descriptive Stats'!$B$60)/('Descriptive Stats'!$B$61-'Descriptive Stats'!$B$60)</f>
        <v>0.07402041283</v>
      </c>
      <c r="M402" s="57">
        <f t="shared" si="4"/>
        <v>-1.018516667</v>
      </c>
      <c r="N402" s="55">
        <f>(M402-'Descriptive Stats'!$B$65)/('Descriptive Stats'!$B$66-'Descriptive Stats'!$B$65)</f>
        <v>0.3506891833</v>
      </c>
      <c r="O402" s="56">
        <f t="shared" si="5"/>
        <v>11.87050197</v>
      </c>
      <c r="P402" s="65" t="s">
        <v>177</v>
      </c>
      <c r="Q402" s="50">
        <v>0.5</v>
      </c>
      <c r="R402" s="51"/>
      <c r="S402" s="51"/>
      <c r="U402" s="52">
        <v>44689.0</v>
      </c>
      <c r="V402" s="53">
        <v>7.3</v>
      </c>
      <c r="W402" s="53">
        <v>7.136</v>
      </c>
      <c r="X402" s="53">
        <v>7.322</v>
      </c>
      <c r="Y402" s="53">
        <v>7.11</v>
      </c>
    </row>
    <row r="403">
      <c r="A403" s="44">
        <v>44880.0</v>
      </c>
      <c r="B403" s="45">
        <v>107.099998</v>
      </c>
      <c r="C403" s="45">
        <v>107.75</v>
      </c>
      <c r="D403" s="45">
        <v>98.800003</v>
      </c>
      <c r="E403" s="45">
        <v>102.75</v>
      </c>
      <c r="F403" s="45">
        <v>102.75</v>
      </c>
      <c r="G403" s="45">
        <v>413012.0</v>
      </c>
      <c r="H403" s="45">
        <f>(G403-'Descriptive Stats'!$B$55)/('Descriptive Stats'!$B$56-'Descriptive Stats'!$B$55)</f>
        <v>0.02000632055</v>
      </c>
      <c r="I403" s="46">
        <f t="shared" si="2"/>
        <v>0.9611786537</v>
      </c>
      <c r="J403" s="46">
        <f t="shared" si="3"/>
        <v>-0.03882134633</v>
      </c>
      <c r="K403" s="47">
        <f t="shared" si="1"/>
        <v>8.949997</v>
      </c>
      <c r="L403" s="47">
        <f>(K403-'Descriptive Stats'!$B$60)/('Descriptive Stats'!$B$61-'Descriptive Stats'!$B$60)</f>
        <v>0.2322206298</v>
      </c>
      <c r="M403" s="57">
        <f t="shared" si="4"/>
        <v>-3.882134633</v>
      </c>
      <c r="N403" s="55">
        <f>(M403-'Descriptive Stats'!$B$65)/('Descriptive Stats'!$B$66-'Descriptive Stats'!$B$65)</f>
        <v>0.243045171</v>
      </c>
      <c r="O403" s="58">
        <f t="shared" si="5"/>
        <v>66.58210081</v>
      </c>
      <c r="P403" s="49"/>
      <c r="Q403" s="50">
        <v>0.0</v>
      </c>
      <c r="R403" s="51"/>
      <c r="S403" s="51"/>
      <c r="U403" s="52">
        <v>44659.0</v>
      </c>
      <c r="V403" s="53">
        <v>7.157</v>
      </c>
      <c r="W403" s="53">
        <v>7.219</v>
      </c>
      <c r="X403" s="53">
        <v>7.236</v>
      </c>
      <c r="Y403" s="53">
        <v>7.151</v>
      </c>
    </row>
    <row r="404">
      <c r="A404" s="44">
        <v>44881.0</v>
      </c>
      <c r="B404" s="45">
        <v>102.5</v>
      </c>
      <c r="C404" s="45">
        <v>102.5</v>
      </c>
      <c r="D404" s="45">
        <v>99.400002</v>
      </c>
      <c r="E404" s="45">
        <v>100.0</v>
      </c>
      <c r="F404" s="45">
        <v>100.0</v>
      </c>
      <c r="G404" s="45">
        <v>373617.0</v>
      </c>
      <c r="H404" s="45">
        <f>(G404-'Descriptive Stats'!$B$55)/('Descriptive Stats'!$B$56-'Descriptive Stats'!$B$55)</f>
        <v>0.01779024637</v>
      </c>
      <c r="I404" s="46">
        <f t="shared" si="2"/>
        <v>0.9732360097</v>
      </c>
      <c r="J404" s="46">
        <f t="shared" si="3"/>
        <v>-0.02676399027</v>
      </c>
      <c r="K404" s="47">
        <f t="shared" si="1"/>
        <v>3.099998</v>
      </c>
      <c r="L404" s="47">
        <f>(K404-'Descriptive Stats'!$B$60)/('Descriptive Stats'!$B$61-'Descriptive Stats'!$B$60)</f>
        <v>0.06240932329</v>
      </c>
      <c r="M404" s="57">
        <f t="shared" si="4"/>
        <v>-2.676399027</v>
      </c>
      <c r="N404" s="55">
        <f>(M404-'Descriptive Stats'!$B$65)/('Descriptive Stats'!$B$66-'Descriptive Stats'!$B$65)</f>
        <v>0.2883690305</v>
      </c>
      <c r="O404" s="58">
        <f t="shared" si="5"/>
        <v>-9.538463773</v>
      </c>
      <c r="P404" s="49"/>
      <c r="Q404" s="50">
        <v>0.0</v>
      </c>
      <c r="R404" s="51"/>
      <c r="S404" s="51"/>
      <c r="U404" s="52">
        <v>44628.0</v>
      </c>
      <c r="V404" s="53">
        <v>7.242</v>
      </c>
      <c r="W404" s="53">
        <v>7.25</v>
      </c>
      <c r="X404" s="53">
        <v>7.253</v>
      </c>
      <c r="Y404" s="53">
        <v>7.227</v>
      </c>
    </row>
    <row r="405">
      <c r="A405" s="44">
        <v>44882.0</v>
      </c>
      <c r="B405" s="45">
        <v>100.599998</v>
      </c>
      <c r="C405" s="45">
        <v>102.199997</v>
      </c>
      <c r="D405" s="45">
        <v>100.150002</v>
      </c>
      <c r="E405" s="45">
        <v>101.550003</v>
      </c>
      <c r="F405" s="45">
        <v>101.550003</v>
      </c>
      <c r="G405" s="45">
        <v>207813.0</v>
      </c>
      <c r="H405" s="45">
        <f>(G405-'Descriptive Stats'!$B$55)/('Descriptive Stats'!$B$56-'Descriptive Stats'!$B$55)</f>
        <v>0.008463327643</v>
      </c>
      <c r="I405" s="46">
        <f t="shared" si="2"/>
        <v>1.01550003</v>
      </c>
      <c r="J405" s="46">
        <f t="shared" si="3"/>
        <v>0.01550003</v>
      </c>
      <c r="K405" s="47">
        <f t="shared" si="1"/>
        <v>2.049995</v>
      </c>
      <c r="L405" s="47">
        <f>(K405-'Descriptive Stats'!$B$60)/('Descriptive Stats'!$B$61-'Descriptive Stats'!$B$60)</f>
        <v>0.03193027854</v>
      </c>
      <c r="M405" s="54">
        <f t="shared" si="4"/>
        <v>1.550003</v>
      </c>
      <c r="N405" s="55">
        <f>(M405-'Descriptive Stats'!$B$65)/('Descriptive Stats'!$B$66-'Descriptive Stats'!$B$65)</f>
        <v>0.4472403874</v>
      </c>
      <c r="O405" s="56">
        <f t="shared" si="5"/>
        <v>-44.37806631</v>
      </c>
      <c r="P405" s="49"/>
      <c r="Q405" s="50">
        <v>0.0</v>
      </c>
      <c r="R405" s="51"/>
      <c r="S405" s="51"/>
      <c r="U405" s="52">
        <v>44600.0</v>
      </c>
      <c r="V405" s="53">
        <v>7.196</v>
      </c>
      <c r="W405" s="53">
        <v>7.204</v>
      </c>
      <c r="X405" s="53">
        <v>7.228</v>
      </c>
      <c r="Y405" s="53">
        <v>7.185</v>
      </c>
    </row>
    <row r="406">
      <c r="A406" s="44">
        <v>44883.0</v>
      </c>
      <c r="B406" s="45">
        <v>101.75</v>
      </c>
      <c r="C406" s="45">
        <v>102.800003</v>
      </c>
      <c r="D406" s="45">
        <v>99.0</v>
      </c>
      <c r="E406" s="45">
        <v>100.650002</v>
      </c>
      <c r="F406" s="45">
        <v>100.650002</v>
      </c>
      <c r="G406" s="45">
        <v>155593.0</v>
      </c>
      <c r="H406" s="45">
        <f>(G406-'Descriptive Stats'!$B$55)/('Descriptive Stats'!$B$56-'Descriptive Stats'!$B$55)</f>
        <v>0.005525812891</v>
      </c>
      <c r="I406" s="46">
        <f t="shared" si="2"/>
        <v>0.9911373612</v>
      </c>
      <c r="J406" s="46">
        <f t="shared" si="3"/>
        <v>-0.008862638832</v>
      </c>
      <c r="K406" s="47">
        <f t="shared" si="1"/>
        <v>3.800003</v>
      </c>
      <c r="L406" s="47">
        <f>(K406-'Descriptive Stats'!$B$60)/('Descriptive Stats'!$B$61-'Descriptive Stats'!$B$60)</f>
        <v>0.08272877353</v>
      </c>
      <c r="M406" s="57">
        <f t="shared" si="4"/>
        <v>-0.8862638832</v>
      </c>
      <c r="N406" s="55">
        <f>(M406-'Descriptive Stats'!$B$65)/('Descriptive Stats'!$B$66-'Descriptive Stats'!$B$65)</f>
        <v>0.3556605938</v>
      </c>
      <c r="O406" s="56">
        <f t="shared" si="5"/>
        <v>-25.12836059</v>
      </c>
      <c r="P406" s="49"/>
      <c r="Q406" s="50">
        <v>0.0</v>
      </c>
      <c r="R406" s="51"/>
      <c r="S406" s="51"/>
      <c r="U406" s="52">
        <v>44569.0</v>
      </c>
      <c r="V406" s="53">
        <v>7.24</v>
      </c>
      <c r="W406" s="53">
        <v>7.357</v>
      </c>
      <c r="X406" s="53">
        <v>7.357</v>
      </c>
      <c r="Y406" s="53">
        <v>7.24</v>
      </c>
    </row>
    <row r="407">
      <c r="A407" s="44">
        <v>44886.0</v>
      </c>
      <c r="B407" s="45">
        <v>104.0</v>
      </c>
      <c r="C407" s="45">
        <v>104.800003</v>
      </c>
      <c r="D407" s="45">
        <v>101.400002</v>
      </c>
      <c r="E407" s="45">
        <v>101.949997</v>
      </c>
      <c r="F407" s="45">
        <v>101.949997</v>
      </c>
      <c r="G407" s="45">
        <v>278528.0</v>
      </c>
      <c r="H407" s="45">
        <f>(G407-'Descriptive Stats'!$B$55)/('Descriptive Stats'!$B$56-'Descriptive Stats'!$B$55)</f>
        <v>0.01244123564</v>
      </c>
      <c r="I407" s="46">
        <f t="shared" si="2"/>
        <v>1.012915996</v>
      </c>
      <c r="J407" s="46">
        <f t="shared" si="3"/>
        <v>0.01291599577</v>
      </c>
      <c r="K407" s="47">
        <f t="shared" si="1"/>
        <v>3.400001</v>
      </c>
      <c r="L407" s="47">
        <f>(K407-'Descriptive Stats'!$B$60)/('Descriptive Stats'!$B$61-'Descriptive Stats'!$B$60)</f>
        <v>0.07111768399</v>
      </c>
      <c r="M407" s="54">
        <f t="shared" si="4"/>
        <v>1.291599577</v>
      </c>
      <c r="N407" s="55">
        <f>(M407-'Descriptive Stats'!$B$65)/('Descriptive Stats'!$B$66-'Descriptive Stats'!$B$65)</f>
        <v>0.4375269474</v>
      </c>
      <c r="O407" s="56">
        <f t="shared" si="5"/>
        <v>79.01062387</v>
      </c>
      <c r="P407" s="49"/>
      <c r="Q407" s="50">
        <v>0.0</v>
      </c>
      <c r="R407" s="51"/>
      <c r="S407" s="51"/>
      <c r="U407" s="52" t="s">
        <v>295</v>
      </c>
      <c r="V407" s="53">
        <v>7.32</v>
      </c>
      <c r="W407" s="53">
        <v>7.301</v>
      </c>
      <c r="X407" s="53">
        <v>7.33</v>
      </c>
      <c r="Y407" s="53">
        <v>7.255</v>
      </c>
    </row>
    <row r="408">
      <c r="A408" s="44">
        <v>44887.0</v>
      </c>
      <c r="B408" s="45">
        <v>101.900002</v>
      </c>
      <c r="C408" s="45">
        <v>103.199997</v>
      </c>
      <c r="D408" s="45">
        <v>101.5</v>
      </c>
      <c r="E408" s="45">
        <v>102.599998</v>
      </c>
      <c r="F408" s="45">
        <v>102.599998</v>
      </c>
      <c r="G408" s="45">
        <v>132576.0</v>
      </c>
      <c r="H408" s="45">
        <f>(G408-'Descriptive Stats'!$B$55)/('Descriptive Stats'!$B$56-'Descriptive Stats'!$B$55)</f>
        <v>0.004231045042</v>
      </c>
      <c r="I408" s="46">
        <f t="shared" si="2"/>
        <v>1.006375684</v>
      </c>
      <c r="J408" s="46">
        <f t="shared" si="3"/>
        <v>0.006375684347</v>
      </c>
      <c r="K408" s="47">
        <f t="shared" si="1"/>
        <v>1.699997</v>
      </c>
      <c r="L408" s="47">
        <f>(K408-'Descriptive Stats'!$B$60)/('Descriptive Stats'!$B$61-'Descriptive Stats'!$B$60)</f>
        <v>0.02177068404</v>
      </c>
      <c r="M408" s="54">
        <f t="shared" si="4"/>
        <v>0.6375684347</v>
      </c>
      <c r="N408" s="55">
        <f>(M408-'Descriptive Stats'!$B$65)/('Descriptive Stats'!$B$66-'Descriptive Stats'!$B$65)</f>
        <v>0.4129417768</v>
      </c>
      <c r="O408" s="58">
        <f t="shared" si="5"/>
        <v>-52.40119485</v>
      </c>
      <c r="P408" s="49"/>
      <c r="Q408" s="50">
        <v>0.0</v>
      </c>
      <c r="R408" s="51"/>
      <c r="S408" s="51"/>
      <c r="U408" s="52" t="s">
        <v>296</v>
      </c>
      <c r="V408" s="53">
        <v>7.332</v>
      </c>
      <c r="W408" s="53">
        <v>7.372</v>
      </c>
      <c r="X408" s="53">
        <v>7.372</v>
      </c>
      <c r="Y408" s="53">
        <v>7.309</v>
      </c>
    </row>
    <row r="409">
      <c r="A409" s="44">
        <v>44888.0</v>
      </c>
      <c r="B409" s="45">
        <v>102.949997</v>
      </c>
      <c r="C409" s="45">
        <v>105.300003</v>
      </c>
      <c r="D409" s="45">
        <v>102.099998</v>
      </c>
      <c r="E409" s="45">
        <v>103.949997</v>
      </c>
      <c r="F409" s="45">
        <v>103.949997</v>
      </c>
      <c r="G409" s="45">
        <v>261367.0</v>
      </c>
      <c r="H409" s="45">
        <f>(G409-'Descriptive Stats'!$B$55)/('Descriptive Stats'!$B$56-'Descriptive Stats'!$B$55)</f>
        <v>0.01147588347</v>
      </c>
      <c r="I409" s="46">
        <f t="shared" si="2"/>
        <v>1.013157885</v>
      </c>
      <c r="J409" s="46">
        <f t="shared" si="3"/>
        <v>0.01315788525</v>
      </c>
      <c r="K409" s="47">
        <f t="shared" si="1"/>
        <v>3.200005</v>
      </c>
      <c r="L409" s="47">
        <f>(K409-'Descriptive Stats'!$B$60)/('Descriptive Stats'!$B$61-'Descriptive Stats'!$B$60)</f>
        <v>0.06531228435</v>
      </c>
      <c r="M409" s="54">
        <f t="shared" si="4"/>
        <v>1.315788525</v>
      </c>
      <c r="N409" s="55">
        <f>(M409-'Descriptive Stats'!$B$65)/('Descriptive Stats'!$B$66-'Descriptive Stats'!$B$65)</f>
        <v>0.4384362152</v>
      </c>
      <c r="O409" s="58">
        <f t="shared" si="5"/>
        <v>97.14503379</v>
      </c>
      <c r="P409" s="49"/>
      <c r="Q409" s="50">
        <v>0.0</v>
      </c>
      <c r="R409" s="51"/>
      <c r="S409" s="51"/>
      <c r="U409" s="52" t="s">
        <v>297</v>
      </c>
      <c r="V409" s="53">
        <v>7.338</v>
      </c>
      <c r="W409" s="53">
        <v>7.385</v>
      </c>
      <c r="X409" s="53">
        <v>7.385</v>
      </c>
      <c r="Y409" s="53">
        <v>7.336</v>
      </c>
    </row>
    <row r="410">
      <c r="A410" s="44">
        <v>44889.0</v>
      </c>
      <c r="B410" s="45">
        <v>104.349998</v>
      </c>
      <c r="C410" s="45">
        <v>104.449997</v>
      </c>
      <c r="D410" s="45">
        <v>102.300003</v>
      </c>
      <c r="E410" s="45">
        <v>103.0</v>
      </c>
      <c r="F410" s="45">
        <v>103.0</v>
      </c>
      <c r="G410" s="45">
        <v>134466.0</v>
      </c>
      <c r="H410" s="45">
        <f>(G410-'Descriptive Stats'!$B$55)/('Descriptive Stats'!$B$56-'Descriptive Stats'!$B$55)</f>
        <v>0.0043373626</v>
      </c>
      <c r="I410" s="46">
        <f t="shared" si="2"/>
        <v>0.9908610195</v>
      </c>
      <c r="J410" s="46">
        <f t="shared" si="3"/>
        <v>-0.009138980543</v>
      </c>
      <c r="K410" s="47">
        <f t="shared" si="1"/>
        <v>2.149994</v>
      </c>
      <c r="L410" s="47">
        <f>(K410-'Descriptive Stats'!$B$60)/('Descriptive Stats'!$B$61-'Descriptive Stats'!$B$60)</f>
        <v>0.03483300739</v>
      </c>
      <c r="M410" s="57">
        <f t="shared" si="4"/>
        <v>-0.9138980543</v>
      </c>
      <c r="N410" s="55">
        <f>(M410-'Descriptive Stats'!$B$65)/('Descriptive Stats'!$B$66-'Descriptive Stats'!$B$65)</f>
        <v>0.3546218194</v>
      </c>
      <c r="O410" s="58">
        <f t="shared" si="5"/>
        <v>-48.55280123</v>
      </c>
      <c r="P410" s="49"/>
      <c r="Q410" s="50">
        <v>0.0</v>
      </c>
      <c r="R410" s="51"/>
      <c r="S410" s="51"/>
      <c r="U410" s="52" t="s">
        <v>298</v>
      </c>
      <c r="V410" s="53">
        <v>7.367</v>
      </c>
      <c r="W410" s="53">
        <v>7.41</v>
      </c>
      <c r="X410" s="53">
        <v>7.414</v>
      </c>
      <c r="Y410" s="53">
        <v>7.367</v>
      </c>
    </row>
    <row r="411">
      <c r="A411" s="44">
        <v>44890.0</v>
      </c>
      <c r="B411" s="45">
        <v>103.599998</v>
      </c>
      <c r="C411" s="45">
        <v>104.0</v>
      </c>
      <c r="D411" s="45">
        <v>102.0</v>
      </c>
      <c r="E411" s="45">
        <v>103.699997</v>
      </c>
      <c r="F411" s="45">
        <v>103.699997</v>
      </c>
      <c r="G411" s="45">
        <v>164288.0</v>
      </c>
      <c r="H411" s="45">
        <f>(G411-'Descriptive Stats'!$B$55)/('Descriptive Stats'!$B$56-'Descriptive Stats'!$B$55)</f>
        <v>0.00601492991</v>
      </c>
      <c r="I411" s="46">
        <f t="shared" si="2"/>
        <v>1.006796087</v>
      </c>
      <c r="J411" s="46">
        <f t="shared" si="3"/>
        <v>0.006796087379</v>
      </c>
      <c r="K411" s="47">
        <f t="shared" si="1"/>
        <v>2</v>
      </c>
      <c r="L411" s="47">
        <f>(K411-'Descriptive Stats'!$B$60)/('Descriptive Stats'!$B$61-'Descriptive Stats'!$B$60)</f>
        <v>0.03047904474</v>
      </c>
      <c r="M411" s="54">
        <f t="shared" si="4"/>
        <v>0.6796087379</v>
      </c>
      <c r="N411" s="55">
        <f>(M411-'Descriptive Stats'!$B$65)/('Descriptive Stats'!$B$66-'Descriptive Stats'!$B$65)</f>
        <v>0.4145220808</v>
      </c>
      <c r="O411" s="58">
        <f t="shared" si="5"/>
        <v>22.17809707</v>
      </c>
      <c r="P411" s="49"/>
      <c r="Q411" s="50">
        <v>0.0</v>
      </c>
      <c r="R411" s="51"/>
      <c r="S411" s="51"/>
      <c r="U411" s="52" t="s">
        <v>299</v>
      </c>
      <c r="V411" s="53">
        <v>7.391</v>
      </c>
      <c r="W411" s="53">
        <v>7.399</v>
      </c>
      <c r="X411" s="53">
        <v>7.399</v>
      </c>
      <c r="Y411" s="53">
        <v>7.36</v>
      </c>
    </row>
    <row r="412">
      <c r="A412" s="44">
        <v>44893.0</v>
      </c>
      <c r="B412" s="45">
        <v>104.5</v>
      </c>
      <c r="C412" s="45">
        <v>105.5</v>
      </c>
      <c r="D412" s="45">
        <v>103.25</v>
      </c>
      <c r="E412" s="45">
        <v>103.949997</v>
      </c>
      <c r="F412" s="45">
        <v>103.949997</v>
      </c>
      <c r="G412" s="45">
        <v>200969.0</v>
      </c>
      <c r="H412" s="45">
        <f>(G412-'Descriptive Stats'!$B$55)/('Descriptive Stats'!$B$56-'Descriptive Stats'!$B$55)</f>
        <v>0.008078334327</v>
      </c>
      <c r="I412" s="46">
        <f t="shared" si="2"/>
        <v>1.0024108</v>
      </c>
      <c r="J412" s="46">
        <f t="shared" si="3"/>
        <v>0.002410800455</v>
      </c>
      <c r="K412" s="47">
        <f t="shared" si="1"/>
        <v>2.25</v>
      </c>
      <c r="L412" s="47">
        <f>(K412-'Descriptive Stats'!$B$60)/('Descriptive Stats'!$B$61-'Descriptive Stats'!$B$60)</f>
        <v>0.03773593943</v>
      </c>
      <c r="M412" s="54">
        <f t="shared" si="4"/>
        <v>0.2410800455</v>
      </c>
      <c r="N412" s="55">
        <f>(M412-'Descriptive Stats'!$B$65)/('Descriptive Stats'!$B$66-'Descriptive Stats'!$B$65)</f>
        <v>0.3980376934</v>
      </c>
      <c r="O412" s="58">
        <f t="shared" si="5"/>
        <v>22.32725458</v>
      </c>
      <c r="P412" s="49"/>
      <c r="Q412" s="50">
        <v>0.0</v>
      </c>
      <c r="R412" s="51"/>
      <c r="S412" s="51"/>
      <c r="U412" s="52" t="s">
        <v>300</v>
      </c>
      <c r="V412" s="53">
        <v>7.414</v>
      </c>
      <c r="W412" s="53">
        <v>7.417</v>
      </c>
      <c r="X412" s="53">
        <v>7.432</v>
      </c>
      <c r="Y412" s="53">
        <v>7.402</v>
      </c>
    </row>
    <row r="413">
      <c r="A413" s="44">
        <v>44894.0</v>
      </c>
      <c r="B413" s="45">
        <v>104.599998</v>
      </c>
      <c r="C413" s="45">
        <v>105.949997</v>
      </c>
      <c r="D413" s="45">
        <v>103.550003</v>
      </c>
      <c r="E413" s="45">
        <v>104.849998</v>
      </c>
      <c r="F413" s="45">
        <v>104.849998</v>
      </c>
      <c r="G413" s="45">
        <v>191100.0</v>
      </c>
      <c r="H413" s="45">
        <f>(G413-'Descriptive Stats'!$B$55)/('Descriptive Stats'!$B$56-'Descriptive Stats'!$B$55)</f>
        <v>0.007523176665</v>
      </c>
      <c r="I413" s="46">
        <f t="shared" si="2"/>
        <v>1.008658019</v>
      </c>
      <c r="J413" s="46">
        <f t="shared" si="3"/>
        <v>0.008658018528</v>
      </c>
      <c r="K413" s="47">
        <f t="shared" si="1"/>
        <v>2.399994</v>
      </c>
      <c r="L413" s="47">
        <f>(K413-'Descriptive Stats'!$B$60)/('Descriptive Stats'!$B$61-'Descriptive Stats'!$B$60)</f>
        <v>0.04208990207</v>
      </c>
      <c r="M413" s="54">
        <f t="shared" si="4"/>
        <v>0.8658018528</v>
      </c>
      <c r="N413" s="55">
        <f>(M413-'Descriptive Stats'!$B$65)/('Descriptive Stats'!$B$66-'Descriptive Stats'!$B$65)</f>
        <v>0.4215211198</v>
      </c>
      <c r="O413" s="58">
        <f t="shared" si="5"/>
        <v>-4.910707622</v>
      </c>
      <c r="P413" s="49"/>
      <c r="Q413" s="50">
        <v>0.0</v>
      </c>
      <c r="R413" s="51"/>
      <c r="S413" s="51"/>
      <c r="U413" s="52" t="s">
        <v>301</v>
      </c>
      <c r="V413" s="53">
        <v>7.44</v>
      </c>
      <c r="W413" s="53">
        <v>7.471</v>
      </c>
      <c r="X413" s="53">
        <v>7.471</v>
      </c>
      <c r="Y413" s="53">
        <v>7.44</v>
      </c>
    </row>
    <row r="414">
      <c r="A414" s="44">
        <v>44895.0</v>
      </c>
      <c r="B414" s="45">
        <v>104.150002</v>
      </c>
      <c r="C414" s="45">
        <v>105.650002</v>
      </c>
      <c r="D414" s="45">
        <v>103.800003</v>
      </c>
      <c r="E414" s="45">
        <v>104.900002</v>
      </c>
      <c r="F414" s="45">
        <v>104.900002</v>
      </c>
      <c r="G414" s="45">
        <v>161694.0</v>
      </c>
      <c r="H414" s="45">
        <f>(G414-'Descriptive Stats'!$B$55)/('Descriptive Stats'!$B$56-'Descriptive Stats'!$B$55)</f>
        <v>0.005869010468</v>
      </c>
      <c r="I414" s="46">
        <f t="shared" si="2"/>
        <v>1.00047691</v>
      </c>
      <c r="J414" s="46">
        <f t="shared" si="3"/>
        <v>0.0004769098803</v>
      </c>
      <c r="K414" s="47">
        <f t="shared" si="1"/>
        <v>1.849999</v>
      </c>
      <c r="L414" s="47">
        <f>(K414-'Descriptive Stats'!$B$60)/('Descriptive Stats'!$B$61-'Descriptive Stats'!$B$60)</f>
        <v>0.02612487891</v>
      </c>
      <c r="M414" s="54">
        <f t="shared" si="4"/>
        <v>0.04769098803</v>
      </c>
      <c r="N414" s="55">
        <f>(M414-'Descriptive Stats'!$B$65)/('Descriptive Stats'!$B$66-'Descriptive Stats'!$B$65)</f>
        <v>0.3907681573</v>
      </c>
      <c r="O414" s="58">
        <f t="shared" si="5"/>
        <v>-15.3877551</v>
      </c>
      <c r="P414" s="49"/>
      <c r="Q414" s="50">
        <v>0.0</v>
      </c>
      <c r="R414" s="51"/>
      <c r="S414" s="51"/>
      <c r="U414" s="52" t="s">
        <v>302</v>
      </c>
      <c r="V414" s="53">
        <v>7.449</v>
      </c>
      <c r="W414" s="53">
        <v>7.471</v>
      </c>
      <c r="X414" s="53">
        <v>7.471</v>
      </c>
      <c r="Y414" s="53">
        <v>7.434</v>
      </c>
    </row>
    <row r="415">
      <c r="A415" s="44">
        <v>44896.0</v>
      </c>
      <c r="B415" s="45">
        <v>105.599998</v>
      </c>
      <c r="C415" s="45">
        <v>106.050003</v>
      </c>
      <c r="D415" s="45">
        <v>104.400002</v>
      </c>
      <c r="E415" s="45">
        <v>105.550003</v>
      </c>
      <c r="F415" s="45">
        <v>105.550003</v>
      </c>
      <c r="G415" s="45">
        <v>166674.0</v>
      </c>
      <c r="H415" s="45">
        <f>(G415-'Descriptive Stats'!$B$55)/('Descriptive Stats'!$B$56-'Descriptive Stats'!$B$55)</f>
        <v>0.006149148796</v>
      </c>
      <c r="I415" s="46">
        <f t="shared" si="2"/>
        <v>1.006196387</v>
      </c>
      <c r="J415" s="46">
        <f t="shared" si="3"/>
        <v>0.006196386917</v>
      </c>
      <c r="K415" s="47">
        <f t="shared" si="1"/>
        <v>1.650001</v>
      </c>
      <c r="L415" s="47">
        <f>(K415-'Descriptive Stats'!$B$60)/('Descriptive Stats'!$B$61-'Descriptive Stats'!$B$60)</f>
        <v>0.02031942122</v>
      </c>
      <c r="M415" s="54">
        <f t="shared" si="4"/>
        <v>0.6196386917</v>
      </c>
      <c r="N415" s="55">
        <f>(M415-'Descriptive Stats'!$B$65)/('Descriptive Stats'!$B$66-'Descriptive Stats'!$B$65)</f>
        <v>0.4122677939</v>
      </c>
      <c r="O415" s="58">
        <f t="shared" si="5"/>
        <v>3.079891647</v>
      </c>
      <c r="P415" s="49"/>
      <c r="Q415" s="50">
        <v>0.0</v>
      </c>
      <c r="R415" s="51"/>
      <c r="S415" s="51"/>
      <c r="U415" s="52" t="s">
        <v>303</v>
      </c>
      <c r="V415" s="53">
        <v>7.434</v>
      </c>
      <c r="W415" s="53">
        <v>7.471</v>
      </c>
      <c r="X415" s="53">
        <v>7.471</v>
      </c>
      <c r="Y415" s="53">
        <v>7.432</v>
      </c>
    </row>
    <row r="416">
      <c r="A416" s="44">
        <v>44897.0</v>
      </c>
      <c r="B416" s="45">
        <v>105.550003</v>
      </c>
      <c r="C416" s="45">
        <v>112.400002</v>
      </c>
      <c r="D416" s="45">
        <v>104.900002</v>
      </c>
      <c r="E416" s="45">
        <v>111.25</v>
      </c>
      <c r="F416" s="45">
        <v>111.25</v>
      </c>
      <c r="G416" s="45">
        <v>1567823.0</v>
      </c>
      <c r="H416" s="45">
        <f>(G416-'Descriptive Stats'!$B$55)/('Descriptive Stats'!$B$56-'Descriptive Stats'!$B$55)</f>
        <v>0.08496752983</v>
      </c>
      <c r="I416" s="46">
        <f t="shared" si="2"/>
        <v>1.054002812</v>
      </c>
      <c r="J416" s="46">
        <f t="shared" si="3"/>
        <v>0.0540028123</v>
      </c>
      <c r="K416" s="47">
        <f t="shared" si="1"/>
        <v>7.5</v>
      </c>
      <c r="L416" s="47">
        <f>(K416-'Descriptive Stats'!$B$60)/('Descriptive Stats'!$B$61-'Descriptive Stats'!$B$60)</f>
        <v>0.1901307277</v>
      </c>
      <c r="M416" s="54">
        <f t="shared" si="4"/>
        <v>5.40028123</v>
      </c>
      <c r="N416" s="55">
        <f>(M416-'Descriptive Stats'!$B$65)/('Descriptive Stats'!$B$66-'Descriptive Stats'!$B$65)</f>
        <v>0.5919731703</v>
      </c>
      <c r="O416" s="56">
        <f t="shared" si="5"/>
        <v>840.6524113</v>
      </c>
      <c r="P416" s="49"/>
      <c r="Q416" s="50">
        <v>0.0</v>
      </c>
      <c r="R416" s="51"/>
      <c r="S416" s="51"/>
      <c r="U416" s="52" t="s">
        <v>304</v>
      </c>
      <c r="V416" s="53">
        <v>7.437</v>
      </c>
      <c r="W416" s="53">
        <v>7.429</v>
      </c>
      <c r="X416" s="53">
        <v>7.443</v>
      </c>
      <c r="Y416" s="53">
        <v>7.4</v>
      </c>
    </row>
    <row r="417">
      <c r="A417" s="44">
        <v>44900.0</v>
      </c>
      <c r="B417" s="45">
        <v>111.900002</v>
      </c>
      <c r="C417" s="45">
        <v>113.199997</v>
      </c>
      <c r="D417" s="45">
        <v>107.5</v>
      </c>
      <c r="E417" s="45">
        <v>108.150002</v>
      </c>
      <c r="F417" s="45">
        <v>108.150002</v>
      </c>
      <c r="G417" s="45">
        <v>751101.0</v>
      </c>
      <c r="H417" s="45">
        <f>(G417-'Descriptive Stats'!$B$55)/('Descriptive Stats'!$B$56-'Descriptive Stats'!$B$55)</f>
        <v>0.0390247316</v>
      </c>
      <c r="I417" s="46">
        <f t="shared" si="2"/>
        <v>0.9721348494</v>
      </c>
      <c r="J417" s="46">
        <f t="shared" si="3"/>
        <v>-0.02786515056</v>
      </c>
      <c r="K417" s="47">
        <f t="shared" si="1"/>
        <v>5.699997</v>
      </c>
      <c r="L417" s="47">
        <f>(K417-'Descriptive Stats'!$B$60)/('Descriptive Stats'!$B$61-'Descriptive Stats'!$B$60)</f>
        <v>0.1378809989</v>
      </c>
      <c r="M417" s="57">
        <f t="shared" si="4"/>
        <v>-2.786515056</v>
      </c>
      <c r="N417" s="55">
        <f>(M417-'Descriptive Stats'!$B$65)/('Descriptive Stats'!$B$66-'Descriptive Stats'!$B$65)</f>
        <v>0.2842297454</v>
      </c>
      <c r="O417" s="58">
        <f t="shared" si="5"/>
        <v>-52.09274261</v>
      </c>
      <c r="P417" s="49"/>
      <c r="Q417" s="50">
        <v>0.0</v>
      </c>
      <c r="R417" s="51"/>
      <c r="S417" s="51"/>
      <c r="U417" s="52" t="s">
        <v>305</v>
      </c>
      <c r="V417" s="53">
        <v>7.438</v>
      </c>
      <c r="W417" s="53">
        <v>7.416</v>
      </c>
      <c r="X417" s="53">
        <v>7.447</v>
      </c>
      <c r="Y417" s="53">
        <v>7.401</v>
      </c>
    </row>
    <row r="418">
      <c r="A418" s="44">
        <v>44901.0</v>
      </c>
      <c r="B418" s="45">
        <v>108.5</v>
      </c>
      <c r="C418" s="45">
        <v>110.550003</v>
      </c>
      <c r="D418" s="45">
        <v>108.150002</v>
      </c>
      <c r="E418" s="45">
        <v>108.800003</v>
      </c>
      <c r="F418" s="45">
        <v>108.800003</v>
      </c>
      <c r="G418" s="45">
        <v>361345.0</v>
      </c>
      <c r="H418" s="45">
        <f>(G418-'Descriptive Stats'!$B$55)/('Descriptive Stats'!$B$56-'Descriptive Stats'!$B$55)</f>
        <v>0.01709991353</v>
      </c>
      <c r="I418" s="46">
        <f t="shared" si="2"/>
        <v>1.00601018</v>
      </c>
      <c r="J418" s="46">
        <f t="shared" si="3"/>
        <v>0.006010180194</v>
      </c>
      <c r="K418" s="47">
        <f t="shared" si="1"/>
        <v>2.400001</v>
      </c>
      <c r="L418" s="47">
        <f>(K418-'Descriptive Stats'!$B$60)/('Descriptive Stats'!$B$61-'Descriptive Stats'!$B$60)</f>
        <v>0.04209010526</v>
      </c>
      <c r="M418" s="54">
        <f t="shared" si="4"/>
        <v>0.6010180194</v>
      </c>
      <c r="N418" s="55">
        <f>(M418-'Descriptive Stats'!$B$65)/('Descriptive Stats'!$B$66-'Descriptive Stats'!$B$65)</f>
        <v>0.4115678389</v>
      </c>
      <c r="O418" s="56">
        <f t="shared" si="5"/>
        <v>-51.89129025</v>
      </c>
      <c r="P418" s="49"/>
      <c r="Q418" s="50">
        <v>0.0</v>
      </c>
      <c r="R418" s="51"/>
      <c r="S418" s="51"/>
      <c r="U418" s="52" t="s">
        <v>306</v>
      </c>
      <c r="V418" s="53">
        <v>7.384</v>
      </c>
      <c r="W418" s="53">
        <v>7.362</v>
      </c>
      <c r="X418" s="53">
        <v>7.407</v>
      </c>
      <c r="Y418" s="53">
        <v>7.362</v>
      </c>
    </row>
    <row r="419">
      <c r="A419" s="44">
        <v>44902.0</v>
      </c>
      <c r="B419" s="45">
        <v>108.5</v>
      </c>
      <c r="C419" s="45">
        <v>109.5</v>
      </c>
      <c r="D419" s="45">
        <v>106.300003</v>
      </c>
      <c r="E419" s="45">
        <v>106.599998</v>
      </c>
      <c r="F419" s="45">
        <v>106.599998</v>
      </c>
      <c r="G419" s="45">
        <v>267448.0</v>
      </c>
      <c r="H419" s="45">
        <f>(G419-'Descriptive Stats'!$B$55)/('Descriptive Stats'!$B$56-'Descriptive Stats'!$B$55)</f>
        <v>0.01181795599</v>
      </c>
      <c r="I419" s="46">
        <f t="shared" si="2"/>
        <v>0.9797793664</v>
      </c>
      <c r="J419" s="46">
        <f t="shared" si="3"/>
        <v>-0.02022063363</v>
      </c>
      <c r="K419" s="47">
        <f t="shared" si="1"/>
        <v>3.199997</v>
      </c>
      <c r="L419" s="47">
        <f>(K419-'Descriptive Stats'!$B$60)/('Descriptive Stats'!$B$61-'Descriptive Stats'!$B$60)</f>
        <v>0.06531205213</v>
      </c>
      <c r="M419" s="57">
        <f t="shared" si="4"/>
        <v>-2.022063363</v>
      </c>
      <c r="N419" s="55">
        <f>(M419-'Descriptive Stats'!$B$65)/('Descriptive Stats'!$B$66-'Descriptive Stats'!$B$65)</f>
        <v>0.3129656482</v>
      </c>
      <c r="O419" s="56">
        <f t="shared" si="5"/>
        <v>-25.9854156</v>
      </c>
      <c r="P419" s="49"/>
      <c r="Q419" s="50">
        <v>0.0</v>
      </c>
      <c r="R419" s="51"/>
      <c r="S419" s="51"/>
      <c r="U419" s="52" t="s">
        <v>307</v>
      </c>
      <c r="V419" s="53">
        <v>7.337</v>
      </c>
      <c r="W419" s="53">
        <v>7.383</v>
      </c>
      <c r="X419" s="53">
        <v>7.383</v>
      </c>
      <c r="Y419" s="53">
        <v>7.333</v>
      </c>
    </row>
    <row r="420">
      <c r="A420" s="44">
        <v>44903.0</v>
      </c>
      <c r="B420" s="45">
        <v>106.599998</v>
      </c>
      <c r="C420" s="45">
        <v>107.349998</v>
      </c>
      <c r="D420" s="45">
        <v>106.300003</v>
      </c>
      <c r="E420" s="45">
        <v>106.800003</v>
      </c>
      <c r="F420" s="45">
        <v>106.800003</v>
      </c>
      <c r="G420" s="45">
        <v>103469.0</v>
      </c>
      <c r="H420" s="45">
        <f>(G420-'Descriptive Stats'!$B$55)/('Descriptive Stats'!$B$56-'Descriptive Stats'!$B$55)</f>
        <v>0.002593698395</v>
      </c>
      <c r="I420" s="46">
        <f t="shared" si="2"/>
        <v>1.00187622</v>
      </c>
      <c r="J420" s="46">
        <f t="shared" si="3"/>
        <v>0.001876219547</v>
      </c>
      <c r="K420" s="47">
        <f t="shared" si="1"/>
        <v>1.049995</v>
      </c>
      <c r="L420" s="47">
        <f>(K420-'Descriptive Stats'!$B$60)/('Descriptive Stats'!$B$61-'Descriptive Stats'!$B$60)</f>
        <v>0.002902699817</v>
      </c>
      <c r="M420" s="54">
        <f t="shared" si="4"/>
        <v>0.1876219547</v>
      </c>
      <c r="N420" s="55">
        <f>(M420-'Descriptive Stats'!$B$65)/('Descriptive Stats'!$B$66-'Descriptive Stats'!$B$65)</f>
        <v>0.3960281923</v>
      </c>
      <c r="O420" s="58">
        <f t="shared" si="5"/>
        <v>-61.31247944</v>
      </c>
      <c r="P420" s="49"/>
      <c r="Q420" s="50">
        <v>0.0</v>
      </c>
      <c r="R420" s="51"/>
      <c r="S420" s="51"/>
      <c r="U420" s="52">
        <v>44902.0</v>
      </c>
      <c r="V420" s="53">
        <v>7.391</v>
      </c>
      <c r="W420" s="53">
        <v>7.4</v>
      </c>
      <c r="X420" s="53">
        <v>7.447</v>
      </c>
      <c r="Y420" s="53">
        <v>7.391</v>
      </c>
    </row>
    <row r="421">
      <c r="A421" s="44">
        <v>44904.0</v>
      </c>
      <c r="B421" s="45">
        <v>107.599998</v>
      </c>
      <c r="C421" s="45">
        <v>107.949997</v>
      </c>
      <c r="D421" s="45">
        <v>105.0</v>
      </c>
      <c r="E421" s="45">
        <v>105.400002</v>
      </c>
      <c r="F421" s="45">
        <v>105.400002</v>
      </c>
      <c r="G421" s="45">
        <v>181646.0</v>
      </c>
      <c r="H421" s="45">
        <f>(G421-'Descriptive Stats'!$B$55)/('Descriptive Stats'!$B$56-'Descriptive Stats'!$B$55)</f>
        <v>0.006991363864</v>
      </c>
      <c r="I421" s="46">
        <f t="shared" si="2"/>
        <v>0.9868913768</v>
      </c>
      <c r="J421" s="46">
        <f t="shared" si="3"/>
        <v>-0.01310862323</v>
      </c>
      <c r="K421" s="47">
        <f t="shared" si="1"/>
        <v>2.949997</v>
      </c>
      <c r="L421" s="47">
        <f>(K421-'Descriptive Stats'!$B$60)/('Descriptive Stats'!$B$61-'Descriptive Stats'!$B$60)</f>
        <v>0.05805515745</v>
      </c>
      <c r="M421" s="57">
        <f t="shared" si="4"/>
        <v>-1.310862323</v>
      </c>
      <c r="N421" s="55">
        <f>(M421-'Descriptive Stats'!$B$65)/('Descriptive Stats'!$B$66-'Descriptive Stats'!$B$65)</f>
        <v>0.3396998475</v>
      </c>
      <c r="O421" s="56">
        <f t="shared" si="5"/>
        <v>75.55596362</v>
      </c>
      <c r="P421" s="49"/>
      <c r="Q421" s="50">
        <v>0.0</v>
      </c>
      <c r="R421" s="51"/>
      <c r="S421" s="51"/>
      <c r="U421" s="52">
        <v>44872.0</v>
      </c>
      <c r="V421" s="53">
        <v>7.427</v>
      </c>
      <c r="W421" s="53">
        <v>7.453</v>
      </c>
      <c r="X421" s="53">
        <v>7.475</v>
      </c>
      <c r="Y421" s="53">
        <v>7.418</v>
      </c>
    </row>
    <row r="422">
      <c r="A422" s="44">
        <v>44907.0</v>
      </c>
      <c r="B422" s="45">
        <v>106.599998</v>
      </c>
      <c r="C422" s="45">
        <v>106.949997</v>
      </c>
      <c r="D422" s="45">
        <v>104.900002</v>
      </c>
      <c r="E422" s="45">
        <v>105.75</v>
      </c>
      <c r="F422" s="45">
        <v>105.75</v>
      </c>
      <c r="G422" s="45">
        <v>215204.0</v>
      </c>
      <c r="H422" s="45">
        <f>(G422-'Descriptive Stats'!$B$55)/('Descriptive Stats'!$B$56-'Descriptive Stats'!$B$55)</f>
        <v>0.008879091173</v>
      </c>
      <c r="I422" s="46">
        <f t="shared" si="2"/>
        <v>1.003320664</v>
      </c>
      <c r="J422" s="46">
        <f t="shared" si="3"/>
        <v>0.003320664074</v>
      </c>
      <c r="K422" s="47">
        <f t="shared" si="1"/>
        <v>2.049995</v>
      </c>
      <c r="L422" s="47">
        <f>(K422-'Descriptive Stats'!$B$60)/('Descriptive Stats'!$B$61-'Descriptive Stats'!$B$60)</f>
        <v>0.03193027854</v>
      </c>
      <c r="M422" s="54">
        <f t="shared" si="4"/>
        <v>0.3320664074</v>
      </c>
      <c r="N422" s="55">
        <f>(M422-'Descriptive Stats'!$B$65)/('Descriptive Stats'!$B$66-'Descriptive Stats'!$B$65)</f>
        <v>0.4014578902</v>
      </c>
      <c r="O422" s="58">
        <f t="shared" si="5"/>
        <v>18.47439525</v>
      </c>
      <c r="P422" s="49"/>
      <c r="Q422" s="50">
        <v>0.0</v>
      </c>
      <c r="R422" s="51"/>
      <c r="S422" s="51"/>
      <c r="U422" s="52">
        <v>44780.0</v>
      </c>
      <c r="V422" s="53">
        <v>7.415</v>
      </c>
      <c r="W422" s="53">
        <v>7.392</v>
      </c>
      <c r="X422" s="53">
        <v>7.419</v>
      </c>
      <c r="Y422" s="53">
        <v>7.372</v>
      </c>
    </row>
    <row r="423">
      <c r="A423" s="44">
        <v>44908.0</v>
      </c>
      <c r="B423" s="45">
        <v>106.599998</v>
      </c>
      <c r="C423" s="45">
        <v>110.800003</v>
      </c>
      <c r="D423" s="45">
        <v>105.900002</v>
      </c>
      <c r="E423" s="45">
        <v>109.099998</v>
      </c>
      <c r="F423" s="45">
        <v>109.099998</v>
      </c>
      <c r="G423" s="45">
        <v>375322.0</v>
      </c>
      <c r="H423" s="45">
        <f>(G423-'Descriptive Stats'!$B$55)/('Descriptive Stats'!$B$56-'Descriptive Stats'!$B$55)</f>
        <v>0.01788615718</v>
      </c>
      <c r="I423" s="46">
        <f t="shared" si="2"/>
        <v>1.031678468</v>
      </c>
      <c r="J423" s="46">
        <f t="shared" si="3"/>
        <v>0.03167846809</v>
      </c>
      <c r="K423" s="47">
        <f t="shared" si="1"/>
        <v>4.900001</v>
      </c>
      <c r="L423" s="47">
        <f>(K423-'Descriptive Stats'!$B$60)/('Descriptive Stats'!$B$61-'Descriptive Stats'!$B$60)</f>
        <v>0.1146590521</v>
      </c>
      <c r="M423" s="54">
        <f t="shared" si="4"/>
        <v>3.167846809</v>
      </c>
      <c r="N423" s="55">
        <f>(M423-'Descriptive Stats'!$B$65)/('Descriptive Stats'!$B$66-'Descriptive Stats'!$B$65)</f>
        <v>0.5080554825</v>
      </c>
      <c r="O423" s="58">
        <f t="shared" si="5"/>
        <v>74.40289214</v>
      </c>
      <c r="P423" s="49"/>
      <c r="Q423" s="50">
        <v>0.0</v>
      </c>
      <c r="R423" s="51"/>
      <c r="S423" s="51"/>
      <c r="U423" s="52">
        <v>44749.0</v>
      </c>
      <c r="V423" s="53">
        <v>7.354</v>
      </c>
      <c r="W423" s="53">
        <v>7.305</v>
      </c>
      <c r="X423" s="53">
        <v>7.36</v>
      </c>
      <c r="Y423" s="53">
        <v>7.291</v>
      </c>
    </row>
    <row r="424">
      <c r="A424" s="44">
        <v>44909.0</v>
      </c>
      <c r="B424" s="45">
        <v>109.699997</v>
      </c>
      <c r="C424" s="45">
        <v>109.699997</v>
      </c>
      <c r="D424" s="45">
        <v>107.0</v>
      </c>
      <c r="E424" s="45">
        <v>107.349998</v>
      </c>
      <c r="F424" s="45">
        <v>107.349998</v>
      </c>
      <c r="G424" s="45">
        <v>176791.0</v>
      </c>
      <c r="H424" s="45">
        <f>(G424-'Descriptive Stats'!$B$55)/('Descriptive Stats'!$B$56-'Descriptive Stats'!$B$55)</f>
        <v>0.006718257121</v>
      </c>
      <c r="I424" s="46">
        <f t="shared" si="2"/>
        <v>0.9839596697</v>
      </c>
      <c r="J424" s="46">
        <f t="shared" si="3"/>
        <v>-0.01604033027</v>
      </c>
      <c r="K424" s="47">
        <f t="shared" si="1"/>
        <v>2.699997</v>
      </c>
      <c r="L424" s="47">
        <f>(K424-'Descriptive Stats'!$B$60)/('Descriptive Stats'!$B$61-'Descriptive Stats'!$B$60)</f>
        <v>0.05079826277</v>
      </c>
      <c r="M424" s="57">
        <f t="shared" si="4"/>
        <v>-1.604033027</v>
      </c>
      <c r="N424" s="55">
        <f>(M424-'Descriptive Stats'!$B$65)/('Descriptive Stats'!$B$66-'Descriptive Stats'!$B$65)</f>
        <v>0.328679498</v>
      </c>
      <c r="O424" s="58">
        <f t="shared" si="5"/>
        <v>-52.89617981</v>
      </c>
      <c r="P424" s="49"/>
      <c r="Q424" s="50">
        <v>0.0</v>
      </c>
      <c r="R424" s="51"/>
      <c r="S424" s="51"/>
      <c r="U424" s="52">
        <v>44719.0</v>
      </c>
      <c r="V424" s="53">
        <v>7.294</v>
      </c>
      <c r="W424" s="53">
        <v>7.33</v>
      </c>
      <c r="X424" s="53">
        <v>7.33</v>
      </c>
      <c r="Y424" s="53">
        <v>7.281</v>
      </c>
    </row>
    <row r="425">
      <c r="A425" s="44">
        <v>44910.0</v>
      </c>
      <c r="B425" s="45">
        <v>108.0</v>
      </c>
      <c r="C425" s="45">
        <v>109.0</v>
      </c>
      <c r="D425" s="45">
        <v>106.199997</v>
      </c>
      <c r="E425" s="45">
        <v>106.550003</v>
      </c>
      <c r="F425" s="45">
        <v>106.550003</v>
      </c>
      <c r="G425" s="45">
        <v>182357.0</v>
      </c>
      <c r="H425" s="45">
        <f>(G425-'Descriptive Stats'!$B$55)/('Descriptive Stats'!$B$56-'Descriptive Stats'!$B$55)</f>
        <v>0.007031359517</v>
      </c>
      <c r="I425" s="46">
        <f t="shared" si="2"/>
        <v>0.9925477875</v>
      </c>
      <c r="J425" s="46">
        <f t="shared" si="3"/>
        <v>-0.007452212528</v>
      </c>
      <c r="K425" s="47">
        <f t="shared" si="1"/>
        <v>2.800003</v>
      </c>
      <c r="L425" s="47">
        <f>(K425-'Descriptive Stats'!$B$60)/('Descriptive Stats'!$B$61-'Descriptive Stats'!$B$60)</f>
        <v>0.05370119481</v>
      </c>
      <c r="M425" s="57">
        <f t="shared" si="4"/>
        <v>-0.7452212528</v>
      </c>
      <c r="N425" s="55">
        <f>(M425-'Descriptive Stats'!$B$65)/('Descriptive Stats'!$B$66-'Descriptive Stats'!$B$65)</f>
        <v>0.3609624164</v>
      </c>
      <c r="O425" s="56">
        <f t="shared" si="5"/>
        <v>3.148350312</v>
      </c>
      <c r="P425" s="49"/>
      <c r="Q425" s="50">
        <v>0.0</v>
      </c>
      <c r="R425" s="51"/>
      <c r="S425" s="51"/>
      <c r="U425" s="52">
        <v>44688.0</v>
      </c>
      <c r="V425" s="53">
        <v>7.391</v>
      </c>
      <c r="W425" s="53">
        <v>7.406</v>
      </c>
      <c r="X425" s="53">
        <v>7.42</v>
      </c>
      <c r="Y425" s="53">
        <v>7.382</v>
      </c>
    </row>
    <row r="426">
      <c r="A426" s="44">
        <v>44911.0</v>
      </c>
      <c r="B426" s="45">
        <v>106.550003</v>
      </c>
      <c r="C426" s="45">
        <v>107.849998</v>
      </c>
      <c r="D426" s="45">
        <v>104.099998</v>
      </c>
      <c r="E426" s="45">
        <v>104.449997</v>
      </c>
      <c r="F426" s="45">
        <v>104.449997</v>
      </c>
      <c r="G426" s="45">
        <v>260338.0</v>
      </c>
      <c r="H426" s="45">
        <f>(G426-'Descriptive Stats'!$B$55)/('Descriptive Stats'!$B$56-'Descriptive Stats'!$B$55)</f>
        <v>0.01141799946</v>
      </c>
      <c r="I426" s="46">
        <f t="shared" si="2"/>
        <v>0.9802908875</v>
      </c>
      <c r="J426" s="46">
        <f t="shared" si="3"/>
        <v>-0.01970911254</v>
      </c>
      <c r="K426" s="47">
        <f t="shared" si="1"/>
        <v>3.75</v>
      </c>
      <c r="L426" s="47">
        <f>(K426-'Descriptive Stats'!$B$60)/('Descriptive Stats'!$B$61-'Descriptive Stats'!$B$60)</f>
        <v>0.08127730751</v>
      </c>
      <c r="M426" s="57">
        <f t="shared" si="4"/>
        <v>-1.970911254</v>
      </c>
      <c r="N426" s="55">
        <f>(M426-'Descriptive Stats'!$B$65)/('Descriptive Stats'!$B$66-'Descriptive Stats'!$B$65)</f>
        <v>0.3148884669</v>
      </c>
      <c r="O426" s="56">
        <f t="shared" si="5"/>
        <v>42.76282238</v>
      </c>
      <c r="P426" s="49"/>
      <c r="Q426" s="50">
        <v>0.0</v>
      </c>
      <c r="R426" s="51"/>
      <c r="S426" s="51"/>
      <c r="U426" s="52">
        <v>44658.0</v>
      </c>
      <c r="V426" s="53">
        <v>7.374</v>
      </c>
      <c r="W426" s="53">
        <v>7.398</v>
      </c>
      <c r="X426" s="53">
        <v>7.398</v>
      </c>
      <c r="Y426" s="53">
        <v>7.355</v>
      </c>
    </row>
    <row r="427">
      <c r="A427" s="44">
        <v>44914.0</v>
      </c>
      <c r="B427" s="45">
        <v>105.25</v>
      </c>
      <c r="C427" s="45">
        <v>106.400002</v>
      </c>
      <c r="D427" s="45">
        <v>104.650002</v>
      </c>
      <c r="E427" s="45">
        <v>105.550003</v>
      </c>
      <c r="F427" s="45">
        <v>105.550003</v>
      </c>
      <c r="G427" s="45">
        <v>117299.0</v>
      </c>
      <c r="H427" s="45">
        <f>(G427-'Descriptive Stats'!$B$55)/('Descriptive Stats'!$B$56-'Descriptive Stats'!$B$55)</f>
        <v>0.003371672907</v>
      </c>
      <c r="I427" s="46">
        <f t="shared" si="2"/>
        <v>1.010531412</v>
      </c>
      <c r="J427" s="46">
        <f t="shared" si="3"/>
        <v>0.01053141246</v>
      </c>
      <c r="K427" s="47">
        <f t="shared" si="1"/>
        <v>1.75</v>
      </c>
      <c r="L427" s="47">
        <f>(K427-'Descriptive Stats'!$B$60)/('Descriptive Stats'!$B$61-'Descriptive Stats'!$B$60)</f>
        <v>0.02322215006</v>
      </c>
      <c r="M427" s="54">
        <f t="shared" si="4"/>
        <v>1.053141246</v>
      </c>
      <c r="N427" s="55">
        <f>(M427-'Descriptive Stats'!$B$65)/('Descriptive Stats'!$B$66-'Descriptive Stats'!$B$65)</f>
        <v>0.4285632477</v>
      </c>
      <c r="O427" s="58">
        <f t="shared" si="5"/>
        <v>-54.94357335</v>
      </c>
      <c r="P427" s="49"/>
      <c r="Q427" s="50">
        <v>0.0</v>
      </c>
      <c r="R427" s="51"/>
      <c r="S427" s="51"/>
      <c r="U427" s="52">
        <v>44568.0</v>
      </c>
      <c r="V427" s="53">
        <v>7.424</v>
      </c>
      <c r="W427" s="53">
        <v>7.427</v>
      </c>
      <c r="X427" s="53">
        <v>7.427</v>
      </c>
      <c r="Y427" s="53">
        <v>7.385</v>
      </c>
    </row>
    <row r="428">
      <c r="A428" s="44">
        <v>44915.0</v>
      </c>
      <c r="B428" s="45">
        <v>105.550003</v>
      </c>
      <c r="C428" s="45">
        <v>108.5</v>
      </c>
      <c r="D428" s="45">
        <v>105.199997</v>
      </c>
      <c r="E428" s="45">
        <v>105.550003</v>
      </c>
      <c r="F428" s="45">
        <v>105.550003</v>
      </c>
      <c r="G428" s="45">
        <v>268296.0</v>
      </c>
      <c r="H428" s="45">
        <f>(G428-'Descriptive Stats'!$B$55)/('Descriptive Stats'!$B$56-'Descriptive Stats'!$B$55)</f>
        <v>0.01186565826</v>
      </c>
      <c r="I428" s="46">
        <f t="shared" si="2"/>
        <v>1</v>
      </c>
      <c r="J428" s="46">
        <f t="shared" si="3"/>
        <v>0</v>
      </c>
      <c r="K428" s="47">
        <f t="shared" si="1"/>
        <v>3.300003</v>
      </c>
      <c r="L428" s="47">
        <f>(K428-'Descriptive Stats'!$B$60)/('Descriptive Stats'!$B$61-'Descriptive Stats'!$B$60)</f>
        <v>0.06821498417</v>
      </c>
      <c r="M428" s="54">
        <f t="shared" si="4"/>
        <v>0</v>
      </c>
      <c r="N428" s="55">
        <f>(M428-'Descriptive Stats'!$B$65)/('Descriptive Stats'!$B$66-'Descriptive Stats'!$B$65)</f>
        <v>0.3889754429</v>
      </c>
      <c r="O428" s="56">
        <f t="shared" si="5"/>
        <v>128.7282927</v>
      </c>
      <c r="P428" s="49"/>
      <c r="Q428" s="50">
        <v>0.0</v>
      </c>
      <c r="R428" s="51"/>
      <c r="S428" s="51"/>
      <c r="U428" s="52" t="s">
        <v>308</v>
      </c>
      <c r="V428" s="53">
        <v>7.45</v>
      </c>
      <c r="W428" s="53">
        <v>7.443</v>
      </c>
      <c r="X428" s="53">
        <v>7.455</v>
      </c>
      <c r="Y428" s="53">
        <v>7.417</v>
      </c>
    </row>
    <row r="429">
      <c r="A429" s="44">
        <v>44916.0</v>
      </c>
      <c r="B429" s="45">
        <v>105.75</v>
      </c>
      <c r="C429" s="45">
        <v>106.400002</v>
      </c>
      <c r="D429" s="45">
        <v>100.949997</v>
      </c>
      <c r="E429" s="45">
        <v>101.849998</v>
      </c>
      <c r="F429" s="45">
        <v>101.849998</v>
      </c>
      <c r="G429" s="45">
        <v>307825.0</v>
      </c>
      <c r="H429" s="45">
        <f>(G429-'Descriptive Stats'!$B$55)/('Descriptive Stats'!$B$56-'Descriptive Stats'!$B$55)</f>
        <v>0.0140892703</v>
      </c>
      <c r="I429" s="46">
        <f t="shared" si="2"/>
        <v>0.9649454771</v>
      </c>
      <c r="J429" s="46">
        <f t="shared" si="3"/>
        <v>-0.03505452293</v>
      </c>
      <c r="K429" s="47">
        <f t="shared" si="1"/>
        <v>5.450005</v>
      </c>
      <c r="L429" s="47">
        <f>(K429-'Descriptive Stats'!$B$60)/('Descriptive Stats'!$B$61-'Descriptive Stats'!$B$60)</f>
        <v>0.1306243365</v>
      </c>
      <c r="M429" s="57">
        <f t="shared" si="4"/>
        <v>-3.505452293</v>
      </c>
      <c r="N429" s="55">
        <f>(M429-'Descriptive Stats'!$B$65)/('Descriptive Stats'!$B$66-'Descriptive Stats'!$B$65)</f>
        <v>0.2572047408</v>
      </c>
      <c r="O429" s="56">
        <f t="shared" si="5"/>
        <v>14.73335421</v>
      </c>
      <c r="P429" s="49"/>
      <c r="Q429" s="50">
        <v>0.0</v>
      </c>
      <c r="R429" s="51"/>
      <c r="S429" s="51"/>
      <c r="U429" s="52" t="s">
        <v>309</v>
      </c>
      <c r="V429" s="53">
        <v>7.459</v>
      </c>
      <c r="W429" s="53">
        <v>7.457</v>
      </c>
      <c r="X429" s="53">
        <v>7.478</v>
      </c>
      <c r="Y429" s="53">
        <v>7.437</v>
      </c>
    </row>
    <row r="430">
      <c r="A430" s="44">
        <v>44917.0</v>
      </c>
      <c r="B430" s="45">
        <v>102.0</v>
      </c>
      <c r="C430" s="45">
        <v>103.050003</v>
      </c>
      <c r="D430" s="45">
        <v>97.25</v>
      </c>
      <c r="E430" s="45">
        <v>101.349998</v>
      </c>
      <c r="F430" s="45">
        <v>101.349998</v>
      </c>
      <c r="G430" s="45">
        <v>329976.0</v>
      </c>
      <c r="H430" s="45">
        <f>(G430-'Descriptive Stats'!$B$55)/('Descriptive Stats'!$B$56-'Descriptive Stats'!$B$55)</f>
        <v>0.01533532333</v>
      </c>
      <c r="I430" s="46">
        <f t="shared" si="2"/>
        <v>0.9950908197</v>
      </c>
      <c r="J430" s="46">
        <f t="shared" si="3"/>
        <v>-0.004909180263</v>
      </c>
      <c r="K430" s="47">
        <f t="shared" si="1"/>
        <v>5.800003</v>
      </c>
      <c r="L430" s="47">
        <f>(K430-'Descriptive Stats'!$B$60)/('Descriptive Stats'!$B$61-'Descriptive Stats'!$B$60)</f>
        <v>0.140783931</v>
      </c>
      <c r="M430" s="57">
        <f t="shared" si="4"/>
        <v>-0.4909180263</v>
      </c>
      <c r="N430" s="55">
        <f>(M430-'Descriptive Stats'!$B$65)/('Descriptive Stats'!$B$66-'Descriptive Stats'!$B$65)</f>
        <v>0.3705217292</v>
      </c>
      <c r="O430" s="56">
        <f t="shared" si="5"/>
        <v>7.195971737</v>
      </c>
      <c r="P430" s="49"/>
      <c r="Q430" s="50">
        <v>0.0</v>
      </c>
      <c r="R430" s="51"/>
      <c r="S430" s="51"/>
      <c r="U430" s="52" t="s">
        <v>310</v>
      </c>
      <c r="V430" s="53">
        <v>7.466</v>
      </c>
      <c r="W430" s="53">
        <v>7.428</v>
      </c>
      <c r="X430" s="53">
        <v>7.468</v>
      </c>
      <c r="Y430" s="53">
        <v>7.428</v>
      </c>
    </row>
    <row r="431">
      <c r="A431" s="44">
        <v>44918.0</v>
      </c>
      <c r="B431" s="45">
        <v>99.400002</v>
      </c>
      <c r="C431" s="45">
        <v>100.900002</v>
      </c>
      <c r="D431" s="45">
        <v>95.0</v>
      </c>
      <c r="E431" s="45">
        <v>96.150002</v>
      </c>
      <c r="F431" s="45">
        <v>96.150002</v>
      </c>
      <c r="G431" s="45">
        <v>381142.0</v>
      </c>
      <c r="H431" s="45">
        <f>(G431-'Descriptive Stats'!$B$55)/('Descriptive Stats'!$B$56-'Descriptive Stats'!$B$55)</f>
        <v>0.01821354776</v>
      </c>
      <c r="I431" s="46">
        <f t="shared" si="2"/>
        <v>0.9486926877</v>
      </c>
      <c r="J431" s="46">
        <f t="shared" si="3"/>
        <v>-0.05130731231</v>
      </c>
      <c r="K431" s="47">
        <f t="shared" si="1"/>
        <v>5.900002</v>
      </c>
      <c r="L431" s="47">
        <f>(K431-'Descriptive Stats'!$B$60)/('Descriptive Stats'!$B$61-'Descriptive Stats'!$B$60)</f>
        <v>0.1436866598</v>
      </c>
      <c r="M431" s="57">
        <f t="shared" si="4"/>
        <v>-5.130731231</v>
      </c>
      <c r="N431" s="55">
        <f>(M431-'Descriptive Stats'!$B$65)/('Descriptive Stats'!$B$66-'Descriptive Stats'!$B$65)</f>
        <v>0.1961101576</v>
      </c>
      <c r="O431" s="56">
        <f t="shared" si="5"/>
        <v>15.50597619</v>
      </c>
      <c r="P431" s="49"/>
      <c r="Q431" s="50">
        <v>0.0</v>
      </c>
      <c r="R431" s="51"/>
      <c r="S431" s="51"/>
      <c r="U431" s="52" t="s">
        <v>311</v>
      </c>
      <c r="V431" s="53">
        <v>7.407</v>
      </c>
      <c r="W431" s="53">
        <v>7.481</v>
      </c>
      <c r="X431" s="53">
        <v>7.481</v>
      </c>
      <c r="Y431" s="53">
        <v>7.407</v>
      </c>
    </row>
    <row r="432">
      <c r="A432" s="44">
        <v>44921.0</v>
      </c>
      <c r="B432" s="45">
        <v>98.0</v>
      </c>
      <c r="C432" s="45">
        <v>108.0</v>
      </c>
      <c r="D432" s="45">
        <v>97.150002</v>
      </c>
      <c r="E432" s="45">
        <v>105.800003</v>
      </c>
      <c r="F432" s="45">
        <v>105.800003</v>
      </c>
      <c r="G432" s="45">
        <v>526665.0</v>
      </c>
      <c r="H432" s="45">
        <f>(G432-'Descriptive Stats'!$B$55)/('Descriptive Stats'!$B$56-'Descriptive Stats'!$B$55)</f>
        <v>0.02639960596</v>
      </c>
      <c r="I432" s="46">
        <f t="shared" si="2"/>
        <v>1.100364023</v>
      </c>
      <c r="J432" s="46">
        <f t="shared" si="3"/>
        <v>0.1003640229</v>
      </c>
      <c r="K432" s="47">
        <f t="shared" si="1"/>
        <v>10.849998</v>
      </c>
      <c r="L432" s="47">
        <f>(K432-'Descriptive Stats'!$B$60)/('Descriptive Stats'!$B$61-'Descriptive Stats'!$B$60)</f>
        <v>0.2873730584</v>
      </c>
      <c r="M432" s="54">
        <f t="shared" si="4"/>
        <v>10.03640229</v>
      </c>
      <c r="N432" s="55">
        <f>(M432-'Descriptive Stats'!$B$65)/('Descriptive Stats'!$B$66-'Descriptive Stats'!$B$65)</f>
        <v>0.7662459533</v>
      </c>
      <c r="O432" s="58">
        <f t="shared" si="5"/>
        <v>38.18078302</v>
      </c>
      <c r="P432" s="49"/>
      <c r="Q432" s="50">
        <v>0.0</v>
      </c>
      <c r="R432" s="51"/>
      <c r="S432" s="51"/>
      <c r="U432" s="52" t="s">
        <v>312</v>
      </c>
      <c r="V432" s="53">
        <v>7.444</v>
      </c>
      <c r="W432" s="53">
        <v>7.458</v>
      </c>
      <c r="X432" s="53">
        <v>7.47</v>
      </c>
      <c r="Y432" s="53">
        <v>7.42</v>
      </c>
    </row>
    <row r="433">
      <c r="A433" s="44">
        <v>44922.0</v>
      </c>
      <c r="B433" s="45">
        <v>108.099998</v>
      </c>
      <c r="C433" s="45">
        <v>109.599998</v>
      </c>
      <c r="D433" s="45">
        <v>104.75</v>
      </c>
      <c r="E433" s="45">
        <v>105.5</v>
      </c>
      <c r="F433" s="45">
        <v>105.5</v>
      </c>
      <c r="G433" s="45">
        <v>520778.0</v>
      </c>
      <c r="H433" s="45">
        <f>(G433-'Descriptive Stats'!$B$55)/('Descriptive Stats'!$B$56-'Descriptive Stats'!$B$55)</f>
        <v>0.02606844646</v>
      </c>
      <c r="I433" s="46">
        <f t="shared" si="2"/>
        <v>0.997164433</v>
      </c>
      <c r="J433" s="46">
        <f t="shared" si="3"/>
        <v>-0.002835567027</v>
      </c>
      <c r="K433" s="47">
        <f t="shared" si="1"/>
        <v>4.849998</v>
      </c>
      <c r="L433" s="47">
        <f>(K433-'Descriptive Stats'!$B$60)/('Descriptive Stats'!$B$61-'Descriptive Stats'!$B$60)</f>
        <v>0.1132075861</v>
      </c>
      <c r="M433" s="57">
        <f t="shared" si="4"/>
        <v>-0.2835567027</v>
      </c>
      <c r="N433" s="55">
        <f>(M433-'Descriptive Stats'!$B$65)/('Descriptive Stats'!$B$66-'Descriptive Stats'!$B$65)</f>
        <v>0.3783164857</v>
      </c>
      <c r="O433" s="58">
        <f t="shared" si="5"/>
        <v>-1.117788347</v>
      </c>
      <c r="P433" s="49"/>
      <c r="Q433" s="50">
        <v>0.0</v>
      </c>
      <c r="R433" s="51"/>
      <c r="S433" s="51"/>
      <c r="U433" s="52" t="s">
        <v>313</v>
      </c>
      <c r="V433" s="53">
        <v>7.419</v>
      </c>
      <c r="W433" s="53">
        <v>7.37</v>
      </c>
      <c r="X433" s="53">
        <v>7.443</v>
      </c>
      <c r="Y433" s="53">
        <v>7.365</v>
      </c>
    </row>
    <row r="434">
      <c r="A434" s="44">
        <v>44923.0</v>
      </c>
      <c r="B434" s="45">
        <v>105.849998</v>
      </c>
      <c r="C434" s="45">
        <v>105.949997</v>
      </c>
      <c r="D434" s="45">
        <v>103.25</v>
      </c>
      <c r="E434" s="45">
        <v>103.550003</v>
      </c>
      <c r="F434" s="45">
        <v>103.550003</v>
      </c>
      <c r="G434" s="45">
        <v>224675.0</v>
      </c>
      <c r="H434" s="45">
        <f>(G434-'Descriptive Stats'!$B$55)/('Descriptive Stats'!$B$56-'Descriptive Stats'!$B$55)</f>
        <v>0.009411860269</v>
      </c>
      <c r="I434" s="46">
        <f t="shared" si="2"/>
        <v>0.9815166161</v>
      </c>
      <c r="J434" s="46">
        <f t="shared" si="3"/>
        <v>-0.01848338389</v>
      </c>
      <c r="K434" s="47">
        <f t="shared" si="1"/>
        <v>2.699997</v>
      </c>
      <c r="L434" s="47">
        <f>(K434-'Descriptive Stats'!$B$60)/('Descriptive Stats'!$B$61-'Descriptive Stats'!$B$60)</f>
        <v>0.05079826277</v>
      </c>
      <c r="M434" s="57">
        <f t="shared" si="4"/>
        <v>-1.848338389</v>
      </c>
      <c r="N434" s="55">
        <f>(M434-'Descriptive Stats'!$B$65)/('Descriptive Stats'!$B$66-'Descriptive Stats'!$B$65)</f>
        <v>0.3194960072</v>
      </c>
      <c r="O434" s="56">
        <f t="shared" si="5"/>
        <v>-56.85781657</v>
      </c>
      <c r="P434" s="49"/>
      <c r="Q434" s="50">
        <v>0.0</v>
      </c>
      <c r="R434" s="51"/>
      <c r="S434" s="51"/>
      <c r="U434" s="52" t="s">
        <v>314</v>
      </c>
      <c r="V434" s="53">
        <v>7.396</v>
      </c>
      <c r="W434" s="53">
        <v>7.448</v>
      </c>
      <c r="X434" s="53">
        <v>7.448</v>
      </c>
      <c r="Y434" s="53">
        <v>7.382</v>
      </c>
    </row>
    <row r="435">
      <c r="A435" s="44">
        <v>44924.0</v>
      </c>
      <c r="B435" s="45">
        <v>103.400002</v>
      </c>
      <c r="C435" s="45">
        <v>104.599998</v>
      </c>
      <c r="D435" s="45">
        <v>102.650002</v>
      </c>
      <c r="E435" s="45">
        <v>103.099998</v>
      </c>
      <c r="F435" s="45">
        <v>103.099998</v>
      </c>
      <c r="G435" s="45">
        <v>135041.0</v>
      </c>
      <c r="H435" s="45">
        <f>(G435-'Descriptive Stats'!$B$55)/('Descriptive Stats'!$B$56-'Descriptive Stats'!$B$55)</f>
        <v>0.004369707889</v>
      </c>
      <c r="I435" s="46">
        <f t="shared" si="2"/>
        <v>0.9956542251</v>
      </c>
      <c r="J435" s="46">
        <f t="shared" si="3"/>
        <v>-0.004345774862</v>
      </c>
      <c r="K435" s="47">
        <f t="shared" si="1"/>
        <v>1.949996</v>
      </c>
      <c r="L435" s="47">
        <f>(K435-'Descriptive Stats'!$B$60)/('Descriptive Stats'!$B$61-'Descriptive Stats'!$B$60)</f>
        <v>0.0290275497</v>
      </c>
      <c r="M435" s="57">
        <f t="shared" si="4"/>
        <v>-0.4345774862</v>
      </c>
      <c r="N435" s="55">
        <f>(M435-'Descriptive Stats'!$B$65)/('Descriptive Stats'!$B$66-'Descriptive Stats'!$B$65)</f>
        <v>0.3726395821</v>
      </c>
      <c r="O435" s="58">
        <f t="shared" si="5"/>
        <v>-39.89495939</v>
      </c>
      <c r="P435" s="49"/>
      <c r="Q435" s="50">
        <v>0.0</v>
      </c>
      <c r="R435" s="51"/>
      <c r="S435" s="51"/>
      <c r="U435" s="52" t="s">
        <v>315</v>
      </c>
      <c r="V435" s="53">
        <v>7.482</v>
      </c>
      <c r="W435" s="53">
        <v>7.457</v>
      </c>
      <c r="X435" s="53">
        <v>7.484</v>
      </c>
      <c r="Y435" s="53">
        <v>7.457</v>
      </c>
    </row>
    <row r="436">
      <c r="A436" s="44">
        <v>44925.0</v>
      </c>
      <c r="B436" s="45">
        <v>103.949997</v>
      </c>
      <c r="C436" s="45">
        <v>105.0</v>
      </c>
      <c r="D436" s="45">
        <v>101.599998</v>
      </c>
      <c r="E436" s="45">
        <v>102.849998</v>
      </c>
      <c r="F436" s="45">
        <v>102.849998</v>
      </c>
      <c r="G436" s="45">
        <v>184116.0</v>
      </c>
      <c r="H436" s="45">
        <f>(G436-'Descriptive Stats'!$B$55)/('Descriptive Stats'!$B$56-'Descriptive Stats'!$B$55)</f>
        <v>0.007130307974</v>
      </c>
      <c r="I436" s="46">
        <f t="shared" si="2"/>
        <v>0.9975751697</v>
      </c>
      <c r="J436" s="46">
        <f t="shared" si="3"/>
        <v>-0.002424830309</v>
      </c>
      <c r="K436" s="47">
        <f t="shared" si="1"/>
        <v>3.400002</v>
      </c>
      <c r="L436" s="47">
        <f>(K436-'Descriptive Stats'!$B$60)/('Descriptive Stats'!$B$61-'Descriptive Stats'!$B$60)</f>
        <v>0.07111771301</v>
      </c>
      <c r="M436" s="57">
        <f t="shared" si="4"/>
        <v>-0.2424830309</v>
      </c>
      <c r="N436" s="55">
        <f>(M436-'Descriptive Stats'!$B$65)/('Descriptive Stats'!$B$66-'Descriptive Stats'!$B$65)</f>
        <v>0.3798604538</v>
      </c>
      <c r="O436" s="56">
        <f t="shared" si="5"/>
        <v>36.34081501</v>
      </c>
      <c r="P436" s="49"/>
      <c r="Q436" s="50">
        <v>0.0</v>
      </c>
      <c r="R436" s="51"/>
      <c r="S436" s="51"/>
      <c r="U436" s="52" t="s">
        <v>316</v>
      </c>
      <c r="V436" s="53">
        <v>7.427</v>
      </c>
      <c r="W436" s="53">
        <v>7.503</v>
      </c>
      <c r="X436" s="53">
        <v>7.503</v>
      </c>
      <c r="Y436" s="53">
        <v>7.427</v>
      </c>
    </row>
    <row r="437">
      <c r="A437" s="44">
        <v>44928.0</v>
      </c>
      <c r="B437" s="45">
        <v>104.0</v>
      </c>
      <c r="C437" s="45">
        <v>106.949997</v>
      </c>
      <c r="D437" s="45">
        <v>102.199997</v>
      </c>
      <c r="E437" s="45">
        <v>103.300003</v>
      </c>
      <c r="F437" s="45">
        <v>103.300003</v>
      </c>
      <c r="G437" s="45">
        <v>197581.0</v>
      </c>
      <c r="H437" s="45">
        <f>(G437-'Descriptive Stats'!$B$55)/('Descriptive Stats'!$B$56-'Descriptive Stats'!$B$55)</f>
        <v>0.00788775026</v>
      </c>
      <c r="I437" s="46">
        <f t="shared" si="2"/>
        <v>1.004375353</v>
      </c>
      <c r="J437" s="46">
        <f t="shared" si="3"/>
        <v>0.00437535254</v>
      </c>
      <c r="K437" s="47">
        <f t="shared" si="1"/>
        <v>4.75</v>
      </c>
      <c r="L437" s="47">
        <f>(K437-'Descriptive Stats'!$B$60)/('Descriptive Stats'!$B$61-'Descriptive Stats'!$B$60)</f>
        <v>0.1103048862</v>
      </c>
      <c r="M437" s="54">
        <f t="shared" si="4"/>
        <v>0.437535254</v>
      </c>
      <c r="N437" s="55">
        <f>(M437-'Descriptive Stats'!$B$65)/('Descriptive Stats'!$B$66-'Descriptive Stats'!$B$65)</f>
        <v>0.4054224867</v>
      </c>
      <c r="O437" s="58">
        <f t="shared" si="5"/>
        <v>7.313324209</v>
      </c>
      <c r="P437" s="49"/>
      <c r="Q437" s="50">
        <v>0.0</v>
      </c>
      <c r="R437" s="51"/>
      <c r="S437" s="51"/>
      <c r="U437" s="52" t="s">
        <v>317</v>
      </c>
      <c r="V437" s="53">
        <v>7.546</v>
      </c>
      <c r="W437" s="53">
        <v>7.596</v>
      </c>
      <c r="X437" s="53">
        <v>7.611</v>
      </c>
      <c r="Y437" s="53">
        <v>7.544</v>
      </c>
    </row>
    <row r="438">
      <c r="A438" s="44">
        <v>44929.0</v>
      </c>
      <c r="B438" s="45">
        <v>103.199997</v>
      </c>
      <c r="C438" s="45">
        <v>105.0</v>
      </c>
      <c r="D438" s="45">
        <v>102.5</v>
      </c>
      <c r="E438" s="45">
        <v>103.099998</v>
      </c>
      <c r="F438" s="45">
        <v>103.099998</v>
      </c>
      <c r="G438" s="45">
        <v>319216.0</v>
      </c>
      <c r="H438" s="45">
        <f>(G438-'Descriptive Stats'!$B$55)/('Descriptive Stats'!$B$56-'Descriptive Stats'!$B$55)</f>
        <v>0.01473004453</v>
      </c>
      <c r="I438" s="46">
        <f t="shared" si="2"/>
        <v>0.9980638432</v>
      </c>
      <c r="J438" s="46">
        <f t="shared" si="3"/>
        <v>-0.001936156769</v>
      </c>
      <c r="K438" s="47">
        <f t="shared" si="1"/>
        <v>2.5</v>
      </c>
      <c r="L438" s="47">
        <f>(K438-'Descriptive Stats'!$B$60)/('Descriptive Stats'!$B$61-'Descriptive Stats'!$B$60)</f>
        <v>0.04499283411</v>
      </c>
      <c r="M438" s="57">
        <f t="shared" si="4"/>
        <v>-0.1936156769</v>
      </c>
      <c r="N438" s="55">
        <f>(M438-'Descriptive Stats'!$B$65)/('Descriptive Stats'!$B$66-'Descriptive Stats'!$B$65)</f>
        <v>0.3816973881</v>
      </c>
      <c r="O438" s="58">
        <f t="shared" si="5"/>
        <v>61.56209352</v>
      </c>
      <c r="P438" s="49"/>
      <c r="Q438" s="50">
        <v>0.0</v>
      </c>
      <c r="R438" s="51"/>
      <c r="S438" s="51"/>
      <c r="U438" s="52" t="s">
        <v>318</v>
      </c>
      <c r="V438" s="53">
        <v>7.617</v>
      </c>
      <c r="W438" s="53">
        <v>7.572</v>
      </c>
      <c r="X438" s="53">
        <v>7.617</v>
      </c>
      <c r="Y438" s="53">
        <v>7.551</v>
      </c>
    </row>
    <row r="439">
      <c r="A439" s="44">
        <v>44930.0</v>
      </c>
      <c r="B439" s="45">
        <v>103.0</v>
      </c>
      <c r="C439" s="45">
        <v>103.900002</v>
      </c>
      <c r="D439" s="45">
        <v>101.050003</v>
      </c>
      <c r="E439" s="45">
        <v>101.5</v>
      </c>
      <c r="F439" s="45">
        <v>101.5</v>
      </c>
      <c r="G439" s="45">
        <v>142867.0</v>
      </c>
      <c r="H439" s="45">
        <f>(G439-'Descriptive Stats'!$B$55)/('Descriptive Stats'!$B$56-'Descriptive Stats'!$B$55)</f>
        <v>0.004809941333</v>
      </c>
      <c r="I439" s="46">
        <f t="shared" si="2"/>
        <v>0.9844811054</v>
      </c>
      <c r="J439" s="46">
        <f t="shared" si="3"/>
        <v>-0.01551889458</v>
      </c>
      <c r="K439" s="47">
        <f t="shared" si="1"/>
        <v>2.849999</v>
      </c>
      <c r="L439" s="47">
        <f>(K439-'Descriptive Stats'!$B$60)/('Descriptive Stats'!$B$61-'Descriptive Stats'!$B$60)</f>
        <v>0.05515245763</v>
      </c>
      <c r="M439" s="57">
        <f t="shared" si="4"/>
        <v>-1.551889458</v>
      </c>
      <c r="N439" s="55">
        <f>(M439-'Descriptive Stats'!$B$65)/('Descriptive Stats'!$B$66-'Descriptive Stats'!$B$65)</f>
        <v>0.3306395859</v>
      </c>
      <c r="O439" s="56">
        <f t="shared" si="5"/>
        <v>-55.24441131</v>
      </c>
      <c r="P439" s="49"/>
      <c r="Q439" s="50">
        <v>0.0</v>
      </c>
      <c r="R439" s="51"/>
      <c r="S439" s="51"/>
      <c r="U439" s="52" t="s">
        <v>319</v>
      </c>
      <c r="V439" s="53">
        <v>7.592</v>
      </c>
      <c r="W439" s="53">
        <v>7.61</v>
      </c>
      <c r="X439" s="53">
        <v>7.614</v>
      </c>
      <c r="Y439" s="53">
        <v>7.578</v>
      </c>
    </row>
    <row r="440">
      <c r="A440" s="44">
        <v>44931.0</v>
      </c>
      <c r="B440" s="45">
        <v>102.150002</v>
      </c>
      <c r="C440" s="45">
        <v>102.449997</v>
      </c>
      <c r="D440" s="45">
        <v>99.050003</v>
      </c>
      <c r="E440" s="45">
        <v>100.5</v>
      </c>
      <c r="F440" s="45">
        <v>100.5</v>
      </c>
      <c r="G440" s="45">
        <v>321704.0</v>
      </c>
      <c r="H440" s="45">
        <f>(G440-'Descriptive Stats'!$B$55)/('Descriptive Stats'!$B$56-'Descriptive Stats'!$B$55)</f>
        <v>0.01487000119</v>
      </c>
      <c r="I440" s="46">
        <f t="shared" si="2"/>
        <v>0.9901477833</v>
      </c>
      <c r="J440" s="46">
        <f t="shared" si="3"/>
        <v>-0.009852216749</v>
      </c>
      <c r="K440" s="47">
        <f t="shared" si="1"/>
        <v>3.399994</v>
      </c>
      <c r="L440" s="47">
        <f>(K440-'Descriptive Stats'!$B$60)/('Descriptive Stats'!$B$61-'Descriptive Stats'!$B$60)</f>
        <v>0.07111748079</v>
      </c>
      <c r="M440" s="57">
        <f t="shared" si="4"/>
        <v>-0.9852216749</v>
      </c>
      <c r="N440" s="55">
        <f>(M440-'Descriptive Stats'!$B$65)/('Descriptive Stats'!$B$66-'Descriptive Stats'!$B$65)</f>
        <v>0.3519407492</v>
      </c>
      <c r="O440" s="56">
        <f t="shared" si="5"/>
        <v>125.1772628</v>
      </c>
      <c r="P440" s="49"/>
      <c r="Q440" s="50">
        <v>0.0</v>
      </c>
      <c r="R440" s="51"/>
      <c r="S440" s="51"/>
      <c r="U440" s="52" t="s">
        <v>320</v>
      </c>
      <c r="V440" s="53">
        <v>7.581</v>
      </c>
      <c r="W440" s="53">
        <v>7.604</v>
      </c>
      <c r="X440" s="53">
        <v>7.614</v>
      </c>
      <c r="Y440" s="53">
        <v>7.574</v>
      </c>
    </row>
    <row r="441">
      <c r="A441" s="44">
        <v>44932.0</v>
      </c>
      <c r="B441" s="45">
        <v>104.949997</v>
      </c>
      <c r="C441" s="45">
        <v>104.949997</v>
      </c>
      <c r="D441" s="45">
        <v>99.550003</v>
      </c>
      <c r="E441" s="45">
        <v>100.199997</v>
      </c>
      <c r="F441" s="45">
        <v>100.199997</v>
      </c>
      <c r="G441" s="45">
        <v>132085.0</v>
      </c>
      <c r="H441" s="45">
        <f>(G441-'Descriptive Stats'!$B$55)/('Descriptive Stats'!$B$56-'Descriptive Stats'!$B$55)</f>
        <v>0.004203424978</v>
      </c>
      <c r="I441" s="46">
        <f t="shared" si="2"/>
        <v>0.9970148955</v>
      </c>
      <c r="J441" s="46">
        <f t="shared" si="3"/>
        <v>-0.002985104478</v>
      </c>
      <c r="K441" s="47">
        <f t="shared" si="1"/>
        <v>5.399994</v>
      </c>
      <c r="L441" s="47">
        <f>(K441-'Descriptive Stats'!$B$60)/('Descriptive Stats'!$B$61-'Descriptive Stats'!$B$60)</f>
        <v>0.1291726382</v>
      </c>
      <c r="M441" s="57">
        <f t="shared" si="4"/>
        <v>-0.2985104478</v>
      </c>
      <c r="N441" s="55">
        <f>(M441-'Descriptive Stats'!$B$65)/('Descriptive Stats'!$B$66-'Descriptive Stats'!$B$65)</f>
        <v>0.3777543712</v>
      </c>
      <c r="O441" s="56">
        <f t="shared" si="5"/>
        <v>-58.94207097</v>
      </c>
      <c r="P441" s="49"/>
      <c r="Q441" s="50">
        <v>0.0</v>
      </c>
      <c r="R441" s="51"/>
      <c r="S441" s="51"/>
      <c r="U441" s="52" t="s">
        <v>321</v>
      </c>
      <c r="V441" s="53">
        <v>7.604</v>
      </c>
      <c r="W441" s="53">
        <v>7.594</v>
      </c>
      <c r="X441" s="53">
        <v>7.615</v>
      </c>
      <c r="Y441" s="53">
        <v>7.582</v>
      </c>
    </row>
    <row r="442">
      <c r="A442" s="44">
        <v>44935.0</v>
      </c>
      <c r="B442" s="45">
        <v>100.599998</v>
      </c>
      <c r="C442" s="45">
        <v>101.949997</v>
      </c>
      <c r="D442" s="45">
        <v>100.300003</v>
      </c>
      <c r="E442" s="45">
        <v>101.099998</v>
      </c>
      <c r="F442" s="45">
        <v>101.099998</v>
      </c>
      <c r="G442" s="45">
        <v>86391.0</v>
      </c>
      <c r="H442" s="45">
        <f>(G442-'Descriptive Stats'!$B$55)/('Descriptive Stats'!$B$56-'Descriptive Stats'!$B$55)</f>
        <v>0.001633015191</v>
      </c>
      <c r="I442" s="46">
        <f t="shared" si="2"/>
        <v>1.008982046</v>
      </c>
      <c r="J442" s="46">
        <f t="shared" si="3"/>
        <v>0.008982046177</v>
      </c>
      <c r="K442" s="47">
        <f t="shared" si="1"/>
        <v>1.649994</v>
      </c>
      <c r="L442" s="47">
        <f>(K442-'Descriptive Stats'!$B$60)/('Descriptive Stats'!$B$61-'Descriptive Stats'!$B$60)</f>
        <v>0.02031921802</v>
      </c>
      <c r="M442" s="54">
        <f t="shared" si="4"/>
        <v>0.8982046177</v>
      </c>
      <c r="N442" s="55">
        <f>(M442-'Descriptive Stats'!$B$65)/('Descriptive Stats'!$B$66-'Descriptive Stats'!$B$65)</f>
        <v>0.4227391467</v>
      </c>
      <c r="O442" s="58">
        <f t="shared" si="5"/>
        <v>-34.59438998</v>
      </c>
      <c r="P442" s="49"/>
      <c r="Q442" s="50">
        <v>0.0</v>
      </c>
      <c r="R442" s="51"/>
      <c r="S442" s="51"/>
      <c r="U442" s="52">
        <v>44840.0</v>
      </c>
      <c r="V442" s="53">
        <v>7.519</v>
      </c>
      <c r="W442" s="53">
        <v>7.512</v>
      </c>
      <c r="X442" s="53">
        <v>7.527</v>
      </c>
      <c r="Y442" s="53">
        <v>7.503</v>
      </c>
    </row>
    <row r="443">
      <c r="A443" s="44">
        <v>44936.0</v>
      </c>
      <c r="B443" s="45">
        <v>100.5</v>
      </c>
      <c r="C443" s="45">
        <v>102.0</v>
      </c>
      <c r="D443" s="45">
        <v>99.75</v>
      </c>
      <c r="E443" s="45">
        <v>100.199997</v>
      </c>
      <c r="F443" s="45">
        <v>100.199997</v>
      </c>
      <c r="G443" s="45">
        <v>202460.0</v>
      </c>
      <c r="H443" s="45">
        <f>(G443-'Descriptive Stats'!$B$55)/('Descriptive Stats'!$B$56-'Descriptive Stats'!$B$55)</f>
        <v>0.008162207067</v>
      </c>
      <c r="I443" s="46">
        <f t="shared" si="2"/>
        <v>0.9910979128</v>
      </c>
      <c r="J443" s="46">
        <f t="shared" si="3"/>
        <v>-0.008902087219</v>
      </c>
      <c r="K443" s="47">
        <f t="shared" si="1"/>
        <v>2.25</v>
      </c>
      <c r="L443" s="47">
        <f>(K443-'Descriptive Stats'!$B$60)/('Descriptive Stats'!$B$61-'Descriptive Stats'!$B$60)</f>
        <v>0.03773593943</v>
      </c>
      <c r="M443" s="57">
        <f t="shared" si="4"/>
        <v>-0.8902087219</v>
      </c>
      <c r="N443" s="55">
        <f>(M443-'Descriptive Stats'!$B$65)/('Descriptive Stats'!$B$66-'Descriptive Stats'!$B$65)</f>
        <v>0.3555123064</v>
      </c>
      <c r="O443" s="56">
        <f t="shared" si="5"/>
        <v>134.3531155</v>
      </c>
      <c r="P443" s="49"/>
      <c r="Q443" s="50">
        <v>0.0</v>
      </c>
      <c r="R443" s="51"/>
      <c r="S443" s="51"/>
      <c r="U443" s="52">
        <v>44810.0</v>
      </c>
      <c r="V443" s="53">
        <v>7.496</v>
      </c>
      <c r="W443" s="53">
        <v>7.528</v>
      </c>
      <c r="X443" s="53">
        <v>7.533</v>
      </c>
      <c r="Y443" s="53">
        <v>7.496</v>
      </c>
    </row>
    <row r="444">
      <c r="A444" s="44">
        <v>44937.0</v>
      </c>
      <c r="B444" s="45">
        <v>100.900002</v>
      </c>
      <c r="C444" s="45">
        <v>101.25</v>
      </c>
      <c r="D444" s="45">
        <v>99.5</v>
      </c>
      <c r="E444" s="45">
        <v>99.900002</v>
      </c>
      <c r="F444" s="45">
        <v>99.900002</v>
      </c>
      <c r="G444" s="45">
        <v>135875.0</v>
      </c>
      <c r="H444" s="45">
        <f>(G444-'Descriptive Stats'!$B$55)/('Descriptive Stats'!$B$56-'Descriptive Stats'!$B$55)</f>
        <v>0.004416622621</v>
      </c>
      <c r="I444" s="46">
        <f t="shared" si="2"/>
        <v>0.9970060378</v>
      </c>
      <c r="J444" s="46">
        <f t="shared" si="3"/>
        <v>-0.002993962165</v>
      </c>
      <c r="K444" s="47">
        <f t="shared" si="1"/>
        <v>1.75</v>
      </c>
      <c r="L444" s="47">
        <f>(K444-'Descriptive Stats'!$B$60)/('Descriptive Stats'!$B$61-'Descriptive Stats'!$B$60)</f>
        <v>0.02322215006</v>
      </c>
      <c r="M444" s="57">
        <f t="shared" si="4"/>
        <v>-0.2993962165</v>
      </c>
      <c r="N444" s="55">
        <f>(M444-'Descriptive Stats'!$B$65)/('Descriptive Stats'!$B$66-'Descriptive Stats'!$B$65)</f>
        <v>0.377721075</v>
      </c>
      <c r="O444" s="56">
        <f t="shared" si="5"/>
        <v>-32.88797787</v>
      </c>
      <c r="P444" s="49"/>
      <c r="Q444" s="50">
        <v>0.0</v>
      </c>
      <c r="R444" s="51"/>
      <c r="S444" s="51"/>
      <c r="U444" s="52">
        <v>44779.0</v>
      </c>
      <c r="V444" s="53">
        <v>7.494</v>
      </c>
      <c r="W444" s="53">
        <v>7.523</v>
      </c>
      <c r="X444" s="53">
        <v>7.562</v>
      </c>
      <c r="Y444" s="53">
        <v>7.438</v>
      </c>
    </row>
    <row r="445">
      <c r="A445" s="44">
        <v>44938.0</v>
      </c>
      <c r="B445" s="45">
        <v>100.150002</v>
      </c>
      <c r="C445" s="45">
        <v>100.5</v>
      </c>
      <c r="D445" s="45">
        <v>98.449997</v>
      </c>
      <c r="E445" s="45">
        <v>99.0</v>
      </c>
      <c r="F445" s="45">
        <v>99.0</v>
      </c>
      <c r="G445" s="45">
        <v>139794.0</v>
      </c>
      <c r="H445" s="45">
        <f>(G445-'Descriptive Stats'!$B$55)/('Descriptive Stats'!$B$56-'Descriptive Stats'!$B$55)</f>
        <v>0.004637076859</v>
      </c>
      <c r="I445" s="46">
        <f t="shared" si="2"/>
        <v>0.9909909712</v>
      </c>
      <c r="J445" s="46">
        <f t="shared" si="3"/>
        <v>-0.009009028849</v>
      </c>
      <c r="K445" s="47">
        <f t="shared" si="1"/>
        <v>2.050003</v>
      </c>
      <c r="L445" s="47">
        <f>(K445-'Descriptive Stats'!$B$60)/('Descriptive Stats'!$B$61-'Descriptive Stats'!$B$60)</f>
        <v>0.03193051076</v>
      </c>
      <c r="M445" s="57">
        <f t="shared" si="4"/>
        <v>-0.9009028849</v>
      </c>
      <c r="N445" s="55">
        <f>(M445-'Descriptive Stats'!$B$65)/('Descriptive Stats'!$B$66-'Descriptive Stats'!$B$65)</f>
        <v>0.3551103106</v>
      </c>
      <c r="O445" s="56">
        <f t="shared" si="5"/>
        <v>2.884268629</v>
      </c>
      <c r="P445" s="49"/>
      <c r="Q445" s="50">
        <v>0.0</v>
      </c>
      <c r="R445" s="51"/>
      <c r="S445" s="51"/>
      <c r="U445" s="52">
        <v>44748.0</v>
      </c>
      <c r="V445" s="53">
        <v>7.518</v>
      </c>
      <c r="W445" s="53">
        <v>7.538</v>
      </c>
      <c r="X445" s="53">
        <v>7.538</v>
      </c>
      <c r="Y445" s="53">
        <v>7.51</v>
      </c>
    </row>
    <row r="446">
      <c r="A446" s="44">
        <v>44939.0</v>
      </c>
      <c r="B446" s="45">
        <v>99.449997</v>
      </c>
      <c r="C446" s="45">
        <v>100.150002</v>
      </c>
      <c r="D446" s="45">
        <v>98.75</v>
      </c>
      <c r="E446" s="45">
        <v>99.75</v>
      </c>
      <c r="F446" s="45">
        <v>99.75</v>
      </c>
      <c r="G446" s="45">
        <v>164145.0</v>
      </c>
      <c r="H446" s="45">
        <f>(G446-'Descriptive Stats'!$B$55)/('Descriptive Stats'!$B$56-'Descriptive Stats'!$B$55)</f>
        <v>0.006006885778</v>
      </c>
      <c r="I446" s="46">
        <f t="shared" si="2"/>
        <v>1.007575758</v>
      </c>
      <c r="J446" s="46">
        <f t="shared" si="3"/>
        <v>0.007575757576</v>
      </c>
      <c r="K446" s="47">
        <f t="shared" si="1"/>
        <v>1.400002</v>
      </c>
      <c r="L446" s="47">
        <f>(K446-'Descriptive Stats'!$B$60)/('Descriptive Stats'!$B$61-'Descriptive Stats'!$B$60)</f>
        <v>0.01306255556</v>
      </c>
      <c r="M446" s="54">
        <f t="shared" si="4"/>
        <v>0.7575757576</v>
      </c>
      <c r="N446" s="55">
        <f>(M446-'Descriptive Stats'!$B$65)/('Descriptive Stats'!$B$66-'Descriptive Stats'!$B$65)</f>
        <v>0.4174528778</v>
      </c>
      <c r="O446" s="58">
        <f t="shared" si="5"/>
        <v>17.41920254</v>
      </c>
      <c r="P446" s="49"/>
      <c r="Q446" s="50">
        <v>0.0</v>
      </c>
      <c r="R446" s="51"/>
      <c r="S446" s="51"/>
      <c r="U446" s="52">
        <v>44718.0</v>
      </c>
      <c r="V446" s="53">
        <v>7.5</v>
      </c>
      <c r="W446" s="53">
        <v>7.5</v>
      </c>
      <c r="X446" s="53">
        <v>7.512</v>
      </c>
      <c r="Y446" s="53">
        <v>7.49</v>
      </c>
    </row>
    <row r="447">
      <c r="A447" s="44">
        <v>44942.0</v>
      </c>
      <c r="B447" s="45">
        <v>100.599998</v>
      </c>
      <c r="C447" s="45">
        <v>101.5</v>
      </c>
      <c r="D447" s="45">
        <v>99.199997</v>
      </c>
      <c r="E447" s="45">
        <v>99.449997</v>
      </c>
      <c r="F447" s="45">
        <v>99.449997</v>
      </c>
      <c r="G447" s="45">
        <v>98014.0</v>
      </c>
      <c r="H447" s="45">
        <f>(G447-'Descriptive Stats'!$B$55)/('Descriptive Stats'!$B$56-'Descriptive Stats'!$B$55)</f>
        <v>0.002286840046</v>
      </c>
      <c r="I447" s="46">
        <f t="shared" si="2"/>
        <v>0.9969924511</v>
      </c>
      <c r="J447" s="46">
        <f t="shared" si="3"/>
        <v>-0.003007548872</v>
      </c>
      <c r="K447" s="47">
        <f t="shared" si="1"/>
        <v>2.300003</v>
      </c>
      <c r="L447" s="47">
        <f>(K447-'Descriptive Stats'!$B$60)/('Descriptive Stats'!$B$61-'Descriptive Stats'!$B$60)</f>
        <v>0.03918740544</v>
      </c>
      <c r="M447" s="57">
        <f t="shared" si="4"/>
        <v>-0.3007548872</v>
      </c>
      <c r="N447" s="55">
        <f>(M447-'Descriptive Stats'!$B$65)/('Descriptive Stats'!$B$66-'Descriptive Stats'!$B$65)</f>
        <v>0.3776700023</v>
      </c>
      <c r="O447" s="56">
        <f t="shared" si="5"/>
        <v>-40.28815986</v>
      </c>
      <c r="P447" s="49"/>
      <c r="Q447" s="50">
        <v>0.0</v>
      </c>
      <c r="R447" s="51"/>
      <c r="S447" s="51"/>
      <c r="U447" s="52">
        <v>44626.0</v>
      </c>
      <c r="V447" s="53">
        <v>7.456</v>
      </c>
      <c r="W447" s="53">
        <v>7.484</v>
      </c>
      <c r="X447" s="53">
        <v>7.484</v>
      </c>
      <c r="Y447" s="53">
        <v>7.442</v>
      </c>
    </row>
    <row r="448">
      <c r="A448" s="44">
        <v>44943.0</v>
      </c>
      <c r="B448" s="45">
        <v>99.449997</v>
      </c>
      <c r="C448" s="45">
        <v>99.900002</v>
      </c>
      <c r="D448" s="45">
        <v>97.599998</v>
      </c>
      <c r="E448" s="45">
        <v>99.099998</v>
      </c>
      <c r="F448" s="45">
        <v>99.099998</v>
      </c>
      <c r="G448" s="45">
        <v>135595.0</v>
      </c>
      <c r="H448" s="45">
        <f>(G448-'Descriptive Stats'!$B$55)/('Descriptive Stats'!$B$56-'Descriptive Stats'!$B$55)</f>
        <v>0.004400871871</v>
      </c>
      <c r="I448" s="46">
        <f t="shared" si="2"/>
        <v>0.9964806535</v>
      </c>
      <c r="J448" s="46">
        <f t="shared" si="3"/>
        <v>-0.003519346511</v>
      </c>
      <c r="K448" s="47">
        <f t="shared" si="1"/>
        <v>2.300004</v>
      </c>
      <c r="L448" s="47">
        <f>(K448-'Descriptive Stats'!$B$60)/('Descriptive Stats'!$B$61-'Descriptive Stats'!$B$60)</f>
        <v>0.03918743447</v>
      </c>
      <c r="M448" s="57">
        <f t="shared" si="4"/>
        <v>-0.3519346511</v>
      </c>
      <c r="N448" s="55">
        <f>(M448-'Descriptive Stats'!$B$65)/('Descriptive Stats'!$B$66-'Descriptive Stats'!$B$65)</f>
        <v>0.375746144</v>
      </c>
      <c r="O448" s="58">
        <f t="shared" si="5"/>
        <v>38.34248169</v>
      </c>
      <c r="P448" s="49"/>
      <c r="Q448" s="50">
        <v>0.0</v>
      </c>
      <c r="R448" s="51"/>
      <c r="S448" s="51"/>
      <c r="U448" s="52">
        <v>44598.0</v>
      </c>
      <c r="V448" s="53">
        <v>7.434</v>
      </c>
      <c r="W448" s="53">
        <v>7.42</v>
      </c>
      <c r="X448" s="53">
        <v>7.441</v>
      </c>
      <c r="Y448" s="53">
        <v>7.409</v>
      </c>
    </row>
    <row r="449">
      <c r="A449" s="44">
        <v>44944.0</v>
      </c>
      <c r="B449" s="45">
        <v>98.949997</v>
      </c>
      <c r="C449" s="45">
        <v>100.900002</v>
      </c>
      <c r="D449" s="45">
        <v>98.949997</v>
      </c>
      <c r="E449" s="45">
        <v>100.599998</v>
      </c>
      <c r="F449" s="45">
        <v>100.599998</v>
      </c>
      <c r="G449" s="45">
        <v>129718.0</v>
      </c>
      <c r="H449" s="45">
        <f>(G449-'Descriptive Stats'!$B$55)/('Descriptive Stats'!$B$56-'Descriptive Stats'!$B$55)</f>
        <v>0.004070274893</v>
      </c>
      <c r="I449" s="46">
        <f t="shared" si="2"/>
        <v>1.015136226</v>
      </c>
      <c r="J449" s="46">
        <f t="shared" si="3"/>
        <v>0.01513622634</v>
      </c>
      <c r="K449" s="47">
        <f t="shared" si="1"/>
        <v>1.950005</v>
      </c>
      <c r="L449" s="47">
        <f>(K449-'Descriptive Stats'!$B$60)/('Descriptive Stats'!$B$61-'Descriptive Stats'!$B$60)</f>
        <v>0.02902781095</v>
      </c>
      <c r="M449" s="54">
        <f t="shared" si="4"/>
        <v>1.513622634</v>
      </c>
      <c r="N449" s="55">
        <f>(M449-'Descriptive Stats'!$B$65)/('Descriptive Stats'!$B$66-'Descriptive Stats'!$B$65)</f>
        <v>0.4458728417</v>
      </c>
      <c r="O449" s="58">
        <f t="shared" si="5"/>
        <v>-4.334230613</v>
      </c>
      <c r="P449" s="49"/>
      <c r="Q449" s="50">
        <v>0.0</v>
      </c>
      <c r="R449" s="51"/>
      <c r="S449" s="51"/>
      <c r="U449" s="52">
        <v>44567.0</v>
      </c>
      <c r="V449" s="53">
        <v>7.414</v>
      </c>
      <c r="W449" s="53">
        <v>7.437</v>
      </c>
      <c r="X449" s="53">
        <v>7.438</v>
      </c>
      <c r="Y449" s="53">
        <v>7.397</v>
      </c>
    </row>
    <row r="450">
      <c r="A450" s="44">
        <v>44945.0</v>
      </c>
      <c r="B450" s="45">
        <v>100.800003</v>
      </c>
      <c r="C450" s="45">
        <v>103.0</v>
      </c>
      <c r="D450" s="45">
        <v>99.699997</v>
      </c>
      <c r="E450" s="45">
        <v>100.800003</v>
      </c>
      <c r="F450" s="45">
        <v>100.800003</v>
      </c>
      <c r="G450" s="45">
        <v>168592.0</v>
      </c>
      <c r="H450" s="45">
        <f>(G450-'Descriptive Stats'!$B$55)/('Descriptive Stats'!$B$56-'Descriptive Stats'!$B$55)</f>
        <v>0.006257041429</v>
      </c>
      <c r="I450" s="46">
        <f t="shared" si="2"/>
        <v>1.001988121</v>
      </c>
      <c r="J450" s="46">
        <f t="shared" si="3"/>
        <v>0.001988121312</v>
      </c>
      <c r="K450" s="47">
        <f t="shared" si="1"/>
        <v>3.300003</v>
      </c>
      <c r="L450" s="47">
        <f>(K450-'Descriptive Stats'!$B$60)/('Descriptive Stats'!$B$61-'Descriptive Stats'!$B$60)</f>
        <v>0.06821498417</v>
      </c>
      <c r="M450" s="54">
        <f t="shared" si="4"/>
        <v>0.1988121312</v>
      </c>
      <c r="N450" s="55">
        <f>(M450-'Descriptive Stats'!$B$65)/('Descriptive Stats'!$B$66-'Descriptive Stats'!$B$65)</f>
        <v>0.3964488334</v>
      </c>
      <c r="O450" s="56">
        <f t="shared" si="5"/>
        <v>29.96808461</v>
      </c>
      <c r="P450" s="49"/>
      <c r="Q450" s="50">
        <v>0.0</v>
      </c>
      <c r="R450" s="51"/>
      <c r="S450" s="51"/>
      <c r="U450" s="52" t="s">
        <v>322</v>
      </c>
      <c r="V450" s="53">
        <v>7.415</v>
      </c>
      <c r="W450" s="53">
        <v>7.444</v>
      </c>
      <c r="X450" s="53">
        <v>7.46</v>
      </c>
      <c r="Y450" s="53">
        <v>7.412</v>
      </c>
    </row>
    <row r="451">
      <c r="A451" s="44">
        <v>44946.0</v>
      </c>
      <c r="B451" s="45">
        <v>100.800003</v>
      </c>
      <c r="C451" s="45">
        <v>102.0</v>
      </c>
      <c r="D451" s="45">
        <v>99.800003</v>
      </c>
      <c r="E451" s="45">
        <v>100.199997</v>
      </c>
      <c r="F451" s="45">
        <v>100.199997</v>
      </c>
      <c r="G451" s="45">
        <v>153164.0</v>
      </c>
      <c r="H451" s="45">
        <f>(G451-'Descriptive Stats'!$B$55)/('Descriptive Stats'!$B$56-'Descriptive Stats'!$B$55)</f>
        <v>0.00538917514</v>
      </c>
      <c r="I451" s="46">
        <f t="shared" si="2"/>
        <v>0.9940475597</v>
      </c>
      <c r="J451" s="46">
        <f t="shared" si="3"/>
        <v>-0.005952440299</v>
      </c>
      <c r="K451" s="47">
        <f t="shared" si="1"/>
        <v>2.199997</v>
      </c>
      <c r="L451" s="47">
        <f>(K451-'Descriptive Stats'!$B$60)/('Descriptive Stats'!$B$61-'Descriptive Stats'!$B$60)</f>
        <v>0.03628447341</v>
      </c>
      <c r="M451" s="57">
        <f t="shared" si="4"/>
        <v>-0.5952440299</v>
      </c>
      <c r="N451" s="55">
        <f>(M451-'Descriptive Stats'!$B$65)/('Descriptive Stats'!$B$66-'Descriptive Stats'!$B$65)</f>
        <v>0.3666000924</v>
      </c>
      <c r="O451" s="56">
        <f t="shared" si="5"/>
        <v>-9.151086647</v>
      </c>
      <c r="P451" s="49"/>
      <c r="Q451" s="50">
        <v>0.0</v>
      </c>
      <c r="R451" s="51"/>
      <c r="S451" s="51"/>
      <c r="U451" s="52" t="s">
        <v>323</v>
      </c>
      <c r="V451" s="53">
        <v>7.409</v>
      </c>
      <c r="W451" s="53">
        <v>7.376</v>
      </c>
      <c r="X451" s="53">
        <v>7.413</v>
      </c>
      <c r="Y451" s="53">
        <v>7.364</v>
      </c>
    </row>
    <row r="452">
      <c r="A452" s="44">
        <v>44949.0</v>
      </c>
      <c r="B452" s="45">
        <v>99.699997</v>
      </c>
      <c r="C452" s="45">
        <v>100.650002</v>
      </c>
      <c r="D452" s="45">
        <v>99.099998</v>
      </c>
      <c r="E452" s="45">
        <v>99.400002</v>
      </c>
      <c r="F452" s="45">
        <v>99.400002</v>
      </c>
      <c r="G452" s="45">
        <v>113896.0</v>
      </c>
      <c r="H452" s="45">
        <f>(G452-'Descriptive Stats'!$B$55)/('Descriptive Stats'!$B$56-'Descriptive Stats'!$B$55)</f>
        <v>0.00318024505</v>
      </c>
      <c r="I452" s="46">
        <f t="shared" si="2"/>
        <v>0.9920160177</v>
      </c>
      <c r="J452" s="46">
        <f t="shared" si="3"/>
        <v>-0.007983982275</v>
      </c>
      <c r="K452" s="47">
        <f t="shared" si="1"/>
        <v>1.550004</v>
      </c>
      <c r="L452" s="47">
        <f>(K452-'Descriptive Stats'!$B$60)/('Descriptive Stats'!$B$61-'Descriptive Stats'!$B$60)</f>
        <v>0.01741675043</v>
      </c>
      <c r="M452" s="57">
        <f t="shared" si="4"/>
        <v>-0.7983982275</v>
      </c>
      <c r="N452" s="55">
        <f>(M452-'Descriptive Stats'!$B$65)/('Descriptive Stats'!$B$66-'Descriptive Stats'!$B$65)</f>
        <v>0.3589634826</v>
      </c>
      <c r="O452" s="58">
        <f t="shared" si="5"/>
        <v>-25.63787835</v>
      </c>
      <c r="P452" s="49"/>
      <c r="Q452" s="50">
        <v>0.0</v>
      </c>
      <c r="R452" s="51"/>
      <c r="S452" s="51"/>
      <c r="U452" s="52" t="s">
        <v>324</v>
      </c>
      <c r="V452" s="53">
        <v>7.35</v>
      </c>
      <c r="W452" s="53">
        <v>7.328</v>
      </c>
      <c r="X452" s="53">
        <v>7.376</v>
      </c>
      <c r="Y452" s="53">
        <v>7.319</v>
      </c>
    </row>
    <row r="453">
      <c r="A453" s="44">
        <v>44950.0</v>
      </c>
      <c r="B453" s="45">
        <v>99.75</v>
      </c>
      <c r="C453" s="45">
        <v>100.449997</v>
      </c>
      <c r="D453" s="45">
        <v>99.0</v>
      </c>
      <c r="E453" s="45">
        <v>99.150002</v>
      </c>
      <c r="F453" s="45">
        <v>99.150002</v>
      </c>
      <c r="G453" s="45">
        <v>138302.0</v>
      </c>
      <c r="H453" s="45">
        <f>(G453-'Descriptive Stats'!$B$55)/('Descriptive Stats'!$B$56-'Descriptive Stats'!$B$55)</f>
        <v>0.004553147866</v>
      </c>
      <c r="I453" s="46">
        <f t="shared" si="2"/>
        <v>0.9974849095</v>
      </c>
      <c r="J453" s="46">
        <f t="shared" si="3"/>
        <v>-0.002515090493</v>
      </c>
      <c r="K453" s="47">
        <f t="shared" si="1"/>
        <v>1.449997</v>
      </c>
      <c r="L453" s="47">
        <f>(K453-'Descriptive Stats'!$B$60)/('Descriptive Stats'!$B$61-'Descriptive Stats'!$B$60)</f>
        <v>0.01451378936</v>
      </c>
      <c r="M453" s="57">
        <f t="shared" si="4"/>
        <v>-0.2515090493</v>
      </c>
      <c r="N453" s="55">
        <f>(M453-'Descriptive Stats'!$B$65)/('Descriptive Stats'!$B$66-'Descriptive Stats'!$B$65)</f>
        <v>0.3795211639</v>
      </c>
      <c r="O453" s="56">
        <f t="shared" si="5"/>
        <v>21.42832057</v>
      </c>
      <c r="P453" s="65" t="s">
        <v>135</v>
      </c>
      <c r="Q453" s="50">
        <v>0.5</v>
      </c>
      <c r="R453" s="51"/>
      <c r="S453" s="51"/>
      <c r="U453" s="52" t="s">
        <v>325</v>
      </c>
      <c r="V453" s="53">
        <v>7.294</v>
      </c>
      <c r="W453" s="53">
        <v>7.314</v>
      </c>
      <c r="X453" s="53">
        <v>7.314</v>
      </c>
      <c r="Y453" s="53">
        <v>7.272</v>
      </c>
    </row>
    <row r="454">
      <c r="A454" s="44">
        <v>44951.0</v>
      </c>
      <c r="B454" s="45">
        <v>98.5</v>
      </c>
      <c r="C454" s="45">
        <v>98.5</v>
      </c>
      <c r="D454" s="45">
        <v>95.400002</v>
      </c>
      <c r="E454" s="45">
        <v>96.150002</v>
      </c>
      <c r="F454" s="45">
        <v>96.150002</v>
      </c>
      <c r="G454" s="45">
        <v>296540.0</v>
      </c>
      <c r="H454" s="45">
        <f>(G454-'Descriptive Stats'!$B$55)/('Descriptive Stats'!$B$56-'Descriptive Stats'!$B$55)</f>
        <v>0.01345445885</v>
      </c>
      <c r="I454" s="46">
        <f t="shared" si="2"/>
        <v>0.9697428145</v>
      </c>
      <c r="J454" s="46">
        <f t="shared" si="3"/>
        <v>-0.03025718547</v>
      </c>
      <c r="K454" s="47">
        <f t="shared" si="1"/>
        <v>3.099998</v>
      </c>
      <c r="L454" s="47">
        <f>(K454-'Descriptive Stats'!$B$60)/('Descriptive Stats'!$B$61-'Descriptive Stats'!$B$60)</f>
        <v>0.06240932329</v>
      </c>
      <c r="M454" s="57">
        <f t="shared" si="4"/>
        <v>-3.025718547</v>
      </c>
      <c r="N454" s="55">
        <f>(M454-'Descriptive Stats'!$B$65)/('Descriptive Stats'!$B$66-'Descriptive Stats'!$B$65)</f>
        <v>0.275238035</v>
      </c>
      <c r="O454" s="56">
        <f t="shared" si="5"/>
        <v>114.4148313</v>
      </c>
      <c r="P454" s="49"/>
      <c r="Q454" s="50">
        <v>0.0</v>
      </c>
      <c r="R454" s="51"/>
      <c r="S454" s="51"/>
      <c r="U454" s="52" t="s">
        <v>326</v>
      </c>
      <c r="V454" s="53">
        <v>7.305</v>
      </c>
      <c r="W454" s="53">
        <v>7.367</v>
      </c>
      <c r="X454" s="53">
        <v>7.367</v>
      </c>
      <c r="Y454" s="53">
        <v>7.297</v>
      </c>
    </row>
    <row r="455">
      <c r="A455" s="44">
        <v>44953.0</v>
      </c>
      <c r="B455" s="45">
        <v>97.0</v>
      </c>
      <c r="C455" s="45">
        <v>97.699997</v>
      </c>
      <c r="D455" s="45">
        <v>91.449997</v>
      </c>
      <c r="E455" s="45">
        <v>91.949997</v>
      </c>
      <c r="F455" s="45">
        <v>91.949997</v>
      </c>
      <c r="G455" s="45">
        <v>318172.0</v>
      </c>
      <c r="H455" s="45">
        <f>(G455-'Descriptive Stats'!$B$55)/('Descriptive Stats'!$B$56-'Descriptive Stats'!$B$55)</f>
        <v>0.01467131674</v>
      </c>
      <c r="I455" s="46">
        <f t="shared" si="2"/>
        <v>0.9563182016</v>
      </c>
      <c r="J455" s="46">
        <f t="shared" si="3"/>
        <v>-0.04368179836</v>
      </c>
      <c r="K455" s="47">
        <f t="shared" si="1"/>
        <v>6.25</v>
      </c>
      <c r="L455" s="47">
        <f>(K455-'Descriptive Stats'!$B$60)/('Descriptive Stats'!$B$61-'Descriptive Stats'!$B$60)</f>
        <v>0.1538462543</v>
      </c>
      <c r="M455" s="57">
        <f t="shared" si="4"/>
        <v>-4.368179836</v>
      </c>
      <c r="N455" s="55">
        <f>(M455-'Descriptive Stats'!$B$65)/('Descriptive Stats'!$B$66-'Descriptive Stats'!$B$65)</f>
        <v>0.2247746277</v>
      </c>
      <c r="O455" s="56">
        <f t="shared" si="5"/>
        <v>7.294800027</v>
      </c>
      <c r="P455" s="49"/>
      <c r="Q455" s="50">
        <v>0.0</v>
      </c>
      <c r="R455" s="51"/>
      <c r="S455" s="51"/>
      <c r="U455" s="52" t="s">
        <v>327</v>
      </c>
      <c r="V455" s="53">
        <v>7.359</v>
      </c>
      <c r="W455" s="53">
        <v>7.397</v>
      </c>
      <c r="X455" s="53">
        <v>7.397</v>
      </c>
      <c r="Y455" s="53">
        <v>7.344</v>
      </c>
    </row>
    <row r="456">
      <c r="A456" s="44">
        <v>44956.0</v>
      </c>
      <c r="B456" s="45">
        <v>94.800003</v>
      </c>
      <c r="C456" s="45">
        <v>94.800003</v>
      </c>
      <c r="D456" s="45">
        <v>90.5</v>
      </c>
      <c r="E456" s="45">
        <v>91.349998</v>
      </c>
      <c r="F456" s="45">
        <v>91.349998</v>
      </c>
      <c r="G456" s="45">
        <v>278304.0</v>
      </c>
      <c r="H456" s="45">
        <f>(G456-'Descriptive Stats'!$B$55)/('Descriptive Stats'!$B$56-'Descriptive Stats'!$B$55)</f>
        <v>0.01242863504</v>
      </c>
      <c r="I456" s="46">
        <f t="shared" si="2"/>
        <v>0.9934747252</v>
      </c>
      <c r="J456" s="46">
        <f t="shared" si="3"/>
        <v>-0.006525274819</v>
      </c>
      <c r="K456" s="47">
        <f t="shared" si="1"/>
        <v>4.300003</v>
      </c>
      <c r="L456" s="47">
        <f>(K456-'Descriptive Stats'!$B$60)/('Descriptive Stats'!$B$61-'Descriptive Stats'!$B$60)</f>
        <v>0.09724256289</v>
      </c>
      <c r="M456" s="57">
        <f t="shared" si="4"/>
        <v>-0.6525274819</v>
      </c>
      <c r="N456" s="55">
        <f>(M456-'Descriptive Stats'!$B$65)/('Descriptive Stats'!$B$66-'Descriptive Stats'!$B$65)</f>
        <v>0.3644467951</v>
      </c>
      <c r="O456" s="58">
        <f t="shared" si="5"/>
        <v>-12.53032951</v>
      </c>
      <c r="P456" s="49"/>
      <c r="Q456" s="50">
        <v>0.0</v>
      </c>
      <c r="R456" s="51"/>
      <c r="S456" s="51"/>
      <c r="U456" s="52" t="s">
        <v>328</v>
      </c>
      <c r="V456" s="53">
        <v>7.386</v>
      </c>
      <c r="W456" s="53">
        <v>7.42</v>
      </c>
      <c r="X456" s="53">
        <v>7.42</v>
      </c>
      <c r="Y456" s="53">
        <v>7.348</v>
      </c>
    </row>
    <row r="457">
      <c r="A457" s="44">
        <v>44957.0</v>
      </c>
      <c r="B457" s="45">
        <v>93.800003</v>
      </c>
      <c r="C457" s="45">
        <v>93.849998</v>
      </c>
      <c r="D457" s="45">
        <v>89.949997</v>
      </c>
      <c r="E457" s="45">
        <v>90.949997</v>
      </c>
      <c r="F457" s="45">
        <v>90.949997</v>
      </c>
      <c r="G457" s="45">
        <v>223144.0</v>
      </c>
      <c r="H457" s="45">
        <f>(G457-'Descriptive Stats'!$B$55)/('Descriptive Stats'!$B$56-'Descriptive Stats'!$B$55)</f>
        <v>0.009325737422</v>
      </c>
      <c r="I457" s="46">
        <f t="shared" si="2"/>
        <v>0.995621226</v>
      </c>
      <c r="J457" s="46">
        <f t="shared" si="3"/>
        <v>-0.004378774042</v>
      </c>
      <c r="K457" s="47">
        <f t="shared" si="1"/>
        <v>3.900001</v>
      </c>
      <c r="L457" s="47">
        <f>(K457-'Descriptive Stats'!$B$60)/('Descriptive Stats'!$B$61-'Descriptive Stats'!$B$60)</f>
        <v>0.08563147335</v>
      </c>
      <c r="M457" s="57">
        <f t="shared" si="4"/>
        <v>-0.4378774042</v>
      </c>
      <c r="N457" s="55">
        <f>(M457-'Descriptive Stats'!$B$65)/('Descriptive Stats'!$B$66-'Descriptive Stats'!$B$65)</f>
        <v>0.3725155375</v>
      </c>
      <c r="O457" s="58">
        <f t="shared" si="5"/>
        <v>-19.82005289</v>
      </c>
      <c r="P457" s="49"/>
      <c r="Q457" s="50">
        <v>0.0</v>
      </c>
      <c r="R457" s="51"/>
      <c r="S457" s="51"/>
      <c r="U457" s="52" t="s">
        <v>329</v>
      </c>
      <c r="V457" s="53">
        <v>7.359</v>
      </c>
      <c r="W457" s="53">
        <v>7.336</v>
      </c>
      <c r="X457" s="53">
        <v>7.366</v>
      </c>
      <c r="Y457" s="53">
        <v>7.335</v>
      </c>
    </row>
    <row r="458">
      <c r="A458" s="44">
        <v>44958.0</v>
      </c>
      <c r="B458" s="45">
        <v>91.900002</v>
      </c>
      <c r="C458" s="45">
        <v>94.400002</v>
      </c>
      <c r="D458" s="45">
        <v>85.400002</v>
      </c>
      <c r="E458" s="45">
        <v>87.199997</v>
      </c>
      <c r="F458" s="45">
        <v>87.199997</v>
      </c>
      <c r="G458" s="45">
        <v>767068.0</v>
      </c>
      <c r="H458" s="45">
        <f>(G458-'Descriptive Stats'!$B$55)/('Descriptive Stats'!$B$56-'Descriptive Stats'!$B$55)</f>
        <v>0.03992291808</v>
      </c>
      <c r="I458" s="46">
        <f t="shared" si="2"/>
        <v>0.9587685528</v>
      </c>
      <c r="J458" s="46">
        <f t="shared" si="3"/>
        <v>-0.04123144721</v>
      </c>
      <c r="K458" s="47">
        <f t="shared" si="1"/>
        <v>9</v>
      </c>
      <c r="L458" s="47">
        <f>(K458-'Descriptive Stats'!$B$60)/('Descriptive Stats'!$B$61-'Descriptive Stats'!$B$60)</f>
        <v>0.2336720958</v>
      </c>
      <c r="M458" s="57">
        <f t="shared" si="4"/>
        <v>-4.123144721</v>
      </c>
      <c r="N458" s="55">
        <f>(M458-'Descriptive Stats'!$B$65)/('Descriptive Stats'!$B$66-'Descriptive Stats'!$B$65)</f>
        <v>0.2339855502</v>
      </c>
      <c r="O458" s="56">
        <f t="shared" si="5"/>
        <v>243.7547055</v>
      </c>
      <c r="P458" s="49"/>
      <c r="Q458" s="50">
        <v>0.0</v>
      </c>
      <c r="R458" s="51"/>
      <c r="S458" s="51"/>
      <c r="U458" s="52" t="s">
        <v>330</v>
      </c>
      <c r="V458" s="53">
        <v>7.32</v>
      </c>
      <c r="W458" s="53">
        <v>7.343</v>
      </c>
      <c r="X458" s="53">
        <v>7.363</v>
      </c>
      <c r="Y458" s="53">
        <v>7.319</v>
      </c>
    </row>
    <row r="459">
      <c r="A459" s="44">
        <v>44959.0</v>
      </c>
      <c r="B459" s="45">
        <v>87.900002</v>
      </c>
      <c r="C459" s="45">
        <v>89.25</v>
      </c>
      <c r="D459" s="45">
        <v>87.199997</v>
      </c>
      <c r="E459" s="45">
        <v>87.650002</v>
      </c>
      <c r="F459" s="45">
        <v>87.650002</v>
      </c>
      <c r="G459" s="45">
        <v>135585.0</v>
      </c>
      <c r="H459" s="45">
        <f>(G459-'Descriptive Stats'!$B$55)/('Descriptive Stats'!$B$56-'Descriptive Stats'!$B$55)</f>
        <v>0.004400309345</v>
      </c>
      <c r="I459" s="46">
        <f t="shared" si="2"/>
        <v>1.005160608</v>
      </c>
      <c r="J459" s="46">
        <f t="shared" si="3"/>
        <v>0.005160607976</v>
      </c>
      <c r="K459" s="47">
        <f t="shared" si="1"/>
        <v>2.050003</v>
      </c>
      <c r="L459" s="47">
        <f>(K459-'Descriptive Stats'!$B$60)/('Descriptive Stats'!$B$61-'Descriptive Stats'!$B$60)</f>
        <v>0.03193051076</v>
      </c>
      <c r="M459" s="54">
        <f t="shared" si="4"/>
        <v>0.5160607976</v>
      </c>
      <c r="N459" s="55">
        <f>(M459-'Descriptive Stats'!$B$65)/('Descriptive Stats'!$B$66-'Descriptive Stats'!$B$65)</f>
        <v>0.4083742787</v>
      </c>
      <c r="O459" s="56">
        <f t="shared" si="5"/>
        <v>-82.32425287</v>
      </c>
      <c r="P459" s="49"/>
      <c r="Q459" s="50">
        <v>0.0</v>
      </c>
      <c r="R459" s="51"/>
      <c r="S459" s="51"/>
      <c r="U459" s="52" t="s">
        <v>331</v>
      </c>
      <c r="V459" s="53">
        <v>7.355</v>
      </c>
      <c r="W459" s="53">
        <v>7.389</v>
      </c>
      <c r="X459" s="53">
        <v>7.389</v>
      </c>
      <c r="Y459" s="53">
        <v>7.341</v>
      </c>
    </row>
    <row r="460">
      <c r="A460" s="44">
        <v>44960.0</v>
      </c>
      <c r="B460" s="45">
        <v>88.949997</v>
      </c>
      <c r="C460" s="45">
        <v>89.150002</v>
      </c>
      <c r="D460" s="45">
        <v>83.800003</v>
      </c>
      <c r="E460" s="45">
        <v>84.650002</v>
      </c>
      <c r="F460" s="45">
        <v>84.650002</v>
      </c>
      <c r="G460" s="45">
        <v>478264.0</v>
      </c>
      <c r="H460" s="45">
        <f>(G460-'Descriptive Stats'!$B$55)/('Descriptive Stats'!$B$56-'Descriptive Stats'!$B$55)</f>
        <v>0.02367692018</v>
      </c>
      <c r="I460" s="46">
        <f t="shared" si="2"/>
        <v>0.9657729614</v>
      </c>
      <c r="J460" s="46">
        <f t="shared" si="3"/>
        <v>-0.03422703858</v>
      </c>
      <c r="K460" s="47">
        <f t="shared" si="1"/>
        <v>5.349999</v>
      </c>
      <c r="L460" s="47">
        <f>(K460-'Descriptive Stats'!$B$60)/('Descriptive Stats'!$B$61-'Descriptive Stats'!$B$60)</f>
        <v>0.1277214044</v>
      </c>
      <c r="M460" s="57">
        <f t="shared" si="4"/>
        <v>-3.422703858</v>
      </c>
      <c r="N460" s="55">
        <f>(M460-'Descriptive Stats'!$B$65)/('Descriptive Stats'!$B$66-'Descriptive Stats'!$B$65)</f>
        <v>0.2603152722</v>
      </c>
      <c r="O460" s="58">
        <f t="shared" si="5"/>
        <v>252.7410849</v>
      </c>
      <c r="P460" s="49"/>
      <c r="Q460" s="50">
        <v>0.0</v>
      </c>
      <c r="R460" s="51"/>
      <c r="S460" s="51"/>
      <c r="U460" s="52" t="s">
        <v>332</v>
      </c>
      <c r="V460" s="53">
        <v>7.366</v>
      </c>
      <c r="W460" s="53">
        <v>7.34</v>
      </c>
      <c r="X460" s="53">
        <v>7.381</v>
      </c>
      <c r="Y460" s="53">
        <v>7.34</v>
      </c>
    </row>
    <row r="461">
      <c r="A461" s="44">
        <v>44963.0</v>
      </c>
      <c r="B461" s="45">
        <v>84.900002</v>
      </c>
      <c r="C461" s="45">
        <v>91.25</v>
      </c>
      <c r="D461" s="45">
        <v>84.849998</v>
      </c>
      <c r="E461" s="45">
        <v>86.699997</v>
      </c>
      <c r="F461" s="45">
        <v>86.699997</v>
      </c>
      <c r="G461" s="45">
        <v>600143.0</v>
      </c>
      <c r="H461" s="45">
        <f>(G461-'Descriptive Stats'!$B$55)/('Descriptive Stats'!$B$56-'Descriptive Stats'!$B$55)</f>
        <v>0.0305329401</v>
      </c>
      <c r="I461" s="46">
        <f t="shared" si="2"/>
        <v>1.024217306</v>
      </c>
      <c r="J461" s="46">
        <f t="shared" si="3"/>
        <v>0.02421730598</v>
      </c>
      <c r="K461" s="47">
        <f t="shared" si="1"/>
        <v>6.400002</v>
      </c>
      <c r="L461" s="47">
        <f>(K461-'Descriptive Stats'!$B$60)/('Descriptive Stats'!$B$61-'Descriptive Stats'!$B$60)</f>
        <v>0.1582004492</v>
      </c>
      <c r="M461" s="54">
        <f t="shared" si="4"/>
        <v>2.421730598</v>
      </c>
      <c r="N461" s="55">
        <f>(M461-'Descriptive Stats'!$B$65)/('Descriptive Stats'!$B$66-'Descriptive Stats'!$B$65)</f>
        <v>0.4800088145</v>
      </c>
      <c r="O461" s="56">
        <f t="shared" si="5"/>
        <v>25.48362411</v>
      </c>
      <c r="P461" s="49"/>
      <c r="Q461" s="50">
        <v>0.0</v>
      </c>
      <c r="R461" s="51"/>
      <c r="S461" s="51"/>
      <c r="U461" s="52" t="s">
        <v>333</v>
      </c>
      <c r="V461" s="53">
        <v>7.318</v>
      </c>
      <c r="W461" s="53">
        <v>7.308</v>
      </c>
      <c r="X461" s="53">
        <v>7.34</v>
      </c>
      <c r="Y461" s="53">
        <v>7.297</v>
      </c>
    </row>
    <row r="462">
      <c r="A462" s="44">
        <v>44964.0</v>
      </c>
      <c r="B462" s="45">
        <v>87.150002</v>
      </c>
      <c r="C462" s="45">
        <v>88.949997</v>
      </c>
      <c r="D462" s="45">
        <v>87.0</v>
      </c>
      <c r="E462" s="45">
        <v>87.949997</v>
      </c>
      <c r="F462" s="45">
        <v>87.949997</v>
      </c>
      <c r="G462" s="45">
        <v>164322.0</v>
      </c>
      <c r="H462" s="45">
        <f>(G462-'Descriptive Stats'!$B$55)/('Descriptive Stats'!$B$56-'Descriptive Stats'!$B$55)</f>
        <v>0.006016842501</v>
      </c>
      <c r="I462" s="46">
        <f t="shared" si="2"/>
        <v>1.014417532</v>
      </c>
      <c r="J462" s="46">
        <f t="shared" si="3"/>
        <v>0.01441753222</v>
      </c>
      <c r="K462" s="47">
        <f t="shared" si="1"/>
        <v>1.949997</v>
      </c>
      <c r="L462" s="47">
        <f>(K462-'Descriptive Stats'!$B$60)/('Descriptive Stats'!$B$61-'Descriptive Stats'!$B$60)</f>
        <v>0.02902757873</v>
      </c>
      <c r="M462" s="54">
        <f t="shared" si="4"/>
        <v>1.441753222</v>
      </c>
      <c r="N462" s="55">
        <f>(M462-'Descriptive Stats'!$B$65)/('Descriptive Stats'!$B$66-'Descriptive Stats'!$B$65)</f>
        <v>0.4431712551</v>
      </c>
      <c r="O462" s="56">
        <f t="shared" si="5"/>
        <v>-72.61952568</v>
      </c>
      <c r="P462" s="49"/>
      <c r="Q462" s="50">
        <v>0.0</v>
      </c>
      <c r="R462" s="51"/>
      <c r="S462" s="51"/>
      <c r="U462" s="52">
        <v>44900.0</v>
      </c>
      <c r="V462" s="53">
        <v>7.244</v>
      </c>
      <c r="W462" s="53">
        <v>7.235</v>
      </c>
      <c r="X462" s="53">
        <v>7.293</v>
      </c>
      <c r="Y462" s="53">
        <v>7.192</v>
      </c>
    </row>
    <row r="463">
      <c r="A463" s="44">
        <v>44965.0</v>
      </c>
      <c r="B463" s="45">
        <v>88.400002</v>
      </c>
      <c r="C463" s="45">
        <v>89.199997</v>
      </c>
      <c r="D463" s="45">
        <v>88.0</v>
      </c>
      <c r="E463" s="45">
        <v>88.449997</v>
      </c>
      <c r="F463" s="45">
        <v>88.449997</v>
      </c>
      <c r="G463" s="45">
        <v>118533.0</v>
      </c>
      <c r="H463" s="45">
        <f>(G463-'Descriptive Stats'!$B$55)/('Descriptive Stats'!$B$56-'Descriptive Stats'!$B$55)</f>
        <v>0.00344108871</v>
      </c>
      <c r="I463" s="46">
        <f t="shared" si="2"/>
        <v>1.005685049</v>
      </c>
      <c r="J463" s="46">
        <f t="shared" si="3"/>
        <v>0.005685048517</v>
      </c>
      <c r="K463" s="47">
        <f t="shared" si="1"/>
        <v>1.199997</v>
      </c>
      <c r="L463" s="47">
        <f>(K463-'Descriptive Stats'!$B$60)/('Descriptive Stats'!$B$61-'Descriptive Stats'!$B$60)</f>
        <v>0.007256894681</v>
      </c>
      <c r="M463" s="54">
        <f t="shared" si="4"/>
        <v>0.5685048517</v>
      </c>
      <c r="N463" s="55">
        <f>(M463-'Descriptive Stats'!$B$65)/('Descriptive Stats'!$B$66-'Descriptive Stats'!$B$65)</f>
        <v>0.4103456619</v>
      </c>
      <c r="O463" s="58">
        <f t="shared" si="5"/>
        <v>-27.8654106</v>
      </c>
      <c r="P463" s="49"/>
      <c r="Q463" s="50">
        <v>0.0</v>
      </c>
      <c r="R463" s="51"/>
      <c r="S463" s="51"/>
      <c r="U463" s="52">
        <v>44870.0</v>
      </c>
      <c r="V463" s="53">
        <v>7.215</v>
      </c>
      <c r="W463" s="53">
        <v>7.296</v>
      </c>
      <c r="X463" s="53">
        <v>7.334</v>
      </c>
      <c r="Y463" s="53">
        <v>7.208</v>
      </c>
    </row>
    <row r="464">
      <c r="A464" s="44">
        <v>44966.0</v>
      </c>
      <c r="B464" s="45">
        <v>88.449997</v>
      </c>
      <c r="C464" s="45">
        <v>88.800003</v>
      </c>
      <c r="D464" s="45">
        <v>86.150002</v>
      </c>
      <c r="E464" s="45">
        <v>87.849998</v>
      </c>
      <c r="F464" s="45">
        <v>87.849998</v>
      </c>
      <c r="G464" s="45">
        <v>142851.0</v>
      </c>
      <c r="H464" s="45">
        <f>(G464-'Descriptive Stats'!$B$55)/('Descriptive Stats'!$B$56-'Descriptive Stats'!$B$55)</f>
        <v>0.00480904129</v>
      </c>
      <c r="I464" s="46">
        <f t="shared" si="2"/>
        <v>0.9932165176</v>
      </c>
      <c r="J464" s="46">
        <f t="shared" si="3"/>
        <v>-0.006783482423</v>
      </c>
      <c r="K464" s="47">
        <f t="shared" si="1"/>
        <v>2.650001</v>
      </c>
      <c r="L464" s="47">
        <f>(K464-'Descriptive Stats'!$B$60)/('Descriptive Stats'!$B$61-'Descriptive Stats'!$B$60)</f>
        <v>0.04934699994</v>
      </c>
      <c r="M464" s="57">
        <f t="shared" si="4"/>
        <v>-0.6783482423</v>
      </c>
      <c r="N464" s="55">
        <f>(M464-'Descriptive Stats'!$B$65)/('Descriptive Stats'!$B$66-'Descriptive Stats'!$B$65)</f>
        <v>0.3634761872</v>
      </c>
      <c r="O464" s="58">
        <f t="shared" si="5"/>
        <v>20.51580572</v>
      </c>
      <c r="P464" s="49"/>
      <c r="Q464" s="50">
        <v>0.0</v>
      </c>
      <c r="R464" s="51"/>
      <c r="S464" s="51"/>
      <c r="U464" s="52">
        <v>44839.0</v>
      </c>
      <c r="V464" s="53">
        <v>7.301</v>
      </c>
      <c r="W464" s="53">
        <v>7.402</v>
      </c>
      <c r="X464" s="53">
        <v>7.402</v>
      </c>
      <c r="Y464" s="53">
        <v>7.296</v>
      </c>
    </row>
    <row r="465">
      <c r="A465" s="44">
        <v>44967.0</v>
      </c>
      <c r="B465" s="45">
        <v>87.050003</v>
      </c>
      <c r="C465" s="45">
        <v>88.25</v>
      </c>
      <c r="D465" s="45">
        <v>85.900002</v>
      </c>
      <c r="E465" s="45">
        <v>86.5</v>
      </c>
      <c r="F465" s="45">
        <v>86.5</v>
      </c>
      <c r="G465" s="45">
        <v>160543.0</v>
      </c>
      <c r="H465" s="45">
        <f>(G465-'Descriptive Stats'!$B$55)/('Descriptive Stats'!$B$56-'Descriptive Stats'!$B$55)</f>
        <v>0.005804263638</v>
      </c>
      <c r="I465" s="46">
        <f t="shared" si="2"/>
        <v>0.9846329194</v>
      </c>
      <c r="J465" s="46">
        <f t="shared" si="3"/>
        <v>-0.0153670806</v>
      </c>
      <c r="K465" s="47">
        <f t="shared" si="1"/>
        <v>2.349998</v>
      </c>
      <c r="L465" s="47">
        <f>(K465-'Descriptive Stats'!$B$60)/('Descriptive Stats'!$B$61-'Descriptive Stats'!$B$60)</f>
        <v>0.04063863924</v>
      </c>
      <c r="M465" s="57">
        <f t="shared" si="4"/>
        <v>-1.53670806</v>
      </c>
      <c r="N465" s="55">
        <f>(M465-'Descriptive Stats'!$B$65)/('Descriptive Stats'!$B$66-'Descriptive Stats'!$B$65)</f>
        <v>0.3312102579</v>
      </c>
      <c r="O465" s="56">
        <f t="shared" si="5"/>
        <v>12.38493255</v>
      </c>
      <c r="P465" s="49"/>
      <c r="Q465" s="50">
        <v>0.0</v>
      </c>
      <c r="R465" s="51"/>
      <c r="S465" s="51"/>
      <c r="U465" s="52">
        <v>44809.0</v>
      </c>
      <c r="V465" s="53">
        <v>7.465</v>
      </c>
      <c r="W465" s="53">
        <v>7.491</v>
      </c>
      <c r="X465" s="53">
        <v>7.491</v>
      </c>
      <c r="Y465" s="53">
        <v>7.421</v>
      </c>
    </row>
    <row r="466">
      <c r="A466" s="44">
        <v>44970.0</v>
      </c>
      <c r="B466" s="45">
        <v>86.050003</v>
      </c>
      <c r="C466" s="45">
        <v>88.199997</v>
      </c>
      <c r="D466" s="45">
        <v>86.050003</v>
      </c>
      <c r="E466" s="45">
        <v>86.449997</v>
      </c>
      <c r="F466" s="45">
        <v>86.449997</v>
      </c>
      <c r="G466" s="45">
        <v>108328.0</v>
      </c>
      <c r="H466" s="45">
        <f>(G466-'Descriptive Stats'!$B$55)/('Descriptive Stats'!$B$56-'Descriptive Stats'!$B$55)</f>
        <v>0.002867030149</v>
      </c>
      <c r="I466" s="46">
        <f t="shared" si="2"/>
        <v>0.9994219306</v>
      </c>
      <c r="J466" s="46">
        <f t="shared" si="3"/>
        <v>-0.0005780693642</v>
      </c>
      <c r="K466" s="47">
        <f t="shared" si="1"/>
        <v>2.149994</v>
      </c>
      <c r="L466" s="47">
        <f>(K466-'Descriptive Stats'!$B$60)/('Descriptive Stats'!$B$61-'Descriptive Stats'!$B$60)</f>
        <v>0.03483300739</v>
      </c>
      <c r="M466" s="57">
        <f t="shared" si="4"/>
        <v>-0.05780693642</v>
      </c>
      <c r="N466" s="55">
        <f>(M466-'Descriptive Stats'!$B$65)/('Descriptive Stats'!$B$66-'Descriptive Stats'!$B$65)</f>
        <v>0.3868024677</v>
      </c>
      <c r="O466" s="56">
        <f t="shared" si="5"/>
        <v>-32.52399669</v>
      </c>
      <c r="P466" s="49"/>
      <c r="Q466" s="50">
        <v>0.0</v>
      </c>
      <c r="R466" s="51"/>
      <c r="S466" s="51"/>
      <c r="U466" s="52">
        <v>44717.0</v>
      </c>
      <c r="V466" s="53">
        <v>7.451</v>
      </c>
      <c r="W466" s="53">
        <v>7.448</v>
      </c>
      <c r="X466" s="53">
        <v>7.47</v>
      </c>
      <c r="Y466" s="53">
        <v>7.411</v>
      </c>
    </row>
    <row r="467">
      <c r="A467" s="44">
        <v>44971.0</v>
      </c>
      <c r="B467" s="45">
        <v>86.900002</v>
      </c>
      <c r="C467" s="45">
        <v>86.900002</v>
      </c>
      <c r="D467" s="45">
        <v>84.349998</v>
      </c>
      <c r="E467" s="45">
        <v>85.150002</v>
      </c>
      <c r="F467" s="45">
        <v>85.150002</v>
      </c>
      <c r="G467" s="45">
        <v>141427.0</v>
      </c>
      <c r="H467" s="45">
        <f>(G467-'Descriptive Stats'!$B$55)/('Descriptive Stats'!$B$56-'Descriptive Stats'!$B$55)</f>
        <v>0.004728937479</v>
      </c>
      <c r="I467" s="46">
        <f t="shared" si="2"/>
        <v>0.9849624633</v>
      </c>
      <c r="J467" s="46">
        <f t="shared" si="3"/>
        <v>-0.01503753667</v>
      </c>
      <c r="K467" s="47">
        <f t="shared" si="1"/>
        <v>2.550004</v>
      </c>
      <c r="L467" s="47">
        <f>(K467-'Descriptive Stats'!$B$60)/('Descriptive Stats'!$B$61-'Descriptive Stats'!$B$60)</f>
        <v>0.04644432915</v>
      </c>
      <c r="M467" s="57">
        <f t="shared" si="4"/>
        <v>-1.503753667</v>
      </c>
      <c r="N467" s="55">
        <f>(M467-'Descriptive Stats'!$B$65)/('Descriptive Stats'!$B$66-'Descriptive Stats'!$B$65)</f>
        <v>0.3324490206</v>
      </c>
      <c r="O467" s="58">
        <f t="shared" si="5"/>
        <v>30.55442729</v>
      </c>
      <c r="P467" s="49"/>
      <c r="Q467" s="50">
        <v>0.0</v>
      </c>
      <c r="R467" s="51"/>
      <c r="S467" s="51"/>
      <c r="U467" s="52">
        <v>44686.0</v>
      </c>
      <c r="V467" s="53">
        <v>7.403</v>
      </c>
      <c r="W467" s="53">
        <v>7.409</v>
      </c>
      <c r="X467" s="53">
        <v>7.452</v>
      </c>
      <c r="Y467" s="53">
        <v>7.38</v>
      </c>
    </row>
    <row r="468">
      <c r="A468" s="44">
        <v>44972.0</v>
      </c>
      <c r="B468" s="45">
        <v>85.599998</v>
      </c>
      <c r="C468" s="45">
        <v>85.599998</v>
      </c>
      <c r="D468" s="45">
        <v>83.699997</v>
      </c>
      <c r="E468" s="45">
        <v>85.099998</v>
      </c>
      <c r="F468" s="45">
        <v>85.099998</v>
      </c>
      <c r="G468" s="45">
        <v>129895.0</v>
      </c>
      <c r="H468" s="45">
        <f>(G468-'Descriptive Stats'!$B$55)/('Descriptive Stats'!$B$56-'Descriptive Stats'!$B$55)</f>
        <v>0.004080231617</v>
      </c>
      <c r="I468" s="46">
        <f t="shared" si="2"/>
        <v>0.999412754</v>
      </c>
      <c r="J468" s="46">
        <f t="shared" si="3"/>
        <v>-0.0005872460226</v>
      </c>
      <c r="K468" s="47">
        <f t="shared" si="1"/>
        <v>1.900001</v>
      </c>
      <c r="L468" s="47">
        <f>(K468-'Descriptive Stats'!$B$60)/('Descriptive Stats'!$B$61-'Descriptive Stats'!$B$60)</f>
        <v>0.0275763159</v>
      </c>
      <c r="M468" s="57">
        <f t="shared" si="4"/>
        <v>-0.05872460226</v>
      </c>
      <c r="N468" s="55">
        <f>(M468-'Descriptive Stats'!$B$65)/('Descriptive Stats'!$B$66-'Descriptive Stats'!$B$65)</f>
        <v>0.3867679725</v>
      </c>
      <c r="O468" s="58">
        <f t="shared" si="5"/>
        <v>-8.154029994</v>
      </c>
      <c r="P468" s="49"/>
      <c r="Q468" s="50">
        <v>0.0</v>
      </c>
      <c r="R468" s="51"/>
      <c r="S468" s="51"/>
      <c r="U468" s="52">
        <v>44656.0</v>
      </c>
      <c r="V468" s="53">
        <v>7.378</v>
      </c>
      <c r="W468" s="53">
        <v>7.159</v>
      </c>
      <c r="X468" s="53">
        <v>7.409</v>
      </c>
      <c r="Y468" s="53">
        <v>7.129</v>
      </c>
    </row>
    <row r="469">
      <c r="A469" s="44">
        <v>44973.0</v>
      </c>
      <c r="B469" s="45">
        <v>84.800003</v>
      </c>
      <c r="C469" s="45">
        <v>86.900002</v>
      </c>
      <c r="D469" s="45">
        <v>84.800003</v>
      </c>
      <c r="E469" s="45">
        <v>86.25</v>
      </c>
      <c r="F469" s="45">
        <v>86.25</v>
      </c>
      <c r="G469" s="45">
        <v>114009.0</v>
      </c>
      <c r="H469" s="45">
        <f>(G469-'Descriptive Stats'!$B$55)/('Descriptive Stats'!$B$56-'Descriptive Stats'!$B$55)</f>
        <v>0.003186601603</v>
      </c>
      <c r="I469" s="46">
        <f t="shared" si="2"/>
        <v>1.013513537</v>
      </c>
      <c r="J469" s="46">
        <f t="shared" si="3"/>
        <v>0.01351353733</v>
      </c>
      <c r="K469" s="47">
        <f t="shared" si="1"/>
        <v>2.099999</v>
      </c>
      <c r="L469" s="47">
        <f>(K469-'Descriptive Stats'!$B$60)/('Descriptive Stats'!$B$61-'Descriptive Stats'!$B$60)</f>
        <v>0.03338177359</v>
      </c>
      <c r="M469" s="54">
        <f t="shared" si="4"/>
        <v>1.351353733</v>
      </c>
      <c r="N469" s="55">
        <f>(M469-'Descriptive Stats'!$B$65)/('Descriptive Stats'!$B$66-'Descriptive Stats'!$B$65)</f>
        <v>0.439773119</v>
      </c>
      <c r="O469" s="58">
        <f t="shared" si="5"/>
        <v>-12.22987798</v>
      </c>
      <c r="P469" s="49"/>
      <c r="Q469" s="50">
        <v>0.0</v>
      </c>
      <c r="R469" s="51"/>
      <c r="S469" s="51"/>
      <c r="U469" s="52">
        <v>44597.0</v>
      </c>
      <c r="V469" s="53">
        <v>7.119</v>
      </c>
      <c r="W469" s="53">
        <v>7.138</v>
      </c>
      <c r="X469" s="53">
        <v>7.15</v>
      </c>
      <c r="Y469" s="53">
        <v>7.116</v>
      </c>
    </row>
    <row r="470">
      <c r="A470" s="44">
        <v>44974.0</v>
      </c>
      <c r="B470" s="45">
        <v>86.25</v>
      </c>
      <c r="C470" s="45">
        <v>86.75</v>
      </c>
      <c r="D470" s="45">
        <v>80.650002</v>
      </c>
      <c r="E470" s="45">
        <v>81.150002</v>
      </c>
      <c r="F470" s="45">
        <v>81.150002</v>
      </c>
      <c r="G470" s="45">
        <v>699468.0</v>
      </c>
      <c r="H470" s="45">
        <f>(G470-'Descriptive Stats'!$B$55)/('Descriptive Stats'!$B$56-'Descriptive Stats'!$B$55)</f>
        <v>0.03612023717</v>
      </c>
      <c r="I470" s="46">
        <f t="shared" si="2"/>
        <v>0.9408695884</v>
      </c>
      <c r="J470" s="46">
        <f t="shared" si="3"/>
        <v>-0.05913041159</v>
      </c>
      <c r="K470" s="47">
        <f t="shared" si="1"/>
        <v>6.099998</v>
      </c>
      <c r="L470" s="47">
        <f>(K470-'Descriptive Stats'!$B$60)/('Descriptive Stats'!$B$61-'Descriptive Stats'!$B$60)</f>
        <v>0.1494920595</v>
      </c>
      <c r="M470" s="57">
        <f t="shared" si="4"/>
        <v>-5.913041159</v>
      </c>
      <c r="N470" s="55">
        <f>(M470-'Descriptive Stats'!$B$65)/('Descriptive Stats'!$B$66-'Descriptive Stats'!$B$65)</f>
        <v>0.1667029599</v>
      </c>
      <c r="O470" s="56">
        <f t="shared" si="5"/>
        <v>513.5199853</v>
      </c>
      <c r="P470" s="49"/>
      <c r="Q470" s="50">
        <v>0.0</v>
      </c>
      <c r="R470" s="51"/>
      <c r="S470" s="51"/>
      <c r="U470" s="52" t="s">
        <v>334</v>
      </c>
      <c r="V470" s="53">
        <v>7.139</v>
      </c>
      <c r="W470" s="53">
        <v>7.179</v>
      </c>
      <c r="X470" s="53">
        <v>7.182</v>
      </c>
      <c r="Y470" s="53">
        <v>7.126</v>
      </c>
    </row>
    <row r="471">
      <c r="A471" s="44">
        <v>44977.0</v>
      </c>
      <c r="B471" s="45">
        <v>81.5</v>
      </c>
      <c r="C471" s="45">
        <v>81.75</v>
      </c>
      <c r="D471" s="45">
        <v>78.199997</v>
      </c>
      <c r="E471" s="45">
        <v>80.0</v>
      </c>
      <c r="F471" s="45">
        <v>80.0</v>
      </c>
      <c r="G471" s="45">
        <v>321684.0</v>
      </c>
      <c r="H471" s="45">
        <f>(G471-'Descriptive Stats'!$B$55)/('Descriptive Stats'!$B$56-'Descriptive Stats'!$B$55)</f>
        <v>0.01486887614</v>
      </c>
      <c r="I471" s="46">
        <f t="shared" si="2"/>
        <v>0.985828688</v>
      </c>
      <c r="J471" s="46">
        <f t="shared" si="3"/>
        <v>-0.01417131204</v>
      </c>
      <c r="K471" s="47">
        <f t="shared" si="1"/>
        <v>3.550003</v>
      </c>
      <c r="L471" s="47">
        <f>(K471-'Descriptive Stats'!$B$60)/('Descriptive Stats'!$B$61-'Descriptive Stats'!$B$60)</f>
        <v>0.07547187885</v>
      </c>
      <c r="M471" s="57">
        <f t="shared" si="4"/>
        <v>-1.417131204</v>
      </c>
      <c r="N471" s="55">
        <f>(M471-'Descriptive Stats'!$B$65)/('Descriptive Stats'!$B$66-'Descriptive Stats'!$B$65)</f>
        <v>0.3357051776</v>
      </c>
      <c r="O471" s="56">
        <f t="shared" si="5"/>
        <v>-54.0101906</v>
      </c>
      <c r="P471" s="49"/>
      <c r="Q471" s="50">
        <v>0.0</v>
      </c>
      <c r="R471" s="51"/>
      <c r="S471" s="51"/>
      <c r="U471" s="52" t="s">
        <v>335</v>
      </c>
      <c r="V471" s="53">
        <v>7.155</v>
      </c>
      <c r="W471" s="53">
        <v>7.1</v>
      </c>
      <c r="X471" s="53">
        <v>7.157</v>
      </c>
      <c r="Y471" s="53">
        <v>7.1</v>
      </c>
    </row>
    <row r="472">
      <c r="A472" s="44">
        <v>44978.0</v>
      </c>
      <c r="B472" s="45">
        <v>80.0</v>
      </c>
      <c r="C472" s="45">
        <v>80.650002</v>
      </c>
      <c r="D472" s="45">
        <v>78.0</v>
      </c>
      <c r="E472" s="45">
        <v>79.599998</v>
      </c>
      <c r="F472" s="45">
        <v>79.599998</v>
      </c>
      <c r="G472" s="45">
        <v>232065.0</v>
      </c>
      <c r="H472" s="45">
        <f>(G472-'Descriptive Stats'!$B$55)/('Descriptive Stats'!$B$56-'Descriptive Stats'!$B$55)</f>
        <v>0.009827567547</v>
      </c>
      <c r="I472" s="46">
        <f t="shared" si="2"/>
        <v>0.994999975</v>
      </c>
      <c r="J472" s="46">
        <f t="shared" si="3"/>
        <v>-0.005000025</v>
      </c>
      <c r="K472" s="47">
        <f t="shared" si="1"/>
        <v>2.650002</v>
      </c>
      <c r="L472" s="47">
        <f>(K472-'Descriptive Stats'!$B$60)/('Descriptive Stats'!$B$61-'Descriptive Stats'!$B$60)</f>
        <v>0.04934702897</v>
      </c>
      <c r="M472" s="57">
        <f t="shared" si="4"/>
        <v>-0.5000025</v>
      </c>
      <c r="N472" s="55">
        <f>(M472-'Descriptive Stats'!$B$65)/('Descriptive Stats'!$B$66-'Descriptive Stats'!$B$65)</f>
        <v>0.3701802418</v>
      </c>
      <c r="O472" s="56">
        <f t="shared" si="5"/>
        <v>-27.85932779</v>
      </c>
      <c r="P472" s="49"/>
      <c r="Q472" s="50">
        <v>0.0</v>
      </c>
      <c r="R472" s="51"/>
      <c r="S472" s="51"/>
      <c r="U472" s="52" t="s">
        <v>336</v>
      </c>
      <c r="V472" s="53">
        <v>7.083</v>
      </c>
      <c r="W472" s="53">
        <v>7.071</v>
      </c>
      <c r="X472" s="53">
        <v>7.085</v>
      </c>
      <c r="Y472" s="53">
        <v>7.053</v>
      </c>
    </row>
    <row r="473">
      <c r="A473" s="44">
        <v>44979.0</v>
      </c>
      <c r="B473" s="45">
        <v>78.949997</v>
      </c>
      <c r="C473" s="45">
        <v>80.599998</v>
      </c>
      <c r="D473" s="45">
        <v>77.849998</v>
      </c>
      <c r="E473" s="45">
        <v>78.0</v>
      </c>
      <c r="F473" s="45">
        <v>78.0</v>
      </c>
      <c r="G473" s="45">
        <v>133526.0</v>
      </c>
      <c r="H473" s="45">
        <f>(G473-'Descriptive Stats'!$B$55)/('Descriptive Stats'!$B$56-'Descriptive Stats'!$B$55)</f>
        <v>0.004284485084</v>
      </c>
      <c r="I473" s="46">
        <f t="shared" si="2"/>
        <v>0.9798995221</v>
      </c>
      <c r="J473" s="46">
        <f t="shared" si="3"/>
        <v>-0.02010047789</v>
      </c>
      <c r="K473" s="47">
        <f t="shared" si="1"/>
        <v>2.75</v>
      </c>
      <c r="L473" s="47">
        <f>(K473-'Descriptive Stats'!$B$60)/('Descriptive Stats'!$B$61-'Descriptive Stats'!$B$60)</f>
        <v>0.05224972879</v>
      </c>
      <c r="M473" s="57">
        <f t="shared" si="4"/>
        <v>-2.010047789</v>
      </c>
      <c r="N473" s="55">
        <f>(M473-'Descriptive Stats'!$B$65)/('Descriptive Stats'!$B$66-'Descriptive Stats'!$B$65)</f>
        <v>0.3134173162</v>
      </c>
      <c r="O473" s="56">
        <f t="shared" si="5"/>
        <v>-42.46181027</v>
      </c>
      <c r="P473" s="49"/>
      <c r="Q473" s="50">
        <v>0.0</v>
      </c>
      <c r="R473" s="51"/>
      <c r="S473" s="51"/>
      <c r="U473" s="52" t="s">
        <v>337</v>
      </c>
      <c r="V473" s="53">
        <v>7.053</v>
      </c>
      <c r="W473" s="53">
        <v>7.082</v>
      </c>
      <c r="X473" s="53">
        <v>7.098</v>
      </c>
      <c r="Y473" s="53">
        <v>7.038</v>
      </c>
    </row>
    <row r="474">
      <c r="A474" s="44">
        <v>44980.0</v>
      </c>
      <c r="B474" s="45">
        <v>77.650002</v>
      </c>
      <c r="C474" s="45">
        <v>79.400002</v>
      </c>
      <c r="D474" s="45">
        <v>76.449997</v>
      </c>
      <c r="E474" s="45">
        <v>78.099998</v>
      </c>
      <c r="F474" s="45">
        <v>78.099998</v>
      </c>
      <c r="G474" s="45">
        <v>130511.0</v>
      </c>
      <c r="H474" s="45">
        <f>(G474-'Descriptive Stats'!$B$55)/('Descriptive Stats'!$B$56-'Descriptive Stats'!$B$55)</f>
        <v>0.004114883266</v>
      </c>
      <c r="I474" s="46">
        <f t="shared" si="2"/>
        <v>1.001282026</v>
      </c>
      <c r="J474" s="46">
        <f t="shared" si="3"/>
        <v>0.001282025641</v>
      </c>
      <c r="K474" s="47">
        <f t="shared" si="1"/>
        <v>2.950005</v>
      </c>
      <c r="L474" s="47">
        <f>(K474-'Descriptive Stats'!$B$60)/('Descriptive Stats'!$B$61-'Descriptive Stats'!$B$60)</f>
        <v>0.05805538967</v>
      </c>
      <c r="M474" s="54">
        <f t="shared" si="4"/>
        <v>0.1282025641</v>
      </c>
      <c r="N474" s="55">
        <f>(M474-'Descriptive Stats'!$B$65)/('Descriptive Stats'!$B$66-'Descriptive Stats'!$B$65)</f>
        <v>0.3937946047</v>
      </c>
      <c r="O474" s="56">
        <f t="shared" si="5"/>
        <v>-2.257987208</v>
      </c>
      <c r="P474" s="49"/>
      <c r="Q474" s="50">
        <v>0.0</v>
      </c>
      <c r="R474" s="51"/>
      <c r="S474" s="51"/>
      <c r="U474" s="52" t="s">
        <v>338</v>
      </c>
      <c r="V474" s="53">
        <v>7.043</v>
      </c>
      <c r="W474" s="53">
        <v>7.219</v>
      </c>
      <c r="X474" s="53">
        <v>7.219</v>
      </c>
      <c r="Y474" s="53">
        <v>7.038</v>
      </c>
    </row>
    <row r="475">
      <c r="A475" s="44">
        <v>44981.0</v>
      </c>
      <c r="B475" s="45">
        <v>78.099998</v>
      </c>
      <c r="C475" s="45">
        <v>80.400002</v>
      </c>
      <c r="D475" s="45">
        <v>78.099998</v>
      </c>
      <c r="E475" s="45">
        <v>79.099998</v>
      </c>
      <c r="F475" s="45">
        <v>79.099998</v>
      </c>
      <c r="G475" s="45">
        <v>184296.0</v>
      </c>
      <c r="H475" s="45">
        <f>(G475-'Descriptive Stats'!$B$55)/('Descriptive Stats'!$B$56-'Descriptive Stats'!$B$55)</f>
        <v>0.007140433456</v>
      </c>
      <c r="I475" s="46">
        <f t="shared" si="2"/>
        <v>1.012804098</v>
      </c>
      <c r="J475" s="46">
        <f t="shared" si="3"/>
        <v>0.01280409764</v>
      </c>
      <c r="K475" s="47">
        <f t="shared" si="1"/>
        <v>2.300004</v>
      </c>
      <c r="L475" s="47">
        <f>(K475-'Descriptive Stats'!$B$60)/('Descriptive Stats'!$B$61-'Descriptive Stats'!$B$60)</f>
        <v>0.03918743447</v>
      </c>
      <c r="M475" s="54">
        <f t="shared" si="4"/>
        <v>1.280409764</v>
      </c>
      <c r="N475" s="55">
        <f>(M475-'Descriptive Stats'!$B$65)/('Descriptive Stats'!$B$66-'Descriptive Stats'!$B$65)</f>
        <v>0.43710632</v>
      </c>
      <c r="O475" s="56">
        <f t="shared" si="5"/>
        <v>41.21108566</v>
      </c>
      <c r="P475" s="49"/>
      <c r="Q475" s="50">
        <v>0.0</v>
      </c>
      <c r="R475" s="51"/>
      <c r="S475" s="51"/>
      <c r="U475" s="52" t="s">
        <v>339</v>
      </c>
      <c r="V475" s="53">
        <v>7.167</v>
      </c>
      <c r="W475" s="53">
        <v>7.173</v>
      </c>
      <c r="X475" s="53">
        <v>7.192</v>
      </c>
      <c r="Y475" s="53">
        <v>7.158</v>
      </c>
    </row>
    <row r="476">
      <c r="A476" s="44">
        <v>44984.0</v>
      </c>
      <c r="B476" s="45">
        <v>79.800003</v>
      </c>
      <c r="C476" s="45">
        <v>79.949997</v>
      </c>
      <c r="D476" s="45">
        <v>77.5</v>
      </c>
      <c r="E476" s="45">
        <v>78.0</v>
      </c>
      <c r="F476" s="45">
        <v>78.0</v>
      </c>
      <c r="G476" s="45">
        <v>103907.0</v>
      </c>
      <c r="H476" s="45">
        <f>(G476-'Descriptive Stats'!$B$55)/('Descriptive Stats'!$B$56-'Descriptive Stats'!$B$55)</f>
        <v>0.002618337067</v>
      </c>
      <c r="I476" s="46">
        <f t="shared" si="2"/>
        <v>0.9860935774</v>
      </c>
      <c r="J476" s="46">
        <f t="shared" si="3"/>
        <v>-0.0139064226</v>
      </c>
      <c r="K476" s="47">
        <f t="shared" si="1"/>
        <v>2.449997</v>
      </c>
      <c r="L476" s="47">
        <f>(K476-'Descriptive Stats'!$B$60)/('Descriptive Stats'!$B$61-'Descriptive Stats'!$B$60)</f>
        <v>0.04354136809</v>
      </c>
      <c r="M476" s="57">
        <f t="shared" si="4"/>
        <v>-1.39064226</v>
      </c>
      <c r="N476" s="55">
        <f>(M476-'Descriptive Stats'!$B$65)/('Descriptive Stats'!$B$66-'Descriptive Stats'!$B$65)</f>
        <v>0.3367009026</v>
      </c>
      <c r="O476" s="56">
        <f t="shared" si="5"/>
        <v>-43.61950341</v>
      </c>
      <c r="P476" s="49"/>
      <c r="Q476" s="50">
        <v>0.0</v>
      </c>
      <c r="R476" s="51"/>
      <c r="S476" s="51"/>
      <c r="U476" s="52" t="s">
        <v>340</v>
      </c>
      <c r="V476" s="53">
        <v>7.144</v>
      </c>
      <c r="W476" s="53">
        <v>7.114</v>
      </c>
      <c r="X476" s="53">
        <v>7.16</v>
      </c>
      <c r="Y476" s="53">
        <v>7.101</v>
      </c>
    </row>
    <row r="477">
      <c r="A477" s="44">
        <v>44985.0</v>
      </c>
      <c r="B477" s="45">
        <v>78.449997</v>
      </c>
      <c r="C477" s="45">
        <v>79.800003</v>
      </c>
      <c r="D477" s="45">
        <v>77.599998</v>
      </c>
      <c r="E477" s="45">
        <v>78.5</v>
      </c>
      <c r="F477" s="45">
        <v>78.5</v>
      </c>
      <c r="G477" s="45">
        <v>95813.0</v>
      </c>
      <c r="H477" s="45">
        <f>(G477-'Descriptive Stats'!$B$55)/('Descriptive Stats'!$B$56-'Descriptive Stats'!$B$55)</f>
        <v>0.002163027906</v>
      </c>
      <c r="I477" s="46">
        <f t="shared" si="2"/>
        <v>1.006410256</v>
      </c>
      <c r="J477" s="46">
        <f t="shared" si="3"/>
        <v>0.00641025641</v>
      </c>
      <c r="K477" s="47">
        <f t="shared" si="1"/>
        <v>2.200005</v>
      </c>
      <c r="L477" s="47">
        <f>(K477-'Descriptive Stats'!$B$60)/('Descriptive Stats'!$B$61-'Descriptive Stats'!$B$60)</f>
        <v>0.03628470563</v>
      </c>
      <c r="M477" s="54">
        <f t="shared" si="4"/>
        <v>0.641025641</v>
      </c>
      <c r="N477" s="55">
        <f>(M477-'Descriptive Stats'!$B$65)/('Descriptive Stats'!$B$66-'Descriptive Stats'!$B$65)</f>
        <v>0.4130717339</v>
      </c>
      <c r="O477" s="56">
        <f t="shared" si="5"/>
        <v>-7.78965806</v>
      </c>
      <c r="P477" s="49"/>
      <c r="Q477" s="50">
        <v>0.0</v>
      </c>
      <c r="R477" s="51"/>
      <c r="S477" s="51"/>
      <c r="U477" s="52" t="s">
        <v>341</v>
      </c>
      <c r="V477" s="53">
        <v>7.105</v>
      </c>
      <c r="W477" s="53">
        <v>7.179</v>
      </c>
      <c r="X477" s="53">
        <v>7.179</v>
      </c>
      <c r="Y477" s="53">
        <v>7.103</v>
      </c>
    </row>
    <row r="478">
      <c r="A478" s="44">
        <v>44986.0</v>
      </c>
      <c r="B478" s="45">
        <v>79.5</v>
      </c>
      <c r="C478" s="45">
        <v>80.5</v>
      </c>
      <c r="D478" s="45">
        <v>77.699997</v>
      </c>
      <c r="E478" s="45">
        <v>79.75</v>
      </c>
      <c r="F478" s="45">
        <v>79.75</v>
      </c>
      <c r="G478" s="45">
        <v>233875.0</v>
      </c>
      <c r="H478" s="45">
        <f>(G478-'Descriptive Stats'!$B$55)/('Descriptive Stats'!$B$56-'Descriptive Stats'!$B$55)</f>
        <v>0.00992938489</v>
      </c>
      <c r="I478" s="46">
        <f t="shared" si="2"/>
        <v>1.015923567</v>
      </c>
      <c r="J478" s="46">
        <f t="shared" si="3"/>
        <v>0.01592356688</v>
      </c>
      <c r="K478" s="47">
        <f t="shared" si="1"/>
        <v>2.800003</v>
      </c>
      <c r="L478" s="47">
        <f>(K478-'Descriptive Stats'!$B$60)/('Descriptive Stats'!$B$61-'Descriptive Stats'!$B$60)</f>
        <v>0.05370119481</v>
      </c>
      <c r="M478" s="54">
        <f t="shared" si="4"/>
        <v>1.592356688</v>
      </c>
      <c r="N478" s="55">
        <f>(M478-'Descriptive Stats'!$B$65)/('Descriptive Stats'!$B$66-'Descriptive Stats'!$B$65)</f>
        <v>0.4488324716</v>
      </c>
      <c r="O478" s="58">
        <f t="shared" si="5"/>
        <v>144.0952689</v>
      </c>
      <c r="P478" s="49"/>
      <c r="Q478" s="50">
        <v>0.0</v>
      </c>
      <c r="R478" s="51"/>
      <c r="S478" s="51"/>
      <c r="U478" s="52" t="s">
        <v>342</v>
      </c>
      <c r="V478" s="53">
        <v>7.151</v>
      </c>
      <c r="W478" s="53">
        <v>7.181</v>
      </c>
      <c r="X478" s="53">
        <v>7.181</v>
      </c>
      <c r="Y478" s="53">
        <v>7.128</v>
      </c>
    </row>
    <row r="479">
      <c r="A479" s="44">
        <v>44987.0</v>
      </c>
      <c r="B479" s="45">
        <v>79.949997</v>
      </c>
      <c r="C479" s="45">
        <v>81.25</v>
      </c>
      <c r="D479" s="45">
        <v>79.099998</v>
      </c>
      <c r="E479" s="45">
        <v>80.0</v>
      </c>
      <c r="F479" s="45">
        <v>80.0</v>
      </c>
      <c r="G479" s="45">
        <v>129153.0</v>
      </c>
      <c r="H479" s="45">
        <f>(G479-'Descriptive Stats'!$B$55)/('Descriptive Stats'!$B$56-'Descriptive Stats'!$B$55)</f>
        <v>0.004038492131</v>
      </c>
      <c r="I479" s="46">
        <f t="shared" si="2"/>
        <v>1.003134796</v>
      </c>
      <c r="J479" s="46">
        <f t="shared" si="3"/>
        <v>0.003134796238</v>
      </c>
      <c r="K479" s="47">
        <f t="shared" si="1"/>
        <v>2.150002</v>
      </c>
      <c r="L479" s="47">
        <f>(K479-'Descriptive Stats'!$B$60)/('Descriptive Stats'!$B$61-'Descriptive Stats'!$B$60)</f>
        <v>0.03483323961</v>
      </c>
      <c r="M479" s="54">
        <f t="shared" si="4"/>
        <v>0.3134796238</v>
      </c>
      <c r="N479" s="55">
        <f>(M479-'Descriptive Stats'!$B$65)/('Descriptive Stats'!$B$66-'Descriptive Stats'!$B$65)</f>
        <v>0.400759209</v>
      </c>
      <c r="O479" s="56">
        <f t="shared" si="5"/>
        <v>-44.77691074</v>
      </c>
      <c r="P479" s="49"/>
      <c r="Q479" s="50">
        <v>0.0</v>
      </c>
      <c r="R479" s="51"/>
      <c r="S479" s="51"/>
      <c r="U479" s="52" t="s">
        <v>343</v>
      </c>
      <c r="V479" s="53">
        <v>7.153</v>
      </c>
      <c r="W479" s="53">
        <v>7.248</v>
      </c>
      <c r="X479" s="53">
        <v>7.263</v>
      </c>
      <c r="Y479" s="53">
        <v>7.153</v>
      </c>
    </row>
    <row r="480">
      <c r="A480" s="44">
        <v>44988.0</v>
      </c>
      <c r="B480" s="45">
        <v>80.400002</v>
      </c>
      <c r="C480" s="45">
        <v>81.949997</v>
      </c>
      <c r="D480" s="45">
        <v>79.75</v>
      </c>
      <c r="E480" s="45">
        <v>80.400002</v>
      </c>
      <c r="F480" s="45">
        <v>80.400002</v>
      </c>
      <c r="G480" s="45">
        <v>209436.0</v>
      </c>
      <c r="H480" s="45">
        <f>(G480-'Descriptive Stats'!$B$55)/('Descriptive Stats'!$B$56-'Descriptive Stats'!$B$55)</f>
        <v>0.008554625736</v>
      </c>
      <c r="I480" s="46">
        <f t="shared" si="2"/>
        <v>1.005000025</v>
      </c>
      <c r="J480" s="46">
        <f t="shared" si="3"/>
        <v>0.005000025</v>
      </c>
      <c r="K480" s="47">
        <f t="shared" si="1"/>
        <v>2.199997</v>
      </c>
      <c r="L480" s="47">
        <f>(K480-'Descriptive Stats'!$B$60)/('Descriptive Stats'!$B$61-'Descriptive Stats'!$B$60)</f>
        <v>0.03628447341</v>
      </c>
      <c r="M480" s="54">
        <f t="shared" si="4"/>
        <v>0.5000025</v>
      </c>
      <c r="N480" s="55">
        <f>(M480-'Descriptive Stats'!$B$65)/('Descriptive Stats'!$B$66-'Descriptive Stats'!$B$65)</f>
        <v>0.4077706439</v>
      </c>
      <c r="O480" s="58">
        <f t="shared" si="5"/>
        <v>62.1611577</v>
      </c>
      <c r="P480" s="49"/>
      <c r="Q480" s="50">
        <v>0.0</v>
      </c>
      <c r="R480" s="51"/>
      <c r="S480" s="51"/>
      <c r="U480" s="52" t="s">
        <v>344</v>
      </c>
      <c r="V480" s="53">
        <v>7.215</v>
      </c>
      <c r="W480" s="53">
        <v>7.285</v>
      </c>
      <c r="X480" s="53">
        <v>7.285</v>
      </c>
      <c r="Y480" s="53">
        <v>7.213</v>
      </c>
    </row>
    <row r="481">
      <c r="A481" s="44">
        <v>44991.0</v>
      </c>
      <c r="B481" s="45">
        <v>80.5</v>
      </c>
      <c r="C481" s="45">
        <v>83.199997</v>
      </c>
      <c r="D481" s="45">
        <v>79.5</v>
      </c>
      <c r="E481" s="45">
        <v>80.75</v>
      </c>
      <c r="F481" s="45">
        <v>80.75</v>
      </c>
      <c r="G481" s="45">
        <v>415691.0</v>
      </c>
      <c r="H481" s="45">
        <f>(G481-'Descriptive Stats'!$B$55)/('Descriptive Stats'!$B$56-'Descriptive Stats'!$B$55)</f>
        <v>0.02015702147</v>
      </c>
      <c r="I481" s="46">
        <f t="shared" si="2"/>
        <v>1.004353209</v>
      </c>
      <c r="J481" s="46">
        <f t="shared" si="3"/>
        <v>0.004353208847</v>
      </c>
      <c r="K481" s="47">
        <f t="shared" si="1"/>
        <v>3.699997</v>
      </c>
      <c r="L481" s="47">
        <f>(K481-'Descriptive Stats'!$B$60)/('Descriptive Stats'!$B$61-'Descriptive Stats'!$B$60)</f>
        <v>0.07982584149</v>
      </c>
      <c r="M481" s="54">
        <f t="shared" si="4"/>
        <v>0.4353208847</v>
      </c>
      <c r="N481" s="55">
        <f>(M481-'Descriptive Stats'!$B$65)/('Descriptive Stats'!$B$66-'Descriptive Stats'!$B$65)</f>
        <v>0.4053392481</v>
      </c>
      <c r="O481" s="58">
        <f t="shared" si="5"/>
        <v>98.48115892</v>
      </c>
      <c r="P481" s="49"/>
      <c r="Q481" s="50">
        <v>0.0</v>
      </c>
      <c r="R481" s="51"/>
      <c r="S481" s="51"/>
      <c r="U481" s="52">
        <v>44899.0</v>
      </c>
      <c r="V481" s="53">
        <v>7.189</v>
      </c>
      <c r="W481" s="53">
        <v>7.184</v>
      </c>
      <c r="X481" s="53">
        <v>7.195</v>
      </c>
      <c r="Y481" s="53">
        <v>7.153</v>
      </c>
    </row>
    <row r="482">
      <c r="A482" s="44">
        <v>44993.0</v>
      </c>
      <c r="B482" s="45">
        <v>80.0</v>
      </c>
      <c r="C482" s="45">
        <v>81.099998</v>
      </c>
      <c r="D482" s="45">
        <v>79.400002</v>
      </c>
      <c r="E482" s="45">
        <v>80.0</v>
      </c>
      <c r="F482" s="45">
        <v>80.0</v>
      </c>
      <c r="G482" s="45">
        <v>193817.0</v>
      </c>
      <c r="H482" s="45">
        <f>(G482-'Descriptive Stats'!$B$55)/('Descriptive Stats'!$B$56-'Descriptive Stats'!$B$55)</f>
        <v>0.007676015186</v>
      </c>
      <c r="I482" s="46">
        <f t="shared" si="2"/>
        <v>0.9907120743</v>
      </c>
      <c r="J482" s="46">
        <f t="shared" si="3"/>
        <v>-0.009287925697</v>
      </c>
      <c r="K482" s="47">
        <f t="shared" si="1"/>
        <v>1.699996</v>
      </c>
      <c r="L482" s="47">
        <f>(K482-'Descriptive Stats'!$B$60)/('Descriptive Stats'!$B$61-'Descriptive Stats'!$B$60)</f>
        <v>0.02177065502</v>
      </c>
      <c r="M482" s="57">
        <f t="shared" si="4"/>
        <v>-0.9287925697</v>
      </c>
      <c r="N482" s="55">
        <f>(M482-'Descriptive Stats'!$B$65)/('Descriptive Stats'!$B$66-'Descriptive Stats'!$B$65)</f>
        <v>0.3540619313</v>
      </c>
      <c r="O482" s="58">
        <f t="shared" si="5"/>
        <v>-53.3747423</v>
      </c>
      <c r="P482" s="49"/>
      <c r="Q482" s="50">
        <v>0.0</v>
      </c>
      <c r="R482" s="51"/>
      <c r="S482" s="51"/>
      <c r="U482" s="52">
        <v>44869.0</v>
      </c>
      <c r="V482" s="53">
        <v>7.149</v>
      </c>
      <c r="W482" s="53">
        <v>7.187</v>
      </c>
      <c r="X482" s="53">
        <v>7.192</v>
      </c>
      <c r="Y482" s="53">
        <v>7.132</v>
      </c>
    </row>
    <row r="483">
      <c r="A483" s="44">
        <v>44994.0</v>
      </c>
      <c r="B483" s="45">
        <v>80.0</v>
      </c>
      <c r="C483" s="45">
        <v>82.449997</v>
      </c>
      <c r="D483" s="45">
        <v>80.0</v>
      </c>
      <c r="E483" s="45">
        <v>80.400002</v>
      </c>
      <c r="F483" s="45">
        <v>80.400002</v>
      </c>
      <c r="G483" s="45">
        <v>348952.0</v>
      </c>
      <c r="H483" s="45">
        <f>(G483-'Descriptive Stats'!$B$55)/('Descriptive Stats'!$B$56-'Descriptive Stats'!$B$55)</f>
        <v>0.01640277411</v>
      </c>
      <c r="I483" s="46">
        <f t="shared" si="2"/>
        <v>1.005000025</v>
      </c>
      <c r="J483" s="46">
        <f t="shared" si="3"/>
        <v>0.005000025</v>
      </c>
      <c r="K483" s="47">
        <f t="shared" si="1"/>
        <v>2.449997</v>
      </c>
      <c r="L483" s="47">
        <f>(K483-'Descriptive Stats'!$B$60)/('Descriptive Stats'!$B$61-'Descriptive Stats'!$B$60)</f>
        <v>0.04354136809</v>
      </c>
      <c r="M483" s="54">
        <f t="shared" si="4"/>
        <v>0.5000025</v>
      </c>
      <c r="N483" s="55">
        <f>(M483-'Descriptive Stats'!$B$65)/('Descriptive Stats'!$B$66-'Descriptive Stats'!$B$65)</f>
        <v>0.4077706439</v>
      </c>
      <c r="O483" s="56">
        <f t="shared" si="5"/>
        <v>80.04199838</v>
      </c>
      <c r="P483" s="49"/>
      <c r="Q483" s="50">
        <v>0.0</v>
      </c>
      <c r="R483" s="51"/>
      <c r="S483" s="51"/>
      <c r="U483" s="52">
        <v>44777.0</v>
      </c>
      <c r="V483" s="53">
        <v>7.119</v>
      </c>
      <c r="W483" s="53">
        <v>6.996</v>
      </c>
      <c r="X483" s="53">
        <v>7.121</v>
      </c>
      <c r="Y483" s="53">
        <v>6.916</v>
      </c>
    </row>
    <row r="484">
      <c r="A484" s="44">
        <v>44995.0</v>
      </c>
      <c r="B484" s="45">
        <v>80.400002</v>
      </c>
      <c r="C484" s="45">
        <v>83.599998</v>
      </c>
      <c r="D484" s="45">
        <v>79.099998</v>
      </c>
      <c r="E484" s="45">
        <v>80.099998</v>
      </c>
      <c r="F484" s="45">
        <v>80.099998</v>
      </c>
      <c r="G484" s="45">
        <v>644427.0</v>
      </c>
      <c r="H484" s="45">
        <f>(G484-'Descriptive Stats'!$B$55)/('Descriptive Stats'!$B$56-'Descriptive Stats'!$B$55)</f>
        <v>0.03302403362</v>
      </c>
      <c r="I484" s="46">
        <f t="shared" si="2"/>
        <v>0.9962686071</v>
      </c>
      <c r="J484" s="46">
        <f t="shared" si="3"/>
        <v>-0.003731392942</v>
      </c>
      <c r="K484" s="47">
        <f t="shared" si="1"/>
        <v>4.5</v>
      </c>
      <c r="L484" s="47">
        <f>(K484-'Descriptive Stats'!$B$60)/('Descriptive Stats'!$B$61-'Descriptive Stats'!$B$60)</f>
        <v>0.1030479916</v>
      </c>
      <c r="M484" s="57">
        <f t="shared" si="4"/>
        <v>-0.3731392942</v>
      </c>
      <c r="N484" s="55">
        <f>(M484-'Descriptive Stats'!$B$65)/('Descriptive Stats'!$B$66-'Descriptive Stats'!$B$65)</f>
        <v>0.3749490569</v>
      </c>
      <c r="O484" s="56">
        <f t="shared" si="5"/>
        <v>84.67496962</v>
      </c>
      <c r="P484" s="49"/>
      <c r="Q484" s="50">
        <v>0.0</v>
      </c>
      <c r="R484" s="51"/>
      <c r="S484" s="51"/>
      <c r="U484" s="52">
        <v>44746.0</v>
      </c>
      <c r="V484" s="53">
        <v>6.914</v>
      </c>
      <c r="W484" s="53">
        <v>6.916</v>
      </c>
      <c r="X484" s="53">
        <v>6.921</v>
      </c>
      <c r="Y484" s="53">
        <v>6.901</v>
      </c>
    </row>
    <row r="485">
      <c r="A485" s="44">
        <v>44998.0</v>
      </c>
      <c r="B485" s="45">
        <v>80.199997</v>
      </c>
      <c r="C485" s="45">
        <v>80.599998</v>
      </c>
      <c r="D485" s="45">
        <v>77.449997</v>
      </c>
      <c r="E485" s="45">
        <v>77.75</v>
      </c>
      <c r="F485" s="45">
        <v>77.75</v>
      </c>
      <c r="G485" s="45">
        <v>186506.0</v>
      </c>
      <c r="H485" s="45">
        <f>(G485-'Descriptive Stats'!$B$55)/('Descriptive Stats'!$B$56-'Descriptive Stats'!$B$55)</f>
        <v>0.007264751871</v>
      </c>
      <c r="I485" s="46">
        <f t="shared" si="2"/>
        <v>0.9706616971</v>
      </c>
      <c r="J485" s="46">
        <f t="shared" si="3"/>
        <v>-0.02933830285</v>
      </c>
      <c r="K485" s="47">
        <f t="shared" si="1"/>
        <v>3.150001</v>
      </c>
      <c r="L485" s="47">
        <f>(K485-'Descriptive Stats'!$B$60)/('Descriptive Stats'!$B$61-'Descriptive Stats'!$B$60)</f>
        <v>0.06386078931</v>
      </c>
      <c r="M485" s="57">
        <f t="shared" si="4"/>
        <v>-2.933830285</v>
      </c>
      <c r="N485" s="55">
        <f>(M485-'Descriptive Stats'!$B$65)/('Descriptive Stats'!$B$66-'Descriptive Stats'!$B$65)</f>
        <v>0.2786921344</v>
      </c>
      <c r="O485" s="56">
        <f t="shared" si="5"/>
        <v>-71.05863038</v>
      </c>
      <c r="P485" s="49"/>
      <c r="Q485" s="50">
        <v>0.0</v>
      </c>
      <c r="R485" s="51"/>
      <c r="S485" s="51"/>
      <c r="U485" s="52">
        <v>44716.0</v>
      </c>
      <c r="V485" s="53">
        <v>6.917</v>
      </c>
      <c r="W485" s="53">
        <v>6.93</v>
      </c>
      <c r="X485" s="53">
        <v>6.93</v>
      </c>
      <c r="Y485" s="53">
        <v>6.911</v>
      </c>
    </row>
    <row r="486">
      <c r="A486" s="44">
        <v>44999.0</v>
      </c>
      <c r="B486" s="45">
        <v>78.199997</v>
      </c>
      <c r="C486" s="45">
        <v>78.199997</v>
      </c>
      <c r="D486" s="45">
        <v>76.050003</v>
      </c>
      <c r="E486" s="45">
        <v>76.300003</v>
      </c>
      <c r="F486" s="45">
        <v>76.300003</v>
      </c>
      <c r="G486" s="45">
        <v>231999.0</v>
      </c>
      <c r="H486" s="45">
        <f>(G486-'Descriptive Stats'!$B$55)/('Descriptive Stats'!$B$56-'Descriptive Stats'!$B$55)</f>
        <v>0.00982385487</v>
      </c>
      <c r="I486" s="46">
        <f t="shared" si="2"/>
        <v>0.9813505209</v>
      </c>
      <c r="J486" s="46">
        <f t="shared" si="3"/>
        <v>-0.0186494791</v>
      </c>
      <c r="K486" s="47">
        <f t="shared" si="1"/>
        <v>2.149994</v>
      </c>
      <c r="L486" s="47">
        <f>(K486-'Descriptive Stats'!$B$60)/('Descriptive Stats'!$B$61-'Descriptive Stats'!$B$60)</f>
        <v>0.03483300739</v>
      </c>
      <c r="M486" s="57">
        <f t="shared" si="4"/>
        <v>-1.86494791</v>
      </c>
      <c r="N486" s="55">
        <f>(M486-'Descriptive Stats'!$B$65)/('Descriptive Stats'!$B$66-'Descriptive Stats'!$B$65)</f>
        <v>0.3188716517</v>
      </c>
      <c r="O486" s="56">
        <f t="shared" si="5"/>
        <v>24.39224475</v>
      </c>
      <c r="P486" s="49"/>
      <c r="Q486" s="50">
        <v>0.0</v>
      </c>
      <c r="R486" s="51"/>
      <c r="S486" s="51"/>
      <c r="U486" s="52">
        <v>44685.0</v>
      </c>
      <c r="V486" s="53">
        <v>6.899</v>
      </c>
      <c r="W486" s="53">
        <v>6.915</v>
      </c>
      <c r="X486" s="53">
        <v>6.915</v>
      </c>
      <c r="Y486" s="53">
        <v>6.891</v>
      </c>
    </row>
    <row r="487">
      <c r="A487" s="44">
        <v>45000.0</v>
      </c>
      <c r="B487" s="45">
        <v>77.099998</v>
      </c>
      <c r="C487" s="45">
        <v>77.849998</v>
      </c>
      <c r="D487" s="45">
        <v>76.050003</v>
      </c>
      <c r="E487" s="45">
        <v>76.199997</v>
      </c>
      <c r="F487" s="45">
        <v>76.199997</v>
      </c>
      <c r="G487" s="45">
        <v>244662.0</v>
      </c>
      <c r="H487" s="45">
        <f>(G487-'Descriptive Stats'!$B$55)/('Descriptive Stats'!$B$56-'Descriptive Stats'!$B$55)</f>
        <v>0.01053618251</v>
      </c>
      <c r="I487" s="46">
        <f t="shared" si="2"/>
        <v>0.9986893054</v>
      </c>
      <c r="J487" s="46">
        <f t="shared" si="3"/>
        <v>-0.001310694575</v>
      </c>
      <c r="K487" s="47">
        <f t="shared" si="1"/>
        <v>1.799995</v>
      </c>
      <c r="L487" s="47">
        <f>(K487-'Descriptive Stats'!$B$60)/('Descriptive Stats'!$B$61-'Descriptive Stats'!$B$60)</f>
        <v>0.02467338386</v>
      </c>
      <c r="M487" s="57">
        <f t="shared" si="4"/>
        <v>-0.1310694575</v>
      </c>
      <c r="N487" s="55">
        <f>(M487-'Descriptive Stats'!$B$65)/('Descriptive Stats'!$B$66-'Descriptive Stats'!$B$65)</f>
        <v>0.3840485139</v>
      </c>
      <c r="O487" s="56">
        <f t="shared" si="5"/>
        <v>5.458213182</v>
      </c>
      <c r="P487" s="49"/>
      <c r="Q487" s="50">
        <v>0.0</v>
      </c>
      <c r="R487" s="51"/>
      <c r="S487" s="51"/>
      <c r="U487" s="52">
        <v>44655.0</v>
      </c>
      <c r="V487" s="53">
        <v>6.898</v>
      </c>
      <c r="W487" s="53">
        <v>6.951</v>
      </c>
      <c r="X487" s="53">
        <v>6.951</v>
      </c>
      <c r="Y487" s="53">
        <v>6.895</v>
      </c>
    </row>
    <row r="488">
      <c r="A488" s="44">
        <v>45001.0</v>
      </c>
      <c r="B488" s="45">
        <v>76.5</v>
      </c>
      <c r="C488" s="45">
        <v>76.5</v>
      </c>
      <c r="D488" s="45">
        <v>75.550003</v>
      </c>
      <c r="E488" s="45">
        <v>75.849998</v>
      </c>
      <c r="F488" s="45">
        <v>75.849998</v>
      </c>
      <c r="G488" s="45">
        <v>258269.0</v>
      </c>
      <c r="H488" s="45">
        <f>(G488-'Descriptive Stats'!$B$55)/('Descriptive Stats'!$B$56-'Descriptive Stats'!$B$55)</f>
        <v>0.01130161267</v>
      </c>
      <c r="I488" s="46">
        <f t="shared" si="2"/>
        <v>0.9954068371</v>
      </c>
      <c r="J488" s="46">
        <f t="shared" si="3"/>
        <v>-0.00459316291</v>
      </c>
      <c r="K488" s="47">
        <f t="shared" si="1"/>
        <v>0.949997</v>
      </c>
      <c r="L488" s="47">
        <f>(K488-'Descriptive Stats'!$B$60)/('Descriptive Stats'!$B$61-'Descriptive Stats'!$B$60)</f>
        <v>0</v>
      </c>
      <c r="M488" s="57">
        <f t="shared" si="4"/>
        <v>-0.459316291</v>
      </c>
      <c r="N488" s="55">
        <f>(M488-'Descriptive Stats'!$B$65)/('Descriptive Stats'!$B$66-'Descriptive Stats'!$B$65)</f>
        <v>0.3717096452</v>
      </c>
      <c r="O488" s="58">
        <f t="shared" si="5"/>
        <v>5.56155022</v>
      </c>
      <c r="P488" s="49"/>
      <c r="Q488" s="50">
        <v>0.0</v>
      </c>
      <c r="R488" s="51"/>
      <c r="S488" s="51"/>
      <c r="U488" s="52" t="s">
        <v>345</v>
      </c>
      <c r="V488" s="53">
        <v>6.843</v>
      </c>
      <c r="W488" s="53">
        <v>6.779</v>
      </c>
      <c r="X488" s="53">
        <v>6.843</v>
      </c>
      <c r="Y488" s="53">
        <v>6.773</v>
      </c>
    </row>
    <row r="489">
      <c r="A489" s="44">
        <v>45002.0</v>
      </c>
      <c r="B489" s="45">
        <v>76.25</v>
      </c>
      <c r="C489" s="45">
        <v>77.449997</v>
      </c>
      <c r="D489" s="45">
        <v>76.199997</v>
      </c>
      <c r="E489" s="45">
        <v>77.0</v>
      </c>
      <c r="F489" s="45">
        <v>77.0</v>
      </c>
      <c r="G489" s="45">
        <v>154327.0</v>
      </c>
      <c r="H489" s="45">
        <f>(G489-'Descriptive Stats'!$B$55)/('Descriptive Stats'!$B$56-'Descriptive Stats'!$B$55)</f>
        <v>0.005454597002</v>
      </c>
      <c r="I489" s="46">
        <f t="shared" si="2"/>
        <v>1.01516153</v>
      </c>
      <c r="J489" s="46">
        <f t="shared" si="3"/>
        <v>0.01516152973</v>
      </c>
      <c r="K489" s="47">
        <f t="shared" si="1"/>
        <v>1.25</v>
      </c>
      <c r="L489" s="47">
        <f>(K489-'Descriptive Stats'!$B$60)/('Descriptive Stats'!$B$61-'Descriptive Stats'!$B$60)</f>
        <v>0.0087083607</v>
      </c>
      <c r="M489" s="54">
        <f t="shared" si="4"/>
        <v>1.516152973</v>
      </c>
      <c r="N489" s="55">
        <f>(M489-'Descriptive Stats'!$B$65)/('Descriptive Stats'!$B$66-'Descriptive Stats'!$B$65)</f>
        <v>0.4459679577</v>
      </c>
      <c r="O489" s="58">
        <f t="shared" si="5"/>
        <v>-40.24563536</v>
      </c>
      <c r="P489" s="49"/>
      <c r="Q489" s="50">
        <v>0.0</v>
      </c>
      <c r="R489" s="51"/>
      <c r="S489" s="51"/>
      <c r="U489" s="52" t="s">
        <v>346</v>
      </c>
      <c r="V489" s="53">
        <v>6.784</v>
      </c>
      <c r="W489" s="53">
        <v>6.85</v>
      </c>
      <c r="X489" s="53">
        <v>6.85</v>
      </c>
      <c r="Y489" s="53">
        <v>6.781</v>
      </c>
    </row>
    <row r="490">
      <c r="A490" s="44">
        <v>45005.0</v>
      </c>
      <c r="B490" s="45">
        <v>77.0</v>
      </c>
      <c r="C490" s="45">
        <v>78.25</v>
      </c>
      <c r="D490" s="45">
        <v>75.0</v>
      </c>
      <c r="E490" s="45">
        <v>75.550003</v>
      </c>
      <c r="F490" s="45">
        <v>75.550003</v>
      </c>
      <c r="G490" s="45">
        <v>192035.0</v>
      </c>
      <c r="H490" s="45">
        <f>(G490-'Descriptive Stats'!$B$55)/('Descriptive Stats'!$B$56-'Descriptive Stats'!$B$55)</f>
        <v>0.007575772917</v>
      </c>
      <c r="I490" s="46">
        <f t="shared" si="2"/>
        <v>0.9811688701</v>
      </c>
      <c r="J490" s="46">
        <f t="shared" si="3"/>
        <v>-0.01883112987</v>
      </c>
      <c r="K490" s="47">
        <f t="shared" si="1"/>
        <v>3.25</v>
      </c>
      <c r="L490" s="47">
        <f>(K490-'Descriptive Stats'!$B$60)/('Descriptive Stats'!$B$61-'Descriptive Stats'!$B$60)</f>
        <v>0.06676351815</v>
      </c>
      <c r="M490" s="57">
        <f t="shared" si="4"/>
        <v>-1.883112987</v>
      </c>
      <c r="N490" s="55">
        <f>(M490-'Descriptive Stats'!$B$65)/('Descriptive Stats'!$B$66-'Descriptive Stats'!$B$65)</f>
        <v>0.3181888226</v>
      </c>
      <c r="O490" s="56">
        <f t="shared" si="5"/>
        <v>24.43383206</v>
      </c>
      <c r="P490" s="49"/>
      <c r="Q490" s="50">
        <v>0.0</v>
      </c>
      <c r="R490" s="51"/>
      <c r="S490" s="51"/>
      <c r="U490" s="52" t="s">
        <v>347</v>
      </c>
      <c r="V490" s="53">
        <v>6.821</v>
      </c>
      <c r="W490" s="53">
        <v>6.889</v>
      </c>
      <c r="X490" s="53">
        <v>6.889</v>
      </c>
      <c r="Y490" s="53">
        <v>6.817</v>
      </c>
    </row>
    <row r="491">
      <c r="A491" s="44">
        <v>45006.0</v>
      </c>
      <c r="B491" s="45">
        <v>76.0</v>
      </c>
      <c r="C491" s="45">
        <v>76.400002</v>
      </c>
      <c r="D491" s="45">
        <v>74.550003</v>
      </c>
      <c r="E491" s="45">
        <v>75.25</v>
      </c>
      <c r="F491" s="45">
        <v>75.25</v>
      </c>
      <c r="G491" s="45">
        <v>269297.0</v>
      </c>
      <c r="H491" s="45">
        <f>(G491-'Descriptive Stats'!$B$55)/('Descriptive Stats'!$B$56-'Descriptive Stats'!$B$55)</f>
        <v>0.01192196719</v>
      </c>
      <c r="I491" s="46">
        <f t="shared" si="2"/>
        <v>0.9960290802</v>
      </c>
      <c r="J491" s="46">
        <f t="shared" si="3"/>
        <v>-0.003970919763</v>
      </c>
      <c r="K491" s="47">
        <f t="shared" si="1"/>
        <v>1.849999</v>
      </c>
      <c r="L491" s="47">
        <f>(K491-'Descriptive Stats'!$B$60)/('Descriptive Stats'!$B$61-'Descriptive Stats'!$B$60)</f>
        <v>0.02612487891</v>
      </c>
      <c r="M491" s="57">
        <f t="shared" si="4"/>
        <v>-0.3970919763</v>
      </c>
      <c r="N491" s="55">
        <f>(M491-'Descriptive Stats'!$B$65)/('Descriptive Stats'!$B$66-'Descriptive Stats'!$B$65)</f>
        <v>0.3740486705</v>
      </c>
      <c r="O491" s="58">
        <f t="shared" si="5"/>
        <v>40.23329081</v>
      </c>
      <c r="P491" s="49"/>
      <c r="Q491" s="50">
        <v>0.0</v>
      </c>
      <c r="R491" s="51"/>
      <c r="S491" s="51"/>
      <c r="U491" s="52" t="s">
        <v>348</v>
      </c>
      <c r="V491" s="53">
        <v>6.836</v>
      </c>
      <c r="W491" s="53">
        <v>6.863</v>
      </c>
      <c r="X491" s="53">
        <v>6.863</v>
      </c>
      <c r="Y491" s="53">
        <v>6.828</v>
      </c>
    </row>
    <row r="492">
      <c r="A492" s="44">
        <v>45007.0</v>
      </c>
      <c r="B492" s="45">
        <v>75.550003</v>
      </c>
      <c r="C492" s="45">
        <v>76.5</v>
      </c>
      <c r="D492" s="45">
        <v>75.300003</v>
      </c>
      <c r="E492" s="45">
        <v>75.550003</v>
      </c>
      <c r="F492" s="45">
        <v>75.550003</v>
      </c>
      <c r="G492" s="45">
        <v>154142.0</v>
      </c>
      <c r="H492" s="45">
        <f>(G492-'Descriptive Stats'!$B$55)/('Descriptive Stats'!$B$56-'Descriptive Stats'!$B$55)</f>
        <v>0.005444190257</v>
      </c>
      <c r="I492" s="46">
        <f t="shared" si="2"/>
        <v>1.003986751</v>
      </c>
      <c r="J492" s="46">
        <f t="shared" si="3"/>
        <v>0.003986750831</v>
      </c>
      <c r="K492" s="47">
        <f t="shared" si="1"/>
        <v>1.199997</v>
      </c>
      <c r="L492" s="47">
        <f>(K492-'Descriptive Stats'!$B$60)/('Descriptive Stats'!$B$61-'Descriptive Stats'!$B$60)</f>
        <v>0.007256894681</v>
      </c>
      <c r="M492" s="54">
        <f t="shared" si="4"/>
        <v>0.3986750831</v>
      </c>
      <c r="N492" s="55">
        <f>(M492-'Descriptive Stats'!$B$65)/('Descriptive Stats'!$B$66-'Descriptive Stats'!$B$65)</f>
        <v>0.4039617246</v>
      </c>
      <c r="O492" s="58">
        <f t="shared" si="5"/>
        <v>-42.76133785</v>
      </c>
      <c r="P492" s="49"/>
      <c r="Q492" s="50">
        <v>0.0</v>
      </c>
      <c r="R492" s="51"/>
      <c r="S492" s="51"/>
      <c r="U492" s="52" t="s">
        <v>349</v>
      </c>
      <c r="V492" s="53">
        <v>6.811</v>
      </c>
      <c r="W492" s="53">
        <v>6.828</v>
      </c>
      <c r="X492" s="53">
        <v>6.831</v>
      </c>
      <c r="Y492" s="53">
        <v>6.811</v>
      </c>
    </row>
    <row r="493">
      <c r="A493" s="44">
        <v>45008.0</v>
      </c>
      <c r="B493" s="45">
        <v>75.5</v>
      </c>
      <c r="C493" s="45">
        <v>76.699997</v>
      </c>
      <c r="D493" s="45">
        <v>75.050003</v>
      </c>
      <c r="E493" s="45">
        <v>75.349998</v>
      </c>
      <c r="F493" s="45">
        <v>75.349998</v>
      </c>
      <c r="G493" s="45">
        <v>199926.0</v>
      </c>
      <c r="H493" s="45">
        <f>(G493-'Descriptive Stats'!$B$55)/('Descriptive Stats'!$B$56-'Descriptive Stats'!$B$55)</f>
        <v>0.008019662785</v>
      </c>
      <c r="I493" s="46">
        <f t="shared" si="2"/>
        <v>0.9973526804</v>
      </c>
      <c r="J493" s="46">
        <f t="shared" si="3"/>
        <v>-0.002647319551</v>
      </c>
      <c r="K493" s="47">
        <f t="shared" si="1"/>
        <v>1.649994</v>
      </c>
      <c r="L493" s="47">
        <f>(K493-'Descriptive Stats'!$B$60)/('Descriptive Stats'!$B$61-'Descriptive Stats'!$B$60)</f>
        <v>0.02031921802</v>
      </c>
      <c r="M493" s="57">
        <f t="shared" si="4"/>
        <v>-0.2647319551</v>
      </c>
      <c r="N493" s="55">
        <f>(M493-'Descriptive Stats'!$B$65)/('Descriptive Stats'!$B$66-'Descriptive Stats'!$B$65)</f>
        <v>0.379024112</v>
      </c>
      <c r="O493" s="56">
        <f t="shared" si="5"/>
        <v>29.70248213</v>
      </c>
      <c r="P493" s="49"/>
      <c r="Q493" s="50">
        <v>0.0</v>
      </c>
      <c r="R493" s="51"/>
      <c r="S493" s="51"/>
      <c r="U493" s="52" t="s">
        <v>350</v>
      </c>
      <c r="V493" s="53">
        <v>6.834</v>
      </c>
      <c r="W493" s="53">
        <v>6.848</v>
      </c>
      <c r="X493" s="53">
        <v>6.848</v>
      </c>
      <c r="Y493" s="53">
        <v>6.821</v>
      </c>
    </row>
    <row r="494">
      <c r="A494" s="44">
        <v>45009.0</v>
      </c>
      <c r="B494" s="45">
        <v>75.300003</v>
      </c>
      <c r="C494" s="45">
        <v>75.550003</v>
      </c>
      <c r="D494" s="45">
        <v>72.75</v>
      </c>
      <c r="E494" s="45">
        <v>72.900002</v>
      </c>
      <c r="F494" s="45">
        <v>72.900002</v>
      </c>
      <c r="G494" s="45">
        <v>191870.0</v>
      </c>
      <c r="H494" s="45">
        <f>(G494-'Descriptive Stats'!$B$55)/('Descriptive Stats'!$B$56-'Descriptive Stats'!$B$55)</f>
        <v>0.007566491226</v>
      </c>
      <c r="I494" s="46">
        <f t="shared" si="2"/>
        <v>0.9674851219</v>
      </c>
      <c r="J494" s="46">
        <f t="shared" si="3"/>
        <v>-0.0325148781</v>
      </c>
      <c r="K494" s="47">
        <f t="shared" si="1"/>
        <v>2.800003</v>
      </c>
      <c r="L494" s="47">
        <f>(K494-'Descriptive Stats'!$B$60)/('Descriptive Stats'!$B$61-'Descriptive Stats'!$B$60)</f>
        <v>0.05370119481</v>
      </c>
      <c r="M494" s="57">
        <f t="shared" si="4"/>
        <v>-3.25148781</v>
      </c>
      <c r="N494" s="55">
        <f>(M494-'Descriptive Stats'!$B$65)/('Descriptive Stats'!$B$66-'Descriptive Stats'!$B$65)</f>
        <v>0.26675132</v>
      </c>
      <c r="O494" s="56">
        <f t="shared" si="5"/>
        <v>-4.029490912</v>
      </c>
      <c r="P494" s="49"/>
      <c r="Q494" s="50">
        <v>0.0</v>
      </c>
      <c r="R494" s="51"/>
      <c r="S494" s="51"/>
      <c r="U494" s="52" t="s">
        <v>351</v>
      </c>
      <c r="V494" s="53">
        <v>6.831</v>
      </c>
      <c r="W494" s="53">
        <v>6.849</v>
      </c>
      <c r="X494" s="53">
        <v>6.849</v>
      </c>
      <c r="Y494" s="53">
        <v>6.816</v>
      </c>
    </row>
    <row r="495">
      <c r="A495" s="44">
        <v>45012.0</v>
      </c>
      <c r="B495" s="45">
        <v>72.400002</v>
      </c>
      <c r="C495" s="45">
        <v>72.849998</v>
      </c>
      <c r="D495" s="45">
        <v>70.050003</v>
      </c>
      <c r="E495" s="45">
        <v>70.400002</v>
      </c>
      <c r="F495" s="45">
        <v>70.400002</v>
      </c>
      <c r="G495" s="45">
        <v>252739.0</v>
      </c>
      <c r="H495" s="45">
        <f>(G495-'Descriptive Stats'!$B$55)/('Descriptive Stats'!$B$56-'Descriptive Stats'!$B$55)</f>
        <v>0.01099053537</v>
      </c>
      <c r="I495" s="46">
        <f t="shared" si="2"/>
        <v>0.9657064481</v>
      </c>
      <c r="J495" s="46">
        <f t="shared" si="3"/>
        <v>-0.03429355187</v>
      </c>
      <c r="K495" s="47">
        <f t="shared" si="1"/>
        <v>2.799995</v>
      </c>
      <c r="L495" s="47">
        <f>(K495-'Descriptive Stats'!$B$60)/('Descriptive Stats'!$B$61-'Descriptive Stats'!$B$60)</f>
        <v>0.05370096259</v>
      </c>
      <c r="M495" s="57">
        <f t="shared" si="4"/>
        <v>-3.429355187</v>
      </c>
      <c r="N495" s="55">
        <f>(M495-'Descriptive Stats'!$B$65)/('Descriptive Stats'!$B$66-'Descriptive Stats'!$B$65)</f>
        <v>0.2600652473</v>
      </c>
      <c r="O495" s="58">
        <f t="shared" si="5"/>
        <v>31.72408402</v>
      </c>
      <c r="P495" s="49"/>
      <c r="Q495" s="50">
        <v>0.0</v>
      </c>
      <c r="R495" s="51"/>
      <c r="S495" s="51"/>
      <c r="U495" s="52" t="s">
        <v>352</v>
      </c>
      <c r="V495" s="53">
        <v>6.831</v>
      </c>
      <c r="W495" s="53">
        <v>6.835</v>
      </c>
      <c r="X495" s="53">
        <v>6.844</v>
      </c>
      <c r="Y495" s="53">
        <v>6.819</v>
      </c>
    </row>
    <row r="496">
      <c r="A496" s="44">
        <v>45013.0</v>
      </c>
      <c r="B496" s="45">
        <v>70.599998</v>
      </c>
      <c r="C496" s="45">
        <v>70.599998</v>
      </c>
      <c r="D496" s="45">
        <v>68.050003</v>
      </c>
      <c r="E496" s="45">
        <v>68.550003</v>
      </c>
      <c r="F496" s="45">
        <v>68.550003</v>
      </c>
      <c r="G496" s="45">
        <v>2058438.0</v>
      </c>
      <c r="H496" s="45">
        <f>(G496-'Descriptive Stats'!$B$55)/('Descriptive Stats'!$B$56-'Descriptive Stats'!$B$55)</f>
        <v>0.1125659366</v>
      </c>
      <c r="I496" s="46">
        <f t="shared" si="2"/>
        <v>0.9737216059</v>
      </c>
      <c r="J496" s="46">
        <f t="shared" si="3"/>
        <v>-0.02627839414</v>
      </c>
      <c r="K496" s="47">
        <f t="shared" si="1"/>
        <v>2.549995</v>
      </c>
      <c r="L496" s="47">
        <f>(K496-'Descriptive Stats'!$B$60)/('Descriptive Stats'!$B$61-'Descriptive Stats'!$B$60)</f>
        <v>0.04644406791</v>
      </c>
      <c r="M496" s="57">
        <f t="shared" si="4"/>
        <v>-2.627839414</v>
      </c>
      <c r="N496" s="55">
        <f>(M496-'Descriptive Stats'!$B$65)/('Descriptive Stats'!$B$66-'Descriptive Stats'!$B$65)</f>
        <v>0.2901943968</v>
      </c>
      <c r="O496" s="56">
        <f t="shared" si="5"/>
        <v>714.4520632</v>
      </c>
      <c r="P496" s="49"/>
      <c r="Q496" s="50">
        <v>0.0</v>
      </c>
      <c r="R496" s="51"/>
      <c r="S496" s="51"/>
      <c r="U496" s="52" t="s">
        <v>353</v>
      </c>
      <c r="V496" s="53">
        <v>6.781</v>
      </c>
      <c r="W496" s="53">
        <v>6.821</v>
      </c>
      <c r="X496" s="53">
        <v>6.821</v>
      </c>
      <c r="Y496" s="53">
        <v>6.781</v>
      </c>
    </row>
    <row r="497">
      <c r="A497" s="44">
        <v>45014.0</v>
      </c>
      <c r="B497" s="45">
        <v>68.699997</v>
      </c>
      <c r="C497" s="45">
        <v>74.0</v>
      </c>
      <c r="D497" s="45">
        <v>68.199997</v>
      </c>
      <c r="E497" s="45">
        <v>72.099998</v>
      </c>
      <c r="F497" s="45">
        <v>72.099998</v>
      </c>
      <c r="G497" s="45">
        <v>672137.0</v>
      </c>
      <c r="H497" s="45">
        <f>(G497-'Descriptive Stats'!$B$55)/('Descriptive Stats'!$B$56-'Descriptive Stats'!$B$55)</f>
        <v>0.03458279528</v>
      </c>
      <c r="I497" s="46">
        <f t="shared" si="2"/>
        <v>1.051786942</v>
      </c>
      <c r="J497" s="46">
        <f t="shared" si="3"/>
        <v>0.05178694157</v>
      </c>
      <c r="K497" s="47">
        <f t="shared" si="1"/>
        <v>5.800003</v>
      </c>
      <c r="L497" s="47">
        <f>(K497-'Descriptive Stats'!$B$60)/('Descriptive Stats'!$B$61-'Descriptive Stats'!$B$60)</f>
        <v>0.140783931</v>
      </c>
      <c r="M497" s="54">
        <f t="shared" si="4"/>
        <v>5.178694157</v>
      </c>
      <c r="N497" s="55">
        <f>(M497-'Descriptive Stats'!$B$65)/('Descriptive Stats'!$B$66-'Descriptive Stats'!$B$65)</f>
        <v>0.5836436648</v>
      </c>
      <c r="O497" s="58">
        <f t="shared" si="5"/>
        <v>-67.34723125</v>
      </c>
      <c r="P497" s="49"/>
      <c r="Q497" s="50">
        <v>0.0</v>
      </c>
      <c r="R497" s="51"/>
      <c r="S497" s="51"/>
      <c r="U497" s="52" t="s">
        <v>354</v>
      </c>
      <c r="V497" s="53">
        <v>6.778</v>
      </c>
      <c r="W497" s="53">
        <v>6.804</v>
      </c>
      <c r="X497" s="53">
        <v>6.821</v>
      </c>
      <c r="Y497" s="53">
        <v>6.774</v>
      </c>
    </row>
    <row r="498">
      <c r="A498" s="44">
        <v>45016.0</v>
      </c>
      <c r="B498" s="45">
        <v>72.699997</v>
      </c>
      <c r="C498" s="45">
        <v>76.0</v>
      </c>
      <c r="D498" s="45">
        <v>71.300003</v>
      </c>
      <c r="E498" s="45">
        <v>72.75</v>
      </c>
      <c r="F498" s="45">
        <v>72.75</v>
      </c>
      <c r="G498" s="45">
        <v>2610066.0</v>
      </c>
      <c r="H498" s="45">
        <f>(G498-'Descriptive Stats'!$B$55)/('Descriptive Stats'!$B$56-'Descriptive Stats'!$B$55)</f>
        <v>0.1435964879</v>
      </c>
      <c r="I498" s="46">
        <f t="shared" si="2"/>
        <v>1.009015285</v>
      </c>
      <c r="J498" s="46">
        <f t="shared" si="3"/>
        <v>0.009015284577</v>
      </c>
      <c r="K498" s="47">
        <f t="shared" si="1"/>
        <v>4.699997</v>
      </c>
      <c r="L498" s="47">
        <f>(K498-'Descriptive Stats'!$B$60)/('Descriptive Stats'!$B$61-'Descriptive Stats'!$B$60)</f>
        <v>0.1088534202</v>
      </c>
      <c r="M498" s="54">
        <f t="shared" si="4"/>
        <v>0.9015284577</v>
      </c>
      <c r="N498" s="55">
        <f>(M498-'Descriptive Stats'!$B$65)/('Descriptive Stats'!$B$66-'Descriptive Stats'!$B$65)</f>
        <v>0.4228640906</v>
      </c>
      <c r="O498" s="58">
        <f t="shared" si="5"/>
        <v>288.3235114</v>
      </c>
      <c r="P498" s="49"/>
      <c r="Q498" s="50">
        <v>0.0</v>
      </c>
      <c r="R498" s="51"/>
      <c r="S498" s="51"/>
      <c r="U498" s="52" t="s">
        <v>355</v>
      </c>
      <c r="V498" s="53">
        <v>6.788</v>
      </c>
      <c r="W498" s="53">
        <v>6.825</v>
      </c>
      <c r="X498" s="53">
        <v>6.832</v>
      </c>
      <c r="Y498" s="53">
        <v>6.788</v>
      </c>
    </row>
    <row r="499">
      <c r="A499" s="44">
        <v>45019.0</v>
      </c>
      <c r="B499" s="45">
        <v>74.800003</v>
      </c>
      <c r="C499" s="45">
        <v>77.849998</v>
      </c>
      <c r="D499" s="45">
        <v>74.400002</v>
      </c>
      <c r="E499" s="45">
        <v>77.449997</v>
      </c>
      <c r="F499" s="45">
        <v>77.449997</v>
      </c>
      <c r="G499" s="45">
        <v>599836.0</v>
      </c>
      <c r="H499" s="45">
        <f>(G499-'Descriptive Stats'!$B$55)/('Descriptive Stats'!$B$56-'Descriptive Stats'!$B$55)</f>
        <v>0.03051567053</v>
      </c>
      <c r="I499" s="46">
        <f t="shared" si="2"/>
        <v>1.06460477</v>
      </c>
      <c r="J499" s="46">
        <f t="shared" si="3"/>
        <v>0.06460476976</v>
      </c>
      <c r="K499" s="47">
        <f t="shared" si="1"/>
        <v>3.449996</v>
      </c>
      <c r="L499" s="47">
        <f>(K499-'Descriptive Stats'!$B$60)/('Descriptive Stats'!$B$61-'Descriptive Stats'!$B$60)</f>
        <v>0.07256891779</v>
      </c>
      <c r="M499" s="54">
        <f t="shared" si="4"/>
        <v>6.460476976</v>
      </c>
      <c r="N499" s="55">
        <f>(M499-'Descriptive Stats'!$B$65)/('Descriptive Stats'!$B$66-'Descriptive Stats'!$B$65)</f>
        <v>0.6318261553</v>
      </c>
      <c r="O499" s="58">
        <f t="shared" si="5"/>
        <v>-77.01835892</v>
      </c>
      <c r="P499" s="49"/>
      <c r="Q499" s="50">
        <v>0.0</v>
      </c>
      <c r="R499" s="51"/>
      <c r="S499" s="51"/>
      <c r="U499" s="52" t="s">
        <v>356</v>
      </c>
      <c r="V499" s="53">
        <v>6.821</v>
      </c>
      <c r="W499" s="53">
        <v>6.871</v>
      </c>
      <c r="X499" s="53">
        <v>6.871</v>
      </c>
      <c r="Y499" s="53">
        <v>6.816</v>
      </c>
    </row>
    <row r="500">
      <c r="A500" s="44">
        <v>45021.0</v>
      </c>
      <c r="B500" s="45">
        <v>77.949997</v>
      </c>
      <c r="C500" s="45">
        <v>79.599998</v>
      </c>
      <c r="D500" s="45">
        <v>77.400002</v>
      </c>
      <c r="E500" s="45">
        <v>78.75</v>
      </c>
      <c r="F500" s="45">
        <v>78.75</v>
      </c>
      <c r="G500" s="45">
        <v>382874.0</v>
      </c>
      <c r="H500" s="45">
        <f>(G500-'Descriptive Stats'!$B$55)/('Descriptive Stats'!$B$56-'Descriptive Stats'!$B$55)</f>
        <v>0.01831097739</v>
      </c>
      <c r="I500" s="46">
        <f t="shared" si="2"/>
        <v>1.016785062</v>
      </c>
      <c r="J500" s="46">
        <f t="shared" si="3"/>
        <v>0.01678506198</v>
      </c>
      <c r="K500" s="47">
        <f t="shared" si="1"/>
        <v>2.199996</v>
      </c>
      <c r="L500" s="47">
        <f>(K500-'Descriptive Stats'!$B$60)/('Descriptive Stats'!$B$61-'Descriptive Stats'!$B$60)</f>
        <v>0.03628444438</v>
      </c>
      <c r="M500" s="54">
        <f t="shared" si="4"/>
        <v>1.678506198</v>
      </c>
      <c r="N500" s="55">
        <f>(M500-'Descriptive Stats'!$B$65)/('Descriptive Stats'!$B$66-'Descriptive Stats'!$B$65)</f>
        <v>0.4520708501</v>
      </c>
      <c r="O500" s="58">
        <f t="shared" si="5"/>
        <v>-36.17021986</v>
      </c>
      <c r="P500" s="49"/>
      <c r="Q500" s="50">
        <v>0.0</v>
      </c>
      <c r="R500" s="51"/>
      <c r="S500" s="51"/>
      <c r="U500" s="52" t="s">
        <v>357</v>
      </c>
      <c r="V500" s="53">
        <v>6.854</v>
      </c>
      <c r="W500" s="53">
        <v>6.892</v>
      </c>
      <c r="X500" s="53">
        <v>6.892</v>
      </c>
      <c r="Y500" s="53">
        <v>6.829</v>
      </c>
    </row>
    <row r="501">
      <c r="A501" s="44">
        <v>45022.0</v>
      </c>
      <c r="B501" s="45">
        <v>78.650002</v>
      </c>
      <c r="C501" s="45">
        <v>79.849998</v>
      </c>
      <c r="D501" s="45">
        <v>78.349998</v>
      </c>
      <c r="E501" s="45">
        <v>79.349998</v>
      </c>
      <c r="F501" s="45">
        <v>79.349998</v>
      </c>
      <c r="G501" s="45">
        <v>131281.0</v>
      </c>
      <c r="H501" s="45">
        <f>(G501-'Descriptive Stats'!$B$55)/('Descriptive Stats'!$B$56-'Descriptive Stats'!$B$55)</f>
        <v>0.004158197826</v>
      </c>
      <c r="I501" s="46">
        <f t="shared" si="2"/>
        <v>1.007619022</v>
      </c>
      <c r="J501" s="46">
        <f t="shared" si="3"/>
        <v>0.007619022222</v>
      </c>
      <c r="K501" s="47">
        <f t="shared" si="1"/>
        <v>1.5</v>
      </c>
      <c r="L501" s="47">
        <f>(K501-'Descriptive Stats'!$B$60)/('Descriptive Stats'!$B$61-'Descriptive Stats'!$B$60)</f>
        <v>0.01596525538</v>
      </c>
      <c r="M501" s="54">
        <f t="shared" si="4"/>
        <v>0.7619022222</v>
      </c>
      <c r="N501" s="55">
        <f>(M501-'Descriptive Stats'!$B$65)/('Descriptive Stats'!$B$66-'Descriptive Stats'!$B$65)</f>
        <v>0.4176155105</v>
      </c>
      <c r="O501" s="58">
        <f t="shared" si="5"/>
        <v>-65.71169628</v>
      </c>
      <c r="P501" s="49"/>
      <c r="Q501" s="50">
        <v>0.0</v>
      </c>
      <c r="R501" s="51"/>
      <c r="S501" s="51"/>
      <c r="U501" s="52">
        <v>44868.0</v>
      </c>
      <c r="V501" s="53">
        <v>6.855</v>
      </c>
      <c r="W501" s="53">
        <v>6.806</v>
      </c>
      <c r="X501" s="53">
        <v>6.864</v>
      </c>
      <c r="Y501" s="53">
        <v>6.792</v>
      </c>
    </row>
    <row r="502">
      <c r="A502" s="44">
        <v>45026.0</v>
      </c>
      <c r="B502" s="45">
        <v>79.75</v>
      </c>
      <c r="C502" s="45">
        <v>90.800003</v>
      </c>
      <c r="D502" s="45">
        <v>79.599998</v>
      </c>
      <c r="E502" s="45">
        <v>83.199997</v>
      </c>
      <c r="F502" s="45">
        <v>83.199997</v>
      </c>
      <c r="G502" s="45">
        <v>3408133.0</v>
      </c>
      <c r="H502" s="45">
        <f>(G502-'Descriptive Stats'!$B$55)/('Descriptive Stats'!$B$56-'Descriptive Stats'!$B$55)</f>
        <v>0.1884898924</v>
      </c>
      <c r="I502" s="46">
        <f t="shared" si="2"/>
        <v>1.048519207</v>
      </c>
      <c r="J502" s="46">
        <f t="shared" si="3"/>
        <v>0.04851920727</v>
      </c>
      <c r="K502" s="47">
        <f t="shared" si="1"/>
        <v>11.200005</v>
      </c>
      <c r="L502" s="47">
        <f>(K502-'Descriptive Stats'!$B$60)/('Descriptive Stats'!$B$61-'Descriptive Stats'!$B$60)</f>
        <v>0.2975329142</v>
      </c>
      <c r="M502" s="54">
        <f t="shared" si="4"/>
        <v>4.851920727</v>
      </c>
      <c r="N502" s="55">
        <f>(M502-'Descriptive Stats'!$B$65)/('Descriptive Stats'!$B$66-'Descriptive Stats'!$B$65)</f>
        <v>0.5713601816</v>
      </c>
      <c r="O502" s="58">
        <f t="shared" si="5"/>
        <v>2496.059597</v>
      </c>
      <c r="P502" s="49"/>
      <c r="Q502" s="50">
        <v>0.0</v>
      </c>
      <c r="R502" s="51"/>
      <c r="S502" s="51"/>
      <c r="U502" s="52">
        <v>44837.0</v>
      </c>
      <c r="V502" s="53">
        <v>6.809</v>
      </c>
      <c r="W502" s="53">
        <v>6.842</v>
      </c>
      <c r="X502" s="53">
        <v>6.842</v>
      </c>
      <c r="Y502" s="53">
        <v>6.789</v>
      </c>
    </row>
    <row r="503">
      <c r="A503" s="44">
        <v>45027.0</v>
      </c>
      <c r="B503" s="45">
        <v>83.599998</v>
      </c>
      <c r="C503" s="45">
        <v>86.25</v>
      </c>
      <c r="D503" s="45">
        <v>82.099998</v>
      </c>
      <c r="E503" s="45">
        <v>82.550003</v>
      </c>
      <c r="F503" s="45">
        <v>82.550003</v>
      </c>
      <c r="G503" s="45">
        <v>923903.0</v>
      </c>
      <c r="H503" s="45">
        <f>(G503-'Descriptive Stats'!$B$55)/('Descriptive Stats'!$B$56-'Descriptive Stats'!$B$55)</f>
        <v>0.04874530656</v>
      </c>
      <c r="I503" s="46">
        <f t="shared" si="2"/>
        <v>0.9921875718</v>
      </c>
      <c r="J503" s="46">
        <f t="shared" si="3"/>
        <v>-0.007812428166</v>
      </c>
      <c r="K503" s="47">
        <f t="shared" si="1"/>
        <v>4.150002</v>
      </c>
      <c r="L503" s="47">
        <f>(K503-'Descriptive Stats'!$B$60)/('Descriptive Stats'!$B$61-'Descriptive Stats'!$B$60)</f>
        <v>0.09288839706</v>
      </c>
      <c r="M503" s="57">
        <f t="shared" si="4"/>
        <v>-0.7812428166</v>
      </c>
      <c r="N503" s="55">
        <f>(M503-'Descriptive Stats'!$B$65)/('Descriptive Stats'!$B$66-'Descriptive Stats'!$B$65)</f>
        <v>0.3596083581</v>
      </c>
      <c r="O503" s="58">
        <f t="shared" si="5"/>
        <v>-72.89122813</v>
      </c>
      <c r="P503" s="49"/>
      <c r="Q503" s="50">
        <v>0.0</v>
      </c>
      <c r="R503" s="51"/>
      <c r="S503" s="51"/>
      <c r="U503" s="52">
        <v>44807.0</v>
      </c>
      <c r="V503" s="53">
        <v>6.845</v>
      </c>
      <c r="W503" s="53">
        <v>6.919</v>
      </c>
      <c r="X503" s="53">
        <v>6.919</v>
      </c>
      <c r="Y503" s="53">
        <v>6.842</v>
      </c>
    </row>
    <row r="504">
      <c r="A504" s="44">
        <v>45028.0</v>
      </c>
      <c r="B504" s="45">
        <v>83.0</v>
      </c>
      <c r="C504" s="45">
        <v>84.300003</v>
      </c>
      <c r="D504" s="45">
        <v>81.599998</v>
      </c>
      <c r="E504" s="45">
        <v>83.300003</v>
      </c>
      <c r="F504" s="45">
        <v>83.300003</v>
      </c>
      <c r="G504" s="45">
        <v>418601.0</v>
      </c>
      <c r="H504" s="45">
        <f>(G504-'Descriptive Stats'!$B$55)/('Descriptive Stats'!$B$56-'Descriptive Stats'!$B$55)</f>
        <v>0.02032071676</v>
      </c>
      <c r="I504" s="46">
        <f t="shared" si="2"/>
        <v>1.009085402</v>
      </c>
      <c r="J504" s="46">
        <f t="shared" si="3"/>
        <v>0.009085402456</v>
      </c>
      <c r="K504" s="47">
        <f t="shared" si="1"/>
        <v>2.700005</v>
      </c>
      <c r="L504" s="47">
        <f>(K504-'Descriptive Stats'!$B$60)/('Descriptive Stats'!$B$61-'Descriptive Stats'!$B$60)</f>
        <v>0.05079849499</v>
      </c>
      <c r="M504" s="54">
        <f t="shared" si="4"/>
        <v>0.9085402456</v>
      </c>
      <c r="N504" s="55">
        <f>(M504-'Descriptive Stats'!$B$65)/('Descriptive Stats'!$B$66-'Descriptive Stats'!$B$65)</f>
        <v>0.4231276652</v>
      </c>
      <c r="O504" s="58">
        <f t="shared" si="5"/>
        <v>-54.69210512</v>
      </c>
      <c r="P504" s="49"/>
      <c r="Q504" s="50">
        <v>0.0</v>
      </c>
      <c r="R504" s="51"/>
      <c r="S504" s="51"/>
      <c r="U504" s="52">
        <v>44776.0</v>
      </c>
      <c r="V504" s="53">
        <v>6.895</v>
      </c>
      <c r="W504" s="53">
        <v>6.892</v>
      </c>
      <c r="X504" s="53">
        <v>6.904</v>
      </c>
      <c r="Y504" s="53">
        <v>6.881</v>
      </c>
    </row>
    <row r="505">
      <c r="A505" s="44">
        <v>45029.0</v>
      </c>
      <c r="B505" s="45">
        <v>83.300003</v>
      </c>
      <c r="C505" s="45">
        <v>84.199997</v>
      </c>
      <c r="D505" s="45">
        <v>81.550003</v>
      </c>
      <c r="E505" s="45">
        <v>82.449997</v>
      </c>
      <c r="F505" s="45">
        <v>82.449997</v>
      </c>
      <c r="G505" s="45">
        <v>220515.0</v>
      </c>
      <c r="H505" s="45">
        <f>(G505-'Descriptive Stats'!$B$55)/('Descriptive Stats'!$B$56-'Descriptive Stats'!$B$55)</f>
        <v>0.009177849136</v>
      </c>
      <c r="I505" s="46">
        <f t="shared" si="2"/>
        <v>0.9897958467</v>
      </c>
      <c r="J505" s="46">
        <f t="shared" si="3"/>
        <v>-0.01020415329</v>
      </c>
      <c r="K505" s="47">
        <f t="shared" si="1"/>
        <v>2.649994</v>
      </c>
      <c r="L505" s="47">
        <f>(K505-'Descriptive Stats'!$B$60)/('Descriptive Stats'!$B$61-'Descriptive Stats'!$B$60)</f>
        <v>0.04934679675</v>
      </c>
      <c r="M505" s="57">
        <f t="shared" si="4"/>
        <v>-1.020415329</v>
      </c>
      <c r="N505" s="55">
        <f>(M505-'Descriptive Stats'!$B$65)/('Descriptive Stats'!$B$66-'Descriptive Stats'!$B$65)</f>
        <v>0.3506178122</v>
      </c>
      <c r="O505" s="58">
        <f t="shared" si="5"/>
        <v>-47.32095719</v>
      </c>
      <c r="P505" s="49"/>
      <c r="Q505" s="50">
        <v>0.0</v>
      </c>
      <c r="R505" s="51"/>
      <c r="S505" s="51"/>
      <c r="U505" s="52">
        <v>44745.0</v>
      </c>
      <c r="V505" s="53">
        <v>6.888</v>
      </c>
      <c r="W505" s="53">
        <v>6.856</v>
      </c>
      <c r="X505" s="53">
        <v>6.896</v>
      </c>
      <c r="Y505" s="53">
        <v>6.856</v>
      </c>
    </row>
    <row r="506">
      <c r="A506" s="44">
        <v>45033.0</v>
      </c>
      <c r="B506" s="45">
        <v>81.949997</v>
      </c>
      <c r="C506" s="45">
        <v>83.650002</v>
      </c>
      <c r="D506" s="45">
        <v>81.849998</v>
      </c>
      <c r="E506" s="45">
        <v>82.849998</v>
      </c>
      <c r="F506" s="45">
        <v>82.849998</v>
      </c>
      <c r="G506" s="45">
        <v>150352.0</v>
      </c>
      <c r="H506" s="45">
        <f>(G506-'Descriptive Stats'!$B$55)/('Descriptive Stats'!$B$56-'Descriptive Stats'!$B$55)</f>
        <v>0.005230992614</v>
      </c>
      <c r="I506" s="46">
        <f t="shared" si="2"/>
        <v>1.004851437</v>
      </c>
      <c r="J506" s="46">
        <f t="shared" si="3"/>
        <v>0.004851437411</v>
      </c>
      <c r="K506" s="47">
        <f t="shared" si="1"/>
        <v>1.800004</v>
      </c>
      <c r="L506" s="47">
        <f>(K506-'Descriptive Stats'!$B$60)/('Descriptive Stats'!$B$61-'Descriptive Stats'!$B$60)</f>
        <v>0.02467364511</v>
      </c>
      <c r="M506" s="54">
        <f t="shared" si="4"/>
        <v>0.4851437411</v>
      </c>
      <c r="N506" s="55">
        <f>(M506-'Descriptive Stats'!$B$65)/('Descriptive Stats'!$B$66-'Descriptive Stats'!$B$65)</f>
        <v>0.4072120999</v>
      </c>
      <c r="O506" s="56">
        <f t="shared" si="5"/>
        <v>-31.81779017</v>
      </c>
      <c r="P506" s="49"/>
      <c r="Q506" s="50">
        <v>0.0</v>
      </c>
      <c r="R506" s="51"/>
      <c r="S506" s="51"/>
      <c r="U506" s="52">
        <v>44654.0</v>
      </c>
      <c r="V506" s="53">
        <v>6.813</v>
      </c>
      <c r="W506" s="53">
        <v>6.813</v>
      </c>
      <c r="X506" s="53">
        <v>6.824</v>
      </c>
      <c r="Y506" s="53">
        <v>6.802</v>
      </c>
    </row>
    <row r="507">
      <c r="A507" s="44">
        <v>45034.0</v>
      </c>
      <c r="B507" s="45">
        <v>83.0</v>
      </c>
      <c r="C507" s="45">
        <v>84.0</v>
      </c>
      <c r="D507" s="45">
        <v>80.75</v>
      </c>
      <c r="E507" s="45">
        <v>81.150002</v>
      </c>
      <c r="F507" s="45">
        <v>81.150002</v>
      </c>
      <c r="G507" s="45">
        <v>316537.0</v>
      </c>
      <c r="H507" s="45">
        <f>(G507-'Descriptive Stats'!$B$55)/('Descriptive Stats'!$B$56-'Descriptive Stats'!$B$55)</f>
        <v>0.01457934361</v>
      </c>
      <c r="I507" s="46">
        <f t="shared" si="2"/>
        <v>0.9794810375</v>
      </c>
      <c r="J507" s="46">
        <f t="shared" si="3"/>
        <v>-0.02051896247</v>
      </c>
      <c r="K507" s="47">
        <f t="shared" si="1"/>
        <v>3.25</v>
      </c>
      <c r="L507" s="47">
        <f>(K507-'Descriptive Stats'!$B$60)/('Descriptive Stats'!$B$61-'Descriptive Stats'!$B$60)</f>
        <v>0.06676351815</v>
      </c>
      <c r="M507" s="57">
        <f t="shared" si="4"/>
        <v>-2.051896247</v>
      </c>
      <c r="N507" s="55">
        <f>(M507-'Descriptive Stats'!$B$65)/('Descriptive Stats'!$B$66-'Descriptive Stats'!$B$65)</f>
        <v>0.3118442237</v>
      </c>
      <c r="O507" s="56">
        <f t="shared" si="5"/>
        <v>110.5306215</v>
      </c>
      <c r="P507" s="49"/>
      <c r="Q507" s="50">
        <v>0.0</v>
      </c>
      <c r="R507" s="51"/>
      <c r="S507" s="51"/>
      <c r="U507" s="52">
        <v>44623.0</v>
      </c>
      <c r="V507" s="53">
        <v>6.826</v>
      </c>
      <c r="W507" s="53">
        <v>6.856</v>
      </c>
      <c r="X507" s="53">
        <v>6.856</v>
      </c>
      <c r="Y507" s="53">
        <v>6.823</v>
      </c>
    </row>
    <row r="508">
      <c r="A508" s="44">
        <v>45035.0</v>
      </c>
      <c r="B508" s="45">
        <v>81.5</v>
      </c>
      <c r="C508" s="45">
        <v>85.75</v>
      </c>
      <c r="D508" s="45">
        <v>81.0</v>
      </c>
      <c r="E508" s="45">
        <v>84.150002</v>
      </c>
      <c r="F508" s="45">
        <v>84.150002</v>
      </c>
      <c r="G508" s="45">
        <v>1274756.0</v>
      </c>
      <c r="H508" s="45">
        <f>(G508-'Descriptive Stats'!$B$55)/('Descriptive Stats'!$B$56-'Descriptive Stats'!$B$55)</f>
        <v>0.06848172677</v>
      </c>
      <c r="I508" s="46">
        <f t="shared" si="2"/>
        <v>1.036968576</v>
      </c>
      <c r="J508" s="46">
        <f t="shared" si="3"/>
        <v>0.0369685758</v>
      </c>
      <c r="K508" s="47">
        <f t="shared" si="1"/>
        <v>4.75</v>
      </c>
      <c r="L508" s="47">
        <f>(K508-'Descriptive Stats'!$B$60)/('Descriptive Stats'!$B$61-'Descriptive Stats'!$B$60)</f>
        <v>0.1103048862</v>
      </c>
      <c r="M508" s="54">
        <f t="shared" si="4"/>
        <v>3.69685758</v>
      </c>
      <c r="N508" s="55">
        <f>(M508-'Descriptive Stats'!$B$65)/('Descriptive Stats'!$B$66-'Descriptive Stats'!$B$65)</f>
        <v>0.5279411107</v>
      </c>
      <c r="O508" s="56">
        <f t="shared" si="5"/>
        <v>302.7194293</v>
      </c>
      <c r="P508" s="49"/>
      <c r="Q508" s="50">
        <v>0.0</v>
      </c>
      <c r="R508" s="51"/>
      <c r="S508" s="51"/>
      <c r="U508" s="52">
        <v>44595.0</v>
      </c>
      <c r="V508" s="53">
        <v>6.814</v>
      </c>
      <c r="W508" s="53">
        <v>6.799</v>
      </c>
      <c r="X508" s="53">
        <v>6.817</v>
      </c>
      <c r="Y508" s="53">
        <v>6.797</v>
      </c>
    </row>
    <row r="509">
      <c r="A509" s="44">
        <v>45036.0</v>
      </c>
      <c r="B509" s="45">
        <v>85.0</v>
      </c>
      <c r="C509" s="45">
        <v>85.400002</v>
      </c>
      <c r="D509" s="45">
        <v>83.099998</v>
      </c>
      <c r="E509" s="45">
        <v>83.400002</v>
      </c>
      <c r="F509" s="45">
        <v>83.400002</v>
      </c>
      <c r="G509" s="45">
        <v>340479.0</v>
      </c>
      <c r="H509" s="45">
        <f>(G509-'Descriptive Stats'!$B$55)/('Descriptive Stats'!$B$56-'Descriptive Stats'!$B$55)</f>
        <v>0.01592614519</v>
      </c>
      <c r="I509" s="46">
        <f t="shared" si="2"/>
        <v>0.9910873442</v>
      </c>
      <c r="J509" s="46">
        <f t="shared" si="3"/>
        <v>-0.00891265576</v>
      </c>
      <c r="K509" s="47">
        <f t="shared" si="1"/>
        <v>2.300004</v>
      </c>
      <c r="L509" s="47">
        <f>(K509-'Descriptive Stats'!$B$60)/('Descriptive Stats'!$B$61-'Descriptive Stats'!$B$60)</f>
        <v>0.03918743447</v>
      </c>
      <c r="M509" s="57">
        <f t="shared" si="4"/>
        <v>-0.891265576</v>
      </c>
      <c r="N509" s="55">
        <f>(M509-'Descriptive Stats'!$B$65)/('Descriptive Stats'!$B$66-'Descriptive Stats'!$B$65)</f>
        <v>0.3554725791</v>
      </c>
      <c r="O509" s="58">
        <f t="shared" si="5"/>
        <v>-73.29065327</v>
      </c>
      <c r="P509" s="49"/>
      <c r="Q509" s="50">
        <v>0.0</v>
      </c>
      <c r="R509" s="51"/>
      <c r="S509" s="51"/>
      <c r="U509" s="52" t="s">
        <v>358</v>
      </c>
      <c r="V509" s="53">
        <v>6.77</v>
      </c>
      <c r="W509" s="53">
        <v>6.777</v>
      </c>
      <c r="X509" s="53">
        <v>6.777</v>
      </c>
      <c r="Y509" s="53">
        <v>6.749</v>
      </c>
    </row>
    <row r="510">
      <c r="A510" s="44">
        <v>45037.0</v>
      </c>
      <c r="B510" s="45">
        <v>83.849998</v>
      </c>
      <c r="C510" s="45">
        <v>84.099998</v>
      </c>
      <c r="D510" s="45">
        <v>81.449997</v>
      </c>
      <c r="E510" s="45">
        <v>83.5</v>
      </c>
      <c r="F510" s="45">
        <v>83.5</v>
      </c>
      <c r="G510" s="45">
        <v>329591.0</v>
      </c>
      <c r="H510" s="45">
        <f>(G510-'Descriptive Stats'!$B$55)/('Descriptive Stats'!$B$56-'Descriptive Stats'!$B$55)</f>
        <v>0.01531366605</v>
      </c>
      <c r="I510" s="46">
        <f t="shared" si="2"/>
        <v>1.001199017</v>
      </c>
      <c r="J510" s="46">
        <f t="shared" si="3"/>
        <v>0.001199016758</v>
      </c>
      <c r="K510" s="47">
        <f t="shared" si="1"/>
        <v>2.650001</v>
      </c>
      <c r="L510" s="47">
        <f>(K510-'Descriptive Stats'!$B$60)/('Descriptive Stats'!$B$61-'Descriptive Stats'!$B$60)</f>
        <v>0.04934699994</v>
      </c>
      <c r="M510" s="54">
        <f t="shared" si="4"/>
        <v>0.1199016758</v>
      </c>
      <c r="N510" s="55">
        <f>(M510-'Descriptive Stats'!$B$65)/('Descriptive Stats'!$B$66-'Descriptive Stats'!$B$65)</f>
        <v>0.3934825725</v>
      </c>
      <c r="O510" s="56">
        <f t="shared" si="5"/>
        <v>-3.197847738</v>
      </c>
      <c r="P510" s="49"/>
      <c r="Q510" s="50">
        <v>0.0</v>
      </c>
      <c r="R510" s="51"/>
      <c r="S510" s="51"/>
      <c r="U510" s="52" t="s">
        <v>359</v>
      </c>
      <c r="V510" s="53">
        <v>6.749</v>
      </c>
      <c r="W510" s="53">
        <v>6.77</v>
      </c>
      <c r="X510" s="53">
        <v>6.77</v>
      </c>
      <c r="Y510" s="53">
        <v>6.738</v>
      </c>
    </row>
    <row r="511">
      <c r="A511" s="44">
        <v>45040.0</v>
      </c>
      <c r="B511" s="45">
        <v>83.900002</v>
      </c>
      <c r="C511" s="45">
        <v>85.050003</v>
      </c>
      <c r="D511" s="45">
        <v>82.349998</v>
      </c>
      <c r="E511" s="45">
        <v>83.849998</v>
      </c>
      <c r="F511" s="45">
        <v>83.849998</v>
      </c>
      <c r="G511" s="45">
        <v>254331.0</v>
      </c>
      <c r="H511" s="45">
        <f>(G511-'Descriptive Stats'!$B$55)/('Descriptive Stats'!$B$56-'Descriptive Stats'!$B$55)</f>
        <v>0.01108008964</v>
      </c>
      <c r="I511" s="46">
        <f t="shared" si="2"/>
        <v>1.004191593</v>
      </c>
      <c r="J511" s="46">
        <f t="shared" si="3"/>
        <v>0.004191592814</v>
      </c>
      <c r="K511" s="47">
        <f t="shared" si="1"/>
        <v>2.700005</v>
      </c>
      <c r="L511" s="47">
        <f>(K511-'Descriptive Stats'!$B$60)/('Descriptive Stats'!$B$61-'Descriptive Stats'!$B$60)</f>
        <v>0.05079849499</v>
      </c>
      <c r="M511" s="54">
        <f t="shared" si="4"/>
        <v>0.4191592814</v>
      </c>
      <c r="N511" s="55">
        <f>(M511-'Descriptive Stats'!$B$65)/('Descriptive Stats'!$B$66-'Descriptive Stats'!$B$65)</f>
        <v>0.40473173</v>
      </c>
      <c r="O511" s="58">
        <f t="shared" si="5"/>
        <v>-22.83436138</v>
      </c>
      <c r="P511" s="49"/>
      <c r="Q511" s="50">
        <v>0.0</v>
      </c>
      <c r="R511" s="51"/>
      <c r="S511" s="51"/>
      <c r="U511" s="52" t="s">
        <v>360</v>
      </c>
      <c r="V511" s="53">
        <v>6.759</v>
      </c>
      <c r="W511" s="53">
        <v>6.777</v>
      </c>
      <c r="X511" s="53">
        <v>6.784</v>
      </c>
      <c r="Y511" s="53">
        <v>6.749</v>
      </c>
    </row>
    <row r="512">
      <c r="A512" s="44">
        <v>45041.0</v>
      </c>
      <c r="B512" s="45">
        <v>83.849998</v>
      </c>
      <c r="C512" s="45">
        <v>85.849998</v>
      </c>
      <c r="D512" s="45">
        <v>83.599998</v>
      </c>
      <c r="E512" s="45">
        <v>85.25</v>
      </c>
      <c r="F512" s="45">
        <v>85.25</v>
      </c>
      <c r="G512" s="45">
        <v>183829.0</v>
      </c>
      <c r="H512" s="45">
        <f>(G512-'Descriptive Stats'!$B$55)/('Descriptive Stats'!$B$56-'Descriptive Stats'!$B$55)</f>
        <v>0.007114163456</v>
      </c>
      <c r="I512" s="46">
        <f t="shared" si="2"/>
        <v>1.016696506</v>
      </c>
      <c r="J512" s="46">
        <f t="shared" si="3"/>
        <v>0.01669650606</v>
      </c>
      <c r="K512" s="47">
        <f t="shared" si="1"/>
        <v>2.25</v>
      </c>
      <c r="L512" s="47">
        <f>(K512-'Descriptive Stats'!$B$60)/('Descriptive Stats'!$B$61-'Descriptive Stats'!$B$60)</f>
        <v>0.03773593943</v>
      </c>
      <c r="M512" s="54">
        <f t="shared" si="4"/>
        <v>1.669650606</v>
      </c>
      <c r="N512" s="55">
        <f>(M512-'Descriptive Stats'!$B$65)/('Descriptive Stats'!$B$66-'Descriptive Stats'!$B$65)</f>
        <v>0.4517379666</v>
      </c>
      <c r="O512" s="58">
        <f t="shared" si="5"/>
        <v>-27.72056886</v>
      </c>
      <c r="P512" s="49"/>
      <c r="Q512" s="50">
        <v>0.0</v>
      </c>
      <c r="R512" s="51"/>
      <c r="S512" s="51"/>
      <c r="U512" s="52" t="s">
        <v>361</v>
      </c>
      <c r="V512" s="53">
        <v>6.739</v>
      </c>
      <c r="W512" s="53">
        <v>6.792</v>
      </c>
      <c r="X512" s="53">
        <v>6.792</v>
      </c>
      <c r="Y512" s="53">
        <v>6.739</v>
      </c>
    </row>
    <row r="513">
      <c r="A513" s="44">
        <v>45042.0</v>
      </c>
      <c r="B513" s="45">
        <v>85.449997</v>
      </c>
      <c r="C513" s="45">
        <v>89.0</v>
      </c>
      <c r="D513" s="45">
        <v>85.0</v>
      </c>
      <c r="E513" s="45">
        <v>88.0</v>
      </c>
      <c r="F513" s="45">
        <v>88.0</v>
      </c>
      <c r="G513" s="45">
        <v>660296.0</v>
      </c>
      <c r="H513" s="45">
        <f>(G513-'Descriptive Stats'!$B$55)/('Descriptive Stats'!$B$56-'Descriptive Stats'!$B$55)</f>
        <v>0.03391670734</v>
      </c>
      <c r="I513" s="46">
        <f t="shared" si="2"/>
        <v>1.032258065</v>
      </c>
      <c r="J513" s="46">
        <f t="shared" si="3"/>
        <v>0.03225806452</v>
      </c>
      <c r="K513" s="47">
        <f t="shared" si="1"/>
        <v>4</v>
      </c>
      <c r="L513" s="47">
        <f>(K513-'Descriptive Stats'!$B$60)/('Descriptive Stats'!$B$61-'Descriptive Stats'!$B$60)</f>
        <v>0.08853420219</v>
      </c>
      <c r="M513" s="54">
        <f t="shared" si="4"/>
        <v>3.225806452</v>
      </c>
      <c r="N513" s="55">
        <f>(M513-'Descriptive Stats'!$B$65)/('Descriptive Stats'!$B$66-'Descriptive Stats'!$B$65)</f>
        <v>0.5102341979</v>
      </c>
      <c r="O513" s="58">
        <f t="shared" si="5"/>
        <v>259.1903345</v>
      </c>
      <c r="P513" s="49"/>
      <c r="Q513" s="50">
        <v>0.0</v>
      </c>
      <c r="R513" s="51"/>
      <c r="S513" s="51"/>
      <c r="U513" s="52" t="s">
        <v>362</v>
      </c>
      <c r="V513" s="53">
        <v>6.749</v>
      </c>
      <c r="W513" s="53">
        <v>6.783</v>
      </c>
      <c r="X513" s="53">
        <v>6.783</v>
      </c>
      <c r="Y513" s="53">
        <v>6.723</v>
      </c>
    </row>
    <row r="514">
      <c r="A514" s="44">
        <v>45043.0</v>
      </c>
      <c r="B514" s="45">
        <v>88.5</v>
      </c>
      <c r="C514" s="45">
        <v>89.099998</v>
      </c>
      <c r="D514" s="45">
        <v>86.0</v>
      </c>
      <c r="E514" s="45">
        <v>86.949997</v>
      </c>
      <c r="F514" s="45">
        <v>86.949997</v>
      </c>
      <c r="G514" s="45">
        <v>382679.0</v>
      </c>
      <c r="H514" s="45">
        <f>(G514-'Descriptive Stats'!$B$55)/('Descriptive Stats'!$B$56-'Descriptive Stats'!$B$55)</f>
        <v>0.01830000812</v>
      </c>
      <c r="I514" s="46">
        <f t="shared" si="2"/>
        <v>0.9880681477</v>
      </c>
      <c r="J514" s="46">
        <f t="shared" si="3"/>
        <v>-0.01193185227</v>
      </c>
      <c r="K514" s="47">
        <f t="shared" si="1"/>
        <v>3.099998</v>
      </c>
      <c r="L514" s="47">
        <f>(K514-'Descriptive Stats'!$B$60)/('Descriptive Stats'!$B$61-'Descriptive Stats'!$B$60)</f>
        <v>0.06240932329</v>
      </c>
      <c r="M514" s="57">
        <f t="shared" si="4"/>
        <v>-1.193185227</v>
      </c>
      <c r="N514" s="55">
        <f>(M514-'Descriptive Stats'!$B$65)/('Descriptive Stats'!$B$66-'Descriptive Stats'!$B$65)</f>
        <v>0.3441233547</v>
      </c>
      <c r="O514" s="58">
        <f t="shared" si="5"/>
        <v>-42.04432558</v>
      </c>
      <c r="P514" s="49"/>
      <c r="Q514" s="50">
        <v>0.0</v>
      </c>
      <c r="R514" s="51"/>
      <c r="S514" s="51"/>
      <c r="U514" s="52" t="s">
        <v>363</v>
      </c>
      <c r="V514" s="53">
        <v>6.693</v>
      </c>
      <c r="W514" s="53">
        <v>6.681</v>
      </c>
      <c r="X514" s="53">
        <v>6.699</v>
      </c>
      <c r="Y514" s="53">
        <v>6.667</v>
      </c>
    </row>
    <row r="515">
      <c r="A515" s="44">
        <v>45044.0</v>
      </c>
      <c r="B515" s="45">
        <v>87.349998</v>
      </c>
      <c r="C515" s="45">
        <v>88.0</v>
      </c>
      <c r="D515" s="45">
        <v>86.5</v>
      </c>
      <c r="E515" s="45">
        <v>87.5</v>
      </c>
      <c r="F515" s="45">
        <v>87.5</v>
      </c>
      <c r="G515" s="45">
        <v>313106.0</v>
      </c>
      <c r="H515" s="45">
        <f>(G515-'Descriptive Stats'!$B$55)/('Descriptive Stats'!$B$56-'Descriptive Stats'!$B$55)</f>
        <v>0.01438634068</v>
      </c>
      <c r="I515" s="46">
        <f t="shared" si="2"/>
        <v>1.006325509</v>
      </c>
      <c r="J515" s="46">
        <f t="shared" si="3"/>
        <v>0.006325509131</v>
      </c>
      <c r="K515" s="47">
        <f t="shared" si="1"/>
        <v>1.5</v>
      </c>
      <c r="L515" s="47">
        <f>(K515-'Descriptive Stats'!$B$60)/('Descriptive Stats'!$B$61-'Descriptive Stats'!$B$60)</f>
        <v>0.01596525538</v>
      </c>
      <c r="M515" s="54">
        <f t="shared" si="4"/>
        <v>0.6325509131</v>
      </c>
      <c r="N515" s="55">
        <f>(M515-'Descriptive Stats'!$B$65)/('Descriptive Stats'!$B$66-'Descriptive Stats'!$B$65)</f>
        <v>0.4127531671</v>
      </c>
      <c r="O515" s="58">
        <f t="shared" si="5"/>
        <v>-18.1805116</v>
      </c>
      <c r="P515" s="65" t="s">
        <v>135</v>
      </c>
      <c r="Q515" s="50">
        <v>0.5</v>
      </c>
      <c r="R515" s="51"/>
      <c r="S515" s="51"/>
      <c r="U515" s="52" t="s">
        <v>364</v>
      </c>
      <c r="V515" s="53">
        <v>6.663</v>
      </c>
      <c r="W515" s="53">
        <v>6.686</v>
      </c>
      <c r="X515" s="53">
        <v>6.686</v>
      </c>
      <c r="Y515" s="53">
        <v>6.656</v>
      </c>
    </row>
    <row r="516">
      <c r="A516" s="44">
        <v>45048.0</v>
      </c>
      <c r="B516" s="45">
        <v>95.0</v>
      </c>
      <c r="C516" s="45">
        <v>96.300003</v>
      </c>
      <c r="D516" s="45">
        <v>90.0</v>
      </c>
      <c r="E516" s="45">
        <v>90.75</v>
      </c>
      <c r="F516" s="45">
        <v>90.75</v>
      </c>
      <c r="G516" s="45">
        <v>3764101.0</v>
      </c>
      <c r="H516" s="45">
        <f>(G516-'Descriptive Stats'!$B$55)/('Descriptive Stats'!$B$56-'Descriptive Stats'!$B$55)</f>
        <v>0.2085140451</v>
      </c>
      <c r="I516" s="46">
        <f t="shared" si="2"/>
        <v>1.037142857</v>
      </c>
      <c r="J516" s="46">
        <f t="shared" si="3"/>
        <v>0.03714285714</v>
      </c>
      <c r="K516" s="47">
        <f t="shared" si="1"/>
        <v>6.300003</v>
      </c>
      <c r="L516" s="47">
        <f>(K516-'Descriptive Stats'!$B$60)/('Descriptive Stats'!$B$61-'Descriptive Stats'!$B$60)</f>
        <v>0.1552977203</v>
      </c>
      <c r="M516" s="54">
        <f t="shared" si="4"/>
        <v>3.714285714</v>
      </c>
      <c r="N516" s="55">
        <f>(M516-'Descriptive Stats'!$B$65)/('Descriptive Stats'!$B$66-'Descriptive Stats'!$B$65)</f>
        <v>0.528596238</v>
      </c>
      <c r="O516" s="58">
        <f t="shared" si="5"/>
        <v>1102.181051</v>
      </c>
      <c r="P516" s="49"/>
      <c r="Q516" s="50">
        <v>0.0</v>
      </c>
      <c r="R516" s="51"/>
      <c r="S516" s="51"/>
      <c r="U516" s="52" t="s">
        <v>365</v>
      </c>
      <c r="V516" s="53">
        <v>6.674</v>
      </c>
      <c r="W516" s="53">
        <v>6.714</v>
      </c>
      <c r="X516" s="53">
        <v>6.714</v>
      </c>
      <c r="Y516" s="53">
        <v>6.667</v>
      </c>
    </row>
    <row r="517">
      <c r="A517" s="44">
        <v>45049.0</v>
      </c>
      <c r="B517" s="45">
        <v>90.0</v>
      </c>
      <c r="C517" s="45">
        <v>94.449997</v>
      </c>
      <c r="D517" s="45">
        <v>89.550003</v>
      </c>
      <c r="E517" s="45">
        <v>93.449997</v>
      </c>
      <c r="F517" s="45">
        <v>93.449997</v>
      </c>
      <c r="G517" s="45">
        <v>1155393.0</v>
      </c>
      <c r="H517" s="45">
        <f>(G517-'Descriptive Stats'!$B$55)/('Descriptive Stats'!$B$56-'Descriptive Stats'!$B$55)</f>
        <v>0.06176723858</v>
      </c>
      <c r="I517" s="46">
        <f t="shared" si="2"/>
        <v>1.029752033</v>
      </c>
      <c r="J517" s="46">
        <f t="shared" si="3"/>
        <v>0.02975203306</v>
      </c>
      <c r="K517" s="47">
        <f t="shared" si="1"/>
        <v>4.899994</v>
      </c>
      <c r="L517" s="47">
        <f>(K517-'Descriptive Stats'!$B$60)/('Descriptive Stats'!$B$61-'Descriptive Stats'!$B$60)</f>
        <v>0.1146588489</v>
      </c>
      <c r="M517" s="54">
        <f t="shared" si="4"/>
        <v>2.975203306</v>
      </c>
      <c r="N517" s="55">
        <f>(M517-'Descriptive Stats'!$B$65)/('Descriptive Stats'!$B$66-'Descriptive Stats'!$B$65)</f>
        <v>0.500813972</v>
      </c>
      <c r="O517" s="56">
        <f t="shared" si="5"/>
        <v>-69.3049416</v>
      </c>
      <c r="P517" s="49"/>
      <c r="Q517" s="50">
        <v>0.0</v>
      </c>
      <c r="R517" s="51"/>
      <c r="S517" s="51"/>
      <c r="U517" s="52" t="s">
        <v>366</v>
      </c>
      <c r="V517" s="53">
        <v>6.686</v>
      </c>
      <c r="W517" s="53">
        <v>6.707</v>
      </c>
      <c r="X517" s="53">
        <v>6.707</v>
      </c>
      <c r="Y517" s="53">
        <v>6.656</v>
      </c>
    </row>
    <row r="518">
      <c r="A518" s="44">
        <v>45050.0</v>
      </c>
      <c r="B518" s="45">
        <v>93.650002</v>
      </c>
      <c r="C518" s="45">
        <v>96.650002</v>
      </c>
      <c r="D518" s="45">
        <v>92.349998</v>
      </c>
      <c r="E518" s="45">
        <v>95.75</v>
      </c>
      <c r="F518" s="45">
        <v>95.75</v>
      </c>
      <c r="G518" s="45">
        <v>1137258.0</v>
      </c>
      <c r="H518" s="45">
        <f>(G518-'Descriptive Stats'!$B$55)/('Descriptive Stats'!$B$56-'Descriptive Stats'!$B$55)</f>
        <v>0.06074709629</v>
      </c>
      <c r="I518" s="46">
        <f t="shared" si="2"/>
        <v>1.024612125</v>
      </c>
      <c r="J518" s="46">
        <f t="shared" si="3"/>
        <v>0.02461212492</v>
      </c>
      <c r="K518" s="47">
        <f t="shared" si="1"/>
        <v>4.300004</v>
      </c>
      <c r="L518" s="47">
        <f>(K518-'Descriptive Stats'!$B$60)/('Descriptive Stats'!$B$61-'Descriptive Stats'!$B$60)</f>
        <v>0.09724259192</v>
      </c>
      <c r="M518" s="54">
        <f t="shared" si="4"/>
        <v>2.461212492</v>
      </c>
      <c r="N518" s="55">
        <f>(M518-'Descriptive Stats'!$B$65)/('Descriptive Stats'!$B$66-'Descriptive Stats'!$B$65)</f>
        <v>0.4814929473</v>
      </c>
      <c r="O518" s="58">
        <f t="shared" si="5"/>
        <v>-1.5695958</v>
      </c>
      <c r="P518" s="49"/>
      <c r="Q518" s="50">
        <v>0.0</v>
      </c>
      <c r="R518" s="51"/>
      <c r="S518" s="51"/>
      <c r="U518" s="52" t="s">
        <v>367</v>
      </c>
      <c r="V518" s="53">
        <v>6.673</v>
      </c>
      <c r="W518" s="53">
        <v>6.664</v>
      </c>
      <c r="X518" s="53">
        <v>6.697</v>
      </c>
      <c r="Y518" s="53">
        <v>6.615</v>
      </c>
    </row>
    <row r="519">
      <c r="A519" s="44">
        <v>45051.0</v>
      </c>
      <c r="B519" s="45">
        <v>95.800003</v>
      </c>
      <c r="C519" s="45">
        <v>95.800003</v>
      </c>
      <c r="D519" s="45">
        <v>91.5</v>
      </c>
      <c r="E519" s="45">
        <v>91.949997</v>
      </c>
      <c r="F519" s="45">
        <v>91.949997</v>
      </c>
      <c r="G519" s="45">
        <v>523230.0</v>
      </c>
      <c r="H519" s="45">
        <f>(G519-'Descriptive Stats'!$B$55)/('Descriptive Stats'!$B$56-'Descriptive Stats'!$B$55)</f>
        <v>0.02620637802</v>
      </c>
      <c r="I519" s="46">
        <f t="shared" si="2"/>
        <v>0.9603132846</v>
      </c>
      <c r="J519" s="46">
        <f t="shared" si="3"/>
        <v>-0.0396867154</v>
      </c>
      <c r="K519" s="47">
        <f t="shared" si="1"/>
        <v>4.300003</v>
      </c>
      <c r="L519" s="47">
        <f>(K519-'Descriptive Stats'!$B$60)/('Descriptive Stats'!$B$61-'Descriptive Stats'!$B$60)</f>
        <v>0.09724256289</v>
      </c>
      <c r="M519" s="57">
        <f t="shared" si="4"/>
        <v>-3.96867154</v>
      </c>
      <c r="N519" s="55">
        <f>(M519-'Descriptive Stats'!$B$65)/('Descriptive Stats'!$B$66-'Descriptive Stats'!$B$65)</f>
        <v>0.2397922301</v>
      </c>
      <c r="O519" s="56">
        <f t="shared" si="5"/>
        <v>-53.99197016</v>
      </c>
      <c r="P519" s="49"/>
      <c r="Q519" s="50">
        <v>0.0</v>
      </c>
      <c r="R519" s="51"/>
      <c r="S519" s="51"/>
      <c r="U519" s="52" t="s">
        <v>368</v>
      </c>
      <c r="V519" s="53">
        <v>6.667</v>
      </c>
      <c r="W519" s="53">
        <v>6.725</v>
      </c>
      <c r="X519" s="53">
        <v>6.726</v>
      </c>
      <c r="Y519" s="53">
        <v>6.66</v>
      </c>
    </row>
    <row r="520">
      <c r="A520" s="44">
        <v>45054.0</v>
      </c>
      <c r="B520" s="45">
        <v>92.550003</v>
      </c>
      <c r="C520" s="45">
        <v>93.900002</v>
      </c>
      <c r="D520" s="45">
        <v>92.25</v>
      </c>
      <c r="E520" s="45">
        <v>92.900002</v>
      </c>
      <c r="F520" s="45">
        <v>92.900002</v>
      </c>
      <c r="G520" s="45">
        <v>274318.0</v>
      </c>
      <c r="H520" s="45">
        <f>(G520-'Descriptive Stats'!$B$55)/('Descriptive Stats'!$B$56-'Descriptive Stats'!$B$55)</f>
        <v>0.01220441187</v>
      </c>
      <c r="I520" s="46">
        <f t="shared" si="2"/>
        <v>1.010331757</v>
      </c>
      <c r="J520" s="46">
        <f t="shared" si="3"/>
        <v>0.01033175673</v>
      </c>
      <c r="K520" s="47">
        <f t="shared" si="1"/>
        <v>1.650002</v>
      </c>
      <c r="L520" s="47">
        <f>(K520-'Descriptive Stats'!$B$60)/('Descriptive Stats'!$B$61-'Descriptive Stats'!$B$60)</f>
        <v>0.02031945025</v>
      </c>
      <c r="M520" s="54">
        <f t="shared" si="4"/>
        <v>1.033175673</v>
      </c>
      <c r="N520" s="55">
        <f>(M520-'Descriptive Stats'!$B$65)/('Descriptive Stats'!$B$66-'Descriptive Stats'!$B$65)</f>
        <v>0.4278127376</v>
      </c>
      <c r="O520" s="58">
        <f t="shared" si="5"/>
        <v>-47.57219578</v>
      </c>
      <c r="P520" s="49"/>
      <c r="Q520" s="50">
        <v>0.0</v>
      </c>
      <c r="R520" s="51"/>
      <c r="S520" s="51"/>
      <c r="U520" s="52">
        <v>44867.0</v>
      </c>
      <c r="V520" s="53">
        <v>6.698</v>
      </c>
      <c r="W520" s="53">
        <v>6.763</v>
      </c>
      <c r="X520" s="53">
        <v>6.776</v>
      </c>
      <c r="Y520" s="53">
        <v>6.698</v>
      </c>
    </row>
    <row r="521">
      <c r="A521" s="44">
        <v>45055.0</v>
      </c>
      <c r="B521" s="45">
        <v>92.949997</v>
      </c>
      <c r="C521" s="45">
        <v>95.550003</v>
      </c>
      <c r="D521" s="45">
        <v>92.75</v>
      </c>
      <c r="E521" s="45">
        <v>93.199997</v>
      </c>
      <c r="F521" s="45">
        <v>93.199997</v>
      </c>
      <c r="G521" s="45">
        <v>517652.0</v>
      </c>
      <c r="H521" s="45">
        <f>(G521-'Descriptive Stats'!$B$55)/('Descriptive Stats'!$B$56-'Descriptive Stats'!$B$55)</f>
        <v>0.02589260059</v>
      </c>
      <c r="I521" s="46">
        <f t="shared" si="2"/>
        <v>1.003229225</v>
      </c>
      <c r="J521" s="46">
        <f t="shared" si="3"/>
        <v>0.003229224904</v>
      </c>
      <c r="K521" s="47">
        <f t="shared" si="1"/>
        <v>2.800003</v>
      </c>
      <c r="L521" s="47">
        <f>(K521-'Descriptive Stats'!$B$60)/('Descriptive Stats'!$B$61-'Descriptive Stats'!$B$60)</f>
        <v>0.05370119481</v>
      </c>
      <c r="M521" s="54">
        <f t="shared" si="4"/>
        <v>0.3229224904</v>
      </c>
      <c r="N521" s="55">
        <f>(M521-'Descriptive Stats'!$B$65)/('Descriptive Stats'!$B$66-'Descriptive Stats'!$B$65)</f>
        <v>0.4011141684</v>
      </c>
      <c r="O521" s="58">
        <f t="shared" si="5"/>
        <v>88.70507951</v>
      </c>
      <c r="P521" s="49"/>
      <c r="Q521" s="50">
        <v>0.0</v>
      </c>
      <c r="R521" s="51"/>
      <c r="S521" s="51"/>
      <c r="U521" s="52">
        <v>44836.0</v>
      </c>
      <c r="V521" s="53">
        <v>6.725</v>
      </c>
      <c r="W521" s="53">
        <v>6.818</v>
      </c>
      <c r="X521" s="53">
        <v>6.818</v>
      </c>
      <c r="Y521" s="53">
        <v>6.688</v>
      </c>
    </row>
    <row r="522">
      <c r="A522" s="44">
        <v>45056.0</v>
      </c>
      <c r="B522" s="45">
        <v>93.099998</v>
      </c>
      <c r="C522" s="45">
        <v>94.5</v>
      </c>
      <c r="D522" s="45">
        <v>91.699997</v>
      </c>
      <c r="E522" s="45">
        <v>93.849998</v>
      </c>
      <c r="F522" s="45">
        <v>93.849998</v>
      </c>
      <c r="G522" s="45">
        <v>274041.0</v>
      </c>
      <c r="H522" s="45">
        <f>(G522-'Descriptive Stats'!$B$55)/('Descriptive Stats'!$B$56-'Descriptive Stats'!$B$55)</f>
        <v>0.01218882988</v>
      </c>
      <c r="I522" s="46">
        <f t="shared" si="2"/>
        <v>1.00697426</v>
      </c>
      <c r="J522" s="46">
        <f t="shared" si="3"/>
        <v>0.006974259881</v>
      </c>
      <c r="K522" s="47">
        <f t="shared" si="1"/>
        <v>2.800003</v>
      </c>
      <c r="L522" s="47">
        <f>(K522-'Descriptive Stats'!$B$60)/('Descriptive Stats'!$B$61-'Descriptive Stats'!$B$60)</f>
        <v>0.05370119481</v>
      </c>
      <c r="M522" s="54">
        <f t="shared" si="4"/>
        <v>0.6974259881</v>
      </c>
      <c r="N522" s="55">
        <f>(M522-'Descriptive Stats'!$B$65)/('Descriptive Stats'!$B$66-'Descriptive Stats'!$B$65)</f>
        <v>0.415191835</v>
      </c>
      <c r="O522" s="58">
        <f t="shared" si="5"/>
        <v>-47.06076669</v>
      </c>
      <c r="P522" s="49"/>
      <c r="Q522" s="50">
        <v>0.0</v>
      </c>
      <c r="R522" s="51"/>
      <c r="S522" s="51"/>
      <c r="U522" s="52">
        <v>44806.0</v>
      </c>
      <c r="V522" s="53">
        <v>6.798</v>
      </c>
      <c r="W522" s="53">
        <v>6.817</v>
      </c>
      <c r="X522" s="53">
        <v>6.823</v>
      </c>
      <c r="Y522" s="53">
        <v>6.784</v>
      </c>
    </row>
    <row r="523">
      <c r="A523" s="44">
        <v>45057.0</v>
      </c>
      <c r="B523" s="45">
        <v>93.849998</v>
      </c>
      <c r="C523" s="45">
        <v>100.75</v>
      </c>
      <c r="D523" s="45">
        <v>93.849998</v>
      </c>
      <c r="E523" s="45">
        <v>99.75</v>
      </c>
      <c r="F523" s="45">
        <v>99.75</v>
      </c>
      <c r="G523" s="45">
        <v>2149795.0</v>
      </c>
      <c r="H523" s="45">
        <f>(G523-'Descriptive Stats'!$B$55)/('Descriptive Stats'!$B$56-'Descriptive Stats'!$B$55)</f>
        <v>0.1177050123</v>
      </c>
      <c r="I523" s="46">
        <f t="shared" si="2"/>
        <v>1.062866299</v>
      </c>
      <c r="J523" s="46">
        <f t="shared" si="3"/>
        <v>0.06286629862</v>
      </c>
      <c r="K523" s="47">
        <f t="shared" si="1"/>
        <v>6.900002</v>
      </c>
      <c r="L523" s="47">
        <f>(K523-'Descriptive Stats'!$B$60)/('Descriptive Stats'!$B$61-'Descriptive Stats'!$B$60)</f>
        <v>0.1727142386</v>
      </c>
      <c r="M523" s="54">
        <f t="shared" si="4"/>
        <v>6.286629862</v>
      </c>
      <c r="N523" s="55">
        <f>(M523-'Descriptive Stats'!$B$65)/('Descriptive Stats'!$B$66-'Descriptive Stats'!$B$65)</f>
        <v>0.6252912051</v>
      </c>
      <c r="O523" s="56">
        <f t="shared" si="5"/>
        <v>684.4793297</v>
      </c>
      <c r="P523" s="49"/>
      <c r="Q523" s="50">
        <v>0.0</v>
      </c>
      <c r="R523" s="51"/>
      <c r="S523" s="51"/>
      <c r="U523" s="52">
        <v>44775.0</v>
      </c>
      <c r="V523" s="53">
        <v>6.81</v>
      </c>
      <c r="W523" s="53">
        <v>6.861</v>
      </c>
      <c r="X523" s="53">
        <v>6.861</v>
      </c>
      <c r="Y523" s="53">
        <v>6.804</v>
      </c>
    </row>
    <row r="524">
      <c r="A524" s="44">
        <v>45058.0</v>
      </c>
      <c r="B524" s="45">
        <v>100.0</v>
      </c>
      <c r="C524" s="45">
        <v>109.349998</v>
      </c>
      <c r="D524" s="45">
        <v>99.949997</v>
      </c>
      <c r="E524" s="45">
        <v>107.5</v>
      </c>
      <c r="F524" s="45">
        <v>107.5</v>
      </c>
      <c r="G524" s="45">
        <v>3189582.0</v>
      </c>
      <c r="H524" s="45">
        <f>(G524-'Descriptive Stats'!$B$55)/('Descriptive Stats'!$B$56-'Descriptive Stats'!$B$55)</f>
        <v>0.1761958138</v>
      </c>
      <c r="I524" s="46">
        <f t="shared" si="2"/>
        <v>1.077694236</v>
      </c>
      <c r="J524" s="46">
        <f t="shared" si="3"/>
        <v>0.07769423559</v>
      </c>
      <c r="K524" s="47">
        <f t="shared" si="1"/>
        <v>9.400001</v>
      </c>
      <c r="L524" s="47">
        <f>(K524-'Descriptive Stats'!$B$60)/('Descriptive Stats'!$B$61-'Descriptive Stats'!$B$60)</f>
        <v>0.2452831563</v>
      </c>
      <c r="M524" s="54">
        <f t="shared" si="4"/>
        <v>7.769423559</v>
      </c>
      <c r="N524" s="55">
        <f>(M524-'Descriptive Stats'!$B$65)/('Descriptive Stats'!$B$66-'Descriptive Stats'!$B$65)</f>
        <v>0.6810297376</v>
      </c>
      <c r="O524" s="58">
        <f t="shared" si="5"/>
        <v>48.36679776</v>
      </c>
      <c r="P524" s="49"/>
      <c r="Q524" s="50">
        <v>0.0</v>
      </c>
      <c r="R524" s="51"/>
      <c r="S524" s="51"/>
      <c r="U524" s="52">
        <v>44653.0</v>
      </c>
      <c r="V524" s="53">
        <v>6.879</v>
      </c>
      <c r="W524" s="53">
        <v>6.955</v>
      </c>
      <c r="X524" s="53">
        <v>6.955</v>
      </c>
      <c r="Y524" s="53">
        <v>6.869</v>
      </c>
    </row>
    <row r="525">
      <c r="A525" s="44">
        <v>45061.0</v>
      </c>
      <c r="B525" s="45">
        <v>107.550003</v>
      </c>
      <c r="C525" s="45">
        <v>110.0</v>
      </c>
      <c r="D525" s="45">
        <v>103.900002</v>
      </c>
      <c r="E525" s="45">
        <v>105.099998</v>
      </c>
      <c r="F525" s="45">
        <v>105.099998</v>
      </c>
      <c r="G525" s="45">
        <v>1201937.0</v>
      </c>
      <c r="H525" s="45">
        <f>(G525-'Descriptive Stats'!$B$55)/('Descriptive Stats'!$B$56-'Descriptive Stats'!$B$55)</f>
        <v>0.06438546314</v>
      </c>
      <c r="I525" s="46">
        <f t="shared" si="2"/>
        <v>0.9776744</v>
      </c>
      <c r="J525" s="46">
        <f t="shared" si="3"/>
        <v>-0.0223256</v>
      </c>
      <c r="K525" s="47">
        <f t="shared" si="1"/>
        <v>6.099998</v>
      </c>
      <c r="L525" s="47">
        <f>(K525-'Descriptive Stats'!$B$60)/('Descriptive Stats'!$B$61-'Descriptive Stats'!$B$60)</f>
        <v>0.1494920595</v>
      </c>
      <c r="M525" s="57">
        <f t="shared" si="4"/>
        <v>-2.23256</v>
      </c>
      <c r="N525" s="55">
        <f>(M525-'Descriptive Stats'!$B$65)/('Descriptive Stats'!$B$66-'Descriptive Stats'!$B$65)</f>
        <v>0.3050530345</v>
      </c>
      <c r="O525" s="58">
        <f t="shared" si="5"/>
        <v>-62.31678634</v>
      </c>
      <c r="P525" s="49"/>
      <c r="Q525" s="50">
        <v>0.0</v>
      </c>
      <c r="R525" s="51"/>
      <c r="S525" s="51"/>
      <c r="U525" s="52">
        <v>44622.0</v>
      </c>
      <c r="V525" s="53">
        <v>6.889</v>
      </c>
      <c r="W525" s="53">
        <v>6.891</v>
      </c>
      <c r="X525" s="53">
        <v>6.891</v>
      </c>
      <c r="Y525" s="53">
        <v>6.859</v>
      </c>
    </row>
    <row r="526">
      <c r="A526" s="44">
        <v>45062.0</v>
      </c>
      <c r="B526" s="45">
        <v>107.699997</v>
      </c>
      <c r="C526" s="45">
        <v>107.699997</v>
      </c>
      <c r="D526" s="45">
        <v>104.400002</v>
      </c>
      <c r="E526" s="45">
        <v>105.75</v>
      </c>
      <c r="F526" s="45">
        <v>105.75</v>
      </c>
      <c r="G526" s="45">
        <v>501192.0</v>
      </c>
      <c r="H526" s="45">
        <f>(G526-'Descriptive Stats'!$B$55)/('Descriptive Stats'!$B$56-'Descriptive Stats'!$B$55)</f>
        <v>0.02496668154</v>
      </c>
      <c r="I526" s="46">
        <f t="shared" si="2"/>
        <v>1.006184605</v>
      </c>
      <c r="J526" s="46">
        <f t="shared" si="3"/>
        <v>0.006184605256</v>
      </c>
      <c r="K526" s="47">
        <f t="shared" si="1"/>
        <v>3.299995</v>
      </c>
      <c r="L526" s="47">
        <f>(K526-'Descriptive Stats'!$B$60)/('Descriptive Stats'!$B$61-'Descriptive Stats'!$B$60)</f>
        <v>0.06821475195</v>
      </c>
      <c r="M526" s="54">
        <f t="shared" si="4"/>
        <v>0.6184605256</v>
      </c>
      <c r="N526" s="55">
        <f>(M526-'Descriptive Stats'!$B$65)/('Descriptive Stats'!$B$66-'Descriptive Stats'!$B$65)</f>
        <v>0.4122235064</v>
      </c>
      <c r="O526" s="56">
        <f t="shared" si="5"/>
        <v>-58.30130864</v>
      </c>
      <c r="P526" s="49"/>
      <c r="Q526" s="50">
        <v>0.0</v>
      </c>
      <c r="R526" s="51"/>
      <c r="S526" s="51"/>
      <c r="U526" s="52">
        <v>44594.0</v>
      </c>
      <c r="V526" s="53">
        <v>6.88</v>
      </c>
      <c r="W526" s="53">
        <v>6.848</v>
      </c>
      <c r="X526" s="53">
        <v>6.922</v>
      </c>
      <c r="Y526" s="53">
        <v>6.848</v>
      </c>
    </row>
    <row r="527">
      <c r="A527" s="44">
        <v>45063.0</v>
      </c>
      <c r="B527" s="45">
        <v>106.0</v>
      </c>
      <c r="C527" s="45">
        <v>109.5</v>
      </c>
      <c r="D527" s="45">
        <v>105.5</v>
      </c>
      <c r="E527" s="45">
        <v>108.050003</v>
      </c>
      <c r="F527" s="45">
        <v>108.050003</v>
      </c>
      <c r="G527" s="45">
        <v>666387.0</v>
      </c>
      <c r="H527" s="45">
        <f>(G527-'Descriptive Stats'!$B$55)/('Descriptive Stats'!$B$56-'Descriptive Stats'!$B$55)</f>
        <v>0.03425934239</v>
      </c>
      <c r="I527" s="46">
        <f t="shared" si="2"/>
        <v>1.021749437</v>
      </c>
      <c r="J527" s="46">
        <f t="shared" si="3"/>
        <v>0.02174943735</v>
      </c>
      <c r="K527" s="47">
        <f t="shared" si="1"/>
        <v>4</v>
      </c>
      <c r="L527" s="47">
        <f>(K527-'Descriptive Stats'!$B$60)/('Descriptive Stats'!$B$61-'Descriptive Stats'!$B$60)</f>
        <v>0.08853420219</v>
      </c>
      <c r="M527" s="54">
        <f t="shared" si="4"/>
        <v>2.174943735</v>
      </c>
      <c r="N527" s="55">
        <f>(M527-'Descriptive Stats'!$B$65)/('Descriptive Stats'!$B$66-'Descriptive Stats'!$B$65)</f>
        <v>0.4707320434</v>
      </c>
      <c r="O527" s="56">
        <f t="shared" si="5"/>
        <v>32.96042235</v>
      </c>
      <c r="P527" s="49"/>
      <c r="Q527" s="50">
        <v>0.0</v>
      </c>
      <c r="R527" s="51"/>
      <c r="S527" s="51"/>
      <c r="U527" s="52">
        <v>44563.0</v>
      </c>
      <c r="V527" s="53">
        <v>6.828</v>
      </c>
      <c r="W527" s="53">
        <v>6.728</v>
      </c>
      <c r="X527" s="53">
        <v>6.883</v>
      </c>
      <c r="Y527" s="53">
        <v>6.65</v>
      </c>
    </row>
    <row r="528">
      <c r="A528" s="44">
        <v>45064.0</v>
      </c>
      <c r="B528" s="45">
        <v>108.650002</v>
      </c>
      <c r="C528" s="45">
        <v>111.400002</v>
      </c>
      <c r="D528" s="45">
        <v>106.5</v>
      </c>
      <c r="E528" s="45">
        <v>108.849998</v>
      </c>
      <c r="F528" s="45">
        <v>108.849998</v>
      </c>
      <c r="G528" s="45">
        <v>991660.0</v>
      </c>
      <c r="H528" s="45">
        <f>(G528-'Descriptive Stats'!$B$55)/('Descriptive Stats'!$B$56-'Descriptive Stats'!$B$55)</f>
        <v>0.05255681914</v>
      </c>
      <c r="I528" s="46">
        <f t="shared" si="2"/>
        <v>1.007403933</v>
      </c>
      <c r="J528" s="46">
        <f t="shared" si="3"/>
        <v>0.007403933159</v>
      </c>
      <c r="K528" s="47">
        <f t="shared" si="1"/>
        <v>4.900002</v>
      </c>
      <c r="L528" s="47">
        <f>(K528-'Descriptive Stats'!$B$60)/('Descriptive Stats'!$B$61-'Descriptive Stats'!$B$60)</f>
        <v>0.1146590811</v>
      </c>
      <c r="M528" s="54">
        <f t="shared" si="4"/>
        <v>0.7403933159</v>
      </c>
      <c r="N528" s="55">
        <f>(M528-'Descriptive Stats'!$B$65)/('Descriptive Stats'!$B$66-'Descriptive Stats'!$B$65)</f>
        <v>0.4168069861</v>
      </c>
      <c r="O528" s="56">
        <f t="shared" si="5"/>
        <v>48.81142639</v>
      </c>
      <c r="P528" s="49"/>
      <c r="Q528" s="50">
        <v>0.0</v>
      </c>
      <c r="R528" s="51"/>
      <c r="S528" s="51"/>
      <c r="U528" s="52" t="s">
        <v>369</v>
      </c>
      <c r="V528" s="53">
        <v>6.684</v>
      </c>
      <c r="W528" s="53">
        <v>6.783</v>
      </c>
      <c r="X528" s="53">
        <v>6.783</v>
      </c>
      <c r="Y528" s="53">
        <v>6.684</v>
      </c>
    </row>
    <row r="529">
      <c r="A529" s="44">
        <v>45065.0</v>
      </c>
      <c r="B529" s="45">
        <v>108.0</v>
      </c>
      <c r="C529" s="45">
        <v>109.75</v>
      </c>
      <c r="D529" s="45">
        <v>105.0</v>
      </c>
      <c r="E529" s="45">
        <v>105.599998</v>
      </c>
      <c r="F529" s="45">
        <v>105.599998</v>
      </c>
      <c r="G529" s="45">
        <v>538840.0</v>
      </c>
      <c r="H529" s="45">
        <f>(G529-'Descriptive Stats'!$B$55)/('Descriptive Stats'!$B$56-'Descriptive Stats'!$B$55)</f>
        <v>0.02708448229</v>
      </c>
      <c r="I529" s="46">
        <f t="shared" si="2"/>
        <v>0.9701423972</v>
      </c>
      <c r="J529" s="46">
        <f t="shared" si="3"/>
        <v>-0.02985760275</v>
      </c>
      <c r="K529" s="47">
        <f t="shared" si="1"/>
        <v>4.75</v>
      </c>
      <c r="L529" s="47">
        <f>(K529-'Descriptive Stats'!$B$60)/('Descriptive Stats'!$B$61-'Descriptive Stats'!$B$60)</f>
        <v>0.1103048862</v>
      </c>
      <c r="M529" s="57">
        <f t="shared" si="4"/>
        <v>-2.985760275</v>
      </c>
      <c r="N529" s="55">
        <f>(M529-'Descriptive Stats'!$B$65)/('Descriptive Stats'!$B$66-'Descriptive Stats'!$B$65)</f>
        <v>0.276740075</v>
      </c>
      <c r="O529" s="58">
        <f t="shared" si="5"/>
        <v>-45.66282799</v>
      </c>
      <c r="P529" s="49"/>
      <c r="Q529" s="50">
        <v>0.0</v>
      </c>
      <c r="R529" s="51"/>
      <c r="S529" s="51"/>
      <c r="U529" s="52" t="s">
        <v>370</v>
      </c>
      <c r="V529" s="53">
        <v>6.768</v>
      </c>
      <c r="W529" s="53">
        <v>6.749</v>
      </c>
      <c r="X529" s="53">
        <v>6.802</v>
      </c>
      <c r="Y529" s="53">
        <v>6.738</v>
      </c>
    </row>
    <row r="530">
      <c r="A530" s="44">
        <v>45068.0</v>
      </c>
      <c r="B530" s="45">
        <v>105.949997</v>
      </c>
      <c r="C530" s="45">
        <v>108.300003</v>
      </c>
      <c r="D530" s="45">
        <v>104.5</v>
      </c>
      <c r="E530" s="45">
        <v>105.5</v>
      </c>
      <c r="F530" s="45">
        <v>105.5</v>
      </c>
      <c r="G530" s="45">
        <v>497381.0</v>
      </c>
      <c r="H530" s="45">
        <f>(G530-'Descriptive Stats'!$B$55)/('Descriptive Stats'!$B$56-'Descriptive Stats'!$B$55)</f>
        <v>0.02475230259</v>
      </c>
      <c r="I530" s="46">
        <f t="shared" si="2"/>
        <v>0.9990530492</v>
      </c>
      <c r="J530" s="46">
        <f t="shared" si="3"/>
        <v>-0.0009469507755</v>
      </c>
      <c r="K530" s="47">
        <f t="shared" si="1"/>
        <v>3.800003</v>
      </c>
      <c r="L530" s="47">
        <f>(K530-'Descriptive Stats'!$B$60)/('Descriptive Stats'!$B$61-'Descriptive Stats'!$B$60)</f>
        <v>0.08272877353</v>
      </c>
      <c r="M530" s="57">
        <f t="shared" si="4"/>
        <v>-0.09469507755</v>
      </c>
      <c r="N530" s="55">
        <f>(M530-'Descriptive Stats'!$B$65)/('Descriptive Stats'!$B$66-'Descriptive Stats'!$B$65)</f>
        <v>0.3854158346</v>
      </c>
      <c r="O530" s="58">
        <f t="shared" si="5"/>
        <v>-7.694120704</v>
      </c>
      <c r="P530" s="49"/>
      <c r="Q530" s="50">
        <v>0.0</v>
      </c>
      <c r="R530" s="51"/>
      <c r="S530" s="51"/>
      <c r="U530" s="52" t="s">
        <v>371</v>
      </c>
      <c r="V530" s="53">
        <v>6.746</v>
      </c>
      <c r="W530" s="53">
        <v>6.701</v>
      </c>
      <c r="X530" s="53">
        <v>6.749</v>
      </c>
      <c r="Y530" s="53">
        <v>6.701</v>
      </c>
    </row>
    <row r="531">
      <c r="A531" s="44">
        <v>45069.0</v>
      </c>
      <c r="B531" s="45">
        <v>105.550003</v>
      </c>
      <c r="C531" s="45">
        <v>107.050003</v>
      </c>
      <c r="D531" s="45">
        <v>101.550003</v>
      </c>
      <c r="E531" s="45">
        <v>104.050003</v>
      </c>
      <c r="F531" s="45">
        <v>104.050003</v>
      </c>
      <c r="G531" s="45">
        <v>295313.0</v>
      </c>
      <c r="H531" s="45">
        <f>(G531-'Descriptive Stats'!$B$55)/('Descriptive Stats'!$B$56-'Descriptive Stats'!$B$55)</f>
        <v>0.01338543681</v>
      </c>
      <c r="I531" s="46">
        <f t="shared" si="2"/>
        <v>0.9862559526</v>
      </c>
      <c r="J531" s="46">
        <f t="shared" si="3"/>
        <v>-0.01374404739</v>
      </c>
      <c r="K531" s="47">
        <f t="shared" si="1"/>
        <v>5.5</v>
      </c>
      <c r="L531" s="47">
        <f>(K531-'Descriptive Stats'!$B$60)/('Descriptive Stats'!$B$61-'Descriptive Stats'!$B$60)</f>
        <v>0.1320755703</v>
      </c>
      <c r="M531" s="57">
        <f t="shared" si="4"/>
        <v>-1.374404739</v>
      </c>
      <c r="N531" s="55">
        <f>(M531-'Descriptive Stats'!$B$65)/('Descriptive Stats'!$B$66-'Descriptive Stats'!$B$65)</f>
        <v>0.3373112745</v>
      </c>
      <c r="O531" s="58">
        <f t="shared" si="5"/>
        <v>-40.62640109</v>
      </c>
      <c r="P531" s="49"/>
      <c r="Q531" s="50">
        <v>0.0</v>
      </c>
      <c r="R531" s="51"/>
      <c r="S531" s="51"/>
      <c r="U531" s="52" t="s">
        <v>372</v>
      </c>
      <c r="V531" s="53">
        <v>6.662</v>
      </c>
      <c r="W531" s="53">
        <v>6.665</v>
      </c>
      <c r="X531" s="53">
        <v>6.666</v>
      </c>
      <c r="Y531" s="53">
        <v>6.642</v>
      </c>
    </row>
    <row r="532">
      <c r="A532" s="44">
        <v>45070.0</v>
      </c>
      <c r="B532" s="45">
        <v>103.900002</v>
      </c>
      <c r="C532" s="45">
        <v>107.800003</v>
      </c>
      <c r="D532" s="45">
        <v>101.25</v>
      </c>
      <c r="E532" s="45">
        <v>102.050003</v>
      </c>
      <c r="F532" s="45">
        <v>102.050003</v>
      </c>
      <c r="G532" s="45">
        <v>382602.0</v>
      </c>
      <c r="H532" s="45">
        <f>(G532-'Descriptive Stats'!$B$55)/('Descriptive Stats'!$B$56-'Descriptive Stats'!$B$55)</f>
        <v>0.01829567667</v>
      </c>
      <c r="I532" s="46">
        <f t="shared" si="2"/>
        <v>0.9807784724</v>
      </c>
      <c r="J532" s="46">
        <f t="shared" si="3"/>
        <v>-0.01922152756</v>
      </c>
      <c r="K532" s="47">
        <f t="shared" si="1"/>
        <v>6.550003</v>
      </c>
      <c r="L532" s="47">
        <f>(K532-'Descriptive Stats'!$B$60)/('Descriptive Stats'!$B$61-'Descriptive Stats'!$B$60)</f>
        <v>0.162554615</v>
      </c>
      <c r="M532" s="57">
        <f t="shared" si="4"/>
        <v>-1.922152756</v>
      </c>
      <c r="N532" s="55">
        <f>(M532-'Descriptive Stats'!$B$65)/('Descriptive Stats'!$B$66-'Descriptive Stats'!$B$65)</f>
        <v>0.3167213093</v>
      </c>
      <c r="O532" s="56">
        <f t="shared" si="5"/>
        <v>29.55812985</v>
      </c>
      <c r="P532" s="49"/>
      <c r="Q532" s="50">
        <v>0.0</v>
      </c>
      <c r="R532" s="51"/>
      <c r="S532" s="51"/>
      <c r="U532" s="52" t="s">
        <v>373</v>
      </c>
      <c r="V532" s="53">
        <v>6.652</v>
      </c>
      <c r="W532" s="53">
        <v>6.63</v>
      </c>
      <c r="X532" s="53">
        <v>6.655</v>
      </c>
      <c r="Y532" s="53">
        <v>6.627</v>
      </c>
    </row>
    <row r="533">
      <c r="A533" s="44">
        <v>45071.0</v>
      </c>
      <c r="B533" s="45">
        <v>102.050003</v>
      </c>
      <c r="C533" s="45">
        <v>104.300003</v>
      </c>
      <c r="D533" s="45">
        <v>101.449997</v>
      </c>
      <c r="E533" s="45">
        <v>102.050003</v>
      </c>
      <c r="F533" s="45">
        <v>102.050003</v>
      </c>
      <c r="G533" s="45">
        <v>292721.0</v>
      </c>
      <c r="H533" s="45">
        <f>(G533-'Descriptive Stats'!$B$55)/('Descriptive Stats'!$B$56-'Descriptive Stats'!$B$55)</f>
        <v>0.01323962988</v>
      </c>
      <c r="I533" s="46">
        <f t="shared" si="2"/>
        <v>1</v>
      </c>
      <c r="J533" s="46">
        <f t="shared" si="3"/>
        <v>0</v>
      </c>
      <c r="K533" s="47">
        <f t="shared" si="1"/>
        <v>2.850006</v>
      </c>
      <c r="L533" s="47">
        <f>(K533-'Descriptive Stats'!$B$60)/('Descriptive Stats'!$B$61-'Descriptive Stats'!$B$60)</f>
        <v>0.05515266083</v>
      </c>
      <c r="M533" s="54">
        <f t="shared" si="4"/>
        <v>0</v>
      </c>
      <c r="N533" s="55">
        <f>(M533-'Descriptive Stats'!$B$65)/('Descriptive Stats'!$B$66-'Descriptive Stats'!$B$65)</f>
        <v>0.3889754429</v>
      </c>
      <c r="O533" s="58">
        <f t="shared" si="5"/>
        <v>-23.49203611</v>
      </c>
      <c r="P533" s="49"/>
      <c r="Q533" s="50">
        <v>0.0</v>
      </c>
      <c r="R533" s="51"/>
      <c r="S533" s="51"/>
      <c r="U533" s="52" t="s">
        <v>374</v>
      </c>
      <c r="V533" s="53">
        <v>6.62</v>
      </c>
      <c r="W533" s="53">
        <v>6.612</v>
      </c>
      <c r="X533" s="53">
        <v>6.624</v>
      </c>
      <c r="Y533" s="53">
        <v>6.595</v>
      </c>
    </row>
    <row r="534">
      <c r="A534" s="44">
        <v>45072.0</v>
      </c>
      <c r="B534" s="45">
        <v>101.5</v>
      </c>
      <c r="C534" s="45">
        <v>104.400002</v>
      </c>
      <c r="D534" s="45">
        <v>101.050003</v>
      </c>
      <c r="E534" s="45">
        <v>101.400002</v>
      </c>
      <c r="F534" s="45">
        <v>101.400002</v>
      </c>
      <c r="G534" s="45">
        <v>254699.0</v>
      </c>
      <c r="H534" s="45">
        <f>(G534-'Descriptive Stats'!$B$55)/('Descriptive Stats'!$B$56-'Descriptive Stats'!$B$55)</f>
        <v>0.01110079062</v>
      </c>
      <c r="I534" s="46">
        <f t="shared" si="2"/>
        <v>0.9936305636</v>
      </c>
      <c r="J534" s="46">
        <f t="shared" si="3"/>
        <v>-0.006369436363</v>
      </c>
      <c r="K534" s="47">
        <f t="shared" si="1"/>
        <v>3.349999</v>
      </c>
      <c r="L534" s="47">
        <f>(K534-'Descriptive Stats'!$B$60)/('Descriptive Stats'!$B$61-'Descriptive Stats'!$B$60)</f>
        <v>0.069666247</v>
      </c>
      <c r="M534" s="57">
        <f t="shared" si="4"/>
        <v>-0.6369436363</v>
      </c>
      <c r="N534" s="55">
        <f>(M534-'Descriptive Stats'!$B$65)/('Descriptive Stats'!$B$66-'Descriptive Stats'!$B$65)</f>
        <v>0.3650325952</v>
      </c>
      <c r="O534" s="58">
        <f t="shared" si="5"/>
        <v>-12.98916033</v>
      </c>
      <c r="P534" s="49"/>
      <c r="Q534" s="50">
        <v>0.0</v>
      </c>
      <c r="R534" s="51"/>
      <c r="S534" s="51"/>
      <c r="U534" s="52" t="s">
        <v>375</v>
      </c>
      <c r="V534" s="53">
        <v>6.608</v>
      </c>
      <c r="W534" s="53">
        <v>6.599</v>
      </c>
      <c r="X534" s="53">
        <v>6.609</v>
      </c>
      <c r="Y534" s="53">
        <v>6.588</v>
      </c>
    </row>
    <row r="535">
      <c r="A535" s="44">
        <v>45075.0</v>
      </c>
      <c r="B535" s="45">
        <v>102.400002</v>
      </c>
      <c r="C535" s="45">
        <v>104.400002</v>
      </c>
      <c r="D535" s="45">
        <v>100.099998</v>
      </c>
      <c r="E535" s="45">
        <v>100.699997</v>
      </c>
      <c r="F535" s="45">
        <v>100.699997</v>
      </c>
      <c r="G535" s="45">
        <v>556538.0</v>
      </c>
      <c r="H535" s="45">
        <f>(G535-'Descriptive Stats'!$B$55)/('Descriptive Stats'!$B$56-'Descriptive Stats'!$B$55)</f>
        <v>0.02808004216</v>
      </c>
      <c r="I535" s="46">
        <f t="shared" si="2"/>
        <v>0.9930965978</v>
      </c>
      <c r="J535" s="46">
        <f t="shared" si="3"/>
        <v>-0.006903402231</v>
      </c>
      <c r="K535" s="47">
        <f t="shared" si="1"/>
        <v>4.300004</v>
      </c>
      <c r="L535" s="47">
        <f>(K535-'Descriptive Stats'!$B$60)/('Descriptive Stats'!$B$61-'Descriptive Stats'!$B$60)</f>
        <v>0.09724259192</v>
      </c>
      <c r="M535" s="57">
        <f t="shared" si="4"/>
        <v>-0.6903402231</v>
      </c>
      <c r="N535" s="55">
        <f>(M535-'Descriptive Stats'!$B$65)/('Descriptive Stats'!$B$66-'Descriptive Stats'!$B$65)</f>
        <v>0.3630254061</v>
      </c>
      <c r="O535" s="58">
        <f t="shared" si="5"/>
        <v>118.5081214</v>
      </c>
      <c r="P535" s="49"/>
      <c r="Q535" s="50">
        <v>0.0</v>
      </c>
      <c r="R535" s="51"/>
      <c r="S535" s="51"/>
      <c r="U535" s="52" t="s">
        <v>376</v>
      </c>
      <c r="V535" s="53">
        <v>6.598</v>
      </c>
      <c r="W535" s="53">
        <v>6.658</v>
      </c>
      <c r="X535" s="53">
        <v>6.658</v>
      </c>
      <c r="Y535" s="53">
        <v>6.598</v>
      </c>
    </row>
    <row r="536">
      <c r="A536" s="44">
        <v>45076.0</v>
      </c>
      <c r="B536" s="45">
        <v>101.5</v>
      </c>
      <c r="C536" s="45">
        <v>102.199997</v>
      </c>
      <c r="D536" s="45">
        <v>99.550003</v>
      </c>
      <c r="E536" s="45">
        <v>100.0</v>
      </c>
      <c r="F536" s="45">
        <v>100.0</v>
      </c>
      <c r="G536" s="45">
        <v>552757.0</v>
      </c>
      <c r="H536" s="45">
        <f>(G536-'Descriptive Stats'!$B$55)/('Descriptive Stats'!$B$56-'Descriptive Stats'!$B$55)</f>
        <v>0.02786735079</v>
      </c>
      <c r="I536" s="46">
        <f t="shared" si="2"/>
        <v>0.993048689</v>
      </c>
      <c r="J536" s="46">
        <f t="shared" si="3"/>
        <v>-0.006951311031</v>
      </c>
      <c r="K536" s="47">
        <f t="shared" si="1"/>
        <v>2.649994</v>
      </c>
      <c r="L536" s="47">
        <f>(K536-'Descriptive Stats'!$B$60)/('Descriptive Stats'!$B$61-'Descriptive Stats'!$B$60)</f>
        <v>0.04934679675</v>
      </c>
      <c r="M536" s="57">
        <f t="shared" si="4"/>
        <v>-0.6951311031</v>
      </c>
      <c r="N536" s="55">
        <f>(M536-'Descriptive Stats'!$B$65)/('Descriptive Stats'!$B$66-'Descriptive Stats'!$B$65)</f>
        <v>0.3628453159</v>
      </c>
      <c r="O536" s="58">
        <f t="shared" si="5"/>
        <v>-0.6793785869</v>
      </c>
      <c r="P536" s="49"/>
      <c r="Q536" s="50">
        <v>0.0</v>
      </c>
      <c r="R536" s="51"/>
      <c r="S536" s="51"/>
      <c r="U536" s="52" t="s">
        <v>377</v>
      </c>
      <c r="V536" s="53">
        <v>6.627</v>
      </c>
      <c r="W536" s="53">
        <v>6.68</v>
      </c>
      <c r="X536" s="53">
        <v>6.68</v>
      </c>
      <c r="Y536" s="53">
        <v>6.617</v>
      </c>
    </row>
    <row r="537">
      <c r="A537" s="44">
        <v>45077.0</v>
      </c>
      <c r="B537" s="45">
        <v>99.800003</v>
      </c>
      <c r="C537" s="45">
        <v>100.800003</v>
      </c>
      <c r="D537" s="45">
        <v>98.400002</v>
      </c>
      <c r="E537" s="45">
        <v>98.900002</v>
      </c>
      <c r="F537" s="45">
        <v>98.900002</v>
      </c>
      <c r="G537" s="45">
        <v>363268.0</v>
      </c>
      <c r="H537" s="45">
        <f>(G537-'Descriptive Stats'!$B$55)/('Descriptive Stats'!$B$56-'Descriptive Stats'!$B$55)</f>
        <v>0.01720808742</v>
      </c>
      <c r="I537" s="46">
        <f t="shared" si="2"/>
        <v>0.98900002</v>
      </c>
      <c r="J537" s="46">
        <f t="shared" si="3"/>
        <v>-0.01099998</v>
      </c>
      <c r="K537" s="47">
        <f t="shared" si="1"/>
        <v>2.400001</v>
      </c>
      <c r="L537" s="47">
        <f>(K537-'Descriptive Stats'!$B$60)/('Descriptive Stats'!$B$61-'Descriptive Stats'!$B$60)</f>
        <v>0.04209010526</v>
      </c>
      <c r="M537" s="57">
        <f t="shared" si="4"/>
        <v>-1.099998</v>
      </c>
      <c r="N537" s="55">
        <f>(M537-'Descriptive Stats'!$B$65)/('Descriptive Stats'!$B$66-'Descriptive Stats'!$B$65)</f>
        <v>0.3476262826</v>
      </c>
      <c r="O537" s="56">
        <f t="shared" si="5"/>
        <v>-34.28070563</v>
      </c>
      <c r="P537" s="49"/>
      <c r="Q537" s="50">
        <v>0.0</v>
      </c>
      <c r="R537" s="51"/>
      <c r="S537" s="51"/>
      <c r="U537" s="52" t="s">
        <v>378</v>
      </c>
      <c r="V537" s="53">
        <v>6.636</v>
      </c>
      <c r="W537" s="53">
        <v>6.617</v>
      </c>
      <c r="X537" s="53">
        <v>6.645</v>
      </c>
      <c r="Y537" s="53">
        <v>6.616</v>
      </c>
    </row>
    <row r="538">
      <c r="A538" s="44">
        <v>45078.0</v>
      </c>
      <c r="B538" s="45">
        <v>98.599998</v>
      </c>
      <c r="C538" s="45">
        <v>101.0</v>
      </c>
      <c r="D538" s="45">
        <v>98.599998</v>
      </c>
      <c r="E538" s="45">
        <v>100.0</v>
      </c>
      <c r="F538" s="45">
        <v>100.0</v>
      </c>
      <c r="G538" s="45">
        <v>349297.0</v>
      </c>
      <c r="H538" s="45">
        <f>(G538-'Descriptive Stats'!$B$55)/('Descriptive Stats'!$B$56-'Descriptive Stats'!$B$55)</f>
        <v>0.01642218129</v>
      </c>
      <c r="I538" s="46">
        <f t="shared" si="2"/>
        <v>1.011122325</v>
      </c>
      <c r="J538" s="46">
        <f t="shared" si="3"/>
        <v>0.01112232536</v>
      </c>
      <c r="K538" s="47">
        <f t="shared" si="1"/>
        <v>2.400002</v>
      </c>
      <c r="L538" s="47">
        <f>(K538-'Descriptive Stats'!$B$60)/('Descriptive Stats'!$B$61-'Descriptive Stats'!$B$60)</f>
        <v>0.04209013429</v>
      </c>
      <c r="M538" s="54">
        <f t="shared" si="4"/>
        <v>1.112232536</v>
      </c>
      <c r="N538" s="55">
        <f>(M538-'Descriptive Stats'!$B$65)/('Descriptive Stats'!$B$66-'Descriptive Stats'!$B$65)</f>
        <v>0.430784502</v>
      </c>
      <c r="O538" s="56">
        <f t="shared" si="5"/>
        <v>-3.845920918</v>
      </c>
      <c r="P538" s="49"/>
      <c r="Q538" s="50">
        <v>0.0</v>
      </c>
      <c r="R538" s="51"/>
      <c r="S538" s="51"/>
      <c r="U538" s="52" t="s">
        <v>379</v>
      </c>
      <c r="V538" s="53">
        <v>6.582</v>
      </c>
      <c r="W538" s="53">
        <v>6.576</v>
      </c>
      <c r="X538" s="53">
        <v>6.597</v>
      </c>
      <c r="Y538" s="53">
        <v>6.562</v>
      </c>
    </row>
    <row r="539">
      <c r="A539" s="44">
        <v>45079.0</v>
      </c>
      <c r="B539" s="45">
        <v>100.449997</v>
      </c>
      <c r="C539" s="45">
        <v>105.849998</v>
      </c>
      <c r="D539" s="45">
        <v>100.449997</v>
      </c>
      <c r="E539" s="45">
        <v>105.400002</v>
      </c>
      <c r="F539" s="45">
        <v>105.400002</v>
      </c>
      <c r="G539" s="45">
        <v>1618089.0</v>
      </c>
      <c r="H539" s="45">
        <f>(G539-'Descriptive Stats'!$B$55)/('Descriptive Stats'!$B$56-'Descriptive Stats'!$B$55)</f>
        <v>0.08779512685</v>
      </c>
      <c r="I539" s="46">
        <f t="shared" si="2"/>
        <v>1.05400002</v>
      </c>
      <c r="J539" s="46">
        <f t="shared" si="3"/>
        <v>0.05400002</v>
      </c>
      <c r="K539" s="47">
        <f t="shared" si="1"/>
        <v>5.400001</v>
      </c>
      <c r="L539" s="47">
        <f>(K539-'Descriptive Stats'!$B$60)/('Descriptive Stats'!$B$61-'Descriptive Stats'!$B$60)</f>
        <v>0.1291728414</v>
      </c>
      <c r="M539" s="54">
        <f t="shared" si="4"/>
        <v>5.400002</v>
      </c>
      <c r="N539" s="55">
        <f>(M539-'Descriptive Stats'!$B$65)/('Descriptive Stats'!$B$66-'Descriptive Stats'!$B$65)</f>
        <v>0.591962674</v>
      </c>
      <c r="O539" s="58">
        <f t="shared" si="5"/>
        <v>363.2415967</v>
      </c>
      <c r="P539" s="49"/>
      <c r="Q539" s="50">
        <v>0.0</v>
      </c>
      <c r="R539" s="51"/>
      <c r="S539" s="51"/>
      <c r="U539" s="52" t="s">
        <v>380</v>
      </c>
      <c r="V539" s="53">
        <v>6.561</v>
      </c>
      <c r="W539" s="53">
        <v>6.602</v>
      </c>
      <c r="X539" s="53">
        <v>6.602</v>
      </c>
      <c r="Y539" s="53">
        <v>6.561</v>
      </c>
    </row>
    <row r="540">
      <c r="A540" s="44">
        <v>45082.0</v>
      </c>
      <c r="B540" s="45">
        <v>106.400002</v>
      </c>
      <c r="C540" s="45">
        <v>106.650002</v>
      </c>
      <c r="D540" s="45">
        <v>103.75</v>
      </c>
      <c r="E540" s="45">
        <v>104.150002</v>
      </c>
      <c r="F540" s="45">
        <v>104.150002</v>
      </c>
      <c r="G540" s="45">
        <v>481278.0</v>
      </c>
      <c r="H540" s="45">
        <f>(G540-'Descriptive Stats'!$B$55)/('Descriptive Stats'!$B$56-'Descriptive Stats'!$B$55)</f>
        <v>0.02384646575</v>
      </c>
      <c r="I540" s="46">
        <f t="shared" si="2"/>
        <v>0.9881404177</v>
      </c>
      <c r="J540" s="46">
        <f t="shared" si="3"/>
        <v>-0.01185958232</v>
      </c>
      <c r="K540" s="47">
        <f t="shared" si="1"/>
        <v>2.900002</v>
      </c>
      <c r="L540" s="47">
        <f>(K540-'Descriptive Stats'!$B$60)/('Descriptive Stats'!$B$61-'Descriptive Stats'!$B$60)</f>
        <v>0.05660392365</v>
      </c>
      <c r="M540" s="57">
        <f t="shared" si="4"/>
        <v>-1.185958232</v>
      </c>
      <c r="N540" s="55">
        <f>(M540-'Descriptive Stats'!$B$65)/('Descriptive Stats'!$B$66-'Descriptive Stats'!$B$65)</f>
        <v>0.3443950191</v>
      </c>
      <c r="O540" s="58">
        <f t="shared" si="5"/>
        <v>-70.25639504</v>
      </c>
      <c r="P540" s="49"/>
      <c r="Q540" s="50">
        <v>0.0</v>
      </c>
      <c r="R540" s="51"/>
      <c r="S540" s="51"/>
      <c r="U540" s="52">
        <v>44896.0</v>
      </c>
      <c r="V540" s="53">
        <v>6.593</v>
      </c>
      <c r="W540" s="53">
        <v>6.58</v>
      </c>
      <c r="X540" s="53">
        <v>6.605</v>
      </c>
      <c r="Y540" s="53">
        <v>6.562</v>
      </c>
    </row>
    <row r="541">
      <c r="A541" s="44">
        <v>45083.0</v>
      </c>
      <c r="B541" s="45">
        <v>104.949997</v>
      </c>
      <c r="C541" s="45">
        <v>107.300003</v>
      </c>
      <c r="D541" s="45">
        <v>104.0</v>
      </c>
      <c r="E541" s="45">
        <v>106.550003</v>
      </c>
      <c r="F541" s="45">
        <v>106.550003</v>
      </c>
      <c r="G541" s="45">
        <v>503525.0</v>
      </c>
      <c r="H541" s="45">
        <f>(G541-'Descriptive Stats'!$B$55)/('Descriptive Stats'!$B$56-'Descriptive Stats'!$B$55)</f>
        <v>0.02509791903</v>
      </c>
      <c r="I541" s="46">
        <f t="shared" si="2"/>
        <v>1.023043696</v>
      </c>
      <c r="J541" s="46">
        <f t="shared" si="3"/>
        <v>0.02304369615</v>
      </c>
      <c r="K541" s="47">
        <f t="shared" si="1"/>
        <v>3.300003</v>
      </c>
      <c r="L541" s="47">
        <f>(K541-'Descriptive Stats'!$B$60)/('Descriptive Stats'!$B$61-'Descriptive Stats'!$B$60)</f>
        <v>0.06821498417</v>
      </c>
      <c r="M541" s="54">
        <f t="shared" si="4"/>
        <v>2.304369615</v>
      </c>
      <c r="N541" s="55">
        <f>(M541-'Descriptive Stats'!$B$65)/('Descriptive Stats'!$B$66-'Descriptive Stats'!$B$65)</f>
        <v>0.47559719</v>
      </c>
      <c r="O541" s="58">
        <f t="shared" si="5"/>
        <v>4.622484302</v>
      </c>
      <c r="P541" s="49"/>
      <c r="Q541" s="50">
        <v>0.0</v>
      </c>
      <c r="R541" s="51"/>
      <c r="S541" s="51"/>
      <c r="U541" s="52">
        <v>44866.0</v>
      </c>
      <c r="V541" s="53">
        <v>6.57</v>
      </c>
      <c r="W541" s="53">
        <v>6.602</v>
      </c>
      <c r="X541" s="53">
        <v>6.602</v>
      </c>
      <c r="Y541" s="53">
        <v>6.568</v>
      </c>
    </row>
    <row r="542">
      <c r="A542" s="44">
        <v>45084.0</v>
      </c>
      <c r="B542" s="45">
        <v>108.0</v>
      </c>
      <c r="C542" s="45">
        <v>108.449997</v>
      </c>
      <c r="D542" s="45">
        <v>104.5</v>
      </c>
      <c r="E542" s="45">
        <v>104.849998</v>
      </c>
      <c r="F542" s="45">
        <v>104.849998</v>
      </c>
      <c r="G542" s="45">
        <v>726947.0</v>
      </c>
      <c r="H542" s="45">
        <f>(G542-'Descriptive Stats'!$B$55)/('Descriptive Stats'!$B$56-'Descriptive Stats'!$B$55)</f>
        <v>0.03766600446</v>
      </c>
      <c r="I542" s="46">
        <f t="shared" si="2"/>
        <v>0.9840450028</v>
      </c>
      <c r="J542" s="46">
        <f t="shared" si="3"/>
        <v>-0.0159549972</v>
      </c>
      <c r="K542" s="47">
        <f t="shared" si="1"/>
        <v>3.949997</v>
      </c>
      <c r="L542" s="47">
        <f>(K542-'Descriptive Stats'!$B$60)/('Descriptive Stats'!$B$61-'Descriptive Stats'!$B$60)</f>
        <v>0.08708273618</v>
      </c>
      <c r="M542" s="57">
        <f t="shared" si="4"/>
        <v>-1.59549972</v>
      </c>
      <c r="N542" s="55">
        <f>(M542-'Descriptive Stats'!$B$65)/('Descriptive Stats'!$B$66-'Descriptive Stats'!$B$65)</f>
        <v>0.3290002668</v>
      </c>
      <c r="O542" s="58">
        <f t="shared" si="5"/>
        <v>44.37158036</v>
      </c>
      <c r="P542" s="49"/>
      <c r="Q542" s="50">
        <v>0.0</v>
      </c>
      <c r="R542" s="51"/>
      <c r="S542" s="51"/>
      <c r="U542" s="52">
        <v>44835.0</v>
      </c>
      <c r="V542" s="53">
        <v>6.59</v>
      </c>
      <c r="W542" s="53">
        <v>6.558</v>
      </c>
      <c r="X542" s="53">
        <v>6.593</v>
      </c>
      <c r="Y542" s="53">
        <v>6.551</v>
      </c>
    </row>
    <row r="543">
      <c r="A543" s="44">
        <v>45085.0</v>
      </c>
      <c r="B543" s="45">
        <v>105.599998</v>
      </c>
      <c r="C543" s="45">
        <v>106.0</v>
      </c>
      <c r="D543" s="45">
        <v>101.75</v>
      </c>
      <c r="E543" s="45">
        <v>102.199997</v>
      </c>
      <c r="F543" s="45">
        <v>102.199997</v>
      </c>
      <c r="G543" s="45">
        <v>568036.0</v>
      </c>
      <c r="H543" s="45">
        <f>(G543-'Descriptive Stats'!$B$55)/('Descriptive Stats'!$B$56-'Descriptive Stats'!$B$55)</f>
        <v>0.02872683543</v>
      </c>
      <c r="I543" s="46">
        <f t="shared" si="2"/>
        <v>0.9747257887</v>
      </c>
      <c r="J543" s="46">
        <f t="shared" si="3"/>
        <v>-0.02527421126</v>
      </c>
      <c r="K543" s="47">
        <f t="shared" si="1"/>
        <v>4.25</v>
      </c>
      <c r="L543" s="47">
        <f>(K543-'Descriptive Stats'!$B$60)/('Descriptive Stats'!$B$61-'Descriptive Stats'!$B$60)</f>
        <v>0.09579109688</v>
      </c>
      <c r="M543" s="57">
        <f t="shared" si="4"/>
        <v>-2.527421126</v>
      </c>
      <c r="N543" s="55">
        <f>(M543-'Descriptive Stats'!$B$65)/('Descriptive Stats'!$B$66-'Descriptive Stats'!$B$65)</f>
        <v>0.2939691417</v>
      </c>
      <c r="O543" s="56">
        <f t="shared" si="5"/>
        <v>-21.86005307</v>
      </c>
      <c r="P543" s="49"/>
      <c r="Q543" s="50">
        <v>0.0</v>
      </c>
      <c r="R543" s="51"/>
      <c r="S543" s="51"/>
      <c r="U543" s="52">
        <v>44743.0</v>
      </c>
      <c r="V543" s="53">
        <v>6.542</v>
      </c>
      <c r="W543" s="53">
        <v>6.543</v>
      </c>
      <c r="X543" s="53">
        <v>6.544</v>
      </c>
      <c r="Y543" s="53">
        <v>6.514</v>
      </c>
    </row>
    <row r="544">
      <c r="A544" s="44">
        <v>45086.0</v>
      </c>
      <c r="B544" s="45">
        <v>102.949997</v>
      </c>
      <c r="C544" s="45">
        <v>104.0</v>
      </c>
      <c r="D544" s="45">
        <v>101.599998</v>
      </c>
      <c r="E544" s="45">
        <v>102.25</v>
      </c>
      <c r="F544" s="45">
        <v>102.25</v>
      </c>
      <c r="G544" s="45">
        <v>347271.0</v>
      </c>
      <c r="H544" s="45">
        <f>(G544-'Descriptive Stats'!$B$55)/('Descriptive Stats'!$B$56-'Descriptive Stats'!$B$55)</f>
        <v>0.01630821336</v>
      </c>
      <c r="I544" s="46">
        <f t="shared" si="2"/>
        <v>1.000489266</v>
      </c>
      <c r="J544" s="46">
        <f t="shared" si="3"/>
        <v>0.0004892661592</v>
      </c>
      <c r="K544" s="47">
        <f t="shared" si="1"/>
        <v>2.400002</v>
      </c>
      <c r="L544" s="47">
        <f>(K544-'Descriptive Stats'!$B$60)/('Descriptive Stats'!$B$61-'Descriptive Stats'!$B$60)</f>
        <v>0.04209013429</v>
      </c>
      <c r="M544" s="54">
        <f t="shared" si="4"/>
        <v>0.04892661592</v>
      </c>
      <c r="N544" s="55">
        <f>(M544-'Descriptive Stats'!$B$65)/('Descriptive Stats'!$B$66-'Descriptive Stats'!$B$65)</f>
        <v>0.3908146048</v>
      </c>
      <c r="O544" s="56">
        <f t="shared" si="5"/>
        <v>-38.86461421</v>
      </c>
      <c r="P544" s="49"/>
      <c r="Q544" s="50">
        <v>0.0</v>
      </c>
      <c r="R544" s="51"/>
      <c r="S544" s="51"/>
      <c r="U544" s="52">
        <v>44713.0</v>
      </c>
      <c r="V544" s="53">
        <v>6.525</v>
      </c>
      <c r="W544" s="53">
        <v>6.54</v>
      </c>
      <c r="X544" s="53">
        <v>6.547</v>
      </c>
      <c r="Y544" s="53">
        <v>6.524</v>
      </c>
    </row>
    <row r="545">
      <c r="A545" s="44">
        <v>45089.0</v>
      </c>
      <c r="B545" s="45">
        <v>102.849998</v>
      </c>
      <c r="C545" s="45">
        <v>107.900002</v>
      </c>
      <c r="D545" s="45">
        <v>102.699997</v>
      </c>
      <c r="E545" s="45">
        <v>105.849998</v>
      </c>
      <c r="F545" s="45">
        <v>105.849998</v>
      </c>
      <c r="G545" s="45">
        <v>1902413.0</v>
      </c>
      <c r="H545" s="45">
        <f>(G545-'Descriptive Stats'!$B$55)/('Descriptive Stats'!$B$56-'Descriptive Stats'!$B$55)</f>
        <v>0.1037891128</v>
      </c>
      <c r="I545" s="46">
        <f t="shared" si="2"/>
        <v>1.035207804</v>
      </c>
      <c r="J545" s="46">
        <f t="shared" si="3"/>
        <v>0.0352078044</v>
      </c>
      <c r="K545" s="47">
        <f t="shared" si="1"/>
        <v>5.200005</v>
      </c>
      <c r="L545" s="47">
        <f>(K545-'Descriptive Stats'!$B$60)/('Descriptive Stats'!$B$61-'Descriptive Stats'!$B$60)</f>
        <v>0.1233674418</v>
      </c>
      <c r="M545" s="54">
        <f t="shared" si="4"/>
        <v>3.52078044</v>
      </c>
      <c r="N545" s="55">
        <f>(M545-'Descriptive Stats'!$B$65)/('Descriptive Stats'!$B$66-'Descriptive Stats'!$B$65)</f>
        <v>0.5213223333</v>
      </c>
      <c r="O545" s="58">
        <f t="shared" si="5"/>
        <v>447.8179865</v>
      </c>
      <c r="P545" s="49"/>
      <c r="Q545" s="50">
        <v>0.0</v>
      </c>
      <c r="R545" s="51"/>
      <c r="S545" s="51"/>
      <c r="U545" s="52">
        <v>44682.0</v>
      </c>
      <c r="V545" s="53">
        <v>6.508</v>
      </c>
      <c r="W545" s="53">
        <v>6.543</v>
      </c>
      <c r="X545" s="53">
        <v>6.543</v>
      </c>
      <c r="Y545" s="53">
        <v>6.508</v>
      </c>
    </row>
    <row r="546">
      <c r="A546" s="44">
        <v>45090.0</v>
      </c>
      <c r="B546" s="45">
        <v>106.449997</v>
      </c>
      <c r="C546" s="45">
        <v>107.349998</v>
      </c>
      <c r="D546" s="45">
        <v>103.550003</v>
      </c>
      <c r="E546" s="45">
        <v>103.949997</v>
      </c>
      <c r="F546" s="45">
        <v>103.949997</v>
      </c>
      <c r="G546" s="45">
        <v>759184.0</v>
      </c>
      <c r="H546" s="45">
        <f>(G546-'Descriptive Stats'!$B$55)/('Descriptive Stats'!$B$56-'Descriptive Stats'!$B$55)</f>
        <v>0.03947942198</v>
      </c>
      <c r="I546" s="46">
        <f t="shared" si="2"/>
        <v>0.9820500611</v>
      </c>
      <c r="J546" s="46">
        <f t="shared" si="3"/>
        <v>-0.01794993893</v>
      </c>
      <c r="K546" s="47">
        <f t="shared" si="1"/>
        <v>3.799995</v>
      </c>
      <c r="L546" s="47">
        <f>(K546-'Descriptive Stats'!$B$60)/('Descriptive Stats'!$B$61-'Descriptive Stats'!$B$60)</f>
        <v>0.08272854131</v>
      </c>
      <c r="M546" s="57">
        <f t="shared" si="4"/>
        <v>-1.794993893</v>
      </c>
      <c r="N546" s="55">
        <f>(M546-'Descriptive Stats'!$B$65)/('Descriptive Stats'!$B$66-'Descriptive Stats'!$B$65)</f>
        <v>0.3215012382</v>
      </c>
      <c r="O546" s="58">
        <f t="shared" si="5"/>
        <v>-60.09362846</v>
      </c>
      <c r="P546" s="49"/>
      <c r="Q546" s="50">
        <v>0.0</v>
      </c>
      <c r="R546" s="51"/>
      <c r="S546" s="51"/>
      <c r="U546" s="52">
        <v>44652.0</v>
      </c>
      <c r="V546" s="53">
        <v>6.518</v>
      </c>
      <c r="W546" s="53">
        <v>6.497</v>
      </c>
      <c r="X546" s="53">
        <v>6.524</v>
      </c>
      <c r="Y546" s="53">
        <v>6.484</v>
      </c>
    </row>
    <row r="547">
      <c r="A547" s="44">
        <v>45091.0</v>
      </c>
      <c r="B547" s="45">
        <v>104.25</v>
      </c>
      <c r="C547" s="45">
        <v>107.900002</v>
      </c>
      <c r="D547" s="45">
        <v>103.75</v>
      </c>
      <c r="E547" s="45">
        <v>106.900002</v>
      </c>
      <c r="F547" s="45">
        <v>106.900002</v>
      </c>
      <c r="G547" s="45">
        <v>945385.0</v>
      </c>
      <c r="H547" s="45">
        <f>(G547-'Descriptive Stats'!$B$55)/('Descriptive Stats'!$B$56-'Descriptive Stats'!$B$55)</f>
        <v>0.04995372655</v>
      </c>
      <c r="I547" s="46">
        <f t="shared" si="2"/>
        <v>1.028379077</v>
      </c>
      <c r="J547" s="46">
        <f t="shared" si="3"/>
        <v>0.0283790773</v>
      </c>
      <c r="K547" s="47">
        <f t="shared" si="1"/>
        <v>4.150002</v>
      </c>
      <c r="L547" s="47">
        <f>(K547-'Descriptive Stats'!$B$60)/('Descriptive Stats'!$B$61-'Descriptive Stats'!$B$60)</f>
        <v>0.09288839706</v>
      </c>
      <c r="M547" s="54">
        <f t="shared" si="4"/>
        <v>2.83790773</v>
      </c>
      <c r="N547" s="55">
        <f>(M547-'Descriptive Stats'!$B$65)/('Descriptive Stats'!$B$66-'Descriptive Stats'!$B$65)</f>
        <v>0.4956530019</v>
      </c>
      <c r="O547" s="58">
        <f t="shared" si="5"/>
        <v>24.52646526</v>
      </c>
      <c r="P547" s="49"/>
      <c r="Q547" s="50">
        <v>0.0</v>
      </c>
      <c r="R547" s="51"/>
      <c r="S547" s="51"/>
      <c r="U547" s="52">
        <v>44621.0</v>
      </c>
      <c r="V547" s="53">
        <v>6.46</v>
      </c>
      <c r="W547" s="53">
        <v>6.463</v>
      </c>
      <c r="X547" s="53">
        <v>6.469</v>
      </c>
      <c r="Y547" s="53">
        <v>6.455</v>
      </c>
    </row>
    <row r="548">
      <c r="A548" s="44">
        <v>45092.0</v>
      </c>
      <c r="B548" s="45">
        <v>107.699997</v>
      </c>
      <c r="C548" s="45">
        <v>109.849998</v>
      </c>
      <c r="D548" s="45">
        <v>105.300003</v>
      </c>
      <c r="E548" s="45">
        <v>107.800003</v>
      </c>
      <c r="F548" s="45">
        <v>107.800003</v>
      </c>
      <c r="G548" s="45">
        <v>3216914.0</v>
      </c>
      <c r="H548" s="45">
        <f>(G548-'Descriptive Stats'!$B$55)/('Descriptive Stats'!$B$56-'Descriptive Stats'!$B$55)</f>
        <v>0.1777333119</v>
      </c>
      <c r="I548" s="46">
        <f t="shared" si="2"/>
        <v>1.008419092</v>
      </c>
      <c r="J548" s="46">
        <f t="shared" si="3"/>
        <v>0.008419092452</v>
      </c>
      <c r="K548" s="47">
        <f t="shared" si="1"/>
        <v>4.549995</v>
      </c>
      <c r="L548" s="47">
        <f>(K548-'Descriptive Stats'!$B$60)/('Descriptive Stats'!$B$61-'Descriptive Stats'!$B$60)</f>
        <v>0.1044992254</v>
      </c>
      <c r="M548" s="54">
        <f t="shared" si="4"/>
        <v>0.8419092452</v>
      </c>
      <c r="N548" s="55">
        <f>(M548-'Descriptive Stats'!$B$65)/('Descriptive Stats'!$B$66-'Descriptive Stats'!$B$65)</f>
        <v>0.4206229916</v>
      </c>
      <c r="O548" s="56">
        <f t="shared" si="5"/>
        <v>240.2755491</v>
      </c>
      <c r="P548" s="49"/>
      <c r="Q548" s="50">
        <v>0.0</v>
      </c>
      <c r="R548" s="51"/>
      <c r="S548" s="51"/>
      <c r="U548" s="52" t="s">
        <v>381</v>
      </c>
      <c r="V548" s="53">
        <v>6.454</v>
      </c>
      <c r="W548" s="53">
        <v>6.481</v>
      </c>
      <c r="X548" s="53">
        <v>6.49</v>
      </c>
      <c r="Y548" s="53">
        <v>6.451</v>
      </c>
    </row>
    <row r="549">
      <c r="A549" s="44">
        <v>45093.0</v>
      </c>
      <c r="B549" s="45">
        <v>109.800003</v>
      </c>
      <c r="C549" s="45">
        <v>115.75</v>
      </c>
      <c r="D549" s="45">
        <v>109.050003</v>
      </c>
      <c r="E549" s="45">
        <v>112.300003</v>
      </c>
      <c r="F549" s="45">
        <v>112.300003</v>
      </c>
      <c r="G549" s="45">
        <v>7522941.0</v>
      </c>
      <c r="H549" s="45">
        <f>(G549-'Descriptive Stats'!$B$55)/('Descriptive Stats'!$B$56-'Descriptive Stats'!$B$55)</f>
        <v>0.4199588545</v>
      </c>
      <c r="I549" s="46">
        <f t="shared" si="2"/>
        <v>1.041743969</v>
      </c>
      <c r="J549" s="46">
        <f t="shared" si="3"/>
        <v>0.04174396915</v>
      </c>
      <c r="K549" s="47">
        <f t="shared" si="1"/>
        <v>6.699997</v>
      </c>
      <c r="L549" s="47">
        <f>(K549-'Descriptive Stats'!$B$60)/('Descriptive Stats'!$B$61-'Descriptive Stats'!$B$60)</f>
        <v>0.1669085777</v>
      </c>
      <c r="M549" s="54">
        <f t="shared" si="4"/>
        <v>4.174396915</v>
      </c>
      <c r="N549" s="55">
        <f>(M549-'Descriptive Stats'!$B$65)/('Descriptive Stats'!$B$66-'Descriptive Stats'!$B$65)</f>
        <v>0.5458919165</v>
      </c>
      <c r="O549" s="58">
        <f t="shared" si="5"/>
        <v>133.855832</v>
      </c>
      <c r="P549" s="49"/>
      <c r="Q549" s="50">
        <v>0.0</v>
      </c>
      <c r="R549" s="51"/>
      <c r="S549" s="51"/>
      <c r="U549" s="52" t="s">
        <v>382</v>
      </c>
      <c r="V549" s="53">
        <v>6.469</v>
      </c>
      <c r="W549" s="53">
        <v>6.484</v>
      </c>
      <c r="X549" s="53">
        <v>6.484</v>
      </c>
      <c r="Y549" s="53">
        <v>6.469</v>
      </c>
    </row>
    <row r="550">
      <c r="A550" s="44">
        <v>45096.0</v>
      </c>
      <c r="B550" s="45">
        <v>113.0</v>
      </c>
      <c r="C550" s="45">
        <v>115.650002</v>
      </c>
      <c r="D550" s="45">
        <v>111.0</v>
      </c>
      <c r="E550" s="45">
        <v>111.5</v>
      </c>
      <c r="F550" s="45">
        <v>111.5</v>
      </c>
      <c r="G550" s="45">
        <v>2409638.0</v>
      </c>
      <c r="H550" s="45">
        <f>(G550-'Descriptive Stats'!$B$55)/('Descriptive Stats'!$B$56-'Descriptive Stats'!$B$55)</f>
        <v>0.1323218765</v>
      </c>
      <c r="I550" s="46">
        <f t="shared" si="2"/>
        <v>0.9928761979</v>
      </c>
      <c r="J550" s="46">
        <f t="shared" si="3"/>
        <v>-0.007123802125</v>
      </c>
      <c r="K550" s="47">
        <f t="shared" si="1"/>
        <v>4.650002</v>
      </c>
      <c r="L550" s="47">
        <f>(K550-'Descriptive Stats'!$B$60)/('Descriptive Stats'!$B$61-'Descriptive Stats'!$B$60)</f>
        <v>0.1074021864</v>
      </c>
      <c r="M550" s="57">
        <f t="shared" si="4"/>
        <v>-0.7123802125</v>
      </c>
      <c r="N550" s="55">
        <f>(M550-'Descriptive Stats'!$B$65)/('Descriptive Stats'!$B$66-'Descriptive Stats'!$B$65)</f>
        <v>0.3621969182</v>
      </c>
      <c r="O550" s="56">
        <f t="shared" si="5"/>
        <v>-67.96946832</v>
      </c>
      <c r="P550" s="49"/>
      <c r="Q550" s="50">
        <v>0.0</v>
      </c>
      <c r="R550" s="51"/>
      <c r="S550" s="51"/>
      <c r="U550" s="52" t="s">
        <v>383</v>
      </c>
      <c r="V550" s="53">
        <v>6.461</v>
      </c>
      <c r="W550" s="53">
        <v>6.484</v>
      </c>
      <c r="X550" s="53">
        <v>6.484</v>
      </c>
      <c r="Y550" s="53">
        <v>6.461</v>
      </c>
    </row>
    <row r="551">
      <c r="A551" s="44">
        <v>45097.0</v>
      </c>
      <c r="B551" s="45">
        <v>110.050003</v>
      </c>
      <c r="C551" s="45">
        <v>115.5</v>
      </c>
      <c r="D551" s="45">
        <v>110.050003</v>
      </c>
      <c r="E551" s="45">
        <v>114.900002</v>
      </c>
      <c r="F551" s="45">
        <v>114.900002</v>
      </c>
      <c r="G551" s="45">
        <v>2173636.0</v>
      </c>
      <c r="H551" s="45">
        <f>(G551-'Descriptive Stats'!$B$55)/('Descriptive Stats'!$B$56-'Descriptive Stats'!$B$55)</f>
        <v>0.1190461324</v>
      </c>
      <c r="I551" s="46">
        <f t="shared" si="2"/>
        <v>1.030493291</v>
      </c>
      <c r="J551" s="46">
        <f t="shared" si="3"/>
        <v>0.03049329148</v>
      </c>
      <c r="K551" s="47">
        <f t="shared" si="1"/>
        <v>5.449997</v>
      </c>
      <c r="L551" s="47">
        <f>(K551-'Descriptive Stats'!$B$60)/('Descriptive Stats'!$B$61-'Descriptive Stats'!$B$60)</f>
        <v>0.1306241043</v>
      </c>
      <c r="M551" s="54">
        <f t="shared" si="4"/>
        <v>3.049329148</v>
      </c>
      <c r="N551" s="55">
        <f>(M551-'Descriptive Stats'!$B$65)/('Descriptive Stats'!$B$66-'Descriptive Stats'!$B$65)</f>
        <v>0.5036003783</v>
      </c>
      <c r="O551" s="58">
        <f t="shared" si="5"/>
        <v>-9.794085253</v>
      </c>
      <c r="P551" s="49"/>
      <c r="Q551" s="50">
        <v>0.0</v>
      </c>
      <c r="R551" s="51"/>
      <c r="S551" s="51"/>
      <c r="U551" s="52" t="s">
        <v>384</v>
      </c>
      <c r="V551" s="53">
        <v>6.478</v>
      </c>
      <c r="W551" s="53">
        <v>6.491</v>
      </c>
      <c r="X551" s="53">
        <v>6.497</v>
      </c>
      <c r="Y551" s="53">
        <v>6.476</v>
      </c>
    </row>
    <row r="552">
      <c r="A552" s="44">
        <v>45098.0</v>
      </c>
      <c r="B552" s="45">
        <v>115.0</v>
      </c>
      <c r="C552" s="45">
        <v>117.599998</v>
      </c>
      <c r="D552" s="45">
        <v>113.599998</v>
      </c>
      <c r="E552" s="45">
        <v>114.050003</v>
      </c>
      <c r="F552" s="45">
        <v>114.050003</v>
      </c>
      <c r="G552" s="45">
        <v>1252993.0</v>
      </c>
      <c r="H552" s="45">
        <f>(G552-'Descriptive Stats'!$B$55)/('Descriptive Stats'!$B$56-'Descriptive Stats'!$B$55)</f>
        <v>0.06725749978</v>
      </c>
      <c r="I552" s="46">
        <f t="shared" si="2"/>
        <v>0.9926022717</v>
      </c>
      <c r="J552" s="46">
        <f t="shared" si="3"/>
        <v>-0.007397728331</v>
      </c>
      <c r="K552" s="47">
        <f t="shared" si="1"/>
        <v>4</v>
      </c>
      <c r="L552" s="47">
        <f>(K552-'Descriptive Stats'!$B$60)/('Descriptive Stats'!$B$61-'Descriptive Stats'!$B$60)</f>
        <v>0.08853420219</v>
      </c>
      <c r="M552" s="57">
        <f t="shared" si="4"/>
        <v>-0.7397728331</v>
      </c>
      <c r="N552" s="55">
        <f>(M552-'Descriptive Stats'!$B$65)/('Descriptive Stats'!$B$66-'Descriptive Stats'!$B$65)</f>
        <v>0.3611672237</v>
      </c>
      <c r="O552" s="58">
        <f t="shared" si="5"/>
        <v>-42.35497572</v>
      </c>
      <c r="P552" s="49"/>
      <c r="Q552" s="50">
        <v>0.0</v>
      </c>
      <c r="R552" s="51"/>
      <c r="S552" s="51"/>
      <c r="U552" s="52" t="s">
        <v>385</v>
      </c>
      <c r="V552" s="53">
        <v>6.465</v>
      </c>
      <c r="W552" s="53">
        <v>6.469</v>
      </c>
      <c r="X552" s="53">
        <v>6.47</v>
      </c>
      <c r="Y552" s="53">
        <v>6.447</v>
      </c>
    </row>
    <row r="553">
      <c r="A553" s="44">
        <v>45099.0</v>
      </c>
      <c r="B553" s="45">
        <v>115.0</v>
      </c>
      <c r="C553" s="45">
        <v>115.199997</v>
      </c>
      <c r="D553" s="45">
        <v>110.800003</v>
      </c>
      <c r="E553" s="45">
        <v>112.25</v>
      </c>
      <c r="F553" s="45">
        <v>112.25</v>
      </c>
      <c r="G553" s="45">
        <v>761046.0</v>
      </c>
      <c r="H553" s="45">
        <f>(G553-'Descriptive Stats'!$B$55)/('Descriptive Stats'!$B$56-'Descriptive Stats'!$B$55)</f>
        <v>0.03958416447</v>
      </c>
      <c r="I553" s="46">
        <f t="shared" si="2"/>
        <v>0.9842174226</v>
      </c>
      <c r="J553" s="46">
        <f t="shared" si="3"/>
        <v>-0.0157825774</v>
      </c>
      <c r="K553" s="47">
        <f t="shared" si="1"/>
        <v>4.399994</v>
      </c>
      <c r="L553" s="47">
        <f>(K553-'Descriptive Stats'!$B$60)/('Descriptive Stats'!$B$61-'Descriptive Stats'!$B$60)</f>
        <v>0.1001450595</v>
      </c>
      <c r="M553" s="57">
        <f t="shared" si="4"/>
        <v>-1.57825774</v>
      </c>
      <c r="N553" s="55">
        <f>(M553-'Descriptive Stats'!$B$65)/('Descriptive Stats'!$B$66-'Descriptive Stats'!$B$65)</f>
        <v>0.3296483966</v>
      </c>
      <c r="O553" s="56">
        <f t="shared" si="5"/>
        <v>-39.26175166</v>
      </c>
      <c r="P553" s="49"/>
      <c r="Q553" s="50">
        <v>0.0</v>
      </c>
      <c r="R553" s="51"/>
      <c r="S553" s="51"/>
      <c r="U553" s="52" t="s">
        <v>386</v>
      </c>
      <c r="V553" s="53">
        <v>6.462</v>
      </c>
      <c r="W553" s="53">
        <v>6.479</v>
      </c>
      <c r="X553" s="53">
        <v>6.479</v>
      </c>
      <c r="Y553" s="53">
        <v>6.45</v>
      </c>
    </row>
    <row r="554">
      <c r="A554" s="44">
        <v>45100.0</v>
      </c>
      <c r="B554" s="45">
        <v>112.400002</v>
      </c>
      <c r="C554" s="45">
        <v>125.0</v>
      </c>
      <c r="D554" s="45">
        <v>110.800003</v>
      </c>
      <c r="E554" s="45">
        <v>120.400002</v>
      </c>
      <c r="F554" s="45">
        <v>120.400002</v>
      </c>
      <c r="G554" s="45">
        <v>8282399.0</v>
      </c>
      <c r="H554" s="45">
        <f>(G554-'Descriptive Stats'!$B$55)/('Descriptive Stats'!$B$56-'Descriptive Stats'!$B$55)</f>
        <v>0.4626803995</v>
      </c>
      <c r="I554" s="46">
        <f t="shared" si="2"/>
        <v>1.072605808</v>
      </c>
      <c r="J554" s="46">
        <f t="shared" si="3"/>
        <v>0.07260580846</v>
      </c>
      <c r="K554" s="47">
        <f t="shared" si="1"/>
        <v>14.199997</v>
      </c>
      <c r="L554" s="47">
        <f>(K554-'Descriptive Stats'!$B$60)/('Descriptive Stats'!$B$61-'Descriptive Stats'!$B$60)</f>
        <v>0.3846154181</v>
      </c>
      <c r="M554" s="54">
        <f t="shared" si="4"/>
        <v>7.260580846</v>
      </c>
      <c r="N554" s="55">
        <f>(M554-'Descriptive Stats'!$B$65)/('Descriptive Stats'!$B$66-'Descriptive Stats'!$B$65)</f>
        <v>0.6619022311</v>
      </c>
      <c r="O554" s="56">
        <f t="shared" si="5"/>
        <v>988.2915093</v>
      </c>
      <c r="P554" s="49"/>
      <c r="Q554" s="50">
        <v>0.0</v>
      </c>
      <c r="R554" s="51"/>
      <c r="S554" s="51"/>
      <c r="U554" s="52" t="s">
        <v>387</v>
      </c>
      <c r="V554" s="53">
        <v>6.46</v>
      </c>
      <c r="W554" s="53">
        <v>6.486</v>
      </c>
      <c r="X554" s="53">
        <v>6.486</v>
      </c>
      <c r="Y554" s="53">
        <v>6.457</v>
      </c>
    </row>
    <row r="555">
      <c r="A555" s="44">
        <v>45103.0</v>
      </c>
      <c r="B555" s="45">
        <v>122.0</v>
      </c>
      <c r="C555" s="45">
        <v>139.899994</v>
      </c>
      <c r="D555" s="45">
        <v>122.0</v>
      </c>
      <c r="E555" s="45">
        <v>137.699997</v>
      </c>
      <c r="F555" s="45">
        <v>137.699997</v>
      </c>
      <c r="G555" s="45">
        <v>1.7834293E7</v>
      </c>
      <c r="H555" s="45">
        <f>(G555-'Descriptive Stats'!$B$55)/('Descriptive Stats'!$B$56-'Descriptive Stats'!$B$55)</f>
        <v>1</v>
      </c>
      <c r="I555" s="46">
        <f t="shared" si="2"/>
        <v>1.143687664</v>
      </c>
      <c r="J555" s="46">
        <f t="shared" si="3"/>
        <v>0.1436876637</v>
      </c>
      <c r="K555" s="47">
        <f t="shared" si="1"/>
        <v>17.899994</v>
      </c>
      <c r="L555" s="47">
        <f>(K555-'Descriptive Stats'!$B$60)/('Descriptive Stats'!$B$61-'Descriptive Stats'!$B$60)</f>
        <v>0.4920173723</v>
      </c>
      <c r="M555" s="54">
        <f t="shared" si="4"/>
        <v>14.36876637</v>
      </c>
      <c r="N555" s="55">
        <f>(M555-'Descriptive Stats'!$B$65)/('Descriptive Stats'!$B$66-'Descriptive Stats'!$B$65)</f>
        <v>0.9291004467</v>
      </c>
      <c r="O555" s="58">
        <f t="shared" si="5"/>
        <v>115.3276243</v>
      </c>
      <c r="P555" s="49"/>
      <c r="Q555" s="50">
        <v>0.0</v>
      </c>
      <c r="R555" s="51"/>
      <c r="S555" s="51"/>
      <c r="U555" s="52" t="s">
        <v>388</v>
      </c>
      <c r="V555" s="53">
        <v>6.464</v>
      </c>
      <c r="W555" s="53">
        <v>6.483</v>
      </c>
      <c r="X555" s="53">
        <v>6.486</v>
      </c>
      <c r="Y555" s="53">
        <v>6.462</v>
      </c>
    </row>
    <row r="556">
      <c r="A556" s="44">
        <v>45104.0</v>
      </c>
      <c r="B556" s="45">
        <v>137.699997</v>
      </c>
      <c r="C556" s="45">
        <v>139.75</v>
      </c>
      <c r="D556" s="45">
        <v>133.199997</v>
      </c>
      <c r="E556" s="45">
        <v>138.199997</v>
      </c>
      <c r="F556" s="45">
        <v>138.199997</v>
      </c>
      <c r="G556" s="45">
        <v>1.0170281E7</v>
      </c>
      <c r="H556" s="45">
        <f>(G556-'Descriptive Stats'!$B$55)/('Descriptive Stats'!$B$56-'Descriptive Stats'!$B$55)</f>
        <v>0.5688788144</v>
      </c>
      <c r="I556" s="46">
        <f t="shared" si="2"/>
        <v>1.003631082</v>
      </c>
      <c r="J556" s="46">
        <f t="shared" si="3"/>
        <v>0.003631082142</v>
      </c>
      <c r="K556" s="47">
        <f t="shared" si="1"/>
        <v>6.550003</v>
      </c>
      <c r="L556" s="47">
        <f>(K556-'Descriptive Stats'!$B$60)/('Descriptive Stats'!$B$61-'Descriptive Stats'!$B$60)</f>
        <v>0.162554615</v>
      </c>
      <c r="M556" s="54">
        <f t="shared" si="4"/>
        <v>0.3631082142</v>
      </c>
      <c r="N556" s="55">
        <f>(M556-'Descriptive Stats'!$B$65)/('Descriptive Stats'!$B$66-'Descriptive Stats'!$B$65)</f>
        <v>0.4026247584</v>
      </c>
      <c r="O556" s="58">
        <f t="shared" si="5"/>
        <v>-42.97345569</v>
      </c>
      <c r="P556" s="49"/>
      <c r="Q556" s="50">
        <v>0.0</v>
      </c>
      <c r="R556" s="51"/>
      <c r="S556" s="51"/>
      <c r="U556" s="52" t="s">
        <v>389</v>
      </c>
      <c r="V556" s="53">
        <v>6.468</v>
      </c>
      <c r="W556" s="53">
        <v>6.445</v>
      </c>
      <c r="X556" s="53">
        <v>6.475</v>
      </c>
      <c r="Y556" s="53">
        <v>6.445</v>
      </c>
    </row>
    <row r="557">
      <c r="A557" s="44">
        <v>45105.0</v>
      </c>
      <c r="B557" s="45">
        <v>137.949997</v>
      </c>
      <c r="C557" s="45">
        <v>141.699997</v>
      </c>
      <c r="D557" s="45">
        <v>135.5</v>
      </c>
      <c r="E557" s="45">
        <v>140.199997</v>
      </c>
      <c r="F557" s="45">
        <v>140.199997</v>
      </c>
      <c r="G557" s="45">
        <v>4271695.0</v>
      </c>
      <c r="H557" s="45">
        <f>(G557-'Descriptive Stats'!$B$55)/('Descriptive Stats'!$B$56-'Descriptive Stats'!$B$55)</f>
        <v>0.237067566</v>
      </c>
      <c r="I557" s="46">
        <f t="shared" si="2"/>
        <v>1.01447178</v>
      </c>
      <c r="J557" s="46">
        <f t="shared" si="3"/>
        <v>0.01447178034</v>
      </c>
      <c r="K557" s="47">
        <f t="shared" si="1"/>
        <v>6.199997</v>
      </c>
      <c r="L557" s="47">
        <f>(K557-'Descriptive Stats'!$B$60)/('Descriptive Stats'!$B$61-'Descriptive Stats'!$B$60)</f>
        <v>0.1523947883</v>
      </c>
      <c r="M557" s="54">
        <f t="shared" si="4"/>
        <v>1.447178034</v>
      </c>
      <c r="N557" s="55">
        <f>(M557-'Descriptive Stats'!$B$65)/('Descriptive Stats'!$B$66-'Descriptive Stats'!$B$65)</f>
        <v>0.443375175</v>
      </c>
      <c r="O557" s="58">
        <f t="shared" si="5"/>
        <v>-57.99825983</v>
      </c>
      <c r="P557" s="49"/>
      <c r="Q557" s="50">
        <v>0.0</v>
      </c>
      <c r="R557" s="51"/>
      <c r="S557" s="51"/>
      <c r="U557" s="52" t="s">
        <v>390</v>
      </c>
      <c r="V557" s="53">
        <v>6.435</v>
      </c>
      <c r="W557" s="53">
        <v>6.401</v>
      </c>
      <c r="X557" s="53">
        <v>6.468</v>
      </c>
      <c r="Y557" s="53">
        <v>6.401</v>
      </c>
    </row>
    <row r="558">
      <c r="A558" s="44">
        <v>45107.0</v>
      </c>
      <c r="B558" s="45">
        <v>140.850006</v>
      </c>
      <c r="C558" s="45">
        <v>148.800003</v>
      </c>
      <c r="D558" s="45">
        <v>138.199997</v>
      </c>
      <c r="E558" s="45">
        <v>147.0</v>
      </c>
      <c r="F558" s="45">
        <v>147.0</v>
      </c>
      <c r="G558" s="45">
        <v>6394077.0</v>
      </c>
      <c r="H558" s="45">
        <f>(G558-'Descriptive Stats'!$B$55)/('Descriptive Stats'!$B$56-'Descriptive Stats'!$B$55)</f>
        <v>0.3564572335</v>
      </c>
      <c r="I558" s="46">
        <f t="shared" si="2"/>
        <v>1.048502162</v>
      </c>
      <c r="J558" s="46">
        <f t="shared" si="3"/>
        <v>0.04850216224</v>
      </c>
      <c r="K558" s="47">
        <f t="shared" si="1"/>
        <v>10.600006</v>
      </c>
      <c r="L558" s="47">
        <f>(K558-'Descriptive Stats'!$B$60)/('Descriptive Stats'!$B$61-'Descriptive Stats'!$B$60)</f>
        <v>0.2801163959</v>
      </c>
      <c r="M558" s="54">
        <f t="shared" si="4"/>
        <v>4.850216224</v>
      </c>
      <c r="N558" s="55">
        <f>(M558-'Descriptive Stats'!$B$65)/('Descriptive Stats'!$B$66-'Descriptive Stats'!$B$65)</f>
        <v>0.571296109</v>
      </c>
      <c r="O558" s="58">
        <f t="shared" si="5"/>
        <v>49.68477384</v>
      </c>
      <c r="P558" s="49"/>
      <c r="Q558" s="50">
        <v>0.0</v>
      </c>
      <c r="R558" s="51"/>
      <c r="S558" s="51"/>
      <c r="U558" s="52" t="s">
        <v>391</v>
      </c>
      <c r="V558" s="53">
        <v>6.411</v>
      </c>
      <c r="W558" s="53">
        <v>6.381</v>
      </c>
      <c r="X558" s="53">
        <v>6.415</v>
      </c>
      <c r="Y558" s="53">
        <v>6.381</v>
      </c>
    </row>
    <row r="559">
      <c r="A559" s="44">
        <v>45110.0</v>
      </c>
      <c r="B559" s="45">
        <v>147.800003</v>
      </c>
      <c r="C559" s="45">
        <v>147.949997</v>
      </c>
      <c r="D559" s="45">
        <v>137.050003</v>
      </c>
      <c r="E559" s="45">
        <v>138.800003</v>
      </c>
      <c r="F559" s="45">
        <v>138.800003</v>
      </c>
      <c r="G559" s="45">
        <v>2651288.0</v>
      </c>
      <c r="H559" s="45">
        <f>(G559-'Descriptive Stats'!$B$55)/('Descriptive Stats'!$B$56-'Descriptive Stats'!$B$55)</f>
        <v>0.1459153357</v>
      </c>
      <c r="I559" s="46">
        <f t="shared" si="2"/>
        <v>0.9442177075</v>
      </c>
      <c r="J559" s="46">
        <f t="shared" si="3"/>
        <v>-0.05578229252</v>
      </c>
      <c r="K559" s="47">
        <f t="shared" si="1"/>
        <v>10.899994</v>
      </c>
      <c r="L559" s="47">
        <f>(K559-'Descriptive Stats'!$B$60)/('Descriptive Stats'!$B$61-'Descriptive Stats'!$B$60)</f>
        <v>0.2888243212</v>
      </c>
      <c r="M559" s="57">
        <f t="shared" si="4"/>
        <v>-5.578229252</v>
      </c>
      <c r="N559" s="55">
        <f>(M559-'Descriptive Stats'!$B$65)/('Descriptive Stats'!$B$66-'Descriptive Stats'!$B$65)</f>
        <v>0.1792886112</v>
      </c>
      <c r="O559" s="58">
        <f t="shared" si="5"/>
        <v>-58.53525067</v>
      </c>
      <c r="P559" s="49"/>
      <c r="Q559" s="50">
        <v>0.0</v>
      </c>
      <c r="R559" s="51"/>
      <c r="S559" s="51"/>
      <c r="U559" s="52" t="s">
        <v>392</v>
      </c>
      <c r="V559" s="53">
        <v>6.374</v>
      </c>
      <c r="W559" s="53">
        <v>6.374</v>
      </c>
      <c r="X559" s="53">
        <v>6.377</v>
      </c>
      <c r="Y559" s="53">
        <v>6.369</v>
      </c>
    </row>
    <row r="560">
      <c r="A560" s="44">
        <v>45111.0</v>
      </c>
      <c r="B560" s="45">
        <v>138.100006</v>
      </c>
      <c r="C560" s="45">
        <v>140.0</v>
      </c>
      <c r="D560" s="45">
        <v>133.199997</v>
      </c>
      <c r="E560" s="45">
        <v>136.75</v>
      </c>
      <c r="F560" s="45">
        <v>136.75</v>
      </c>
      <c r="G560" s="45">
        <v>1964983.0</v>
      </c>
      <c r="H560" s="45">
        <f>(G560-'Descriptive Stats'!$B$55)/('Descriptive Stats'!$B$56-'Descriptive Stats'!$B$55)</f>
        <v>0.1073088427</v>
      </c>
      <c r="I560" s="46">
        <f t="shared" si="2"/>
        <v>0.9852305263</v>
      </c>
      <c r="J560" s="46">
        <f t="shared" si="3"/>
        <v>-0.01476947374</v>
      </c>
      <c r="K560" s="47">
        <f t="shared" si="1"/>
        <v>6.800003</v>
      </c>
      <c r="L560" s="47">
        <f>(K560-'Descriptive Stats'!$B$60)/('Descriptive Stats'!$B$61-'Descriptive Stats'!$B$60)</f>
        <v>0.1698115097</v>
      </c>
      <c r="M560" s="57">
        <f t="shared" si="4"/>
        <v>-1.476947374</v>
      </c>
      <c r="N560" s="55">
        <f>(M560-'Descriptive Stats'!$B$65)/('Descriptive Stats'!$B$66-'Descriptive Stats'!$B$65)</f>
        <v>0.3334566749</v>
      </c>
      <c r="O560" s="58">
        <f t="shared" si="5"/>
        <v>-25.88572045</v>
      </c>
      <c r="P560" s="49"/>
      <c r="Q560" s="50">
        <v>0.0</v>
      </c>
      <c r="R560" s="51"/>
      <c r="S560" s="51"/>
      <c r="U560" s="52" t="s">
        <v>393</v>
      </c>
      <c r="V560" s="53">
        <v>6.364</v>
      </c>
      <c r="W560" s="53">
        <v>6.357</v>
      </c>
      <c r="X560" s="53">
        <v>6.365</v>
      </c>
      <c r="Y560" s="53">
        <v>6.353</v>
      </c>
    </row>
    <row r="561">
      <c r="A561" s="44">
        <v>45112.0</v>
      </c>
      <c r="B561" s="45">
        <v>137.0</v>
      </c>
      <c r="C561" s="45">
        <v>141.350006</v>
      </c>
      <c r="D561" s="45">
        <v>135.25</v>
      </c>
      <c r="E561" s="45">
        <v>137.350006</v>
      </c>
      <c r="F561" s="45">
        <v>137.350006</v>
      </c>
      <c r="G561" s="45">
        <v>827746.0</v>
      </c>
      <c r="H561" s="45">
        <f>(G561-'Descriptive Stats'!$B$55)/('Descriptive Stats'!$B$56-'Descriptive Stats'!$B$55)</f>
        <v>0.04333621797</v>
      </c>
      <c r="I561" s="46">
        <f t="shared" si="2"/>
        <v>1.004387612</v>
      </c>
      <c r="J561" s="46">
        <f t="shared" si="3"/>
        <v>0.004387612431</v>
      </c>
      <c r="K561" s="47">
        <f t="shared" si="1"/>
        <v>6.100006</v>
      </c>
      <c r="L561" s="47">
        <f>(K561-'Descriptive Stats'!$B$60)/('Descriptive Stats'!$B$61-'Descriptive Stats'!$B$60)</f>
        <v>0.1494922917</v>
      </c>
      <c r="M561" s="54">
        <f t="shared" si="4"/>
        <v>0.4387612431</v>
      </c>
      <c r="N561" s="55">
        <f>(M561-'Descriptive Stats'!$B$65)/('Descriptive Stats'!$B$66-'Descriptive Stats'!$B$65)</f>
        <v>0.4054685719</v>
      </c>
      <c r="O561" s="58">
        <f t="shared" si="5"/>
        <v>-57.87515719</v>
      </c>
      <c r="P561" s="49"/>
      <c r="Q561" s="50">
        <v>0.0</v>
      </c>
      <c r="R561" s="51"/>
      <c r="S561" s="51"/>
      <c r="U561" s="52" t="s">
        <v>394</v>
      </c>
      <c r="V561" s="53">
        <v>6.356</v>
      </c>
      <c r="W561" s="53">
        <v>6.366</v>
      </c>
      <c r="X561" s="53">
        <v>6.369</v>
      </c>
      <c r="Y561" s="53">
        <v>6.356</v>
      </c>
    </row>
    <row r="562">
      <c r="A562" s="44">
        <v>45113.0</v>
      </c>
      <c r="B562" s="45">
        <v>138.199997</v>
      </c>
      <c r="C562" s="45">
        <v>138.5</v>
      </c>
      <c r="D562" s="45">
        <v>136.0</v>
      </c>
      <c r="E562" s="45">
        <v>136.5</v>
      </c>
      <c r="F562" s="45">
        <v>136.5</v>
      </c>
      <c r="G562" s="45">
        <v>415539.0</v>
      </c>
      <c r="H562" s="45">
        <f>(G562-'Descriptive Stats'!$B$55)/('Descriptive Stats'!$B$56-'Descriptive Stats'!$B$55)</f>
        <v>0.02014847106</v>
      </c>
      <c r="I562" s="46">
        <f t="shared" si="2"/>
        <v>0.9938113872</v>
      </c>
      <c r="J562" s="46">
        <f t="shared" si="3"/>
        <v>-0.006188612762</v>
      </c>
      <c r="K562" s="47">
        <f t="shared" si="1"/>
        <v>2.5</v>
      </c>
      <c r="L562" s="47">
        <f>(K562-'Descriptive Stats'!$B$60)/('Descriptive Stats'!$B$61-'Descriptive Stats'!$B$60)</f>
        <v>0.04499283411</v>
      </c>
      <c r="M562" s="57">
        <f t="shared" si="4"/>
        <v>-0.6188612762</v>
      </c>
      <c r="N562" s="55">
        <f>(M562-'Descriptive Stats'!$B$65)/('Descriptive Stats'!$B$66-'Descriptive Stats'!$B$65)</f>
        <v>0.365712315</v>
      </c>
      <c r="O562" s="58">
        <f t="shared" si="5"/>
        <v>-49.79873053</v>
      </c>
      <c r="P562" s="49"/>
      <c r="Q562" s="50">
        <v>0.0</v>
      </c>
      <c r="R562" s="51"/>
      <c r="S562" s="51"/>
      <c r="U562" s="52" t="s">
        <v>395</v>
      </c>
      <c r="V562" s="53">
        <v>6.37</v>
      </c>
      <c r="W562" s="53">
        <v>6.37</v>
      </c>
      <c r="X562" s="53">
        <v>6.379</v>
      </c>
      <c r="Y562" s="53">
        <v>6.356</v>
      </c>
    </row>
    <row r="563">
      <c r="A563" s="44">
        <v>45114.0</v>
      </c>
      <c r="B563" s="45">
        <v>137.449997</v>
      </c>
      <c r="C563" s="45">
        <v>138.5</v>
      </c>
      <c r="D563" s="45">
        <v>132.0</v>
      </c>
      <c r="E563" s="45">
        <v>133.550003</v>
      </c>
      <c r="F563" s="45">
        <v>133.550003</v>
      </c>
      <c r="G563" s="45">
        <v>599387.0</v>
      </c>
      <c r="H563" s="45">
        <f>(G563-'Descriptive Stats'!$B$55)/('Descriptive Stats'!$B$56-'Descriptive Stats'!$B$55)</f>
        <v>0.03049041308</v>
      </c>
      <c r="I563" s="46">
        <f t="shared" si="2"/>
        <v>0.9783883004</v>
      </c>
      <c r="J563" s="46">
        <f t="shared" si="3"/>
        <v>-0.02161169963</v>
      </c>
      <c r="K563" s="47">
        <f t="shared" si="1"/>
        <v>6.5</v>
      </c>
      <c r="L563" s="47">
        <f>(K563-'Descriptive Stats'!$B$60)/('Descriptive Stats'!$B$61-'Descriptive Stats'!$B$60)</f>
        <v>0.161103149</v>
      </c>
      <c r="M563" s="57">
        <f t="shared" si="4"/>
        <v>-2.161169963</v>
      </c>
      <c r="N563" s="55">
        <f>(M563-'Descriptive Stats'!$B$65)/('Descriptive Stats'!$B$66-'Descriptive Stats'!$B$65)</f>
        <v>0.3077366013</v>
      </c>
      <c r="O563" s="56">
        <f t="shared" si="5"/>
        <v>44.24325996</v>
      </c>
      <c r="P563" s="49"/>
      <c r="Q563" s="50">
        <v>0.0</v>
      </c>
      <c r="R563" s="51"/>
      <c r="S563" s="51"/>
      <c r="U563" s="52">
        <v>44481.0</v>
      </c>
      <c r="V563" s="53">
        <v>6.37</v>
      </c>
      <c r="W563" s="53">
        <v>6.356</v>
      </c>
      <c r="X563" s="53">
        <v>6.371</v>
      </c>
      <c r="Y563" s="53">
        <v>6.347</v>
      </c>
    </row>
    <row r="564">
      <c r="A564" s="44">
        <v>45117.0</v>
      </c>
      <c r="B564" s="45">
        <v>134.550003</v>
      </c>
      <c r="C564" s="45">
        <v>134.800003</v>
      </c>
      <c r="D564" s="45">
        <v>127.050003</v>
      </c>
      <c r="E564" s="45">
        <v>130.300003</v>
      </c>
      <c r="F564" s="45">
        <v>130.300003</v>
      </c>
      <c r="G564" s="45">
        <v>459543.0</v>
      </c>
      <c r="H564" s="45">
        <f>(G564-'Descriptive Stats'!$B$55)/('Descriptive Stats'!$B$56-'Descriptive Stats'!$B$55)</f>
        <v>0.02262381383</v>
      </c>
      <c r="I564" s="46">
        <f t="shared" si="2"/>
        <v>0.9756645457</v>
      </c>
      <c r="J564" s="46">
        <f t="shared" si="3"/>
        <v>-0.02433545434</v>
      </c>
      <c r="K564" s="47">
        <f t="shared" si="1"/>
        <v>7.75</v>
      </c>
      <c r="L564" s="47">
        <f>(K564-'Descriptive Stats'!$B$60)/('Descriptive Stats'!$B$61-'Descriptive Stats'!$B$60)</f>
        <v>0.1973876224</v>
      </c>
      <c r="M564" s="57">
        <f t="shared" si="4"/>
        <v>-2.433545434</v>
      </c>
      <c r="N564" s="55">
        <f>(M564-'Descriptive Stats'!$B$65)/('Descriptive Stats'!$B$66-'Descriptive Stats'!$B$65)</f>
        <v>0.2974979491</v>
      </c>
      <c r="O564" s="58">
        <f t="shared" si="5"/>
        <v>-23.33117001</v>
      </c>
      <c r="P564" s="49"/>
      <c r="Q564" s="50">
        <v>0.0</v>
      </c>
      <c r="R564" s="51"/>
      <c r="S564" s="51"/>
      <c r="U564" s="52">
        <v>44451.0</v>
      </c>
      <c r="V564" s="53">
        <v>6.348</v>
      </c>
      <c r="W564" s="53">
        <v>6.366</v>
      </c>
      <c r="X564" s="53">
        <v>6.366</v>
      </c>
      <c r="Y564" s="53">
        <v>6.347</v>
      </c>
    </row>
    <row r="565">
      <c r="A565" s="44">
        <v>45118.0</v>
      </c>
      <c r="B565" s="45">
        <v>130.600006</v>
      </c>
      <c r="C565" s="45">
        <v>138.899994</v>
      </c>
      <c r="D565" s="45">
        <v>130.0</v>
      </c>
      <c r="E565" s="45">
        <v>134.050003</v>
      </c>
      <c r="F565" s="45">
        <v>134.050003</v>
      </c>
      <c r="G565" s="45">
        <v>682028.0</v>
      </c>
      <c r="H565" s="45">
        <f>(G565-'Descriptive Stats'!$B$55)/('Descriptive Stats'!$B$56-'Descriptive Stats'!$B$55)</f>
        <v>0.0351391905</v>
      </c>
      <c r="I565" s="46">
        <f t="shared" si="2"/>
        <v>1.028779738</v>
      </c>
      <c r="J565" s="46">
        <f t="shared" si="3"/>
        <v>0.0287797384</v>
      </c>
      <c r="K565" s="47">
        <f t="shared" si="1"/>
        <v>8.899994</v>
      </c>
      <c r="L565" s="47">
        <f>(K565-'Descriptive Stats'!$B$60)/('Descriptive Stats'!$B$61-'Descriptive Stats'!$B$60)</f>
        <v>0.2307691638</v>
      </c>
      <c r="M565" s="54">
        <f t="shared" si="4"/>
        <v>2.87797384</v>
      </c>
      <c r="N565" s="55">
        <f>(M565-'Descriptive Stats'!$B$65)/('Descriptive Stats'!$B$66-'Descriptive Stats'!$B$65)</f>
        <v>0.4971590956</v>
      </c>
      <c r="O565" s="58">
        <f t="shared" si="5"/>
        <v>48.414403</v>
      </c>
      <c r="P565" s="49"/>
      <c r="Q565" s="50">
        <v>0.0</v>
      </c>
      <c r="R565" s="51"/>
      <c r="S565" s="51"/>
      <c r="U565" s="52">
        <v>44420.0</v>
      </c>
      <c r="V565" s="53">
        <v>6.347</v>
      </c>
      <c r="W565" s="53">
        <v>6.402</v>
      </c>
      <c r="X565" s="53">
        <v>6.402</v>
      </c>
      <c r="Y565" s="53">
        <v>6.343</v>
      </c>
    </row>
    <row r="566">
      <c r="A566" s="44">
        <v>45119.0</v>
      </c>
      <c r="B566" s="45">
        <v>134.699997</v>
      </c>
      <c r="C566" s="45">
        <v>138.75</v>
      </c>
      <c r="D566" s="45">
        <v>133.5</v>
      </c>
      <c r="E566" s="45">
        <v>137.75</v>
      </c>
      <c r="F566" s="45">
        <v>137.75</v>
      </c>
      <c r="G566" s="45">
        <v>747136.0</v>
      </c>
      <c r="H566" s="45">
        <f>(G566-'Descriptive Stats'!$B$55)/('Descriptive Stats'!$B$56-'Descriptive Stats'!$B$55)</f>
        <v>0.03880168974</v>
      </c>
      <c r="I566" s="46">
        <f t="shared" si="2"/>
        <v>1.027601618</v>
      </c>
      <c r="J566" s="46">
        <f t="shared" si="3"/>
        <v>0.02760161818</v>
      </c>
      <c r="K566" s="47">
        <f t="shared" si="1"/>
        <v>5.25</v>
      </c>
      <c r="L566" s="47">
        <f>(K566-'Descriptive Stats'!$B$60)/('Descriptive Stats'!$B$61-'Descriptive Stats'!$B$60)</f>
        <v>0.1248186756</v>
      </c>
      <c r="M566" s="54">
        <f t="shared" si="4"/>
        <v>2.760161818</v>
      </c>
      <c r="N566" s="55">
        <f>(M566-'Descriptive Stats'!$B$65)/('Descriptive Stats'!$B$66-'Descriptive Stats'!$B$65)</f>
        <v>0.4927305165</v>
      </c>
      <c r="O566" s="56">
        <f t="shared" si="5"/>
        <v>9.546235638</v>
      </c>
      <c r="P566" s="49"/>
      <c r="Q566" s="50">
        <v>0.0</v>
      </c>
      <c r="R566" s="51"/>
      <c r="S566" s="51"/>
      <c r="U566" s="52">
        <v>44389.0</v>
      </c>
      <c r="V566" s="53">
        <v>6.391</v>
      </c>
      <c r="W566" s="53">
        <v>6.375</v>
      </c>
      <c r="X566" s="53">
        <v>6.393</v>
      </c>
      <c r="Y566" s="53">
        <v>6.372</v>
      </c>
    </row>
    <row r="567">
      <c r="A567" s="44">
        <v>45120.0</v>
      </c>
      <c r="B567" s="45">
        <v>138.699997</v>
      </c>
      <c r="C567" s="45">
        <v>138.699997</v>
      </c>
      <c r="D567" s="45">
        <v>133.0</v>
      </c>
      <c r="E567" s="45">
        <v>135.300003</v>
      </c>
      <c r="F567" s="45">
        <v>135.300003</v>
      </c>
      <c r="G567" s="45">
        <v>737454.0</v>
      </c>
      <c r="H567" s="45">
        <f>(G567-'Descriptive Stats'!$B$55)/('Descriptive Stats'!$B$56-'Descriptive Stats'!$B$55)</f>
        <v>0.03825705133</v>
      </c>
      <c r="I567" s="46">
        <f t="shared" si="2"/>
        <v>0.9822141779</v>
      </c>
      <c r="J567" s="46">
        <f t="shared" si="3"/>
        <v>-0.01778582214</v>
      </c>
      <c r="K567" s="47">
        <f t="shared" si="1"/>
        <v>5.699997</v>
      </c>
      <c r="L567" s="47">
        <f>(K567-'Descriptive Stats'!$B$60)/('Descriptive Stats'!$B$61-'Descriptive Stats'!$B$60)</f>
        <v>0.1378809989</v>
      </c>
      <c r="M567" s="57">
        <f t="shared" si="4"/>
        <v>-1.778582214</v>
      </c>
      <c r="N567" s="55">
        <f>(M567-'Descriptive Stats'!$B$65)/('Descriptive Stats'!$B$66-'Descriptive Stats'!$B$65)</f>
        <v>0.3221181567</v>
      </c>
      <c r="O567" s="58">
        <f t="shared" si="5"/>
        <v>-1.295881874</v>
      </c>
      <c r="P567" s="49"/>
      <c r="Q567" s="50">
        <v>0.0</v>
      </c>
      <c r="R567" s="51"/>
      <c r="S567" s="51"/>
      <c r="U567" s="52">
        <v>44359.0</v>
      </c>
      <c r="V567" s="53">
        <v>6.359</v>
      </c>
      <c r="W567" s="53">
        <v>6.364</v>
      </c>
      <c r="X567" s="53">
        <v>6.375</v>
      </c>
      <c r="Y567" s="53">
        <v>6.356</v>
      </c>
    </row>
    <row r="568">
      <c r="A568" s="44">
        <v>45121.0</v>
      </c>
      <c r="B568" s="45">
        <v>136.100006</v>
      </c>
      <c r="C568" s="45">
        <v>141.449997</v>
      </c>
      <c r="D568" s="45">
        <v>135.399994</v>
      </c>
      <c r="E568" s="45">
        <v>136.850006</v>
      </c>
      <c r="F568" s="45">
        <v>136.850006</v>
      </c>
      <c r="G568" s="45">
        <v>1574305.0</v>
      </c>
      <c r="H568" s="45">
        <f>(G568-'Descriptive Stats'!$B$55)/('Descriptive Stats'!$B$56-'Descriptive Stats'!$B$55)</f>
        <v>0.08533215968</v>
      </c>
      <c r="I568" s="46">
        <f t="shared" si="2"/>
        <v>1.011456046</v>
      </c>
      <c r="J568" s="46">
        <f t="shared" si="3"/>
        <v>0.01145604557</v>
      </c>
      <c r="K568" s="47">
        <f t="shared" si="1"/>
        <v>6.050003</v>
      </c>
      <c r="L568" s="47">
        <f>(K568-'Descriptive Stats'!$B$60)/('Descriptive Stats'!$B$61-'Descriptive Stats'!$B$60)</f>
        <v>0.1480408257</v>
      </c>
      <c r="M568" s="54">
        <f t="shared" si="4"/>
        <v>1.145604557</v>
      </c>
      <c r="N568" s="55">
        <f>(M568-'Descriptive Stats'!$B$65)/('Descriptive Stats'!$B$66-'Descriptive Stats'!$B$65)</f>
        <v>0.4320389634</v>
      </c>
      <c r="O568" s="58">
        <f t="shared" si="5"/>
        <v>113.4784</v>
      </c>
      <c r="P568" s="49"/>
      <c r="Q568" s="50">
        <v>0.0</v>
      </c>
      <c r="R568" s="51"/>
      <c r="S568" s="51"/>
      <c r="U568" s="52">
        <v>44267.0</v>
      </c>
      <c r="V568" s="53">
        <v>6.369</v>
      </c>
      <c r="W568" s="53">
        <v>6.352</v>
      </c>
      <c r="X568" s="53">
        <v>6.372</v>
      </c>
      <c r="Y568" s="53">
        <v>6.352</v>
      </c>
    </row>
    <row r="569">
      <c r="A569" s="44">
        <v>45124.0</v>
      </c>
      <c r="B569" s="45">
        <v>138.0</v>
      </c>
      <c r="C569" s="45">
        <v>142.0</v>
      </c>
      <c r="D569" s="45">
        <v>137.0</v>
      </c>
      <c r="E569" s="45">
        <v>137.649994</v>
      </c>
      <c r="F569" s="45">
        <v>137.649994</v>
      </c>
      <c r="G569" s="45">
        <v>531090.0</v>
      </c>
      <c r="H569" s="45">
        <f>(G569-'Descriptive Stats'!$B$55)/('Descriptive Stats'!$B$56-'Descriptive Stats'!$B$55)</f>
        <v>0.02664852405</v>
      </c>
      <c r="I569" s="46">
        <f t="shared" si="2"/>
        <v>1.005845729</v>
      </c>
      <c r="J569" s="46">
        <f t="shared" si="3"/>
        <v>0.005845728644</v>
      </c>
      <c r="K569" s="47">
        <f t="shared" si="1"/>
        <v>5</v>
      </c>
      <c r="L569" s="47">
        <f>(K569-'Descriptive Stats'!$B$60)/('Descriptive Stats'!$B$61-'Descriptive Stats'!$B$60)</f>
        <v>0.1175617809</v>
      </c>
      <c r="M569" s="54">
        <f t="shared" si="4"/>
        <v>0.5845728644</v>
      </c>
      <c r="N569" s="55">
        <f>(M569-'Descriptive Stats'!$B$65)/('Descriptive Stats'!$B$66-'Descriptive Stats'!$B$65)</f>
        <v>0.410949662</v>
      </c>
      <c r="O569" s="58">
        <f t="shared" si="5"/>
        <v>-66.26511381</v>
      </c>
      <c r="P569" s="49"/>
      <c r="Q569" s="50">
        <v>0.0</v>
      </c>
      <c r="R569" s="51"/>
      <c r="S569" s="51"/>
      <c r="U569" s="52">
        <v>44239.0</v>
      </c>
      <c r="V569" s="53">
        <v>6.352</v>
      </c>
      <c r="W569" s="53">
        <v>6.348</v>
      </c>
      <c r="X569" s="53">
        <v>6.355</v>
      </c>
      <c r="Y569" s="53">
        <v>6.34</v>
      </c>
    </row>
    <row r="570">
      <c r="A570" s="44">
        <v>45125.0</v>
      </c>
      <c r="B570" s="45">
        <v>138.350006</v>
      </c>
      <c r="C570" s="45">
        <v>139.149994</v>
      </c>
      <c r="D570" s="45">
        <v>133.800003</v>
      </c>
      <c r="E570" s="45">
        <v>135.449997</v>
      </c>
      <c r="F570" s="45">
        <v>135.449997</v>
      </c>
      <c r="G570" s="45">
        <v>740726.0</v>
      </c>
      <c r="H570" s="45">
        <f>(G570-'Descriptive Stats'!$B$55)/('Descriptive Stats'!$B$56-'Descriptive Stats'!$B$55)</f>
        <v>0.03844111009</v>
      </c>
      <c r="I570" s="46">
        <f t="shared" si="2"/>
        <v>0.9840174566</v>
      </c>
      <c r="J570" s="46">
        <f t="shared" si="3"/>
        <v>-0.01598254338</v>
      </c>
      <c r="K570" s="47">
        <f t="shared" si="1"/>
        <v>5.349991</v>
      </c>
      <c r="L570" s="47">
        <f>(K570-'Descriptive Stats'!$B$60)/('Descriptive Stats'!$B$61-'Descriptive Stats'!$B$60)</f>
        <v>0.1277211722</v>
      </c>
      <c r="M570" s="57">
        <f t="shared" si="4"/>
        <v>-1.598254338</v>
      </c>
      <c r="N570" s="55">
        <f>(M570-'Descriptive Stats'!$B$65)/('Descriptive Stats'!$B$66-'Descriptive Stats'!$B$65)</f>
        <v>0.3288967202</v>
      </c>
      <c r="O570" s="58">
        <f t="shared" si="5"/>
        <v>39.47278239</v>
      </c>
      <c r="P570" s="49"/>
      <c r="Q570" s="50">
        <v>0.0</v>
      </c>
      <c r="R570" s="51"/>
      <c r="S570" s="51"/>
      <c r="U570" s="52">
        <v>44208.0</v>
      </c>
      <c r="V570" s="53">
        <v>6.353</v>
      </c>
      <c r="W570" s="53">
        <v>6.36</v>
      </c>
      <c r="X570" s="53">
        <v>6.36</v>
      </c>
      <c r="Y570" s="53">
        <v>6.345</v>
      </c>
    </row>
    <row r="571">
      <c r="A571" s="44">
        <v>45126.0</v>
      </c>
      <c r="B571" s="45">
        <v>136.050003</v>
      </c>
      <c r="C571" s="45">
        <v>137.550003</v>
      </c>
      <c r="D571" s="45">
        <v>134.600006</v>
      </c>
      <c r="E571" s="45">
        <v>136.0</v>
      </c>
      <c r="F571" s="45">
        <v>136.0</v>
      </c>
      <c r="G571" s="45">
        <v>434839.0</v>
      </c>
      <c r="H571" s="45">
        <f>(G571-'Descriptive Stats'!$B$55)/('Descriptive Stats'!$B$56-'Descriptive Stats'!$B$55)</f>
        <v>0.02123414771</v>
      </c>
      <c r="I571" s="46">
        <f t="shared" si="2"/>
        <v>1.004060561</v>
      </c>
      <c r="J571" s="46">
        <f t="shared" si="3"/>
        <v>0.004060561183</v>
      </c>
      <c r="K571" s="47">
        <f t="shared" si="1"/>
        <v>2.949997</v>
      </c>
      <c r="L571" s="47">
        <f>(K571-'Descriptive Stats'!$B$60)/('Descriptive Stats'!$B$61-'Descriptive Stats'!$B$60)</f>
        <v>0.05805515745</v>
      </c>
      <c r="M571" s="54">
        <f t="shared" si="4"/>
        <v>0.4060561183</v>
      </c>
      <c r="N571" s="55">
        <f>(M571-'Descriptive Stats'!$B$65)/('Descriptive Stats'!$B$66-'Descriptive Stats'!$B$65)</f>
        <v>0.4042391793</v>
      </c>
      <c r="O571" s="58">
        <f t="shared" si="5"/>
        <v>-41.29556678</v>
      </c>
      <c r="P571" s="49"/>
      <c r="Q571" s="50">
        <v>0.0</v>
      </c>
      <c r="R571" s="51"/>
      <c r="S571" s="51"/>
      <c r="U571" s="52" t="s">
        <v>396</v>
      </c>
      <c r="V571" s="53">
        <v>6.326</v>
      </c>
      <c r="W571" s="53">
        <v>6.331</v>
      </c>
      <c r="X571" s="53">
        <v>6.342</v>
      </c>
      <c r="Y571" s="53">
        <v>6.307</v>
      </c>
    </row>
    <row r="572">
      <c r="A572" s="44">
        <v>45127.0</v>
      </c>
      <c r="B572" s="45">
        <v>136.699997</v>
      </c>
      <c r="C572" s="45">
        <v>145.399994</v>
      </c>
      <c r="D572" s="45">
        <v>136.649994</v>
      </c>
      <c r="E572" s="45">
        <v>144.75</v>
      </c>
      <c r="F572" s="45">
        <v>144.75</v>
      </c>
      <c r="G572" s="45">
        <v>4369086.0</v>
      </c>
      <c r="H572" s="45">
        <f>(G572-'Descriptive Stats'!$B$55)/('Descriptive Stats'!$B$56-'Descriptive Stats'!$B$55)</f>
        <v>0.2425460704</v>
      </c>
      <c r="I572" s="46">
        <f t="shared" si="2"/>
        <v>1.064338235</v>
      </c>
      <c r="J572" s="46">
        <f t="shared" si="3"/>
        <v>0.06433823529</v>
      </c>
      <c r="K572" s="47">
        <f t="shared" si="1"/>
        <v>8.75</v>
      </c>
      <c r="L572" s="47">
        <f>(K572-'Descriptive Stats'!$B$60)/('Descriptive Stats'!$B$61-'Descriptive Stats'!$B$60)</f>
        <v>0.2264152011</v>
      </c>
      <c r="M572" s="54">
        <f t="shared" si="4"/>
        <v>6.433823529</v>
      </c>
      <c r="N572" s="55">
        <f>(M572-'Descriptive Stats'!$B$65)/('Descriptive Stats'!$B$66-'Descriptive Stats'!$B$65)</f>
        <v>0.6308242466</v>
      </c>
      <c r="O572" s="58">
        <f t="shared" si="5"/>
        <v>904.7594627</v>
      </c>
      <c r="P572" s="49"/>
      <c r="Q572" s="50">
        <v>0.0</v>
      </c>
      <c r="R572" s="51"/>
      <c r="S572" s="51"/>
      <c r="U572" s="52" t="s">
        <v>397</v>
      </c>
      <c r="V572" s="53">
        <v>6.335</v>
      </c>
      <c r="W572" s="53">
        <v>6.375</v>
      </c>
      <c r="X572" s="53">
        <v>6.375</v>
      </c>
      <c r="Y572" s="53">
        <v>6.329</v>
      </c>
    </row>
    <row r="573">
      <c r="A573" s="44">
        <v>45128.0</v>
      </c>
      <c r="B573" s="45">
        <v>144.350006</v>
      </c>
      <c r="C573" s="45">
        <v>153.5</v>
      </c>
      <c r="D573" s="45">
        <v>142.550003</v>
      </c>
      <c r="E573" s="45">
        <v>150.949997</v>
      </c>
      <c r="F573" s="45">
        <v>150.949997</v>
      </c>
      <c r="G573" s="45">
        <v>7187844.0</v>
      </c>
      <c r="H573" s="45">
        <f>(G573-'Descriptive Stats'!$B$55)/('Descriptive Stats'!$B$56-'Descriptive Stats'!$B$55)</f>
        <v>0.4011087515</v>
      </c>
      <c r="I573" s="46">
        <f t="shared" si="2"/>
        <v>1.042832449</v>
      </c>
      <c r="J573" s="46">
        <f t="shared" si="3"/>
        <v>0.04283244905</v>
      </c>
      <c r="K573" s="47">
        <f t="shared" si="1"/>
        <v>10.949997</v>
      </c>
      <c r="L573" s="47">
        <f>(K573-'Descriptive Stats'!$B$60)/('Descriptive Stats'!$B$61-'Descriptive Stats'!$B$60)</f>
        <v>0.2902757873</v>
      </c>
      <c r="M573" s="54">
        <f t="shared" si="4"/>
        <v>4.283244905</v>
      </c>
      <c r="N573" s="55">
        <f>(M573-'Descriptive Stats'!$B$65)/('Descriptive Stats'!$B$66-'Descriptive Stats'!$B$65)</f>
        <v>0.5499835357</v>
      </c>
      <c r="O573" s="56">
        <f t="shared" si="5"/>
        <v>64.51596512</v>
      </c>
      <c r="P573" s="49"/>
      <c r="Q573" s="50">
        <v>0.0</v>
      </c>
      <c r="R573" s="51"/>
      <c r="S573" s="51"/>
      <c r="U573" s="52" t="s">
        <v>398</v>
      </c>
      <c r="V573" s="53">
        <v>6.33</v>
      </c>
      <c r="W573" s="53">
        <v>6.338</v>
      </c>
      <c r="X573" s="53">
        <v>6.338</v>
      </c>
      <c r="Y573" s="53">
        <v>6.319</v>
      </c>
    </row>
    <row r="574">
      <c r="A574" s="44">
        <v>45131.0</v>
      </c>
      <c r="B574" s="45">
        <v>153.800003</v>
      </c>
      <c r="C574" s="45">
        <v>162.600006</v>
      </c>
      <c r="D574" s="45">
        <v>153.100006</v>
      </c>
      <c r="E574" s="45">
        <v>159.550003</v>
      </c>
      <c r="F574" s="45">
        <v>159.550003</v>
      </c>
      <c r="G574" s="45">
        <v>5815257.0</v>
      </c>
      <c r="H574" s="45">
        <f>(G574-'Descriptive Stats'!$B$55)/('Descriptive Stats'!$B$56-'Descriptive Stats'!$B$55)</f>
        <v>0.3238970594</v>
      </c>
      <c r="I574" s="46">
        <f t="shared" si="2"/>
        <v>1.056972548</v>
      </c>
      <c r="J574" s="46">
        <f t="shared" si="3"/>
        <v>0.05697254833</v>
      </c>
      <c r="K574" s="47">
        <f t="shared" si="1"/>
        <v>9.5</v>
      </c>
      <c r="L574" s="47">
        <f>(K574-'Descriptive Stats'!$B$60)/('Descriptive Stats'!$B$61-'Descriptive Stats'!$B$60)</f>
        <v>0.2481858852</v>
      </c>
      <c r="M574" s="54">
        <f t="shared" si="4"/>
        <v>5.697254833</v>
      </c>
      <c r="N574" s="55">
        <f>(M574-'Descriptive Stats'!$B$65)/('Descriptive Stats'!$B$66-'Descriptive Stats'!$B$65)</f>
        <v>0.6031364716</v>
      </c>
      <c r="O574" s="56">
        <f t="shared" si="5"/>
        <v>-19.09594866</v>
      </c>
      <c r="P574" s="49"/>
      <c r="Q574" s="50">
        <v>0.0</v>
      </c>
      <c r="R574" s="51"/>
      <c r="S574" s="51"/>
      <c r="U574" s="52" t="s">
        <v>399</v>
      </c>
      <c r="V574" s="53">
        <v>6.367</v>
      </c>
      <c r="W574" s="53">
        <v>6.376</v>
      </c>
      <c r="X574" s="53">
        <v>6.376</v>
      </c>
      <c r="Y574" s="53">
        <v>6.366</v>
      </c>
    </row>
    <row r="575">
      <c r="A575" s="44">
        <v>45132.0</v>
      </c>
      <c r="B575" s="45">
        <v>161.199997</v>
      </c>
      <c r="C575" s="45">
        <v>161.199997</v>
      </c>
      <c r="D575" s="45">
        <v>155.600006</v>
      </c>
      <c r="E575" s="45">
        <v>158.649994</v>
      </c>
      <c r="F575" s="45">
        <v>158.649994</v>
      </c>
      <c r="G575" s="45">
        <v>1954516.0</v>
      </c>
      <c r="H575" s="45">
        <f>(G575-'Descriptive Stats'!$B$55)/('Descriptive Stats'!$B$56-'Descriptive Stats'!$B$55)</f>
        <v>0.106720046</v>
      </c>
      <c r="I575" s="46">
        <f t="shared" si="2"/>
        <v>0.9943590788</v>
      </c>
      <c r="J575" s="46">
        <f t="shared" si="3"/>
        <v>-0.005640921235</v>
      </c>
      <c r="K575" s="47">
        <f t="shared" si="1"/>
        <v>5.599991</v>
      </c>
      <c r="L575" s="47">
        <f>(K575-'Descriptive Stats'!$B$60)/('Descriptive Stats'!$B$61-'Descriptive Stats'!$B$60)</f>
        <v>0.1349780669</v>
      </c>
      <c r="M575" s="57">
        <f t="shared" si="4"/>
        <v>-0.5640921235</v>
      </c>
      <c r="N575" s="55">
        <f>(M575-'Descriptive Stats'!$B$65)/('Descriptive Stats'!$B$66-'Descriptive Stats'!$B$65)</f>
        <v>0.3677710992</v>
      </c>
      <c r="O575" s="58">
        <f t="shared" si="5"/>
        <v>-66.38986033</v>
      </c>
      <c r="P575" s="49"/>
      <c r="Q575" s="50">
        <v>0.0</v>
      </c>
      <c r="R575" s="51"/>
      <c r="S575" s="51"/>
      <c r="U575" s="52" t="s">
        <v>400</v>
      </c>
      <c r="V575" s="53">
        <v>6.367</v>
      </c>
      <c r="W575" s="53">
        <v>6.39</v>
      </c>
      <c r="X575" s="53">
        <v>6.39</v>
      </c>
      <c r="Y575" s="53">
        <v>6.363</v>
      </c>
    </row>
    <row r="576">
      <c r="A576" s="44">
        <v>45133.0</v>
      </c>
      <c r="B576" s="45">
        <v>158.899994</v>
      </c>
      <c r="C576" s="45">
        <v>161.699997</v>
      </c>
      <c r="D576" s="45">
        <v>155.949997</v>
      </c>
      <c r="E576" s="45">
        <v>156.5</v>
      </c>
      <c r="F576" s="45">
        <v>156.5</v>
      </c>
      <c r="G576" s="45">
        <v>1233964.0</v>
      </c>
      <c r="H576" s="45">
        <f>(G576-'Descriptive Stats'!$B$55)/('Descriptive Stats'!$B$56-'Descriptive Stats'!$B$55)</f>
        <v>0.0661870676</v>
      </c>
      <c r="I576" s="46">
        <f t="shared" si="2"/>
        <v>0.9864481936</v>
      </c>
      <c r="J576" s="46">
        <f t="shared" si="3"/>
        <v>-0.01355180637</v>
      </c>
      <c r="K576" s="47">
        <f t="shared" si="1"/>
        <v>5.75</v>
      </c>
      <c r="L576" s="47">
        <f>(K576-'Descriptive Stats'!$B$60)/('Descriptive Stats'!$B$61-'Descriptive Stats'!$B$60)</f>
        <v>0.139332465</v>
      </c>
      <c r="M576" s="57">
        <f t="shared" si="4"/>
        <v>-1.355180637</v>
      </c>
      <c r="N576" s="55">
        <f>(M576-'Descriptive Stats'!$B$65)/('Descriptive Stats'!$B$66-'Descriptive Stats'!$B$65)</f>
        <v>0.3380339126</v>
      </c>
      <c r="O576" s="58">
        <f t="shared" si="5"/>
        <v>-36.86600672</v>
      </c>
      <c r="P576" s="49"/>
      <c r="Q576" s="50">
        <v>0.0</v>
      </c>
      <c r="R576" s="51"/>
      <c r="S576" s="51"/>
      <c r="U576" s="52" t="s">
        <v>401</v>
      </c>
      <c r="V576" s="53">
        <v>6.364</v>
      </c>
      <c r="W576" s="53">
        <v>6.372</v>
      </c>
      <c r="X576" s="53">
        <v>6.377</v>
      </c>
      <c r="Y576" s="53">
        <v>6.361</v>
      </c>
    </row>
    <row r="577">
      <c r="A577" s="44">
        <v>45134.0</v>
      </c>
      <c r="B577" s="45">
        <v>157.0</v>
      </c>
      <c r="C577" s="45">
        <v>157.100006</v>
      </c>
      <c r="D577" s="45">
        <v>152.5</v>
      </c>
      <c r="E577" s="45">
        <v>153.600006</v>
      </c>
      <c r="F577" s="45">
        <v>153.600006</v>
      </c>
      <c r="G577" s="45">
        <v>1357505.0</v>
      </c>
      <c r="H577" s="45">
        <f>(G577-'Descriptive Stats'!$B$55)/('Descriptive Stats'!$B$56-'Descriptive Stats'!$B$55)</f>
        <v>0.07313657947</v>
      </c>
      <c r="I577" s="46">
        <f t="shared" si="2"/>
        <v>0.9814696869</v>
      </c>
      <c r="J577" s="46">
        <f t="shared" si="3"/>
        <v>-0.0185303131</v>
      </c>
      <c r="K577" s="47">
        <f t="shared" si="1"/>
        <v>4.600006</v>
      </c>
      <c r="L577" s="47">
        <f>(K577-'Descriptive Stats'!$B$60)/('Descriptive Stats'!$B$61-'Descriptive Stats'!$B$60)</f>
        <v>0.1059509236</v>
      </c>
      <c r="M577" s="57">
        <f t="shared" si="4"/>
        <v>-1.85303131</v>
      </c>
      <c r="N577" s="55">
        <f>(M577-'Descriptive Stats'!$B$65)/('Descriptive Stats'!$B$66-'Descriptive Stats'!$B$65)</f>
        <v>0.3193195992</v>
      </c>
      <c r="O577" s="56">
        <f t="shared" si="5"/>
        <v>10.01171833</v>
      </c>
      <c r="P577" s="49"/>
      <c r="Q577" s="50">
        <v>0.0</v>
      </c>
      <c r="R577" s="51"/>
      <c r="S577" s="51"/>
      <c r="U577" s="52" t="s">
        <v>402</v>
      </c>
      <c r="V577" s="53">
        <v>6.351</v>
      </c>
      <c r="W577" s="53">
        <v>6.339</v>
      </c>
      <c r="X577" s="53">
        <v>6.353</v>
      </c>
      <c r="Y577" s="53">
        <v>6.321</v>
      </c>
    </row>
    <row r="578">
      <c r="A578" s="44">
        <v>45135.0</v>
      </c>
      <c r="B578" s="45">
        <v>154.149994</v>
      </c>
      <c r="C578" s="45">
        <v>171.899994</v>
      </c>
      <c r="D578" s="45">
        <v>153.550003</v>
      </c>
      <c r="E578" s="45">
        <v>169.899994</v>
      </c>
      <c r="F578" s="45">
        <v>169.899994</v>
      </c>
      <c r="G578" s="45">
        <v>5794764.0</v>
      </c>
      <c r="H578" s="45">
        <f>(G578-'Descriptive Stats'!$B$55)/('Descriptive Stats'!$B$56-'Descriptive Stats'!$B$55)</f>
        <v>0.3227442733</v>
      </c>
      <c r="I578" s="46">
        <f t="shared" si="2"/>
        <v>1.106119709</v>
      </c>
      <c r="J578" s="46">
        <f t="shared" si="3"/>
        <v>0.1061197094</v>
      </c>
      <c r="K578" s="47">
        <f t="shared" si="1"/>
        <v>18.349991</v>
      </c>
      <c r="L578" s="47">
        <f>(K578-'Descriptive Stats'!$B$60)/('Descriptive Stats'!$B$61-'Descriptive Stats'!$B$60)</f>
        <v>0.5050796957</v>
      </c>
      <c r="M578" s="54">
        <f t="shared" si="4"/>
        <v>10.61197094</v>
      </c>
      <c r="N578" s="55">
        <f>(M578-'Descriptive Stats'!$B$65)/('Descriptive Stats'!$B$66-'Descriptive Stats'!$B$65)</f>
        <v>0.7878817021</v>
      </c>
      <c r="O578" s="56">
        <f t="shared" si="5"/>
        <v>326.868704</v>
      </c>
      <c r="P578" s="49"/>
      <c r="Q578" s="50">
        <v>0.0</v>
      </c>
      <c r="R578" s="51"/>
      <c r="S578" s="51"/>
      <c r="U578" s="52" t="s">
        <v>403</v>
      </c>
      <c r="V578" s="53">
        <v>6.345</v>
      </c>
      <c r="W578" s="53">
        <v>6.351</v>
      </c>
      <c r="X578" s="53">
        <v>6.351</v>
      </c>
      <c r="Y578" s="53">
        <v>6.335</v>
      </c>
    </row>
    <row r="579">
      <c r="A579" s="44">
        <v>45138.0</v>
      </c>
      <c r="B579" s="45">
        <v>171.949997</v>
      </c>
      <c r="C579" s="45">
        <v>179.399994</v>
      </c>
      <c r="D579" s="45">
        <v>170.0</v>
      </c>
      <c r="E579" s="45">
        <v>171.899994</v>
      </c>
      <c r="F579" s="45">
        <v>171.899994</v>
      </c>
      <c r="G579" s="45">
        <v>5177339.0</v>
      </c>
      <c r="H579" s="45">
        <f>(G579-'Descriptive Stats'!$B$55)/('Descriptive Stats'!$B$56-'Descriptive Stats'!$B$55)</f>
        <v>0.2880124647</v>
      </c>
      <c r="I579" s="46">
        <f t="shared" si="2"/>
        <v>1.011771631</v>
      </c>
      <c r="J579" s="46">
        <f t="shared" si="3"/>
        <v>0.01177163079</v>
      </c>
      <c r="K579" s="47">
        <f t="shared" si="1"/>
        <v>9.399994</v>
      </c>
      <c r="L579" s="47">
        <f>(K579-'Descriptive Stats'!$B$60)/('Descriptive Stats'!$B$61-'Descriptive Stats'!$B$60)</f>
        <v>0.2452829531</v>
      </c>
      <c r="M579" s="54">
        <f t="shared" si="4"/>
        <v>1.177163079</v>
      </c>
      <c r="N579" s="55">
        <f>(M579-'Descriptive Stats'!$B$65)/('Descriptive Stats'!$B$66-'Descriptive Stats'!$B$65)</f>
        <v>0.433225255</v>
      </c>
      <c r="O579" s="58">
        <f t="shared" si="5"/>
        <v>-10.6548774</v>
      </c>
      <c r="P579" s="49"/>
      <c r="Q579" s="50">
        <v>0.0</v>
      </c>
      <c r="R579" s="51"/>
      <c r="S579" s="51"/>
      <c r="U579" s="52" t="s">
        <v>404</v>
      </c>
      <c r="V579" s="53">
        <v>6.361</v>
      </c>
      <c r="W579" s="53">
        <v>6.379</v>
      </c>
      <c r="X579" s="53">
        <v>6.385</v>
      </c>
      <c r="Y579" s="53">
        <v>6.358</v>
      </c>
    </row>
    <row r="580">
      <c r="A580" s="44">
        <v>45139.0</v>
      </c>
      <c r="B580" s="45">
        <v>171.899994</v>
      </c>
      <c r="C580" s="45">
        <v>176.699997</v>
      </c>
      <c r="D580" s="45">
        <v>167.350006</v>
      </c>
      <c r="E580" s="45">
        <v>174.800003</v>
      </c>
      <c r="F580" s="45">
        <v>174.800003</v>
      </c>
      <c r="G580" s="45">
        <v>2283126.0</v>
      </c>
      <c r="H580" s="45">
        <f>(G580-'Descriptive Stats'!$B$55)/('Descriptive Stats'!$B$56-'Descriptive Stats'!$B$55)</f>
        <v>0.1252052379</v>
      </c>
      <c r="I580" s="46">
        <f t="shared" si="2"/>
        <v>1.016870326</v>
      </c>
      <c r="J580" s="46">
        <f t="shared" si="3"/>
        <v>0.01687032636</v>
      </c>
      <c r="K580" s="47">
        <f t="shared" si="1"/>
        <v>9.349991</v>
      </c>
      <c r="L580" s="47">
        <f>(K580-'Descriptive Stats'!$B$60)/('Descriptive Stats'!$B$61-'Descriptive Stats'!$B$60)</f>
        <v>0.2438314871</v>
      </c>
      <c r="M580" s="54">
        <f t="shared" si="4"/>
        <v>1.687032636</v>
      </c>
      <c r="N580" s="55">
        <f>(M580-'Descriptive Stats'!$B$65)/('Descriptive Stats'!$B$66-'Descriptive Stats'!$B$65)</f>
        <v>0.4523913608</v>
      </c>
      <c r="O580" s="56">
        <f t="shared" si="5"/>
        <v>-55.90155483</v>
      </c>
      <c r="P580" s="49"/>
      <c r="Q580" s="50">
        <v>0.0</v>
      </c>
      <c r="R580" s="51"/>
      <c r="S580" s="51"/>
      <c r="U580" s="52" t="s">
        <v>405</v>
      </c>
      <c r="V580" s="53">
        <v>6.364</v>
      </c>
      <c r="W580" s="53">
        <v>6.393</v>
      </c>
      <c r="X580" s="53">
        <v>6.393</v>
      </c>
      <c r="Y580" s="53">
        <v>6.355</v>
      </c>
    </row>
    <row r="581">
      <c r="A581" s="44">
        <v>45140.0</v>
      </c>
      <c r="B581" s="45">
        <v>174.899994</v>
      </c>
      <c r="C581" s="45">
        <v>179.550003</v>
      </c>
      <c r="D581" s="45">
        <v>167.899994</v>
      </c>
      <c r="E581" s="45">
        <v>171.600006</v>
      </c>
      <c r="F581" s="45">
        <v>171.600006</v>
      </c>
      <c r="G581" s="45">
        <v>2754505.0</v>
      </c>
      <c r="H581" s="45">
        <f>(G581-'Descriptive Stats'!$B$55)/('Descriptive Stats'!$B$56-'Descriptive Stats'!$B$55)</f>
        <v>0.1517215682</v>
      </c>
      <c r="I581" s="46">
        <f t="shared" si="2"/>
        <v>0.9816933813</v>
      </c>
      <c r="J581" s="46">
        <f t="shared" si="3"/>
        <v>-0.01830661868</v>
      </c>
      <c r="K581" s="47">
        <f t="shared" si="1"/>
        <v>11.650009</v>
      </c>
      <c r="L581" s="47">
        <f>(K581-'Descriptive Stats'!$B$60)/('Descriptive Stats'!$B$61-'Descriptive Stats'!$B$60)</f>
        <v>0.3105954407</v>
      </c>
      <c r="M581" s="57">
        <f t="shared" si="4"/>
        <v>-1.830661868</v>
      </c>
      <c r="N581" s="55">
        <f>(M581-'Descriptive Stats'!$B$65)/('Descriptive Stats'!$B$66-'Descriptive Stats'!$B$65)</f>
        <v>0.3201604714</v>
      </c>
      <c r="O581" s="56">
        <f t="shared" si="5"/>
        <v>20.6462105</v>
      </c>
      <c r="P581" s="49"/>
      <c r="Q581" s="50">
        <v>0.0</v>
      </c>
      <c r="R581" s="51"/>
      <c r="S581" s="51"/>
      <c r="U581" s="52" t="s">
        <v>406</v>
      </c>
      <c r="V581" s="53">
        <v>6.342</v>
      </c>
      <c r="W581" s="53">
        <v>6.361</v>
      </c>
      <c r="X581" s="53">
        <v>6.361</v>
      </c>
      <c r="Y581" s="53">
        <v>6.342</v>
      </c>
    </row>
    <row r="582">
      <c r="A582" s="44">
        <v>45141.0</v>
      </c>
      <c r="B582" s="45">
        <v>169.449997</v>
      </c>
      <c r="C582" s="45">
        <v>181.550003</v>
      </c>
      <c r="D582" s="45">
        <v>169.199997</v>
      </c>
      <c r="E582" s="45">
        <v>179.300003</v>
      </c>
      <c r="F582" s="45">
        <v>179.300003</v>
      </c>
      <c r="G582" s="45">
        <v>2650377.0</v>
      </c>
      <c r="H582" s="45">
        <f>(G582-'Descriptive Stats'!$B$55)/('Descriptive Stats'!$B$56-'Descriptive Stats'!$B$55)</f>
        <v>0.1458640895</v>
      </c>
      <c r="I582" s="46">
        <f t="shared" si="2"/>
        <v>1.044871776</v>
      </c>
      <c r="J582" s="46">
        <f t="shared" si="3"/>
        <v>0.04487177582</v>
      </c>
      <c r="K582" s="47">
        <f t="shared" si="1"/>
        <v>12.350006</v>
      </c>
      <c r="L582" s="47">
        <f>(K582-'Descriptive Stats'!$B$60)/('Descriptive Stats'!$B$61-'Descriptive Stats'!$B$60)</f>
        <v>0.3309146587</v>
      </c>
      <c r="M582" s="54">
        <f t="shared" si="4"/>
        <v>4.487177582</v>
      </c>
      <c r="N582" s="55">
        <f>(M582-'Descriptive Stats'!$B$65)/('Descriptive Stats'!$B$66-'Descriptive Stats'!$B$65)</f>
        <v>0.5576494087</v>
      </c>
      <c r="O582" s="56">
        <f t="shared" si="5"/>
        <v>-3.780279941</v>
      </c>
      <c r="P582" s="49"/>
      <c r="Q582" s="50">
        <v>0.0</v>
      </c>
      <c r="R582" s="51"/>
      <c r="S582" s="51"/>
      <c r="U582" s="52">
        <v>44541.0</v>
      </c>
      <c r="V582" s="53">
        <v>6.368</v>
      </c>
      <c r="W582" s="53">
        <v>6.386</v>
      </c>
      <c r="X582" s="53">
        <v>6.386</v>
      </c>
      <c r="Y582" s="53">
        <v>6.349</v>
      </c>
    </row>
    <row r="583">
      <c r="A583" s="44">
        <v>45142.0</v>
      </c>
      <c r="B583" s="45">
        <v>181.0</v>
      </c>
      <c r="C583" s="45">
        <v>185.399994</v>
      </c>
      <c r="D583" s="45">
        <v>176.0</v>
      </c>
      <c r="E583" s="45">
        <v>177.649994</v>
      </c>
      <c r="F583" s="45">
        <v>177.649994</v>
      </c>
      <c r="G583" s="45">
        <v>3207581.0</v>
      </c>
      <c r="H583" s="45">
        <f>(G583-'Descriptive Stats'!$B$55)/('Descriptive Stats'!$B$56-'Descriptive Stats'!$B$55)</f>
        <v>0.1772083057</v>
      </c>
      <c r="I583" s="46">
        <f t="shared" si="2"/>
        <v>0.990797496</v>
      </c>
      <c r="J583" s="46">
        <f t="shared" si="3"/>
        <v>-0.009202504029</v>
      </c>
      <c r="K583" s="47">
        <f t="shared" si="1"/>
        <v>9.399994</v>
      </c>
      <c r="L583" s="47">
        <f>(K583-'Descriptive Stats'!$B$60)/('Descriptive Stats'!$B$61-'Descriptive Stats'!$B$60)</f>
        <v>0.2452829531</v>
      </c>
      <c r="M583" s="57">
        <f t="shared" si="4"/>
        <v>-0.9202504029</v>
      </c>
      <c r="N583" s="55">
        <f>(M583-'Descriptive Stats'!$B$65)/('Descriptive Stats'!$B$66-'Descriptive Stats'!$B$65)</f>
        <v>0.3543830332</v>
      </c>
      <c r="O583" s="58">
        <f t="shared" si="5"/>
        <v>21.02357514</v>
      </c>
      <c r="P583" s="65" t="s">
        <v>177</v>
      </c>
      <c r="Q583" s="50">
        <v>0.5</v>
      </c>
      <c r="R583" s="51"/>
      <c r="S583" s="51"/>
      <c r="U583" s="52">
        <v>44511.0</v>
      </c>
      <c r="V583" s="53">
        <v>6.367</v>
      </c>
      <c r="W583" s="53">
        <v>6.367</v>
      </c>
      <c r="X583" s="53">
        <v>6.378</v>
      </c>
      <c r="Y583" s="53">
        <v>6.356</v>
      </c>
    </row>
    <row r="584">
      <c r="A584" s="44">
        <v>45145.0</v>
      </c>
      <c r="B584" s="45">
        <v>176.100006</v>
      </c>
      <c r="C584" s="45">
        <v>176.149994</v>
      </c>
      <c r="D584" s="45">
        <v>164.449997</v>
      </c>
      <c r="E584" s="45">
        <v>166.5</v>
      </c>
      <c r="F584" s="45">
        <v>166.5</v>
      </c>
      <c r="G584" s="45">
        <v>3179871.0</v>
      </c>
      <c r="H584" s="45">
        <f>(G584-'Descriptive Stats'!$B$55)/('Descriptive Stats'!$B$56-'Descriptive Stats'!$B$55)</f>
        <v>0.175649544</v>
      </c>
      <c r="I584" s="46">
        <f t="shared" si="2"/>
        <v>0.9372361701</v>
      </c>
      <c r="J584" s="46">
        <f t="shared" si="3"/>
        <v>-0.06276382987</v>
      </c>
      <c r="K584" s="47">
        <f t="shared" si="1"/>
        <v>11.699997</v>
      </c>
      <c r="L584" s="47">
        <f>(K584-'Descriptive Stats'!$B$60)/('Descriptive Stats'!$B$61-'Descriptive Stats'!$B$60)</f>
        <v>0.3120464713</v>
      </c>
      <c r="M584" s="57">
        <f t="shared" si="4"/>
        <v>-6.276382987</v>
      </c>
      <c r="N584" s="55">
        <f>(M584-'Descriptive Stats'!$B$65)/('Descriptive Stats'!$B$66-'Descriptive Stats'!$B$65)</f>
        <v>0.1530448628</v>
      </c>
      <c r="O584" s="58">
        <f t="shared" si="5"/>
        <v>-0.8638908885</v>
      </c>
      <c r="P584" s="49"/>
      <c r="Q584" s="50">
        <v>0.0</v>
      </c>
      <c r="R584" s="51"/>
      <c r="S584" s="51"/>
      <c r="U584" s="52">
        <v>44480.0</v>
      </c>
      <c r="V584" s="53">
        <v>6.336</v>
      </c>
      <c r="W584" s="53">
        <v>6.3</v>
      </c>
      <c r="X584" s="53">
        <v>6.338</v>
      </c>
      <c r="Y584" s="53">
        <v>6.296</v>
      </c>
    </row>
    <row r="585">
      <c r="A585" s="44">
        <v>45146.0</v>
      </c>
      <c r="B585" s="45">
        <v>168.0</v>
      </c>
      <c r="C585" s="45">
        <v>171.949997</v>
      </c>
      <c r="D585" s="45">
        <v>165.399994</v>
      </c>
      <c r="E585" s="45">
        <v>167.0</v>
      </c>
      <c r="F585" s="45">
        <v>167.0</v>
      </c>
      <c r="G585" s="45">
        <v>1896834.0</v>
      </c>
      <c r="H585" s="45">
        <f>(G585-'Descriptive Stats'!$B$55)/('Descriptive Stats'!$B$56-'Descriptive Stats'!$B$55)</f>
        <v>0.1034752791</v>
      </c>
      <c r="I585" s="46">
        <f t="shared" si="2"/>
        <v>1.003003003</v>
      </c>
      <c r="J585" s="46">
        <f t="shared" si="3"/>
        <v>0.003003003003</v>
      </c>
      <c r="K585" s="47">
        <f t="shared" si="1"/>
        <v>6.550003</v>
      </c>
      <c r="L585" s="47">
        <f>(K585-'Descriptive Stats'!$B$60)/('Descriptive Stats'!$B$61-'Descriptive Stats'!$B$60)</f>
        <v>0.162554615</v>
      </c>
      <c r="M585" s="54">
        <f t="shared" si="4"/>
        <v>0.3003003003</v>
      </c>
      <c r="N585" s="55">
        <f>(M585-'Descriptive Stats'!$B$65)/('Descriptive Stats'!$B$66-'Descriptive Stats'!$B$65)</f>
        <v>0.4002637954</v>
      </c>
      <c r="O585" s="56">
        <f t="shared" si="5"/>
        <v>-40.34871226</v>
      </c>
      <c r="P585" s="49"/>
      <c r="Q585" s="50">
        <v>0.0</v>
      </c>
      <c r="R585" s="51"/>
      <c r="S585" s="51"/>
      <c r="U585" s="52">
        <v>44450.0</v>
      </c>
      <c r="V585" s="53">
        <v>6.293</v>
      </c>
      <c r="W585" s="53">
        <v>6.294</v>
      </c>
      <c r="X585" s="53">
        <v>6.304</v>
      </c>
      <c r="Y585" s="53">
        <v>6.287</v>
      </c>
    </row>
    <row r="586">
      <c r="A586" s="44">
        <v>45147.0</v>
      </c>
      <c r="B586" s="45">
        <v>167.850006</v>
      </c>
      <c r="C586" s="45">
        <v>172.949997</v>
      </c>
      <c r="D586" s="45">
        <v>167.0</v>
      </c>
      <c r="E586" s="45">
        <v>171.399994</v>
      </c>
      <c r="F586" s="45">
        <v>171.399994</v>
      </c>
      <c r="G586" s="45">
        <v>1112315.0</v>
      </c>
      <c r="H586" s="45">
        <f>(G586-'Descriptive Stats'!$B$55)/('Descriptive Stats'!$B$56-'Descriptive Stats'!$B$55)</f>
        <v>0.05934398579</v>
      </c>
      <c r="I586" s="46">
        <f t="shared" si="2"/>
        <v>1.026347269</v>
      </c>
      <c r="J586" s="46">
        <f t="shared" si="3"/>
        <v>0.02634726946</v>
      </c>
      <c r="K586" s="47">
        <f t="shared" si="1"/>
        <v>5.949997</v>
      </c>
      <c r="L586" s="47">
        <f>(K586-'Descriptive Stats'!$B$60)/('Descriptive Stats'!$B$61-'Descriptive Stats'!$B$60)</f>
        <v>0.1451378936</v>
      </c>
      <c r="M586" s="54">
        <f t="shared" si="4"/>
        <v>2.634726946</v>
      </c>
      <c r="N586" s="55">
        <f>(M586-'Descriptive Stats'!$B$65)/('Descriptive Stats'!$B$66-'Descriptive Stats'!$B$65)</f>
        <v>0.4880153928</v>
      </c>
      <c r="O586" s="58">
        <f t="shared" si="5"/>
        <v>-41.35939149</v>
      </c>
      <c r="P586" s="49"/>
      <c r="Q586" s="50">
        <v>0.0</v>
      </c>
      <c r="R586" s="51"/>
      <c r="S586" s="51"/>
      <c r="U586" s="52">
        <v>44419.0</v>
      </c>
      <c r="V586" s="53">
        <v>6.301</v>
      </c>
      <c r="W586" s="53">
        <v>6.336</v>
      </c>
      <c r="X586" s="53">
        <v>6.336</v>
      </c>
      <c r="Y586" s="53">
        <v>6.301</v>
      </c>
    </row>
    <row r="587">
      <c r="A587" s="44">
        <v>45148.0</v>
      </c>
      <c r="B587" s="45">
        <v>171.899994</v>
      </c>
      <c r="C587" s="45">
        <v>171.899994</v>
      </c>
      <c r="D587" s="45">
        <v>165.949997</v>
      </c>
      <c r="E587" s="45">
        <v>167.5</v>
      </c>
      <c r="F587" s="45">
        <v>167.5</v>
      </c>
      <c r="G587" s="45">
        <v>870409.0</v>
      </c>
      <c r="H587" s="45">
        <f>(G587-'Descriptive Stats'!$B$55)/('Descriptive Stats'!$B$56-'Descriptive Stats'!$B$55)</f>
        <v>0.0457361259</v>
      </c>
      <c r="I587" s="46">
        <f t="shared" si="2"/>
        <v>0.9772462419</v>
      </c>
      <c r="J587" s="46">
        <f t="shared" si="3"/>
        <v>-0.02275375809</v>
      </c>
      <c r="K587" s="47">
        <f t="shared" si="1"/>
        <v>5.949997</v>
      </c>
      <c r="L587" s="47">
        <f>(K587-'Descriptive Stats'!$B$60)/('Descriptive Stats'!$B$61-'Descriptive Stats'!$B$60)</f>
        <v>0.1451378936</v>
      </c>
      <c r="M587" s="57">
        <f t="shared" si="4"/>
        <v>-2.275375809</v>
      </c>
      <c r="N587" s="55">
        <f>(M587-'Descriptive Stats'!$B$65)/('Descriptive Stats'!$B$66-'Descriptive Stats'!$B$65)</f>
        <v>0.3034435791</v>
      </c>
      <c r="O587" s="56">
        <f t="shared" si="5"/>
        <v>-21.74797607</v>
      </c>
      <c r="P587" s="49"/>
      <c r="Q587" s="50">
        <v>0.0</v>
      </c>
      <c r="R587" s="51"/>
      <c r="S587" s="51"/>
      <c r="U587" s="52">
        <v>44266.0</v>
      </c>
      <c r="V587" s="53">
        <v>6.357</v>
      </c>
      <c r="W587" s="53">
        <v>6.364</v>
      </c>
      <c r="X587" s="53">
        <v>6.364</v>
      </c>
      <c r="Y587" s="53">
        <v>6.354</v>
      </c>
    </row>
    <row r="588">
      <c r="A588" s="44">
        <v>45149.0</v>
      </c>
      <c r="B588" s="45">
        <v>168.300003</v>
      </c>
      <c r="C588" s="45">
        <v>168.300003</v>
      </c>
      <c r="D588" s="45">
        <v>162.149994</v>
      </c>
      <c r="E588" s="45">
        <v>162.949997</v>
      </c>
      <c r="F588" s="45">
        <v>162.949997</v>
      </c>
      <c r="G588" s="45">
        <v>729218.0</v>
      </c>
      <c r="H588" s="45">
        <f>(G588-'Descriptive Stats'!$B$55)/('Descriptive Stats'!$B$56-'Descriptive Stats'!$B$55)</f>
        <v>0.03779375429</v>
      </c>
      <c r="I588" s="46">
        <f t="shared" si="2"/>
        <v>0.972835803</v>
      </c>
      <c r="J588" s="46">
        <f t="shared" si="3"/>
        <v>-0.02716419701</v>
      </c>
      <c r="K588" s="47">
        <f t="shared" si="1"/>
        <v>6.150009</v>
      </c>
      <c r="L588" s="47">
        <f>(K588-'Descriptive Stats'!$B$60)/('Descriptive Stats'!$B$61-'Descriptive Stats'!$B$60)</f>
        <v>0.1509437577</v>
      </c>
      <c r="M588" s="57">
        <f t="shared" si="4"/>
        <v>-2.716419701</v>
      </c>
      <c r="N588" s="55">
        <f>(M588-'Descriptive Stats'!$B$65)/('Descriptive Stats'!$B$66-'Descriptive Stats'!$B$65)</f>
        <v>0.2868646448</v>
      </c>
      <c r="O588" s="56">
        <f t="shared" si="5"/>
        <v>-16.22122473</v>
      </c>
      <c r="P588" s="49"/>
      <c r="Q588" s="50">
        <v>0.0</v>
      </c>
      <c r="R588" s="51"/>
      <c r="S588" s="51"/>
      <c r="U588" s="52">
        <v>44238.0</v>
      </c>
      <c r="V588" s="53">
        <v>6.36</v>
      </c>
      <c r="W588" s="53">
        <v>6.391</v>
      </c>
      <c r="X588" s="53">
        <v>6.391</v>
      </c>
      <c r="Y588" s="53">
        <v>6.353</v>
      </c>
    </row>
    <row r="589">
      <c r="A589" s="44">
        <v>45152.0</v>
      </c>
      <c r="B589" s="45">
        <v>161.5</v>
      </c>
      <c r="C589" s="45">
        <v>165.899994</v>
      </c>
      <c r="D589" s="45">
        <v>151.800003</v>
      </c>
      <c r="E589" s="45">
        <v>163.649994</v>
      </c>
      <c r="F589" s="45">
        <v>163.649994</v>
      </c>
      <c r="G589" s="45">
        <v>1970476.0</v>
      </c>
      <c r="H589" s="45">
        <f>(G589-'Descriptive Stats'!$B$55)/('Descriptive Stats'!$B$56-'Descriptive Stats'!$B$55)</f>
        <v>0.1076178387</v>
      </c>
      <c r="I589" s="46">
        <f t="shared" si="2"/>
        <v>1.004295778</v>
      </c>
      <c r="J589" s="46">
        <f t="shared" si="3"/>
        <v>0.004295777925</v>
      </c>
      <c r="K589" s="47">
        <f t="shared" si="1"/>
        <v>14.099991</v>
      </c>
      <c r="L589" s="47">
        <f>(K589-'Descriptive Stats'!$B$60)/('Descriptive Stats'!$B$61-'Descriptive Stats'!$B$60)</f>
        <v>0.3817124861</v>
      </c>
      <c r="M589" s="54">
        <f t="shared" si="4"/>
        <v>0.4295777925</v>
      </c>
      <c r="N589" s="55">
        <f>(M589-'Descriptive Stats'!$B$65)/('Descriptive Stats'!$B$66-'Descriptive Stats'!$B$65)</f>
        <v>0.405123364</v>
      </c>
      <c r="O589" s="58">
        <f t="shared" si="5"/>
        <v>170.2176852</v>
      </c>
      <c r="P589" s="49"/>
      <c r="Q589" s="50">
        <v>0.0</v>
      </c>
      <c r="R589" s="51"/>
      <c r="S589" s="51"/>
      <c r="U589" s="52">
        <v>44207.0</v>
      </c>
      <c r="V589" s="53">
        <v>6.387</v>
      </c>
      <c r="W589" s="53">
        <v>6.391</v>
      </c>
      <c r="X589" s="53">
        <v>6.391</v>
      </c>
      <c r="Y589" s="53">
        <v>6.369</v>
      </c>
    </row>
    <row r="590">
      <c r="A590" s="44">
        <v>45154.0</v>
      </c>
      <c r="B590" s="45">
        <v>164.0</v>
      </c>
      <c r="C590" s="45">
        <v>176.0</v>
      </c>
      <c r="D590" s="45">
        <v>161.899994</v>
      </c>
      <c r="E590" s="45">
        <v>174.850006</v>
      </c>
      <c r="F590" s="45">
        <v>174.850006</v>
      </c>
      <c r="G590" s="45">
        <v>2255259.0</v>
      </c>
      <c r="H590" s="45">
        <f>(G590-'Descriptive Stats'!$B$55)/('Descriptive Stats'!$B$56-'Descriptive Stats'!$B$55)</f>
        <v>0.1236376446</v>
      </c>
      <c r="I590" s="46">
        <f t="shared" si="2"/>
        <v>1.068438817</v>
      </c>
      <c r="J590" s="46">
        <f t="shared" si="3"/>
        <v>0.06843881705</v>
      </c>
      <c r="K590" s="47">
        <f t="shared" si="1"/>
        <v>14.100006</v>
      </c>
      <c r="L590" s="47">
        <f>(K590-'Descriptive Stats'!$B$60)/('Descriptive Stats'!$B$61-'Descriptive Stats'!$B$60)</f>
        <v>0.3817129215</v>
      </c>
      <c r="M590" s="54">
        <f t="shared" si="4"/>
        <v>6.843881705</v>
      </c>
      <c r="N590" s="55">
        <f>(M590-'Descriptive Stats'!$B$65)/('Descriptive Stats'!$B$66-'Descriptive Stats'!$B$65)</f>
        <v>0.6462384212</v>
      </c>
      <c r="O590" s="58">
        <f t="shared" si="5"/>
        <v>14.45249777</v>
      </c>
      <c r="P590" s="49"/>
      <c r="Q590" s="50">
        <v>0.0</v>
      </c>
      <c r="R590" s="51"/>
      <c r="S590" s="51"/>
      <c r="U590" s="52" t="s">
        <v>407</v>
      </c>
      <c r="V590" s="53">
        <v>6.388</v>
      </c>
      <c r="W590" s="53">
        <v>6.378</v>
      </c>
      <c r="X590" s="53">
        <v>6.394</v>
      </c>
      <c r="Y590" s="53">
        <v>6.365</v>
      </c>
    </row>
    <row r="591">
      <c r="A591" s="44">
        <v>45155.0</v>
      </c>
      <c r="B591" s="45">
        <v>176.399994</v>
      </c>
      <c r="C591" s="45">
        <v>181.350006</v>
      </c>
      <c r="D591" s="45">
        <v>174.0</v>
      </c>
      <c r="E591" s="45">
        <v>177.149994</v>
      </c>
      <c r="F591" s="45">
        <v>177.149994</v>
      </c>
      <c r="G591" s="45">
        <v>2151685.0</v>
      </c>
      <c r="H591" s="45">
        <f>(G591-'Descriptive Stats'!$B$55)/('Descriptive Stats'!$B$56-'Descriptive Stats'!$B$55)</f>
        <v>0.1178113299</v>
      </c>
      <c r="I591" s="46">
        <f t="shared" si="2"/>
        <v>1.013154063</v>
      </c>
      <c r="J591" s="46">
        <f t="shared" si="3"/>
        <v>0.01315406303</v>
      </c>
      <c r="K591" s="47">
        <f t="shared" si="1"/>
        <v>7.350006</v>
      </c>
      <c r="L591" s="47">
        <f>(K591-'Descriptive Stats'!$B$60)/('Descriptive Stats'!$B$61-'Descriptive Stats'!$B$60)</f>
        <v>0.1857767651</v>
      </c>
      <c r="M591" s="54">
        <f t="shared" si="4"/>
        <v>1.315406303</v>
      </c>
      <c r="N591" s="55">
        <f>(M591-'Descriptive Stats'!$B$65)/('Descriptive Stats'!$B$66-'Descriptive Stats'!$B$65)</f>
        <v>0.4384218474</v>
      </c>
      <c r="O591" s="56">
        <f t="shared" si="5"/>
        <v>-4.592554558</v>
      </c>
      <c r="P591" s="49"/>
      <c r="Q591" s="50">
        <v>0.0</v>
      </c>
      <c r="R591" s="51"/>
      <c r="S591" s="51"/>
      <c r="U591" s="52" t="s">
        <v>408</v>
      </c>
      <c r="V591" s="53">
        <v>6.367</v>
      </c>
      <c r="W591" s="53">
        <v>6.327</v>
      </c>
      <c r="X591" s="53">
        <v>6.368</v>
      </c>
      <c r="Y591" s="53">
        <v>6.307</v>
      </c>
    </row>
    <row r="592">
      <c r="A592" s="44">
        <v>45156.0</v>
      </c>
      <c r="B592" s="45">
        <v>177.050003</v>
      </c>
      <c r="C592" s="45">
        <v>177.050003</v>
      </c>
      <c r="D592" s="45">
        <v>168.850006</v>
      </c>
      <c r="E592" s="45">
        <v>169.550003</v>
      </c>
      <c r="F592" s="45">
        <v>169.550003</v>
      </c>
      <c r="G592" s="45">
        <v>1131677.0</v>
      </c>
      <c r="H592" s="45">
        <f>(G592-'Descriptive Stats'!$B$55)/('Descriptive Stats'!$B$56-'Descriptive Stats'!$B$55)</f>
        <v>0.06043315011</v>
      </c>
      <c r="I592" s="46">
        <f t="shared" si="2"/>
        <v>0.9570985534</v>
      </c>
      <c r="J592" s="46">
        <f t="shared" si="3"/>
        <v>-0.04290144656</v>
      </c>
      <c r="K592" s="47">
        <f t="shared" si="1"/>
        <v>8.199997</v>
      </c>
      <c r="L592" s="47">
        <f>(K592-'Descriptive Stats'!$B$60)/('Descriptive Stats'!$B$61-'Descriptive Stats'!$B$60)</f>
        <v>0.2104499458</v>
      </c>
      <c r="M592" s="57">
        <f t="shared" si="4"/>
        <v>-4.290144656</v>
      </c>
      <c r="N592" s="55">
        <f>(M592-'Descriptive Stats'!$B$65)/('Descriptive Stats'!$B$66-'Descriptive Stats'!$B$65)</f>
        <v>0.2277079869</v>
      </c>
      <c r="O592" s="56">
        <f t="shared" si="5"/>
        <v>-47.4050802</v>
      </c>
      <c r="P592" s="49"/>
      <c r="Q592" s="50">
        <v>0.0</v>
      </c>
      <c r="R592" s="51"/>
      <c r="S592" s="51"/>
      <c r="U592" s="52" t="s">
        <v>409</v>
      </c>
      <c r="V592" s="53">
        <v>6.336</v>
      </c>
      <c r="W592" s="53">
        <v>6.385</v>
      </c>
      <c r="X592" s="53">
        <v>6.385</v>
      </c>
      <c r="Y592" s="53">
        <v>6.333</v>
      </c>
    </row>
    <row r="593">
      <c r="A593" s="44">
        <v>45159.0</v>
      </c>
      <c r="B593" s="45">
        <v>169.050003</v>
      </c>
      <c r="C593" s="45">
        <v>170.0</v>
      </c>
      <c r="D593" s="45">
        <v>166.050003</v>
      </c>
      <c r="E593" s="45">
        <v>167.25</v>
      </c>
      <c r="F593" s="45">
        <v>167.25</v>
      </c>
      <c r="G593" s="45">
        <v>902938.0</v>
      </c>
      <c r="H593" s="45">
        <f>(G593-'Descriptive Stats'!$B$55)/('Descriptive Stats'!$B$56-'Descriptive Stats'!$B$55)</f>
        <v>0.0475659692</v>
      </c>
      <c r="I593" s="46">
        <f t="shared" si="2"/>
        <v>0.9864346626</v>
      </c>
      <c r="J593" s="46">
        <f t="shared" si="3"/>
        <v>-0.01356533742</v>
      </c>
      <c r="K593" s="47">
        <f t="shared" si="1"/>
        <v>3.949997</v>
      </c>
      <c r="L593" s="47">
        <f>(K593-'Descriptive Stats'!$B$60)/('Descriptive Stats'!$B$61-'Descriptive Stats'!$B$60)</f>
        <v>0.08708273618</v>
      </c>
      <c r="M593" s="57">
        <f t="shared" si="4"/>
        <v>-1.356533742</v>
      </c>
      <c r="N593" s="55">
        <f>(M593-'Descriptive Stats'!$B$65)/('Descriptive Stats'!$B$66-'Descriptive Stats'!$B$65)</f>
        <v>0.3379830491</v>
      </c>
      <c r="O593" s="58">
        <f t="shared" si="5"/>
        <v>-20.21239276</v>
      </c>
      <c r="P593" s="49"/>
      <c r="Q593" s="50">
        <v>0.0</v>
      </c>
      <c r="R593" s="51"/>
      <c r="S593" s="51"/>
      <c r="U593" s="52" t="s">
        <v>410</v>
      </c>
      <c r="V593" s="53">
        <v>6.362</v>
      </c>
      <c r="W593" s="53">
        <v>6.357</v>
      </c>
      <c r="X593" s="53">
        <v>6.369</v>
      </c>
      <c r="Y593" s="53">
        <v>6.343</v>
      </c>
    </row>
    <row r="594">
      <c r="A594" s="44">
        <v>45160.0</v>
      </c>
      <c r="B594" s="45">
        <v>168.899994</v>
      </c>
      <c r="C594" s="45">
        <v>174.949997</v>
      </c>
      <c r="D594" s="45">
        <v>167.050003</v>
      </c>
      <c r="E594" s="45">
        <v>173.300003</v>
      </c>
      <c r="F594" s="45">
        <v>173.300003</v>
      </c>
      <c r="G594" s="45">
        <v>1208065.0</v>
      </c>
      <c r="H594" s="45">
        <f>(G594-'Descriptive Stats'!$B$55)/('Descriptive Stats'!$B$56-'Descriptive Stats'!$B$55)</f>
        <v>0.06473017954</v>
      </c>
      <c r="I594" s="46">
        <f t="shared" si="2"/>
        <v>1.036173411</v>
      </c>
      <c r="J594" s="46">
        <f t="shared" si="3"/>
        <v>0.03617341106</v>
      </c>
      <c r="K594" s="47">
        <f t="shared" si="1"/>
        <v>7.899994</v>
      </c>
      <c r="L594" s="47">
        <f>(K594-'Descriptive Stats'!$B$60)/('Descriptive Stats'!$B$61-'Descriptive Stats'!$B$60)</f>
        <v>0.2017415851</v>
      </c>
      <c r="M594" s="54">
        <f t="shared" si="4"/>
        <v>3.617341106</v>
      </c>
      <c r="N594" s="55">
        <f>(M594-'Descriptive Stats'!$B$65)/('Descriptive Stats'!$B$66-'Descriptive Stats'!$B$65)</f>
        <v>0.5249520694</v>
      </c>
      <c r="O594" s="58">
        <f t="shared" si="5"/>
        <v>33.79268566</v>
      </c>
      <c r="P594" s="49"/>
      <c r="Q594" s="50">
        <v>0.0</v>
      </c>
      <c r="R594" s="51"/>
      <c r="S594" s="51"/>
      <c r="U594" s="52" t="s">
        <v>411</v>
      </c>
      <c r="V594" s="53">
        <v>6.35</v>
      </c>
      <c r="W594" s="53">
        <v>6.378</v>
      </c>
      <c r="X594" s="53">
        <v>6.378</v>
      </c>
      <c r="Y594" s="53">
        <v>6.334</v>
      </c>
    </row>
    <row r="595">
      <c r="A595" s="44">
        <v>45161.0</v>
      </c>
      <c r="B595" s="45">
        <v>173.399994</v>
      </c>
      <c r="C595" s="45">
        <v>177.899994</v>
      </c>
      <c r="D595" s="45">
        <v>172.5</v>
      </c>
      <c r="E595" s="45">
        <v>175.800003</v>
      </c>
      <c r="F595" s="45">
        <v>175.800003</v>
      </c>
      <c r="G595" s="45">
        <v>1396055.0</v>
      </c>
      <c r="H595" s="45">
        <f>(G595-'Descriptive Stats'!$B$55)/('Descriptive Stats'!$B$56-'Descriptive Stats'!$B$55)</f>
        <v>0.07530512014</v>
      </c>
      <c r="I595" s="46">
        <f t="shared" si="2"/>
        <v>1.014425851</v>
      </c>
      <c r="J595" s="46">
        <f t="shared" si="3"/>
        <v>0.01442585088</v>
      </c>
      <c r="K595" s="47">
        <f t="shared" si="1"/>
        <v>5.399994</v>
      </c>
      <c r="L595" s="47">
        <f>(K595-'Descriptive Stats'!$B$60)/('Descriptive Stats'!$B$61-'Descriptive Stats'!$B$60)</f>
        <v>0.1291726382</v>
      </c>
      <c r="M595" s="54">
        <f t="shared" si="4"/>
        <v>1.442585088</v>
      </c>
      <c r="N595" s="55">
        <f>(M595-'Descriptive Stats'!$B$65)/('Descriptive Stats'!$B$66-'Descriptive Stats'!$B$65)</f>
        <v>0.4432025251</v>
      </c>
      <c r="O595" s="58">
        <f t="shared" si="5"/>
        <v>15.56124877</v>
      </c>
      <c r="P595" s="49"/>
      <c r="Q595" s="50">
        <v>0.0</v>
      </c>
      <c r="R595" s="51"/>
      <c r="S595" s="51"/>
      <c r="U595" s="52" t="s">
        <v>412</v>
      </c>
      <c r="V595" s="53">
        <v>6.364</v>
      </c>
      <c r="W595" s="53">
        <v>6.356</v>
      </c>
      <c r="X595" s="53">
        <v>6.366</v>
      </c>
      <c r="Y595" s="53">
        <v>6.34</v>
      </c>
    </row>
    <row r="596">
      <c r="A596" s="44">
        <v>45162.0</v>
      </c>
      <c r="B596" s="45">
        <v>175.949997</v>
      </c>
      <c r="C596" s="45">
        <v>180.899994</v>
      </c>
      <c r="D596" s="45">
        <v>175.050003</v>
      </c>
      <c r="E596" s="45">
        <v>175.75</v>
      </c>
      <c r="F596" s="45">
        <v>175.75</v>
      </c>
      <c r="G596" s="45">
        <v>1097637.0</v>
      </c>
      <c r="H596" s="45">
        <f>(G596-'Descriptive Stats'!$B$55)/('Descriptive Stats'!$B$56-'Descriptive Stats'!$B$55)</f>
        <v>0.05851830901</v>
      </c>
      <c r="I596" s="46">
        <f t="shared" si="2"/>
        <v>0.9997155688</v>
      </c>
      <c r="J596" s="46">
        <f t="shared" si="3"/>
        <v>-0.0002844311669</v>
      </c>
      <c r="K596" s="47">
        <f t="shared" si="1"/>
        <v>5.849991</v>
      </c>
      <c r="L596" s="47">
        <f>(K596-'Descriptive Stats'!$B$60)/('Descriptive Stats'!$B$61-'Descriptive Stats'!$B$60)</f>
        <v>0.1422349616</v>
      </c>
      <c r="M596" s="57">
        <f t="shared" si="4"/>
        <v>-0.02844311669</v>
      </c>
      <c r="N596" s="55">
        <f>(M596-'Descriptive Stats'!$B$65)/('Descriptive Stats'!$B$66-'Descriptive Stats'!$B$65)</f>
        <v>0.38790626</v>
      </c>
      <c r="O596" s="56">
        <f t="shared" si="5"/>
        <v>-21.37580539</v>
      </c>
      <c r="P596" s="49"/>
      <c r="Q596" s="50">
        <v>0.0</v>
      </c>
      <c r="R596" s="51"/>
      <c r="S596" s="51"/>
      <c r="U596" s="52" t="s">
        <v>413</v>
      </c>
      <c r="V596" s="53">
        <v>6.338</v>
      </c>
      <c r="W596" s="53">
        <v>6.399</v>
      </c>
      <c r="X596" s="53">
        <v>6.399</v>
      </c>
      <c r="Y596" s="53">
        <v>6.337</v>
      </c>
    </row>
    <row r="597">
      <c r="A597" s="44">
        <v>45163.0</v>
      </c>
      <c r="B597" s="45">
        <v>175.0</v>
      </c>
      <c r="C597" s="45">
        <v>207.0</v>
      </c>
      <c r="D597" s="45">
        <v>171.600006</v>
      </c>
      <c r="E597" s="45">
        <v>203.5</v>
      </c>
      <c r="F597" s="45">
        <v>203.5</v>
      </c>
      <c r="G597" s="45">
        <v>1.752636E7</v>
      </c>
      <c r="H597" s="45">
        <f>(G597-'Descriptive Stats'!$B$55)/('Descriptive Stats'!$B$56-'Descriptive Stats'!$B$55)</f>
        <v>0.9826779447</v>
      </c>
      <c r="I597" s="46">
        <f t="shared" si="2"/>
        <v>1.157894737</v>
      </c>
      <c r="J597" s="46">
        <f t="shared" si="3"/>
        <v>0.1578947368</v>
      </c>
      <c r="K597" s="47">
        <f t="shared" si="1"/>
        <v>35.399994</v>
      </c>
      <c r="L597" s="47">
        <f>(K597-'Descriptive Stats'!$B$60)/('Descriptive Stats'!$B$61-'Descriptive Stats'!$B$60)</f>
        <v>1</v>
      </c>
      <c r="M597" s="54">
        <f t="shared" si="4"/>
        <v>15.78947368</v>
      </c>
      <c r="N597" s="55">
        <f>(M597-'Descriptive Stats'!$B$65)/('Descriptive Stats'!$B$66-'Descriptive Stats'!$B$65)</f>
        <v>0.9825051386</v>
      </c>
      <c r="O597" s="56">
        <f t="shared" si="5"/>
        <v>1496.735533</v>
      </c>
      <c r="P597" s="49"/>
      <c r="Q597" s="50">
        <v>0.0</v>
      </c>
      <c r="R597" s="51"/>
      <c r="S597" s="51"/>
      <c r="U597" s="52" t="s">
        <v>414</v>
      </c>
      <c r="V597" s="53">
        <v>6.373</v>
      </c>
      <c r="W597" s="53">
        <v>6.429</v>
      </c>
      <c r="X597" s="53">
        <v>6.429</v>
      </c>
      <c r="Y597" s="53">
        <v>6.366</v>
      </c>
    </row>
    <row r="598">
      <c r="A598" s="44">
        <v>45166.0</v>
      </c>
      <c r="B598" s="45">
        <v>201.600006</v>
      </c>
      <c r="C598" s="45">
        <v>218.949997</v>
      </c>
      <c r="D598" s="45">
        <v>198.350006</v>
      </c>
      <c r="E598" s="45">
        <v>206.300003</v>
      </c>
      <c r="F598" s="45">
        <v>206.300003</v>
      </c>
      <c r="G598" s="45">
        <v>1.0234023E7</v>
      </c>
      <c r="H598" s="45">
        <f>(G598-'Descriptive Stats'!$B$55)/('Descriptive Stats'!$B$56-'Descriptive Stats'!$B$55)</f>
        <v>0.5724644725</v>
      </c>
      <c r="I598" s="46">
        <f t="shared" si="2"/>
        <v>1.013759229</v>
      </c>
      <c r="J598" s="46">
        <f t="shared" si="3"/>
        <v>0.0137592285</v>
      </c>
      <c r="K598" s="47">
        <f t="shared" si="1"/>
        <v>20.599991</v>
      </c>
      <c r="L598" s="47">
        <f>(K598-'Descriptive Stats'!$B$60)/('Descriptive Stats'!$B$61-'Descriptive Stats'!$B$60)</f>
        <v>0.5703917478</v>
      </c>
      <c r="M598" s="54">
        <f t="shared" si="4"/>
        <v>1.37592285</v>
      </c>
      <c r="N598" s="55">
        <f>(M598-'Descriptive Stats'!$B$65)/('Descriptive Stats'!$B$66-'Descriptive Stats'!$B$65)</f>
        <v>0.4406966773</v>
      </c>
      <c r="O598" s="58">
        <f t="shared" si="5"/>
        <v>-41.60782387</v>
      </c>
      <c r="P598" s="49"/>
      <c r="Q598" s="50">
        <v>0.0</v>
      </c>
      <c r="R598" s="51"/>
      <c r="S598" s="51"/>
      <c r="U598" s="52" t="s">
        <v>415</v>
      </c>
      <c r="V598" s="53">
        <v>6.387</v>
      </c>
      <c r="W598" s="53">
        <v>6.356</v>
      </c>
      <c r="X598" s="53">
        <v>6.389</v>
      </c>
      <c r="Y598" s="53">
        <v>6.356</v>
      </c>
    </row>
    <row r="599">
      <c r="A599" s="44">
        <v>45167.0</v>
      </c>
      <c r="B599" s="45">
        <v>207.300003</v>
      </c>
      <c r="C599" s="45">
        <v>212.449997</v>
      </c>
      <c r="D599" s="45">
        <v>197.149994</v>
      </c>
      <c r="E599" s="45">
        <v>201.550003</v>
      </c>
      <c r="F599" s="45">
        <v>201.550003</v>
      </c>
      <c r="G599" s="45">
        <v>2706557.0</v>
      </c>
      <c r="H599" s="45">
        <f>(G599-'Descriptive Stats'!$B$55)/('Descriptive Stats'!$B$56-'Descriptive Stats'!$B$55)</f>
        <v>0.1490243648</v>
      </c>
      <c r="I599" s="46">
        <f t="shared" si="2"/>
        <v>0.9769752791</v>
      </c>
      <c r="J599" s="46">
        <f t="shared" si="3"/>
        <v>-0.02302472094</v>
      </c>
      <c r="K599" s="47">
        <f t="shared" si="1"/>
        <v>15.300003</v>
      </c>
      <c r="L599" s="47">
        <f>(K599-'Descriptive Stats'!$B$60)/('Descriptive Stats'!$B$61-'Descriptive Stats'!$B$60)</f>
        <v>0.4165459289</v>
      </c>
      <c r="M599" s="57">
        <f t="shared" si="4"/>
        <v>-2.302472094</v>
      </c>
      <c r="N599" s="55">
        <f>(M599-'Descriptive Stats'!$B$65)/('Descriptive Stats'!$B$66-'Descriptive Stats'!$B$65)</f>
        <v>0.3024250239</v>
      </c>
      <c r="O599" s="58">
        <f t="shared" si="5"/>
        <v>-73.55334261</v>
      </c>
      <c r="P599" s="49"/>
      <c r="Q599" s="50">
        <v>0.0</v>
      </c>
      <c r="R599" s="51"/>
      <c r="S599" s="51"/>
      <c r="U599" s="52" t="s">
        <v>416</v>
      </c>
      <c r="V599" s="53">
        <v>6.328</v>
      </c>
      <c r="W599" s="53">
        <v>6.32</v>
      </c>
      <c r="X599" s="53">
        <v>6.332</v>
      </c>
      <c r="Y599" s="53">
        <v>6.318</v>
      </c>
    </row>
    <row r="600">
      <c r="A600" s="44">
        <v>45168.0</v>
      </c>
      <c r="B600" s="45">
        <v>202.449997</v>
      </c>
      <c r="C600" s="45">
        <v>206.899994</v>
      </c>
      <c r="D600" s="45">
        <v>198.25</v>
      </c>
      <c r="E600" s="45">
        <v>199.550003</v>
      </c>
      <c r="F600" s="45">
        <v>199.550003</v>
      </c>
      <c r="G600" s="45">
        <v>1207049.0</v>
      </c>
      <c r="H600" s="45">
        <f>(G600-'Descriptive Stats'!$B$55)/('Descriptive Stats'!$B$56-'Descriptive Stats'!$B$55)</f>
        <v>0.06467302682</v>
      </c>
      <c r="I600" s="46">
        <f t="shared" si="2"/>
        <v>0.9900769041</v>
      </c>
      <c r="J600" s="46">
        <f t="shared" si="3"/>
        <v>-0.009923095858</v>
      </c>
      <c r="K600" s="47">
        <f t="shared" si="1"/>
        <v>8.649994</v>
      </c>
      <c r="L600" s="47">
        <f>(K600-'Descriptive Stats'!$B$60)/('Descriptive Stats'!$B$61-'Descriptive Stats'!$B$60)</f>
        <v>0.2235122691</v>
      </c>
      <c r="M600" s="57">
        <f t="shared" si="4"/>
        <v>-0.9923095858</v>
      </c>
      <c r="N600" s="55">
        <f>(M600-'Descriptive Stats'!$B$65)/('Descriptive Stats'!$B$66-'Descriptive Stats'!$B$65)</f>
        <v>0.3516743131</v>
      </c>
      <c r="O600" s="58">
        <f t="shared" si="5"/>
        <v>-55.40278664</v>
      </c>
      <c r="P600" s="49"/>
      <c r="Q600" s="50">
        <v>0.0</v>
      </c>
      <c r="R600" s="51"/>
      <c r="S600" s="51"/>
      <c r="U600" s="52" t="s">
        <v>417</v>
      </c>
      <c r="V600" s="53">
        <v>6.314</v>
      </c>
      <c r="W600" s="53">
        <v>6.324</v>
      </c>
      <c r="X600" s="53">
        <v>6.324</v>
      </c>
      <c r="Y600" s="53">
        <v>6.312</v>
      </c>
    </row>
    <row r="601">
      <c r="A601" s="44">
        <v>45169.0</v>
      </c>
      <c r="B601" s="45">
        <v>199.949997</v>
      </c>
      <c r="C601" s="45">
        <v>203.800003</v>
      </c>
      <c r="D601" s="45">
        <v>193.0</v>
      </c>
      <c r="E601" s="45">
        <v>194.149994</v>
      </c>
      <c r="F601" s="45">
        <v>194.149994</v>
      </c>
      <c r="G601" s="45">
        <v>1233376.0</v>
      </c>
      <c r="H601" s="45">
        <f>(G601-'Descriptive Stats'!$B$55)/('Descriptive Stats'!$B$56-'Descriptive Stats'!$B$55)</f>
        <v>0.06615399103</v>
      </c>
      <c r="I601" s="46">
        <f t="shared" si="2"/>
        <v>0.9729390683</v>
      </c>
      <c r="J601" s="46">
        <f t="shared" si="3"/>
        <v>-0.02706093169</v>
      </c>
      <c r="K601" s="47">
        <f t="shared" si="1"/>
        <v>10.800003</v>
      </c>
      <c r="L601" s="47">
        <f>(K601-'Descriptive Stats'!$B$60)/('Descriptive Stats'!$B$61-'Descriptive Stats'!$B$60)</f>
        <v>0.2859218246</v>
      </c>
      <c r="M601" s="57">
        <f t="shared" si="4"/>
        <v>-2.706093169</v>
      </c>
      <c r="N601" s="55">
        <f>(M601-'Descriptive Stats'!$B$65)/('Descriptive Stats'!$B$66-'Descriptive Stats'!$B$65)</f>
        <v>0.2872528214</v>
      </c>
      <c r="O601" s="56">
        <f t="shared" si="5"/>
        <v>2.181104495</v>
      </c>
      <c r="P601" s="49"/>
      <c r="Q601" s="50">
        <v>0.0</v>
      </c>
      <c r="R601" s="51"/>
      <c r="S601" s="51"/>
      <c r="U601" s="52">
        <v>44540.0</v>
      </c>
      <c r="V601" s="53">
        <v>6.326</v>
      </c>
      <c r="W601" s="53">
        <v>6.349</v>
      </c>
      <c r="X601" s="53">
        <v>6.349</v>
      </c>
      <c r="Y601" s="53">
        <v>6.324</v>
      </c>
    </row>
    <row r="602">
      <c r="A602" s="44">
        <v>45170.0</v>
      </c>
      <c r="B602" s="45">
        <v>194.850006</v>
      </c>
      <c r="C602" s="45">
        <v>200.899994</v>
      </c>
      <c r="D602" s="45">
        <v>194.350006</v>
      </c>
      <c r="E602" s="45">
        <v>199.199997</v>
      </c>
      <c r="F602" s="45">
        <v>199.199997</v>
      </c>
      <c r="G602" s="45">
        <v>1247470.0</v>
      </c>
      <c r="H602" s="45">
        <f>(G602-'Descriptive Stats'!$B$55)/('Descriptive Stats'!$B$56-'Descriptive Stats'!$B$55)</f>
        <v>0.06694681624</v>
      </c>
      <c r="I602" s="46">
        <f t="shared" si="2"/>
        <v>1.026010833</v>
      </c>
      <c r="J602" s="46">
        <f t="shared" si="3"/>
        <v>0.02601083263</v>
      </c>
      <c r="K602" s="47">
        <f t="shared" si="1"/>
        <v>6.549988</v>
      </c>
      <c r="L602" s="47">
        <f>(K602-'Descriptive Stats'!$B$60)/('Descriptive Stats'!$B$61-'Descriptive Stats'!$B$60)</f>
        <v>0.1625541796</v>
      </c>
      <c r="M602" s="54">
        <f t="shared" si="4"/>
        <v>2.601083263</v>
      </c>
      <c r="N602" s="55">
        <f>(M602-'Descriptive Stats'!$B$65)/('Descriptive Stats'!$B$66-'Descriptive Stats'!$B$65)</f>
        <v>0.4867507195</v>
      </c>
      <c r="O602" s="58">
        <f t="shared" si="5"/>
        <v>1.142717225</v>
      </c>
      <c r="P602" s="49"/>
      <c r="Q602" s="50">
        <v>0.0</v>
      </c>
      <c r="R602" s="51"/>
      <c r="S602" s="51"/>
      <c r="U602" s="52">
        <v>44510.0</v>
      </c>
      <c r="V602" s="53">
        <v>6.34</v>
      </c>
      <c r="W602" s="53">
        <v>6.34</v>
      </c>
      <c r="X602" s="53">
        <v>6.344</v>
      </c>
      <c r="Y602" s="53">
        <v>6.326</v>
      </c>
    </row>
    <row r="603">
      <c r="A603" s="44">
        <v>45173.0</v>
      </c>
      <c r="B603" s="45">
        <v>199.899994</v>
      </c>
      <c r="C603" s="45">
        <v>201.949997</v>
      </c>
      <c r="D603" s="45">
        <v>194.949997</v>
      </c>
      <c r="E603" s="45">
        <v>196.75</v>
      </c>
      <c r="F603" s="45">
        <v>196.75</v>
      </c>
      <c r="G603" s="45">
        <v>711062.0</v>
      </c>
      <c r="H603" s="45">
        <f>(G603-'Descriptive Stats'!$B$55)/('Descriptive Stats'!$B$56-'Descriptive Stats'!$B$55)</f>
        <v>0.0367724307</v>
      </c>
      <c r="I603" s="46">
        <f t="shared" si="2"/>
        <v>0.9877008181</v>
      </c>
      <c r="J603" s="46">
        <f t="shared" si="3"/>
        <v>-0.01229918191</v>
      </c>
      <c r="K603" s="47">
        <f t="shared" si="1"/>
        <v>7</v>
      </c>
      <c r="L603" s="47">
        <f>(K603-'Descriptive Stats'!$B$60)/('Descriptive Stats'!$B$61-'Descriptive Stats'!$B$60)</f>
        <v>0.1756169384</v>
      </c>
      <c r="M603" s="57">
        <f t="shared" si="4"/>
        <v>-1.229918191</v>
      </c>
      <c r="N603" s="55">
        <f>(M603-'Descriptive Stats'!$B$65)/('Descriptive Stats'!$B$66-'Descriptive Stats'!$B$65)</f>
        <v>0.3427425548</v>
      </c>
      <c r="O603" s="58">
        <f t="shared" si="5"/>
        <v>-42.99967133</v>
      </c>
      <c r="P603" s="49"/>
      <c r="Q603" s="50">
        <v>0.0</v>
      </c>
      <c r="R603" s="51"/>
      <c r="S603" s="51"/>
      <c r="U603" s="52">
        <v>44418.0</v>
      </c>
      <c r="V603" s="53">
        <v>6.318</v>
      </c>
      <c r="W603" s="53">
        <v>6.301</v>
      </c>
      <c r="X603" s="53">
        <v>6.322</v>
      </c>
      <c r="Y603" s="53">
        <v>6.269</v>
      </c>
    </row>
    <row r="604">
      <c r="A604" s="44">
        <v>45174.0</v>
      </c>
      <c r="B604" s="45">
        <v>196.899994</v>
      </c>
      <c r="C604" s="45">
        <v>201.550003</v>
      </c>
      <c r="D604" s="45">
        <v>194.199997</v>
      </c>
      <c r="E604" s="45">
        <v>196.149994</v>
      </c>
      <c r="F604" s="45">
        <v>196.149994</v>
      </c>
      <c r="G604" s="45">
        <v>625823.0</v>
      </c>
      <c r="H604" s="45">
        <f>(G604-'Descriptive Stats'!$B$55)/('Descriptive Stats'!$B$56-'Descriptive Stats'!$B$55)</f>
        <v>0.03197750883</v>
      </c>
      <c r="I604" s="46">
        <f t="shared" si="2"/>
        <v>0.9969504142</v>
      </c>
      <c r="J604" s="46">
        <f t="shared" si="3"/>
        <v>-0.003049585769</v>
      </c>
      <c r="K604" s="47">
        <f t="shared" si="1"/>
        <v>7.350006</v>
      </c>
      <c r="L604" s="47">
        <f>(K604-'Descriptive Stats'!$B$60)/('Descriptive Stats'!$B$61-'Descriptive Stats'!$B$60)</f>
        <v>0.1857767651</v>
      </c>
      <c r="M604" s="57">
        <f t="shared" si="4"/>
        <v>-0.3049585769</v>
      </c>
      <c r="N604" s="55">
        <f>(M604-'Descriptive Stats'!$B$65)/('Descriptive Stats'!$B$66-'Descriptive Stats'!$B$65)</f>
        <v>0.3775119847</v>
      </c>
      <c r="O604" s="58">
        <f t="shared" si="5"/>
        <v>-11.98756227</v>
      </c>
      <c r="P604" s="49"/>
      <c r="Q604" s="50">
        <v>0.0</v>
      </c>
      <c r="R604" s="51"/>
      <c r="S604" s="51"/>
      <c r="U604" s="52">
        <v>44387.0</v>
      </c>
      <c r="V604" s="53">
        <v>6.267</v>
      </c>
      <c r="W604" s="53">
        <v>6.272</v>
      </c>
      <c r="X604" s="53">
        <v>6.277</v>
      </c>
      <c r="Y604" s="53">
        <v>6.259</v>
      </c>
    </row>
    <row r="605">
      <c r="A605" s="44">
        <v>45175.0</v>
      </c>
      <c r="B605" s="45">
        <v>196.600006</v>
      </c>
      <c r="C605" s="45">
        <v>199.949997</v>
      </c>
      <c r="D605" s="45">
        <v>191.100006</v>
      </c>
      <c r="E605" s="45">
        <v>192.100006</v>
      </c>
      <c r="F605" s="45">
        <v>192.100006</v>
      </c>
      <c r="G605" s="45">
        <v>637921.0</v>
      </c>
      <c r="H605" s="45">
        <f>(G605-'Descriptive Stats'!$B$55)/('Descriptive Stats'!$B$56-'Descriptive Stats'!$B$55)</f>
        <v>0.03265805371</v>
      </c>
      <c r="I605" s="46">
        <f t="shared" si="2"/>
        <v>0.9793525969</v>
      </c>
      <c r="J605" s="46">
        <f t="shared" si="3"/>
        <v>-0.02064740313</v>
      </c>
      <c r="K605" s="47">
        <f t="shared" si="1"/>
        <v>8.849991</v>
      </c>
      <c r="L605" s="47">
        <f>(K605-'Descriptive Stats'!$B$60)/('Descriptive Stats'!$B$61-'Descriptive Stats'!$B$60)</f>
        <v>0.2293176978</v>
      </c>
      <c r="M605" s="57">
        <f t="shared" si="4"/>
        <v>-2.064740313</v>
      </c>
      <c r="N605" s="55">
        <f>(M605-'Descriptive Stats'!$B$65)/('Descriptive Stats'!$B$66-'Descriptive Stats'!$B$65)</f>
        <v>0.3113614125</v>
      </c>
      <c r="O605" s="58">
        <f t="shared" si="5"/>
        <v>1.933134449</v>
      </c>
      <c r="P605" s="49"/>
      <c r="Q605" s="50">
        <v>0.0</v>
      </c>
      <c r="R605" s="51"/>
      <c r="S605" s="51"/>
      <c r="U605" s="52">
        <v>44357.0</v>
      </c>
      <c r="V605" s="53">
        <v>6.276</v>
      </c>
      <c r="W605" s="53">
        <v>6.271</v>
      </c>
      <c r="X605" s="53">
        <v>6.286</v>
      </c>
      <c r="Y605" s="53">
        <v>6.269</v>
      </c>
    </row>
    <row r="606">
      <c r="A606" s="44">
        <v>45176.0</v>
      </c>
      <c r="B606" s="45">
        <v>192.449997</v>
      </c>
      <c r="C606" s="45">
        <v>209.5</v>
      </c>
      <c r="D606" s="45">
        <v>192.050003</v>
      </c>
      <c r="E606" s="45">
        <v>201.0</v>
      </c>
      <c r="F606" s="45">
        <v>201.0</v>
      </c>
      <c r="G606" s="45">
        <v>2375209.0</v>
      </c>
      <c r="H606" s="45">
        <f>(G606-'Descriptive Stats'!$B$55)/('Descriptive Stats'!$B$56-'Descriptive Stats'!$B$55)</f>
        <v>0.1303851531</v>
      </c>
      <c r="I606" s="46">
        <f t="shared" si="2"/>
        <v>1.046330004</v>
      </c>
      <c r="J606" s="46">
        <f t="shared" si="3"/>
        <v>0.04633000376</v>
      </c>
      <c r="K606" s="47">
        <f t="shared" si="1"/>
        <v>17.449997</v>
      </c>
      <c r="L606" s="47">
        <f>(K606-'Descriptive Stats'!$B$60)/('Descriptive Stats'!$B$61-'Descriptive Stats'!$B$60)</f>
        <v>0.478955049</v>
      </c>
      <c r="M606" s="54">
        <f t="shared" si="4"/>
        <v>4.633000376</v>
      </c>
      <c r="N606" s="55">
        <f>(M606-'Descriptive Stats'!$B$65)/('Descriptive Stats'!$B$66-'Descriptive Stats'!$B$65)</f>
        <v>0.5631309187</v>
      </c>
      <c r="O606" s="58">
        <f t="shared" si="5"/>
        <v>272.3359162</v>
      </c>
      <c r="P606" s="49"/>
      <c r="Q606" s="50">
        <v>0.0</v>
      </c>
      <c r="R606" s="51"/>
      <c r="S606" s="51"/>
      <c r="U606" s="52">
        <v>44326.0</v>
      </c>
      <c r="V606" s="53">
        <v>6.26</v>
      </c>
      <c r="W606" s="53">
        <v>6.27</v>
      </c>
      <c r="X606" s="53">
        <v>6.283</v>
      </c>
      <c r="Y606" s="53">
        <v>6.256</v>
      </c>
    </row>
    <row r="607">
      <c r="A607" s="44">
        <v>45177.0</v>
      </c>
      <c r="B607" s="45">
        <v>201.699997</v>
      </c>
      <c r="C607" s="45">
        <v>209.0</v>
      </c>
      <c r="D607" s="45">
        <v>200.0</v>
      </c>
      <c r="E607" s="45">
        <v>205.75</v>
      </c>
      <c r="F607" s="45">
        <v>205.75</v>
      </c>
      <c r="G607" s="45">
        <v>1504032.0</v>
      </c>
      <c r="H607" s="45">
        <f>(G607-'Descriptive Stats'!$B$55)/('Descriptive Stats'!$B$56-'Descriptive Stats'!$B$55)</f>
        <v>0.08137911536</v>
      </c>
      <c r="I607" s="46">
        <f t="shared" si="2"/>
        <v>1.023631841</v>
      </c>
      <c r="J607" s="46">
        <f t="shared" si="3"/>
        <v>0.0236318408</v>
      </c>
      <c r="K607" s="47">
        <f t="shared" si="1"/>
        <v>9</v>
      </c>
      <c r="L607" s="47">
        <f>(K607-'Descriptive Stats'!$B$60)/('Descriptive Stats'!$B$61-'Descriptive Stats'!$B$60)</f>
        <v>0.2336720958</v>
      </c>
      <c r="M607" s="54">
        <f t="shared" si="4"/>
        <v>2.36318408</v>
      </c>
      <c r="N607" s="55">
        <f>(M607-'Descriptive Stats'!$B$65)/('Descriptive Stats'!$B$66-'Descriptive Stats'!$B$65)</f>
        <v>0.4778080383</v>
      </c>
      <c r="O607" s="58">
        <f t="shared" si="5"/>
        <v>-36.67790919</v>
      </c>
      <c r="P607" s="49"/>
      <c r="Q607" s="50">
        <v>0.0</v>
      </c>
      <c r="R607" s="51"/>
      <c r="S607" s="51"/>
      <c r="U607" s="52">
        <v>44296.0</v>
      </c>
      <c r="V607" s="53">
        <v>6.248</v>
      </c>
      <c r="W607" s="53">
        <v>6.246</v>
      </c>
      <c r="X607" s="53">
        <v>6.253</v>
      </c>
      <c r="Y607" s="53">
        <v>6.235</v>
      </c>
    </row>
    <row r="608">
      <c r="A608" s="44">
        <v>45180.0</v>
      </c>
      <c r="B608" s="45">
        <v>206.800003</v>
      </c>
      <c r="C608" s="45">
        <v>211.949997</v>
      </c>
      <c r="D608" s="45">
        <v>200.850006</v>
      </c>
      <c r="E608" s="45">
        <v>202.850006</v>
      </c>
      <c r="F608" s="45">
        <v>202.850006</v>
      </c>
      <c r="G608" s="45">
        <v>895235.0</v>
      </c>
      <c r="H608" s="45">
        <f>(G608-'Descriptive Stats'!$B$55)/('Descriptive Stats'!$B$56-'Descriptive Stats'!$B$55)</f>
        <v>0.04713265484</v>
      </c>
      <c r="I608" s="46">
        <f t="shared" si="2"/>
        <v>0.9859052539</v>
      </c>
      <c r="J608" s="46">
        <f t="shared" si="3"/>
        <v>-0.01409474605</v>
      </c>
      <c r="K608" s="47">
        <f t="shared" si="1"/>
        <v>11.099991</v>
      </c>
      <c r="L608" s="47">
        <f>(K608-'Descriptive Stats'!$B$60)/('Descriptive Stats'!$B$61-'Descriptive Stats'!$B$60)</f>
        <v>0.2946297499</v>
      </c>
      <c r="M608" s="57">
        <f t="shared" si="4"/>
        <v>-1.409474605</v>
      </c>
      <c r="N608" s="55">
        <f>(M608-'Descriptive Stats'!$B$65)/('Descriptive Stats'!$B$66-'Descriptive Stats'!$B$65)</f>
        <v>0.3359929907</v>
      </c>
      <c r="O608" s="58">
        <f t="shared" si="5"/>
        <v>-40.47766271</v>
      </c>
      <c r="P608" s="49"/>
      <c r="Q608" s="50">
        <v>0.0</v>
      </c>
      <c r="R608" s="51"/>
      <c r="S608" s="51"/>
      <c r="U608" s="52">
        <v>44206.0</v>
      </c>
      <c r="V608" s="53">
        <v>6.244</v>
      </c>
      <c r="W608" s="53">
        <v>6.23</v>
      </c>
      <c r="X608" s="53">
        <v>6.253</v>
      </c>
      <c r="Y608" s="53">
        <v>6.226</v>
      </c>
    </row>
    <row r="609">
      <c r="A609" s="44">
        <v>45181.0</v>
      </c>
      <c r="B609" s="45">
        <v>204.350006</v>
      </c>
      <c r="C609" s="45">
        <v>208.0</v>
      </c>
      <c r="D609" s="45">
        <v>176.5</v>
      </c>
      <c r="E609" s="45">
        <v>188.800003</v>
      </c>
      <c r="F609" s="45">
        <v>188.800003</v>
      </c>
      <c r="G609" s="45">
        <v>1374777.0</v>
      </c>
      <c r="H609" s="45">
        <f>(G609-'Descriptive Stats'!$B$55)/('Descriptive Stats'!$B$56-'Descriptive Stats'!$B$55)</f>
        <v>0.0741081757</v>
      </c>
      <c r="I609" s="46">
        <f t="shared" si="2"/>
        <v>0.930736985</v>
      </c>
      <c r="J609" s="46">
        <f t="shared" si="3"/>
        <v>-0.06926301496</v>
      </c>
      <c r="K609" s="47">
        <f t="shared" si="1"/>
        <v>31.5</v>
      </c>
      <c r="L609" s="47">
        <f>(K609-'Descriptive Stats'!$B$60)/('Descriptive Stats'!$B$61-'Descriptive Stats'!$B$60)</f>
        <v>0.8867926171</v>
      </c>
      <c r="M609" s="57">
        <f t="shared" si="4"/>
        <v>-6.926301496</v>
      </c>
      <c r="N609" s="55">
        <f>(M609-'Descriptive Stats'!$B$65)/('Descriptive Stats'!$B$66-'Descriptive Stats'!$B$65)</f>
        <v>0.1286142869</v>
      </c>
      <c r="O609" s="56">
        <f t="shared" si="5"/>
        <v>53.5660469</v>
      </c>
      <c r="P609" s="49"/>
      <c r="Q609" s="50">
        <v>0.0</v>
      </c>
      <c r="R609" s="51"/>
      <c r="S609" s="51"/>
      <c r="U609" s="52" t="s">
        <v>418</v>
      </c>
      <c r="V609" s="53">
        <v>6.223</v>
      </c>
      <c r="W609" s="53">
        <v>6.207</v>
      </c>
      <c r="X609" s="53">
        <v>6.224</v>
      </c>
      <c r="Y609" s="53">
        <v>6.198</v>
      </c>
    </row>
    <row r="610">
      <c r="A610" s="44">
        <v>45182.0</v>
      </c>
      <c r="B610" s="45">
        <v>190.0</v>
      </c>
      <c r="C610" s="45">
        <v>204.050003</v>
      </c>
      <c r="D610" s="45">
        <v>189.199997</v>
      </c>
      <c r="E610" s="45">
        <v>200.5</v>
      </c>
      <c r="F610" s="45">
        <v>200.5</v>
      </c>
      <c r="G610" s="45">
        <v>1008810.0</v>
      </c>
      <c r="H610" s="45">
        <f>(G610-'Descriptive Stats'!$B$55)/('Descriptive Stats'!$B$56-'Descriptive Stats'!$B$55)</f>
        <v>0.05352155254</v>
      </c>
      <c r="I610" s="46">
        <f t="shared" si="2"/>
        <v>1.061970322</v>
      </c>
      <c r="J610" s="46">
        <f t="shared" si="3"/>
        <v>0.06197032211</v>
      </c>
      <c r="K610" s="47">
        <f t="shared" si="1"/>
        <v>14.850006</v>
      </c>
      <c r="L610" s="47">
        <f>(K610-'Descriptive Stats'!$B$60)/('Descriptive Stats'!$B$61-'Descriptive Stats'!$B$60)</f>
        <v>0.4034836055</v>
      </c>
      <c r="M610" s="54">
        <f t="shared" si="4"/>
        <v>6.197032211</v>
      </c>
      <c r="N610" s="55">
        <f>(M610-'Descriptive Stats'!$B$65)/('Descriptive Stats'!$B$66-'Descriptive Stats'!$B$65)</f>
        <v>0.6219232102</v>
      </c>
      <c r="O610" s="58">
        <f t="shared" si="5"/>
        <v>-26.62009911</v>
      </c>
      <c r="P610" s="49"/>
      <c r="Q610" s="50">
        <v>0.0</v>
      </c>
      <c r="R610" s="51"/>
      <c r="S610" s="51"/>
      <c r="U610" s="52" t="s">
        <v>419</v>
      </c>
      <c r="V610" s="53">
        <v>6.206</v>
      </c>
      <c r="W610" s="53">
        <v>6.223</v>
      </c>
      <c r="X610" s="53">
        <v>6.223</v>
      </c>
      <c r="Y610" s="53">
        <v>6.204</v>
      </c>
    </row>
    <row r="611">
      <c r="A611" s="44">
        <v>45183.0</v>
      </c>
      <c r="B611" s="45">
        <v>200.5</v>
      </c>
      <c r="C611" s="45">
        <v>204.050003</v>
      </c>
      <c r="D611" s="45">
        <v>193.0</v>
      </c>
      <c r="E611" s="45">
        <v>196.649994</v>
      </c>
      <c r="F611" s="45">
        <v>196.649994</v>
      </c>
      <c r="G611" s="45">
        <v>500515.0</v>
      </c>
      <c r="H611" s="45">
        <f>(G611-'Descriptive Stats'!$B$55)/('Descriptive Stats'!$B$56-'Descriptive Stats'!$B$55)</f>
        <v>0.02492859848</v>
      </c>
      <c r="I611" s="46">
        <f t="shared" si="2"/>
        <v>0.9807979751</v>
      </c>
      <c r="J611" s="46">
        <f t="shared" si="3"/>
        <v>-0.01920202494</v>
      </c>
      <c r="K611" s="47">
        <f t="shared" si="1"/>
        <v>11.050003</v>
      </c>
      <c r="L611" s="47">
        <f>(K611-'Descriptive Stats'!$B$60)/('Descriptive Stats'!$B$61-'Descriptive Stats'!$B$60)</f>
        <v>0.2931787193</v>
      </c>
      <c r="M611" s="57">
        <f t="shared" si="4"/>
        <v>-1.920202494</v>
      </c>
      <c r="N611" s="55">
        <f>(M611-'Descriptive Stats'!$B$65)/('Descriptive Stats'!$B$66-'Descriptive Stats'!$B$65)</f>
        <v>0.3167946201</v>
      </c>
      <c r="O611" s="58">
        <f t="shared" si="5"/>
        <v>-50.38560284</v>
      </c>
      <c r="P611" s="49"/>
      <c r="Q611" s="50">
        <v>0.0</v>
      </c>
      <c r="R611" s="51"/>
      <c r="S611" s="51"/>
      <c r="U611" s="52" t="s">
        <v>420</v>
      </c>
      <c r="V611" s="53">
        <v>6.228</v>
      </c>
      <c r="W611" s="53">
        <v>6.209</v>
      </c>
      <c r="X611" s="53">
        <v>6.229</v>
      </c>
      <c r="Y611" s="53">
        <v>6.183</v>
      </c>
    </row>
    <row r="612">
      <c r="A612" s="44">
        <v>45184.0</v>
      </c>
      <c r="B612" s="45">
        <v>198.0</v>
      </c>
      <c r="C612" s="45">
        <v>203.0</v>
      </c>
      <c r="D612" s="45">
        <v>196.899994</v>
      </c>
      <c r="E612" s="45">
        <v>199.25</v>
      </c>
      <c r="F612" s="45">
        <v>199.25</v>
      </c>
      <c r="G612" s="45">
        <v>413073.0</v>
      </c>
      <c r="H612" s="45">
        <f>(G612-'Descriptive Stats'!$B$55)/('Descriptive Stats'!$B$56-'Descriptive Stats'!$B$55)</f>
        <v>0.02000975196</v>
      </c>
      <c r="I612" s="46">
        <f t="shared" si="2"/>
        <v>1.01322149</v>
      </c>
      <c r="J612" s="46">
        <f t="shared" si="3"/>
        <v>0.01322149036</v>
      </c>
      <c r="K612" s="47">
        <f t="shared" si="1"/>
        <v>6.100006</v>
      </c>
      <c r="L612" s="47">
        <f>(K612-'Descriptive Stats'!$B$60)/('Descriptive Stats'!$B$61-'Descriptive Stats'!$B$60)</f>
        <v>0.1494922917</v>
      </c>
      <c r="M612" s="54">
        <f t="shared" si="4"/>
        <v>1.322149036</v>
      </c>
      <c r="N612" s="55">
        <f>(M612-'Descriptive Stats'!$B$65)/('Descriptive Stats'!$B$66-'Descriptive Stats'!$B$65)</f>
        <v>0.4386753081</v>
      </c>
      <c r="O612" s="58">
        <f t="shared" si="5"/>
        <v>-17.47040548</v>
      </c>
      <c r="P612" s="49"/>
      <c r="Q612" s="50">
        <v>0.0</v>
      </c>
      <c r="R612" s="51"/>
      <c r="S612" s="51"/>
      <c r="U612" s="52" t="s">
        <v>421</v>
      </c>
      <c r="V612" s="53">
        <v>6.209</v>
      </c>
      <c r="W612" s="53">
        <v>6.207</v>
      </c>
      <c r="X612" s="53">
        <v>6.214</v>
      </c>
      <c r="Y612" s="53">
        <v>6.191</v>
      </c>
    </row>
    <row r="613">
      <c r="A613" s="44">
        <v>45187.0</v>
      </c>
      <c r="B613" s="45">
        <v>196.850006</v>
      </c>
      <c r="C613" s="45">
        <v>206.5</v>
      </c>
      <c r="D613" s="45">
        <v>196.800003</v>
      </c>
      <c r="E613" s="45">
        <v>204.100006</v>
      </c>
      <c r="F613" s="45">
        <v>204.100006</v>
      </c>
      <c r="G613" s="45">
        <v>1002149.0</v>
      </c>
      <c r="H613" s="45">
        <f>(G613-'Descriptive Stats'!$B$55)/('Descriptive Stats'!$B$56-'Descriptive Stats'!$B$55)</f>
        <v>0.05314685346</v>
      </c>
      <c r="I613" s="46">
        <f t="shared" si="2"/>
        <v>1.02434131</v>
      </c>
      <c r="J613" s="46">
        <f t="shared" si="3"/>
        <v>0.02434130991</v>
      </c>
      <c r="K613" s="47">
        <f t="shared" si="1"/>
        <v>9.699997</v>
      </c>
      <c r="L613" s="47">
        <f>(K613-'Descriptive Stats'!$B$60)/('Descriptive Stats'!$B$61-'Descriptive Stats'!$B$60)</f>
        <v>0.2539913138</v>
      </c>
      <c r="M613" s="54">
        <f t="shared" si="4"/>
        <v>2.434130991</v>
      </c>
      <c r="N613" s="55">
        <f>(M613-'Descriptive Stats'!$B$65)/('Descriptive Stats'!$B$66-'Descriptive Stats'!$B$65)</f>
        <v>0.4804749479</v>
      </c>
      <c r="O613" s="56">
        <f t="shared" si="5"/>
        <v>142.6082073</v>
      </c>
      <c r="P613" s="49"/>
      <c r="Q613" s="50">
        <v>0.0</v>
      </c>
      <c r="R613" s="51"/>
      <c r="S613" s="51"/>
      <c r="U613" s="52" t="s">
        <v>422</v>
      </c>
      <c r="V613" s="53">
        <v>6.181</v>
      </c>
      <c r="W613" s="53">
        <v>6.16</v>
      </c>
      <c r="X613" s="53">
        <v>6.188</v>
      </c>
      <c r="Y613" s="53">
        <v>6.16</v>
      </c>
    </row>
    <row r="614">
      <c r="A614" s="44">
        <v>45189.0</v>
      </c>
      <c r="B614" s="45">
        <v>202.0</v>
      </c>
      <c r="C614" s="45">
        <v>207.5</v>
      </c>
      <c r="D614" s="45">
        <v>200.949997</v>
      </c>
      <c r="E614" s="45">
        <v>203.899994</v>
      </c>
      <c r="F614" s="45">
        <v>203.899994</v>
      </c>
      <c r="G614" s="45">
        <v>728476.0</v>
      </c>
      <c r="H614" s="45">
        <f>(G614-'Descriptive Stats'!$B$55)/('Descriptive Stats'!$B$56-'Descriptive Stats'!$B$55)</f>
        <v>0.0377520148</v>
      </c>
      <c r="I614" s="46">
        <f t="shared" si="2"/>
        <v>0.9990200294</v>
      </c>
      <c r="J614" s="46">
        <f t="shared" si="3"/>
        <v>-0.0009799705738</v>
      </c>
      <c r="K614" s="47">
        <f t="shared" si="1"/>
        <v>6.550003</v>
      </c>
      <c r="L614" s="47">
        <f>(K614-'Descriptive Stats'!$B$60)/('Descriptive Stats'!$B$61-'Descriptive Stats'!$B$60)</f>
        <v>0.162554615</v>
      </c>
      <c r="M614" s="57">
        <f t="shared" si="4"/>
        <v>-0.09799705738</v>
      </c>
      <c r="N614" s="55">
        <f>(M614-'Descriptive Stats'!$B$65)/('Descriptive Stats'!$B$66-'Descriptive Stats'!$B$65)</f>
        <v>0.3852917125</v>
      </c>
      <c r="O614" s="56">
        <f t="shared" si="5"/>
        <v>-27.30861379</v>
      </c>
      <c r="P614" s="49"/>
      <c r="Q614" s="50">
        <v>0.0</v>
      </c>
      <c r="R614" s="51"/>
      <c r="S614" s="51"/>
      <c r="U614" s="52" t="s">
        <v>423</v>
      </c>
      <c r="V614" s="53">
        <v>6.14</v>
      </c>
      <c r="W614" s="53">
        <v>6.16</v>
      </c>
      <c r="X614" s="53">
        <v>6.16</v>
      </c>
      <c r="Y614" s="53">
        <v>6.123</v>
      </c>
    </row>
    <row r="615">
      <c r="A615" s="44">
        <v>45190.0</v>
      </c>
      <c r="B615" s="45">
        <v>205.399994</v>
      </c>
      <c r="C615" s="45">
        <v>210.449997</v>
      </c>
      <c r="D615" s="45">
        <v>199.050003</v>
      </c>
      <c r="E615" s="45">
        <v>200.600006</v>
      </c>
      <c r="F615" s="45">
        <v>200.600006</v>
      </c>
      <c r="G615" s="45">
        <v>1638258.0</v>
      </c>
      <c r="H615" s="45">
        <f>(G615-'Descriptive Stats'!$B$55)/('Descriptive Stats'!$B$56-'Descriptive Stats'!$B$55)</f>
        <v>0.08892968708</v>
      </c>
      <c r="I615" s="46">
        <f t="shared" si="2"/>
        <v>0.9838156543</v>
      </c>
      <c r="J615" s="46">
        <f t="shared" si="3"/>
        <v>-0.01618434574</v>
      </c>
      <c r="K615" s="47">
        <f t="shared" si="1"/>
        <v>11.399994</v>
      </c>
      <c r="L615" s="47">
        <f>(K615-'Descriptive Stats'!$B$60)/('Descriptive Stats'!$B$61-'Descriptive Stats'!$B$60)</f>
        <v>0.3033381106</v>
      </c>
      <c r="M615" s="57">
        <f t="shared" si="4"/>
        <v>-1.618434574</v>
      </c>
      <c r="N615" s="55">
        <f>(M615-'Descriptive Stats'!$B$65)/('Descriptive Stats'!$B$66-'Descriptive Stats'!$B$65)</f>
        <v>0.3281381408</v>
      </c>
      <c r="O615" s="56">
        <f t="shared" si="5"/>
        <v>124.8883971</v>
      </c>
      <c r="P615" s="49"/>
      <c r="Q615" s="50">
        <v>0.0</v>
      </c>
      <c r="R615" s="51"/>
      <c r="S615" s="51"/>
      <c r="U615" s="52" t="s">
        <v>424</v>
      </c>
      <c r="V615" s="53">
        <v>6.138</v>
      </c>
      <c r="W615" s="53">
        <v>6.126</v>
      </c>
      <c r="X615" s="53">
        <v>6.14</v>
      </c>
      <c r="Y615" s="53">
        <v>6.116</v>
      </c>
    </row>
    <row r="616">
      <c r="A616" s="44">
        <v>45191.0</v>
      </c>
      <c r="B616" s="45">
        <v>202.199997</v>
      </c>
      <c r="C616" s="45">
        <v>205.0</v>
      </c>
      <c r="D616" s="45">
        <v>194.550003</v>
      </c>
      <c r="E616" s="45">
        <v>195.699997</v>
      </c>
      <c r="F616" s="45">
        <v>195.699997</v>
      </c>
      <c r="G616" s="45">
        <v>907017.0</v>
      </c>
      <c r="H616" s="45">
        <f>(G616-'Descriptive Stats'!$B$55)/('Descriptive Stats'!$B$56-'Descriptive Stats'!$B$55)</f>
        <v>0.04779542387</v>
      </c>
      <c r="I616" s="46">
        <f t="shared" si="2"/>
        <v>0.975573236</v>
      </c>
      <c r="J616" s="46">
        <f t="shared" si="3"/>
        <v>-0.02442676398</v>
      </c>
      <c r="K616" s="47">
        <f t="shared" si="1"/>
        <v>10.449997</v>
      </c>
      <c r="L616" s="47">
        <f>(K616-'Descriptive Stats'!$B$60)/('Descriptive Stats'!$B$61-'Descriptive Stats'!$B$60)</f>
        <v>0.2757619979</v>
      </c>
      <c r="M616" s="57">
        <f t="shared" si="4"/>
        <v>-2.442676398</v>
      </c>
      <c r="N616" s="55">
        <f>(M616-'Descriptive Stats'!$B$65)/('Descriptive Stats'!$B$66-'Descriptive Stats'!$B$65)</f>
        <v>0.2971547142</v>
      </c>
      <c r="O616" s="56">
        <f t="shared" si="5"/>
        <v>-44.63527723</v>
      </c>
      <c r="P616" s="49"/>
      <c r="Q616" s="50">
        <v>0.0</v>
      </c>
      <c r="R616" s="51"/>
      <c r="S616" s="51"/>
      <c r="U616" s="52" t="s">
        <v>425</v>
      </c>
      <c r="V616" s="53">
        <v>6.122</v>
      </c>
      <c r="W616" s="53">
        <v>6.126</v>
      </c>
      <c r="X616" s="53">
        <v>6.145</v>
      </c>
      <c r="Y616" s="53">
        <v>6.116</v>
      </c>
    </row>
    <row r="617">
      <c r="A617" s="44">
        <v>45194.0</v>
      </c>
      <c r="B617" s="45">
        <v>197.399994</v>
      </c>
      <c r="C617" s="45">
        <v>201.0</v>
      </c>
      <c r="D617" s="45">
        <v>195.0</v>
      </c>
      <c r="E617" s="45">
        <v>196.949997</v>
      </c>
      <c r="F617" s="45">
        <v>196.949997</v>
      </c>
      <c r="G617" s="45">
        <v>491296.0</v>
      </c>
      <c r="H617" s="45">
        <f>(G617-'Descriptive Stats'!$B$55)/('Descriptive Stats'!$B$56-'Descriptive Stats'!$B$55)</f>
        <v>0.02441000506</v>
      </c>
      <c r="I617" s="46">
        <f t="shared" si="2"/>
        <v>1.006387328</v>
      </c>
      <c r="J617" s="46">
        <f t="shared" si="3"/>
        <v>0.00638732764</v>
      </c>
      <c r="K617" s="47">
        <f t="shared" si="1"/>
        <v>6</v>
      </c>
      <c r="L617" s="47">
        <f>(K617-'Descriptive Stats'!$B$60)/('Descriptive Stats'!$B$61-'Descriptive Stats'!$B$60)</f>
        <v>0.1465893596</v>
      </c>
      <c r="M617" s="54">
        <f t="shared" si="4"/>
        <v>0.638732764</v>
      </c>
      <c r="N617" s="55">
        <f>(M617-'Descriptive Stats'!$B$65)/('Descriptive Stats'!$B$66-'Descriptive Stats'!$B$65)</f>
        <v>0.4129855442</v>
      </c>
      <c r="O617" s="58">
        <f t="shared" si="5"/>
        <v>-45.83387081</v>
      </c>
      <c r="P617" s="49"/>
      <c r="Q617" s="50">
        <v>0.0</v>
      </c>
      <c r="R617" s="51"/>
      <c r="S617" s="51"/>
      <c r="U617" s="52" t="s">
        <v>426</v>
      </c>
      <c r="V617" s="53">
        <v>6.138</v>
      </c>
      <c r="W617" s="53">
        <v>6.178</v>
      </c>
      <c r="X617" s="53">
        <v>6.178</v>
      </c>
      <c r="Y617" s="53">
        <v>6.138</v>
      </c>
    </row>
    <row r="618">
      <c r="A618" s="44">
        <v>45195.0</v>
      </c>
      <c r="B618" s="45">
        <v>195.199997</v>
      </c>
      <c r="C618" s="45">
        <v>203.0</v>
      </c>
      <c r="D618" s="45">
        <v>195.199997</v>
      </c>
      <c r="E618" s="45">
        <v>197.699997</v>
      </c>
      <c r="F618" s="45">
        <v>197.699997</v>
      </c>
      <c r="G618" s="45">
        <v>390309.0</v>
      </c>
      <c r="H618" s="45">
        <f>(G618-'Descriptive Stats'!$B$55)/('Descriptive Stats'!$B$56-'Descriptive Stats'!$B$55)</f>
        <v>0.01872921604</v>
      </c>
      <c r="I618" s="46">
        <f t="shared" si="2"/>
        <v>1.003808073</v>
      </c>
      <c r="J618" s="46">
        <f t="shared" si="3"/>
        <v>0.003808073173</v>
      </c>
      <c r="K618" s="47">
        <f t="shared" si="1"/>
        <v>7.800003</v>
      </c>
      <c r="L618" s="47">
        <f>(K618-'Descriptive Stats'!$B$60)/('Descriptive Stats'!$B$61-'Descriptive Stats'!$B$60)</f>
        <v>0.1988390884</v>
      </c>
      <c r="M618" s="54">
        <f t="shared" si="4"/>
        <v>0.3808073173</v>
      </c>
      <c r="N618" s="55">
        <f>(M618-'Descriptive Stats'!$B$65)/('Descriptive Stats'!$B$66-'Descriptive Stats'!$B$65)</f>
        <v>0.4032900714</v>
      </c>
      <c r="O618" s="56">
        <f t="shared" si="5"/>
        <v>-20.55522536</v>
      </c>
      <c r="P618" s="49"/>
      <c r="Q618" s="50">
        <v>0.0</v>
      </c>
      <c r="R618" s="51"/>
      <c r="S618" s="51"/>
      <c r="U618" s="52" t="s">
        <v>427</v>
      </c>
      <c r="V618" s="53">
        <v>6.167</v>
      </c>
      <c r="W618" s="53">
        <v>6.188</v>
      </c>
      <c r="X618" s="53">
        <v>6.188</v>
      </c>
      <c r="Y618" s="53">
        <v>6.167</v>
      </c>
    </row>
    <row r="619">
      <c r="A619" s="44">
        <v>45196.0</v>
      </c>
      <c r="B619" s="45">
        <v>198.100006</v>
      </c>
      <c r="C619" s="45">
        <v>199.5</v>
      </c>
      <c r="D619" s="45">
        <v>195.300003</v>
      </c>
      <c r="E619" s="45">
        <v>198.75</v>
      </c>
      <c r="F619" s="45">
        <v>198.75</v>
      </c>
      <c r="G619" s="45">
        <v>339254.0</v>
      </c>
      <c r="H619" s="45">
        <f>(G619-'Descriptive Stats'!$B$55)/('Descriptive Stats'!$B$56-'Descriptive Stats'!$B$55)</f>
        <v>0.01585723566</v>
      </c>
      <c r="I619" s="46">
        <f t="shared" si="2"/>
        <v>1.005311093</v>
      </c>
      <c r="J619" s="46">
        <f t="shared" si="3"/>
        <v>0.005311092645</v>
      </c>
      <c r="K619" s="47">
        <f t="shared" si="1"/>
        <v>4.199997</v>
      </c>
      <c r="L619" s="47">
        <f>(K619-'Descriptive Stats'!$B$60)/('Descriptive Stats'!$B$61-'Descriptive Stats'!$B$60)</f>
        <v>0.09433963086</v>
      </c>
      <c r="M619" s="54">
        <f t="shared" si="4"/>
        <v>0.5311092645</v>
      </c>
      <c r="N619" s="55">
        <f>(M619-'Descriptive Stats'!$B$65)/('Descriptive Stats'!$B$66-'Descriptive Stats'!$B$65)</f>
        <v>0.4089399538</v>
      </c>
      <c r="O619" s="58">
        <f t="shared" si="5"/>
        <v>-13.08066173</v>
      </c>
      <c r="P619" s="49"/>
      <c r="Q619" s="50">
        <v>0.0</v>
      </c>
      <c r="R619" s="51"/>
      <c r="S619" s="51"/>
      <c r="U619" s="52" t="s">
        <v>428</v>
      </c>
      <c r="V619" s="53">
        <v>6.169</v>
      </c>
      <c r="W619" s="53">
        <v>6.172</v>
      </c>
      <c r="X619" s="53">
        <v>6.176</v>
      </c>
      <c r="Y619" s="53">
        <v>6.155</v>
      </c>
    </row>
    <row r="620">
      <c r="A620" s="44">
        <v>45197.0</v>
      </c>
      <c r="B620" s="45">
        <v>199.550003</v>
      </c>
      <c r="C620" s="45">
        <v>207.399994</v>
      </c>
      <c r="D620" s="45">
        <v>199.5</v>
      </c>
      <c r="E620" s="45">
        <v>201.199997</v>
      </c>
      <c r="F620" s="45">
        <v>201.199997</v>
      </c>
      <c r="G620" s="45">
        <v>1150768.0</v>
      </c>
      <c r="H620" s="45">
        <f>(G620-'Descriptive Stats'!$B$55)/('Descriptive Stats'!$B$56-'Descriptive Stats'!$B$55)</f>
        <v>0.06150706995</v>
      </c>
      <c r="I620" s="46">
        <f t="shared" si="2"/>
        <v>1.012327029</v>
      </c>
      <c r="J620" s="46">
        <f t="shared" si="3"/>
        <v>0.01232702893</v>
      </c>
      <c r="K620" s="47">
        <f t="shared" si="1"/>
        <v>7.899994</v>
      </c>
      <c r="L620" s="47">
        <f>(K620-'Descriptive Stats'!$B$60)/('Descriptive Stats'!$B$61-'Descriptive Stats'!$B$60)</f>
        <v>0.2017415851</v>
      </c>
      <c r="M620" s="54">
        <f t="shared" si="4"/>
        <v>1.232702893</v>
      </c>
      <c r="N620" s="55">
        <f>(M620-'Descriptive Stats'!$B$65)/('Descriptive Stats'!$B$66-'Descriptive Stats'!$B$65)</f>
        <v>0.4353130085</v>
      </c>
      <c r="O620" s="56">
        <f t="shared" si="5"/>
        <v>239.2054331</v>
      </c>
      <c r="P620" s="49"/>
      <c r="Q620" s="50">
        <v>0.0</v>
      </c>
      <c r="R620" s="51"/>
      <c r="S620" s="51"/>
      <c r="U620" s="52" t="s">
        <v>429</v>
      </c>
      <c r="V620" s="53">
        <v>6.163</v>
      </c>
      <c r="W620" s="53">
        <v>6.201</v>
      </c>
      <c r="X620" s="53">
        <v>6.201</v>
      </c>
      <c r="Y620" s="53">
        <v>6.163</v>
      </c>
    </row>
    <row r="621">
      <c r="A621" s="44">
        <v>45198.0</v>
      </c>
      <c r="B621" s="45">
        <v>203.5</v>
      </c>
      <c r="C621" s="45">
        <v>216.800003</v>
      </c>
      <c r="D621" s="45">
        <v>201.0</v>
      </c>
      <c r="E621" s="45">
        <v>213.949997</v>
      </c>
      <c r="F621" s="45">
        <v>213.949997</v>
      </c>
      <c r="G621" s="45">
        <v>3302536.0</v>
      </c>
      <c r="H621" s="45">
        <f>(G621-'Descriptive Stats'!$B$55)/('Descriptive Stats'!$B$56-'Descriptive Stats'!$B$55)</f>
        <v>0.1825497786</v>
      </c>
      <c r="I621" s="46">
        <f t="shared" si="2"/>
        <v>1.063369782</v>
      </c>
      <c r="J621" s="46">
        <f t="shared" si="3"/>
        <v>0.06336978226</v>
      </c>
      <c r="K621" s="47">
        <f t="shared" si="1"/>
        <v>15.800003</v>
      </c>
      <c r="L621" s="47">
        <f>(K621-'Descriptive Stats'!$B$60)/('Descriptive Stats'!$B$61-'Descriptive Stats'!$B$60)</f>
        <v>0.4310597182</v>
      </c>
      <c r="M621" s="54">
        <f t="shared" si="4"/>
        <v>6.336978226</v>
      </c>
      <c r="N621" s="55">
        <f>(M621-'Descriptive Stats'!$B$65)/('Descriptive Stats'!$B$66-'Descriptive Stats'!$B$65)</f>
        <v>0.6271838109</v>
      </c>
      <c r="O621" s="58">
        <f t="shared" si="5"/>
        <v>186.9853872</v>
      </c>
      <c r="P621" s="49"/>
      <c r="Q621" s="50">
        <v>0.0</v>
      </c>
      <c r="R621" s="51"/>
      <c r="S621" s="51"/>
      <c r="U621" s="52" t="s">
        <v>430</v>
      </c>
      <c r="V621" s="53">
        <v>6.198</v>
      </c>
      <c r="W621" s="53">
        <v>6.181</v>
      </c>
      <c r="X621" s="53">
        <v>6.2</v>
      </c>
      <c r="Y621" s="53">
        <v>6.181</v>
      </c>
    </row>
    <row r="622">
      <c r="A622" s="44">
        <v>45202.0</v>
      </c>
      <c r="B622" s="45">
        <v>216.5</v>
      </c>
      <c r="C622" s="45">
        <v>222.800003</v>
      </c>
      <c r="D622" s="45">
        <v>213.0</v>
      </c>
      <c r="E622" s="45">
        <v>215.800003</v>
      </c>
      <c r="F622" s="45">
        <v>215.800003</v>
      </c>
      <c r="G622" s="45">
        <v>2957100.0</v>
      </c>
      <c r="H622" s="45">
        <f>(G622-'Descriptive Stats'!$B$55)/('Descriptive Stats'!$B$56-'Descriptive Stats'!$B$55)</f>
        <v>0.1631180791</v>
      </c>
      <c r="I622" s="46">
        <f t="shared" si="2"/>
        <v>1.008646908</v>
      </c>
      <c r="J622" s="46">
        <f t="shared" si="3"/>
        <v>0.008646908277</v>
      </c>
      <c r="K622" s="47">
        <f t="shared" si="1"/>
        <v>9.800003</v>
      </c>
      <c r="L622" s="47">
        <f>(K622-'Descriptive Stats'!$B$60)/('Descriptive Stats'!$B$61-'Descriptive Stats'!$B$60)</f>
        <v>0.2568942459</v>
      </c>
      <c r="M622" s="54">
        <f t="shared" si="4"/>
        <v>0.8646908277</v>
      </c>
      <c r="N622" s="55">
        <f>(M622-'Descriptive Stats'!$B$65)/('Descriptive Stats'!$B$66-'Descriptive Stats'!$B$65)</f>
        <v>0.4214793562</v>
      </c>
      <c r="O622" s="56">
        <f t="shared" si="5"/>
        <v>-10.45971944</v>
      </c>
      <c r="P622" s="49"/>
      <c r="Q622" s="50">
        <v>0.0</v>
      </c>
      <c r="R622" s="51"/>
      <c r="S622" s="51"/>
      <c r="U622" s="52" t="s">
        <v>431</v>
      </c>
      <c r="V622" s="53">
        <v>6.192</v>
      </c>
      <c r="W622" s="53">
        <v>6.195</v>
      </c>
      <c r="X622" s="53">
        <v>6.202</v>
      </c>
      <c r="Y622" s="53">
        <v>6.18</v>
      </c>
    </row>
    <row r="623">
      <c r="A623" s="44">
        <v>45203.0</v>
      </c>
      <c r="B623" s="45">
        <v>214.0</v>
      </c>
      <c r="C623" s="45">
        <v>215.600006</v>
      </c>
      <c r="D623" s="45">
        <v>205.550003</v>
      </c>
      <c r="E623" s="45">
        <v>209.899994</v>
      </c>
      <c r="F623" s="45">
        <v>209.899994</v>
      </c>
      <c r="G623" s="45">
        <v>1233580.0</v>
      </c>
      <c r="H623" s="45">
        <f>(G623-'Descriptive Stats'!$B$55)/('Descriptive Stats'!$B$56-'Descriptive Stats'!$B$55)</f>
        <v>0.06616546657</v>
      </c>
      <c r="I623" s="46">
        <f t="shared" si="2"/>
        <v>0.9726598289</v>
      </c>
      <c r="J623" s="46">
        <f t="shared" si="3"/>
        <v>-0.02734017107</v>
      </c>
      <c r="K623" s="47">
        <f t="shared" si="1"/>
        <v>10.050003</v>
      </c>
      <c r="L623" s="47">
        <f>(K623-'Descriptive Stats'!$B$60)/('Descriptive Stats'!$B$61-'Descriptive Stats'!$B$60)</f>
        <v>0.2641511406</v>
      </c>
      <c r="M623" s="57">
        <f t="shared" si="4"/>
        <v>-2.734017107</v>
      </c>
      <c r="N623" s="55">
        <f>(M623-'Descriptive Stats'!$B$65)/('Descriptive Stats'!$B$66-'Descriptive Stats'!$B$65)</f>
        <v>0.2862031545</v>
      </c>
      <c r="O623" s="56">
        <f t="shared" si="5"/>
        <v>-58.28412972</v>
      </c>
      <c r="P623" s="49"/>
      <c r="Q623" s="50">
        <v>0.0</v>
      </c>
      <c r="R623" s="51"/>
      <c r="S623" s="51"/>
      <c r="U623" s="52">
        <v>44448.0</v>
      </c>
      <c r="V623" s="53">
        <v>6.178</v>
      </c>
      <c r="W623" s="53">
        <v>6.181</v>
      </c>
      <c r="X623" s="53">
        <v>6.183</v>
      </c>
      <c r="Y623" s="53">
        <v>6.168</v>
      </c>
    </row>
    <row r="624">
      <c r="A624" s="44">
        <v>45204.0</v>
      </c>
      <c r="B624" s="45">
        <v>212.0</v>
      </c>
      <c r="C624" s="45">
        <v>213.100006</v>
      </c>
      <c r="D624" s="45">
        <v>207.300003</v>
      </c>
      <c r="E624" s="45">
        <v>209.850006</v>
      </c>
      <c r="F624" s="45">
        <v>209.850006</v>
      </c>
      <c r="G624" s="45">
        <v>511131.0</v>
      </c>
      <c r="H624" s="45">
        <f>(G624-'Descriptive Stats'!$B$55)/('Descriptive Stats'!$B$56-'Descriptive Stats'!$B$55)</f>
        <v>0.02552577689</v>
      </c>
      <c r="I624" s="46">
        <f t="shared" si="2"/>
        <v>0.9997618485</v>
      </c>
      <c r="J624" s="46">
        <f t="shared" si="3"/>
        <v>-0.0002381515075</v>
      </c>
      <c r="K624" s="47">
        <f t="shared" si="1"/>
        <v>5.800003</v>
      </c>
      <c r="L624" s="47">
        <f>(K624-'Descriptive Stats'!$B$60)/('Descriptive Stats'!$B$61-'Descriptive Stats'!$B$60)</f>
        <v>0.140783931</v>
      </c>
      <c r="M624" s="57">
        <f t="shared" si="4"/>
        <v>-0.02381515075</v>
      </c>
      <c r="N624" s="55">
        <f>(M624-'Descriptive Stats'!$B$65)/('Descriptive Stats'!$B$66-'Descriptive Stats'!$B$65)</f>
        <v>0.3880802262</v>
      </c>
      <c r="O624" s="58">
        <f t="shared" si="5"/>
        <v>-58.5652329</v>
      </c>
      <c r="P624" s="49"/>
      <c r="Q624" s="50">
        <v>0.0</v>
      </c>
      <c r="R624" s="51"/>
      <c r="S624" s="51"/>
      <c r="U624" s="52">
        <v>44417.0</v>
      </c>
      <c r="V624" s="53">
        <v>6.188</v>
      </c>
      <c r="W624" s="53">
        <v>6.193</v>
      </c>
      <c r="X624" s="53">
        <v>6.2</v>
      </c>
      <c r="Y624" s="53">
        <v>6.182</v>
      </c>
    </row>
    <row r="625">
      <c r="A625" s="44">
        <v>45205.0</v>
      </c>
      <c r="B625" s="45">
        <v>210.449997</v>
      </c>
      <c r="C625" s="45">
        <v>214.0</v>
      </c>
      <c r="D625" s="45">
        <v>208.0</v>
      </c>
      <c r="E625" s="45">
        <v>210.899994</v>
      </c>
      <c r="F625" s="45">
        <v>210.899994</v>
      </c>
      <c r="G625" s="45">
        <v>472112.0</v>
      </c>
      <c r="H625" s="45">
        <f>(G625-'Descriptive Stats'!$B$55)/('Descriptive Stats'!$B$56-'Descriptive Stats'!$B$55)</f>
        <v>0.02333085372</v>
      </c>
      <c r="I625" s="46">
        <f t="shared" si="2"/>
        <v>1.005003517</v>
      </c>
      <c r="J625" s="46">
        <f t="shared" si="3"/>
        <v>0.005003516655</v>
      </c>
      <c r="K625" s="47">
        <f t="shared" si="1"/>
        <v>6</v>
      </c>
      <c r="L625" s="47">
        <f>(K625-'Descriptive Stats'!$B$60)/('Descriptive Stats'!$B$61-'Descriptive Stats'!$B$60)</f>
        <v>0.1465893596</v>
      </c>
      <c r="M625" s="54">
        <f t="shared" si="4"/>
        <v>0.5003516655</v>
      </c>
      <c r="N625" s="55">
        <f>(M625-'Descriptive Stats'!$B$65)/('Descriptive Stats'!$B$66-'Descriptive Stats'!$B$65)</f>
        <v>0.4077837691</v>
      </c>
      <c r="O625" s="58">
        <f t="shared" si="5"/>
        <v>-7.633855117</v>
      </c>
      <c r="P625" s="49"/>
      <c r="Q625" s="50">
        <v>0.0</v>
      </c>
      <c r="R625" s="51"/>
      <c r="S625" s="51"/>
      <c r="U625" s="52">
        <v>44386.0</v>
      </c>
      <c r="V625" s="53">
        <v>6.195</v>
      </c>
      <c r="W625" s="53">
        <v>6.192</v>
      </c>
      <c r="X625" s="53">
        <v>6.199</v>
      </c>
      <c r="Y625" s="53">
        <v>6.171</v>
      </c>
    </row>
    <row r="626">
      <c r="A626" s="44">
        <v>45208.0</v>
      </c>
      <c r="B626" s="45">
        <v>207.100006</v>
      </c>
      <c r="C626" s="45">
        <v>209.899994</v>
      </c>
      <c r="D626" s="45">
        <v>202.0</v>
      </c>
      <c r="E626" s="45">
        <v>203.300003</v>
      </c>
      <c r="F626" s="45">
        <v>203.300003</v>
      </c>
      <c r="G626" s="45">
        <v>573380.0</v>
      </c>
      <c r="H626" s="45">
        <f>(G626-'Descriptive Stats'!$B$55)/('Descriptive Stats'!$B$56-'Descriptive Stats'!$B$55)</f>
        <v>0.02902744973</v>
      </c>
      <c r="I626" s="46">
        <f t="shared" si="2"/>
        <v>0.9639640056</v>
      </c>
      <c r="J626" s="46">
        <f t="shared" si="3"/>
        <v>-0.03603599439</v>
      </c>
      <c r="K626" s="47">
        <f t="shared" si="1"/>
        <v>7.899994</v>
      </c>
      <c r="L626" s="47">
        <f>(K626-'Descriptive Stats'!$B$60)/('Descriptive Stats'!$B$61-'Descriptive Stats'!$B$60)</f>
        <v>0.2017415851</v>
      </c>
      <c r="M626" s="57">
        <f t="shared" si="4"/>
        <v>-3.603599439</v>
      </c>
      <c r="N626" s="55">
        <f>(M626-'Descriptive Stats'!$B$65)/('Descriptive Stats'!$B$66-'Descriptive Stats'!$B$65)</f>
        <v>0.2535153685</v>
      </c>
      <c r="O626" s="56">
        <f t="shared" si="5"/>
        <v>21.44999492</v>
      </c>
      <c r="P626" s="49"/>
      <c r="Q626" s="50">
        <v>0.0</v>
      </c>
      <c r="R626" s="51"/>
      <c r="S626" s="51"/>
      <c r="U626" s="52">
        <v>44356.0</v>
      </c>
      <c r="V626" s="53">
        <v>6.173</v>
      </c>
      <c r="W626" s="53">
        <v>6.162</v>
      </c>
      <c r="X626" s="53">
        <v>6.177</v>
      </c>
      <c r="Y626" s="53">
        <v>6.137</v>
      </c>
    </row>
    <row r="627">
      <c r="A627" s="44">
        <v>45209.0</v>
      </c>
      <c r="B627" s="45">
        <v>206.0</v>
      </c>
      <c r="C627" s="45">
        <v>209.149994</v>
      </c>
      <c r="D627" s="45">
        <v>203.350006</v>
      </c>
      <c r="E627" s="45">
        <v>204.800003</v>
      </c>
      <c r="F627" s="45">
        <v>204.800003</v>
      </c>
      <c r="G627" s="45">
        <v>498929.0</v>
      </c>
      <c r="H627" s="45">
        <f>(G627-'Descriptive Stats'!$B$55)/('Descriptive Stats'!$B$56-'Descriptive Stats'!$B$55)</f>
        <v>0.02483938173</v>
      </c>
      <c r="I627" s="46">
        <f t="shared" si="2"/>
        <v>1.007378259</v>
      </c>
      <c r="J627" s="46">
        <f t="shared" si="3"/>
        <v>0.007378258622</v>
      </c>
      <c r="K627" s="47">
        <f t="shared" si="1"/>
        <v>5.799988</v>
      </c>
      <c r="L627" s="47">
        <f>(K627-'Descriptive Stats'!$B$60)/('Descriptive Stats'!$B$61-'Descriptive Stats'!$B$60)</f>
        <v>0.1407834956</v>
      </c>
      <c r="M627" s="54">
        <f t="shared" si="4"/>
        <v>0.7378258622</v>
      </c>
      <c r="N627" s="55">
        <f>(M627-'Descriptive Stats'!$B$65)/('Descriptive Stats'!$B$66-'Descriptive Stats'!$B$65)</f>
        <v>0.416710475</v>
      </c>
      <c r="O627" s="58">
        <f t="shared" si="5"/>
        <v>-12.98458265</v>
      </c>
      <c r="P627" s="49"/>
      <c r="Q627" s="50">
        <v>0.0</v>
      </c>
      <c r="R627" s="51"/>
      <c r="S627" s="51"/>
      <c r="U627" s="52">
        <v>44264.0</v>
      </c>
      <c r="V627" s="53">
        <v>6.156</v>
      </c>
      <c r="W627" s="53">
        <v>6.193</v>
      </c>
      <c r="X627" s="53">
        <v>6.193</v>
      </c>
      <c r="Y627" s="53">
        <v>6.153</v>
      </c>
    </row>
    <row r="628">
      <c r="A628" s="44">
        <v>45210.0</v>
      </c>
      <c r="B628" s="45">
        <v>206.449997</v>
      </c>
      <c r="C628" s="45">
        <v>214.350006</v>
      </c>
      <c r="D628" s="45">
        <v>205.350006</v>
      </c>
      <c r="E628" s="45">
        <v>212.75</v>
      </c>
      <c r="F628" s="45">
        <v>212.75</v>
      </c>
      <c r="G628" s="45">
        <v>930588.0</v>
      </c>
      <c r="H628" s="45">
        <f>(G628-'Descriptive Stats'!$B$55)/('Descriptive Stats'!$B$56-'Descriptive Stats'!$B$55)</f>
        <v>0.0491213557</v>
      </c>
      <c r="I628" s="46">
        <f t="shared" si="2"/>
        <v>1.038818344</v>
      </c>
      <c r="J628" s="46">
        <f t="shared" si="3"/>
        <v>0.03881834416</v>
      </c>
      <c r="K628" s="47">
        <f t="shared" si="1"/>
        <v>9</v>
      </c>
      <c r="L628" s="47">
        <f>(K628-'Descriptive Stats'!$B$60)/('Descriptive Stats'!$B$61-'Descriptive Stats'!$B$60)</f>
        <v>0.2336720958</v>
      </c>
      <c r="M628" s="54">
        <f t="shared" si="4"/>
        <v>3.881834416</v>
      </c>
      <c r="N628" s="55">
        <f>(M628-'Descriptive Stats'!$B$65)/('Descriptive Stats'!$B$66-'Descriptive Stats'!$B$65)</f>
        <v>0.5348944295</v>
      </c>
      <c r="O628" s="58">
        <f t="shared" si="5"/>
        <v>86.51711967</v>
      </c>
      <c r="P628" s="49"/>
      <c r="Q628" s="50">
        <v>0.0</v>
      </c>
      <c r="R628" s="51"/>
      <c r="S628" s="51"/>
      <c r="U628" s="52">
        <v>44236.0</v>
      </c>
      <c r="V628" s="53">
        <v>6.171</v>
      </c>
      <c r="W628" s="53">
        <v>6.215</v>
      </c>
      <c r="X628" s="53">
        <v>6.215</v>
      </c>
      <c r="Y628" s="53">
        <v>6.171</v>
      </c>
    </row>
    <row r="629">
      <c r="A629" s="44">
        <v>45211.0</v>
      </c>
      <c r="B629" s="45">
        <v>213.0</v>
      </c>
      <c r="C629" s="45">
        <v>218.0</v>
      </c>
      <c r="D629" s="45">
        <v>210.100006</v>
      </c>
      <c r="E629" s="45">
        <v>215.100006</v>
      </c>
      <c r="F629" s="45">
        <v>215.100006</v>
      </c>
      <c r="G629" s="45">
        <v>818500.0</v>
      </c>
      <c r="H629" s="45">
        <f>(G629-'Descriptive Stats'!$B$55)/('Descriptive Stats'!$B$56-'Descriptive Stats'!$B$55)</f>
        <v>0.04281610573</v>
      </c>
      <c r="I629" s="46">
        <f t="shared" si="2"/>
        <v>1.011045857</v>
      </c>
      <c r="J629" s="46">
        <f t="shared" si="3"/>
        <v>0.01104585664</v>
      </c>
      <c r="K629" s="47">
        <f t="shared" si="1"/>
        <v>7.899994</v>
      </c>
      <c r="L629" s="47">
        <f>(K629-'Descriptive Stats'!$B$60)/('Descriptive Stats'!$B$61-'Descriptive Stats'!$B$60)</f>
        <v>0.2017415851</v>
      </c>
      <c r="M629" s="54">
        <f t="shared" si="4"/>
        <v>1.104585664</v>
      </c>
      <c r="N629" s="55">
        <f>(M629-'Descriptive Stats'!$B$65)/('Descriptive Stats'!$B$66-'Descriptive Stats'!$B$65)</f>
        <v>0.4304970544</v>
      </c>
      <c r="O629" s="56">
        <f t="shared" si="5"/>
        <v>-12.04485766</v>
      </c>
      <c r="P629" s="49"/>
      <c r="Q629" s="50">
        <v>0.0</v>
      </c>
      <c r="R629" s="51"/>
      <c r="S629" s="51"/>
      <c r="U629" s="52">
        <v>44205.0</v>
      </c>
      <c r="V629" s="53">
        <v>6.199</v>
      </c>
      <c r="W629" s="53">
        <v>6.235</v>
      </c>
      <c r="X629" s="53">
        <v>6.235</v>
      </c>
      <c r="Y629" s="53">
        <v>6.199</v>
      </c>
    </row>
    <row r="630">
      <c r="A630" s="44">
        <v>45212.0</v>
      </c>
      <c r="B630" s="45">
        <v>214.899994</v>
      </c>
      <c r="C630" s="45">
        <v>223.25</v>
      </c>
      <c r="D630" s="45">
        <v>213.149994</v>
      </c>
      <c r="E630" s="45">
        <v>215.050003</v>
      </c>
      <c r="F630" s="45">
        <v>215.050003</v>
      </c>
      <c r="G630" s="45">
        <v>1404688.0</v>
      </c>
      <c r="H630" s="45">
        <f>(G630-'Descriptive Stats'!$B$55)/('Descriptive Stats'!$B$56-'Descriptive Stats'!$B$55)</f>
        <v>0.07579074949</v>
      </c>
      <c r="I630" s="46">
        <f t="shared" si="2"/>
        <v>0.999767536</v>
      </c>
      <c r="J630" s="46">
        <f t="shared" si="3"/>
        <v>-0.0002324639638</v>
      </c>
      <c r="K630" s="47">
        <f t="shared" si="1"/>
        <v>10.100006</v>
      </c>
      <c r="L630" s="47">
        <f>(K630-'Descriptive Stats'!$B$60)/('Descriptive Stats'!$B$61-'Descriptive Stats'!$B$60)</f>
        <v>0.2656026066</v>
      </c>
      <c r="M630" s="57">
        <f t="shared" si="4"/>
        <v>-0.02324639638</v>
      </c>
      <c r="N630" s="55">
        <f>(M630-'Descriptive Stats'!$B$65)/('Descriptive Stats'!$B$66-'Descriptive Stats'!$B$65)</f>
        <v>0.3881016058</v>
      </c>
      <c r="O630" s="56">
        <f t="shared" si="5"/>
        <v>71.61734881</v>
      </c>
      <c r="P630" s="49"/>
      <c r="Q630" s="50">
        <v>0.0</v>
      </c>
      <c r="R630" s="51"/>
      <c r="S630" s="51"/>
      <c r="U630" s="52" t="s">
        <v>432</v>
      </c>
      <c r="V630" s="53">
        <v>6.215</v>
      </c>
      <c r="W630" s="53">
        <v>6.224</v>
      </c>
      <c r="X630" s="53">
        <v>6.233</v>
      </c>
      <c r="Y630" s="53">
        <v>6.213</v>
      </c>
    </row>
    <row r="631">
      <c r="A631" s="44">
        <v>45215.0</v>
      </c>
      <c r="B631" s="45">
        <v>215.050003</v>
      </c>
      <c r="C631" s="45">
        <v>216.699997</v>
      </c>
      <c r="D631" s="45">
        <v>208.25</v>
      </c>
      <c r="E631" s="45">
        <v>211.149994</v>
      </c>
      <c r="F631" s="45">
        <v>211.149994</v>
      </c>
      <c r="G631" s="45">
        <v>476445.0</v>
      </c>
      <c r="H631" s="45">
        <f>(G631-'Descriptive Stats'!$B$55)/('Descriptive Stats'!$B$56-'Descriptive Stats'!$B$55)</f>
        <v>0.02357459656</v>
      </c>
      <c r="I631" s="46">
        <f t="shared" si="2"/>
        <v>0.981864641</v>
      </c>
      <c r="J631" s="46">
        <f t="shared" si="3"/>
        <v>-0.01813535897</v>
      </c>
      <c r="K631" s="47">
        <f t="shared" si="1"/>
        <v>8.449997</v>
      </c>
      <c r="L631" s="47">
        <f>(K631-'Descriptive Stats'!$B$60)/('Descriptive Stats'!$B$61-'Descriptive Stats'!$B$60)</f>
        <v>0.2177068404</v>
      </c>
      <c r="M631" s="57">
        <f t="shared" si="4"/>
        <v>-1.813535897</v>
      </c>
      <c r="N631" s="55">
        <f>(M631-'Descriptive Stats'!$B$65)/('Descriptive Stats'!$B$66-'Descriptive Stats'!$B$65)</f>
        <v>0.3208042403</v>
      </c>
      <c r="O631" s="56">
        <f t="shared" si="5"/>
        <v>-66.08179183</v>
      </c>
      <c r="P631" s="49"/>
      <c r="Q631" s="50">
        <v>0.0</v>
      </c>
      <c r="R631" s="51"/>
      <c r="S631" s="51"/>
      <c r="U631" s="52" t="s">
        <v>433</v>
      </c>
      <c r="V631" s="53">
        <v>6.225</v>
      </c>
      <c r="W631" s="53">
        <v>6.255</v>
      </c>
      <c r="X631" s="53">
        <v>6.255</v>
      </c>
      <c r="Y631" s="53">
        <v>6.224</v>
      </c>
    </row>
    <row r="632">
      <c r="A632" s="44">
        <v>45216.0</v>
      </c>
      <c r="B632" s="45">
        <v>212.800003</v>
      </c>
      <c r="C632" s="45">
        <v>228.0</v>
      </c>
      <c r="D632" s="45">
        <v>211.149994</v>
      </c>
      <c r="E632" s="45">
        <v>221.699997</v>
      </c>
      <c r="F632" s="45">
        <v>221.699997</v>
      </c>
      <c r="G632" s="45">
        <v>2375687.0</v>
      </c>
      <c r="H632" s="45">
        <f>(G632-'Descriptive Stats'!$B$55)/('Descriptive Stats'!$B$56-'Descriptive Stats'!$B$55)</f>
        <v>0.1304120419</v>
      </c>
      <c r="I632" s="46">
        <f t="shared" si="2"/>
        <v>1.049964496</v>
      </c>
      <c r="J632" s="46">
        <f t="shared" si="3"/>
        <v>0.04996449586</v>
      </c>
      <c r="K632" s="47">
        <f t="shared" si="1"/>
        <v>16.850006</v>
      </c>
      <c r="L632" s="47">
        <f>(K632-'Descriptive Stats'!$B$60)/('Descriptive Stats'!$B$61-'Descriptive Stats'!$B$60)</f>
        <v>0.461538763</v>
      </c>
      <c r="M632" s="54">
        <f t="shared" si="4"/>
        <v>4.996449586</v>
      </c>
      <c r="N632" s="55">
        <f>(M632-'Descriptive Stats'!$B$65)/('Descriptive Stats'!$B$66-'Descriptive Stats'!$B$65)</f>
        <v>0.5767930523</v>
      </c>
      <c r="O632" s="58">
        <f t="shared" si="5"/>
        <v>398.6277535</v>
      </c>
      <c r="P632" s="49"/>
      <c r="Q632" s="50">
        <v>0.0</v>
      </c>
      <c r="R632" s="51"/>
      <c r="S632" s="51"/>
      <c r="U632" s="52" t="s">
        <v>434</v>
      </c>
      <c r="V632" s="53">
        <v>6.254</v>
      </c>
      <c r="W632" s="53">
        <v>6.284</v>
      </c>
      <c r="X632" s="53">
        <v>6.284</v>
      </c>
      <c r="Y632" s="53">
        <v>6.249</v>
      </c>
    </row>
    <row r="633">
      <c r="A633" s="44">
        <v>45217.0</v>
      </c>
      <c r="B633" s="45">
        <v>221.699997</v>
      </c>
      <c r="C633" s="45">
        <v>227.0</v>
      </c>
      <c r="D633" s="45">
        <v>216.300003</v>
      </c>
      <c r="E633" s="45">
        <v>219.850006</v>
      </c>
      <c r="F633" s="45">
        <v>219.850006</v>
      </c>
      <c r="G633" s="45">
        <v>1169041.0</v>
      </c>
      <c r="H633" s="45">
        <f>(G633-'Descriptive Stats'!$B$55)/('Descriptive Stats'!$B$56-'Descriptive Stats'!$B$55)</f>
        <v>0.0625349751</v>
      </c>
      <c r="I633" s="46">
        <f t="shared" si="2"/>
        <v>0.9916554306</v>
      </c>
      <c r="J633" s="46">
        <f t="shared" si="3"/>
        <v>-0.008344569351</v>
      </c>
      <c r="K633" s="47">
        <f t="shared" si="1"/>
        <v>10.699997</v>
      </c>
      <c r="L633" s="47">
        <f>(K633-'Descriptive Stats'!$B$60)/('Descriptive Stats'!$B$61-'Descriptive Stats'!$B$60)</f>
        <v>0.2830188926</v>
      </c>
      <c r="M633" s="57">
        <f t="shared" si="4"/>
        <v>-0.8344569351</v>
      </c>
      <c r="N633" s="55">
        <f>(M633-'Descriptive Stats'!$B$65)/('Descriptive Stats'!$B$66-'Descriptive Stats'!$B$65)</f>
        <v>0.357608028</v>
      </c>
      <c r="O633" s="56">
        <f t="shared" si="5"/>
        <v>-50.79145527</v>
      </c>
      <c r="P633" s="49"/>
      <c r="Q633" s="50">
        <v>0.0</v>
      </c>
      <c r="R633" s="51"/>
      <c r="S633" s="51"/>
      <c r="U633" s="52" t="s">
        <v>435</v>
      </c>
      <c r="V633" s="53">
        <v>6.251</v>
      </c>
      <c r="W633" s="53">
        <v>6.261</v>
      </c>
      <c r="X633" s="53">
        <v>6.261</v>
      </c>
      <c r="Y633" s="53">
        <v>6.243</v>
      </c>
    </row>
    <row r="634">
      <c r="A634" s="44">
        <v>45218.0</v>
      </c>
      <c r="B634" s="45">
        <v>219.5</v>
      </c>
      <c r="C634" s="45">
        <v>230.550003</v>
      </c>
      <c r="D634" s="45">
        <v>217.5</v>
      </c>
      <c r="E634" s="45">
        <v>223.899994</v>
      </c>
      <c r="F634" s="45">
        <v>223.899994</v>
      </c>
      <c r="G634" s="45">
        <v>1632469.0</v>
      </c>
      <c r="H634" s="45">
        <f>(G634-'Descriptive Stats'!$B$55)/('Descriptive Stats'!$B$56-'Descriptive Stats'!$B$55)</f>
        <v>0.08860404034</v>
      </c>
      <c r="I634" s="46">
        <f t="shared" si="2"/>
        <v>1.018421596</v>
      </c>
      <c r="J634" s="46">
        <f t="shared" si="3"/>
        <v>0.01842159604</v>
      </c>
      <c r="K634" s="47">
        <f t="shared" si="1"/>
        <v>13.050003</v>
      </c>
      <c r="L634" s="47">
        <f>(K634-'Descriptive Stats'!$B$60)/('Descriptive Stats'!$B$61-'Descriptive Stats'!$B$60)</f>
        <v>0.3512338767</v>
      </c>
      <c r="M634" s="54">
        <f t="shared" si="4"/>
        <v>1.842159604</v>
      </c>
      <c r="N634" s="55">
        <f>(M634-'Descriptive Stats'!$B$65)/('Descriptive Stats'!$B$66-'Descriptive Stats'!$B$65)</f>
        <v>0.4582226167</v>
      </c>
      <c r="O634" s="56">
        <f t="shared" si="5"/>
        <v>39.64172343</v>
      </c>
      <c r="P634" s="49"/>
      <c r="Q634" s="50">
        <v>0.0</v>
      </c>
      <c r="R634" s="51"/>
      <c r="S634" s="51"/>
      <c r="U634" s="52" t="s">
        <v>436</v>
      </c>
      <c r="V634" s="53">
        <v>6.241</v>
      </c>
      <c r="W634" s="53">
        <v>6.264</v>
      </c>
      <c r="X634" s="53">
        <v>6.266</v>
      </c>
      <c r="Y634" s="53">
        <v>6.241</v>
      </c>
    </row>
    <row r="635">
      <c r="A635" s="44">
        <v>45219.0</v>
      </c>
      <c r="B635" s="45">
        <v>224.25</v>
      </c>
      <c r="C635" s="45">
        <v>226.25</v>
      </c>
      <c r="D635" s="45">
        <v>214.100006</v>
      </c>
      <c r="E635" s="45">
        <v>216.949997</v>
      </c>
      <c r="F635" s="45">
        <v>216.949997</v>
      </c>
      <c r="G635" s="45">
        <v>634783.0</v>
      </c>
      <c r="H635" s="45">
        <f>(G635-'Descriptive Stats'!$B$55)/('Descriptive Stats'!$B$56-'Descriptive Stats'!$B$55)</f>
        <v>0.03248153281</v>
      </c>
      <c r="I635" s="46">
        <f t="shared" si="2"/>
        <v>0.9689593694</v>
      </c>
      <c r="J635" s="46">
        <f t="shared" si="3"/>
        <v>-0.03104063058</v>
      </c>
      <c r="K635" s="47">
        <f t="shared" si="1"/>
        <v>12.149994</v>
      </c>
      <c r="L635" s="47">
        <f>(K635-'Descriptive Stats'!$B$60)/('Descriptive Stats'!$B$61-'Descriptive Stats'!$B$60)</f>
        <v>0.3251087946</v>
      </c>
      <c r="M635" s="57">
        <f t="shared" si="4"/>
        <v>-3.104063058</v>
      </c>
      <c r="N635" s="55">
        <f>(M635-'Descriptive Stats'!$B$65)/('Descriptive Stats'!$B$66-'Descriptive Stats'!$B$65)</f>
        <v>0.272293048</v>
      </c>
      <c r="O635" s="56">
        <f t="shared" si="5"/>
        <v>-61.11515747</v>
      </c>
      <c r="P635" s="49"/>
      <c r="Q635" s="50">
        <v>0.0</v>
      </c>
      <c r="R635" s="51"/>
      <c r="S635" s="51"/>
      <c r="U635" s="52" t="s">
        <v>437</v>
      </c>
      <c r="V635" s="53">
        <v>6.25</v>
      </c>
      <c r="W635" s="53">
        <v>6.253</v>
      </c>
      <c r="X635" s="53">
        <v>6.259</v>
      </c>
      <c r="Y635" s="53">
        <v>6.246</v>
      </c>
    </row>
    <row r="636">
      <c r="A636" s="44">
        <v>45222.0</v>
      </c>
      <c r="B636" s="45">
        <v>217.899994</v>
      </c>
      <c r="C636" s="45">
        <v>218.399994</v>
      </c>
      <c r="D636" s="45">
        <v>190.649994</v>
      </c>
      <c r="E636" s="45">
        <v>195.199997</v>
      </c>
      <c r="F636" s="45">
        <v>195.199997</v>
      </c>
      <c r="G636" s="45">
        <v>1416244.0</v>
      </c>
      <c r="H636" s="45">
        <f>(G636-'Descriptive Stats'!$B$55)/('Descriptive Stats'!$B$56-'Descriptive Stats'!$B$55)</f>
        <v>0.07644080542</v>
      </c>
      <c r="I636" s="46">
        <f t="shared" si="2"/>
        <v>0.899746484</v>
      </c>
      <c r="J636" s="46">
        <f t="shared" si="3"/>
        <v>-0.100253516</v>
      </c>
      <c r="K636" s="47">
        <f t="shared" si="1"/>
        <v>27.75</v>
      </c>
      <c r="L636" s="47">
        <f>(K636-'Descriptive Stats'!$B$60)/('Descriptive Stats'!$B$61-'Descriptive Stats'!$B$60)</f>
        <v>0.7779391969</v>
      </c>
      <c r="M636" s="57">
        <f t="shared" si="4"/>
        <v>-10.0253516</v>
      </c>
      <c r="N636" s="55">
        <f>(M636-'Descriptive Stats'!$B$65)/('Descriptive Stats'!$B$66-'Descriptive Stats'!$B$65)</f>
        <v>0.01212033005</v>
      </c>
      <c r="O636" s="56">
        <f t="shared" si="5"/>
        <v>123.106794</v>
      </c>
      <c r="P636" s="49"/>
      <c r="Q636" s="50">
        <v>0.0</v>
      </c>
      <c r="R636" s="51"/>
      <c r="S636" s="51"/>
      <c r="U636" s="52" t="s">
        <v>438</v>
      </c>
      <c r="V636" s="53">
        <v>6.243</v>
      </c>
      <c r="W636" s="53">
        <v>6.244</v>
      </c>
      <c r="X636" s="53">
        <v>6.246</v>
      </c>
      <c r="Y636" s="53">
        <v>6.234</v>
      </c>
    </row>
    <row r="637">
      <c r="A637" s="44">
        <v>45224.0</v>
      </c>
      <c r="B637" s="45">
        <v>196.399994</v>
      </c>
      <c r="C637" s="45">
        <v>203.449997</v>
      </c>
      <c r="D637" s="45">
        <v>192.649994</v>
      </c>
      <c r="E637" s="45">
        <v>199.800003</v>
      </c>
      <c r="F637" s="45">
        <v>199.800003</v>
      </c>
      <c r="G637" s="45">
        <v>871544.0</v>
      </c>
      <c r="H637" s="45">
        <f>(G637-'Descriptive Stats'!$B$55)/('Descriptive Stats'!$B$56-'Descriptive Stats'!$B$55)</f>
        <v>0.04579997268</v>
      </c>
      <c r="I637" s="46">
        <f t="shared" si="2"/>
        <v>1.023565605</v>
      </c>
      <c r="J637" s="46">
        <f t="shared" si="3"/>
        <v>0.02356560487</v>
      </c>
      <c r="K637" s="47">
        <f t="shared" si="1"/>
        <v>10.800003</v>
      </c>
      <c r="L637" s="47">
        <f>(K637-'Descriptive Stats'!$B$60)/('Descriptive Stats'!$B$61-'Descriptive Stats'!$B$60)</f>
        <v>0.2859218246</v>
      </c>
      <c r="M637" s="54">
        <f t="shared" si="4"/>
        <v>2.356560487</v>
      </c>
      <c r="N637" s="55">
        <f>(M637-'Descriptive Stats'!$B$65)/('Descriptive Stats'!$B$66-'Descriptive Stats'!$B$65)</f>
        <v>0.477559056</v>
      </c>
      <c r="O637" s="56">
        <f t="shared" si="5"/>
        <v>-38.46088668</v>
      </c>
      <c r="P637" s="49"/>
      <c r="Q637" s="50">
        <v>0.0</v>
      </c>
      <c r="R637" s="51"/>
      <c r="S637" s="51"/>
      <c r="U637" s="52" t="s">
        <v>439</v>
      </c>
      <c r="V637" s="53">
        <v>6.234</v>
      </c>
      <c r="W637" s="53">
        <v>6.236</v>
      </c>
      <c r="X637" s="53">
        <v>6.24</v>
      </c>
      <c r="Y637" s="53">
        <v>6.219</v>
      </c>
    </row>
    <row r="638">
      <c r="A638" s="44">
        <v>45225.0</v>
      </c>
      <c r="B638" s="45">
        <v>199.050003</v>
      </c>
      <c r="C638" s="45">
        <v>204.899994</v>
      </c>
      <c r="D638" s="45">
        <v>193.0</v>
      </c>
      <c r="E638" s="45">
        <v>203.199997</v>
      </c>
      <c r="F638" s="45">
        <v>203.199997</v>
      </c>
      <c r="G638" s="45">
        <v>761787.0</v>
      </c>
      <c r="H638" s="45">
        <f>(G638-'Descriptive Stats'!$B$55)/('Descriptive Stats'!$B$56-'Descriptive Stats'!$B$55)</f>
        <v>0.0396258477</v>
      </c>
      <c r="I638" s="46">
        <f t="shared" si="2"/>
        <v>1.017016987</v>
      </c>
      <c r="J638" s="46">
        <f t="shared" si="3"/>
        <v>0.01701698673</v>
      </c>
      <c r="K638" s="47">
        <f t="shared" si="1"/>
        <v>11.899994</v>
      </c>
      <c r="L638" s="47">
        <f>(K638-'Descriptive Stats'!$B$60)/('Descriptive Stats'!$B$61-'Descriptive Stats'!$B$60)</f>
        <v>0.3178519</v>
      </c>
      <c r="M638" s="54">
        <f t="shared" si="4"/>
        <v>1.701698673</v>
      </c>
      <c r="N638" s="55">
        <f>(M638-'Descriptive Stats'!$B$65)/('Descriptive Stats'!$B$66-'Descriptive Stats'!$B$65)</f>
        <v>0.4529426603</v>
      </c>
      <c r="O638" s="56">
        <f t="shared" si="5"/>
        <v>-12.59339746</v>
      </c>
      <c r="P638" s="49"/>
      <c r="Q638" s="50">
        <v>0.0</v>
      </c>
      <c r="R638" s="51"/>
      <c r="S638" s="51"/>
      <c r="U638" s="52" t="s">
        <v>440</v>
      </c>
      <c r="V638" s="53">
        <v>6.228</v>
      </c>
      <c r="W638" s="53">
        <v>6.248</v>
      </c>
      <c r="X638" s="53">
        <v>6.248</v>
      </c>
      <c r="Y638" s="53">
        <v>6.226</v>
      </c>
    </row>
    <row r="639">
      <c r="A639" s="44">
        <v>45226.0</v>
      </c>
      <c r="B639" s="45">
        <v>206.0</v>
      </c>
      <c r="C639" s="45">
        <v>211.5</v>
      </c>
      <c r="D639" s="45">
        <v>204.300003</v>
      </c>
      <c r="E639" s="45">
        <v>205.350006</v>
      </c>
      <c r="F639" s="45">
        <v>205.350006</v>
      </c>
      <c r="G639" s="45">
        <v>683104.0</v>
      </c>
      <c r="H639" s="45">
        <f>(G639-'Descriptive Stats'!$B$55)/('Descriptive Stats'!$B$56-'Descriptive Stats'!$B$55)</f>
        <v>0.03519971838</v>
      </c>
      <c r="I639" s="46">
        <f t="shared" si="2"/>
        <v>1.010580753</v>
      </c>
      <c r="J639" s="46">
        <f t="shared" si="3"/>
        <v>0.01058075311</v>
      </c>
      <c r="K639" s="47">
        <f t="shared" si="1"/>
        <v>7.199997</v>
      </c>
      <c r="L639" s="47">
        <f>(K639-'Descriptive Stats'!$B$60)/('Descriptive Stats'!$B$61-'Descriptive Stats'!$B$60)</f>
        <v>0.181422367</v>
      </c>
      <c r="M639" s="54">
        <f t="shared" si="4"/>
        <v>1.058075311</v>
      </c>
      <c r="N639" s="55">
        <f>(M639-'Descriptive Stats'!$B$65)/('Descriptive Stats'!$B$66-'Descriptive Stats'!$B$65)</f>
        <v>0.4287487203</v>
      </c>
      <c r="O639" s="58">
        <f t="shared" si="5"/>
        <v>-10.32874019</v>
      </c>
      <c r="P639" s="49"/>
      <c r="Q639" s="50">
        <v>0.0</v>
      </c>
      <c r="R639" s="51"/>
      <c r="S639" s="51"/>
      <c r="U639" s="52" t="s">
        <v>441</v>
      </c>
      <c r="V639" s="53">
        <v>6.234</v>
      </c>
      <c r="W639" s="53">
        <v>6.257</v>
      </c>
      <c r="X639" s="53">
        <v>6.257</v>
      </c>
      <c r="Y639" s="53">
        <v>6.229</v>
      </c>
    </row>
    <row r="640">
      <c r="A640" s="44">
        <v>45229.0</v>
      </c>
      <c r="B640" s="45">
        <v>206.949997</v>
      </c>
      <c r="C640" s="45">
        <v>209.0</v>
      </c>
      <c r="D640" s="45">
        <v>202.5</v>
      </c>
      <c r="E640" s="45">
        <v>203.100006</v>
      </c>
      <c r="F640" s="45">
        <v>203.100006</v>
      </c>
      <c r="G640" s="45">
        <v>310419.0</v>
      </c>
      <c r="H640" s="45">
        <f>(G640-'Descriptive Stats'!$B$55)/('Descriptive Stats'!$B$56-'Descriptive Stats'!$B$55)</f>
        <v>0.01423518974</v>
      </c>
      <c r="I640" s="46">
        <f t="shared" si="2"/>
        <v>0.9890430975</v>
      </c>
      <c r="J640" s="46">
        <f t="shared" si="3"/>
        <v>-0.01095690253</v>
      </c>
      <c r="K640" s="47">
        <f t="shared" si="1"/>
        <v>6.5</v>
      </c>
      <c r="L640" s="47">
        <f>(K640-'Descriptive Stats'!$B$60)/('Descriptive Stats'!$B$61-'Descriptive Stats'!$B$60)</f>
        <v>0.161103149</v>
      </c>
      <c r="M640" s="57">
        <f t="shared" si="4"/>
        <v>-1.095690253</v>
      </c>
      <c r="N640" s="55">
        <f>(M640-'Descriptive Stats'!$B$65)/('Descriptive Stats'!$B$66-'Descriptive Stats'!$B$65)</f>
        <v>0.3477882117</v>
      </c>
      <c r="O640" s="58">
        <f t="shared" si="5"/>
        <v>-54.55757835</v>
      </c>
      <c r="P640" s="49"/>
      <c r="Q640" s="50">
        <v>0.0</v>
      </c>
      <c r="R640" s="51"/>
      <c r="S640" s="51"/>
      <c r="U640" s="52" t="s">
        <v>442</v>
      </c>
      <c r="V640" s="53">
        <v>6.241</v>
      </c>
      <c r="W640" s="53">
        <v>6.237</v>
      </c>
      <c r="X640" s="53">
        <v>6.243</v>
      </c>
      <c r="Y640" s="53">
        <v>6.228</v>
      </c>
    </row>
    <row r="641">
      <c r="A641" s="44">
        <v>45230.0</v>
      </c>
      <c r="B641" s="45">
        <v>203.100006</v>
      </c>
      <c r="C641" s="45">
        <v>206.899994</v>
      </c>
      <c r="D641" s="45">
        <v>202.600006</v>
      </c>
      <c r="E641" s="45">
        <v>203.850006</v>
      </c>
      <c r="F641" s="45">
        <v>203.850006</v>
      </c>
      <c r="G641" s="45">
        <v>289503.0</v>
      </c>
      <c r="H641" s="45">
        <f>(G641-'Descriptive Stats'!$B$55)/('Descriptive Stats'!$B$56-'Descriptive Stats'!$B$55)</f>
        <v>0.01305860876</v>
      </c>
      <c r="I641" s="46">
        <f t="shared" si="2"/>
        <v>1.003692762</v>
      </c>
      <c r="J641" s="46">
        <f t="shared" si="3"/>
        <v>0.003692762077</v>
      </c>
      <c r="K641" s="47">
        <f t="shared" si="1"/>
        <v>4.299988</v>
      </c>
      <c r="L641" s="47">
        <f>(K641-'Descriptive Stats'!$B$60)/('Descriptive Stats'!$B$61-'Descriptive Stats'!$B$60)</f>
        <v>0.09724212748</v>
      </c>
      <c r="M641" s="54">
        <f t="shared" si="4"/>
        <v>0.3692762077</v>
      </c>
      <c r="N641" s="55">
        <f>(M641-'Descriptive Stats'!$B$65)/('Descriptive Stats'!$B$66-'Descriptive Stats'!$B$65)</f>
        <v>0.4028566146</v>
      </c>
      <c r="O641" s="56">
        <f t="shared" si="5"/>
        <v>-6.73798962</v>
      </c>
      <c r="P641" s="49"/>
      <c r="Q641" s="50">
        <v>0.0</v>
      </c>
      <c r="R641" s="51"/>
      <c r="S641" s="51"/>
      <c r="U641" s="52">
        <v>44538.0</v>
      </c>
      <c r="V641" s="53">
        <v>6.226</v>
      </c>
      <c r="W641" s="53">
        <v>6.243</v>
      </c>
      <c r="X641" s="53">
        <v>6.243</v>
      </c>
      <c r="Y641" s="53">
        <v>6.223</v>
      </c>
    </row>
    <row r="642">
      <c r="A642" s="44">
        <v>45231.0</v>
      </c>
      <c r="B642" s="45">
        <v>204.699997</v>
      </c>
      <c r="C642" s="45">
        <v>224.699997</v>
      </c>
      <c r="D642" s="45">
        <v>204.699997</v>
      </c>
      <c r="E642" s="45">
        <v>215.75</v>
      </c>
      <c r="F642" s="45">
        <v>215.75</v>
      </c>
      <c r="G642" s="45">
        <v>1769869.0</v>
      </c>
      <c r="H642" s="45">
        <f>(G642-'Descriptive Stats'!$B$55)/('Descriptive Stats'!$B$56-'Descriptive Stats'!$B$55)</f>
        <v>0.09633315805</v>
      </c>
      <c r="I642" s="46">
        <f t="shared" si="2"/>
        <v>1.058376226</v>
      </c>
      <c r="J642" s="46">
        <f t="shared" si="3"/>
        <v>0.0583762259</v>
      </c>
      <c r="K642" s="47">
        <f t="shared" si="1"/>
        <v>20</v>
      </c>
      <c r="L642" s="47">
        <f>(K642-'Descriptive Stats'!$B$60)/('Descriptive Stats'!$B$61-'Descriptive Stats'!$B$60)</f>
        <v>0.5529754618</v>
      </c>
      <c r="M642" s="54">
        <f t="shared" si="4"/>
        <v>5.83762259</v>
      </c>
      <c r="N642" s="55">
        <f>(M642-'Descriptive Stats'!$B$65)/('Descriptive Stats'!$B$66-'Descriptive Stats'!$B$65)</f>
        <v>0.6084129256</v>
      </c>
      <c r="O642" s="56">
        <f t="shared" si="5"/>
        <v>511.3473781</v>
      </c>
      <c r="P642" s="49"/>
      <c r="Q642" s="50">
        <v>0.0</v>
      </c>
      <c r="R642" s="51"/>
      <c r="S642" s="51"/>
      <c r="U642" s="52">
        <v>44508.0</v>
      </c>
      <c r="V642" s="53">
        <v>6.236</v>
      </c>
      <c r="W642" s="53">
        <v>6.248</v>
      </c>
      <c r="X642" s="53">
        <v>6.256</v>
      </c>
      <c r="Y642" s="53">
        <v>6.23</v>
      </c>
    </row>
    <row r="643">
      <c r="A643" s="44">
        <v>45232.0</v>
      </c>
      <c r="B643" s="45">
        <v>218.0</v>
      </c>
      <c r="C643" s="45">
        <v>222.800003</v>
      </c>
      <c r="D643" s="45">
        <v>213.199997</v>
      </c>
      <c r="E643" s="45">
        <v>214.850006</v>
      </c>
      <c r="F643" s="45">
        <v>214.850006</v>
      </c>
      <c r="G643" s="45">
        <v>427739.0</v>
      </c>
      <c r="H643" s="45">
        <f>(G643-'Descriptive Stats'!$B$55)/('Descriptive Stats'!$B$56-'Descriptive Stats'!$B$55)</f>
        <v>0.02083475371</v>
      </c>
      <c r="I643" s="46">
        <f t="shared" si="2"/>
        <v>0.995828533</v>
      </c>
      <c r="J643" s="46">
        <f t="shared" si="3"/>
        <v>-0.004171466976</v>
      </c>
      <c r="K643" s="47">
        <f t="shared" si="1"/>
        <v>9.600006</v>
      </c>
      <c r="L643" s="47">
        <f>(K643-'Descriptive Stats'!$B$60)/('Descriptive Stats'!$B$61-'Descriptive Stats'!$B$60)</f>
        <v>0.2510888172</v>
      </c>
      <c r="M643" s="57">
        <f t="shared" si="4"/>
        <v>-0.4171466976</v>
      </c>
      <c r="N643" s="55">
        <f>(M643-'Descriptive Stats'!$B$65)/('Descriptive Stats'!$B$66-'Descriptive Stats'!$B$65)</f>
        <v>0.3732948092</v>
      </c>
      <c r="O643" s="58">
        <f t="shared" si="5"/>
        <v>-75.83216611</v>
      </c>
      <c r="P643" s="49"/>
      <c r="Q643" s="50">
        <v>0.0</v>
      </c>
      <c r="R643" s="51"/>
      <c r="S643" s="51"/>
      <c r="U643" s="52">
        <v>44477.0</v>
      </c>
      <c r="V643" s="53">
        <v>6.233</v>
      </c>
      <c r="W643" s="53">
        <v>6.234</v>
      </c>
      <c r="X643" s="53">
        <v>6.237</v>
      </c>
      <c r="Y643" s="53">
        <v>6.229</v>
      </c>
    </row>
    <row r="644">
      <c r="A644" s="44">
        <v>45233.0</v>
      </c>
      <c r="B644" s="45">
        <v>215.949997</v>
      </c>
      <c r="C644" s="45">
        <v>226.0</v>
      </c>
      <c r="D644" s="45">
        <v>215.25</v>
      </c>
      <c r="E644" s="45">
        <v>219.600006</v>
      </c>
      <c r="F644" s="45">
        <v>219.600006</v>
      </c>
      <c r="G644" s="45">
        <v>1029582.0</v>
      </c>
      <c r="H644" s="45">
        <f>(G644-'Descriptive Stats'!$B$55)/('Descriptive Stats'!$B$56-'Descriptive Stats'!$B$55)</f>
        <v>0.05469003313</v>
      </c>
      <c r="I644" s="46">
        <f t="shared" si="2"/>
        <v>1.022108447</v>
      </c>
      <c r="J644" s="46">
        <f t="shared" si="3"/>
        <v>0.02210844714</v>
      </c>
      <c r="K644" s="47">
        <f t="shared" si="1"/>
        <v>10.75</v>
      </c>
      <c r="L644" s="47">
        <f>(K644-'Descriptive Stats'!$B$60)/('Descriptive Stats'!$B$61-'Descriptive Stats'!$B$60)</f>
        <v>0.2844703586</v>
      </c>
      <c r="M644" s="54">
        <f t="shared" si="4"/>
        <v>2.210844714</v>
      </c>
      <c r="N644" s="55">
        <f>(M644-'Descriptive Stats'!$B$65)/('Descriptive Stats'!$B$66-'Descriptive Stats'!$B$65)</f>
        <v>0.4720815689</v>
      </c>
      <c r="O644" s="58">
        <f t="shared" si="5"/>
        <v>140.7033261</v>
      </c>
      <c r="P644" s="49"/>
      <c r="Q644" s="50">
        <v>0.0</v>
      </c>
      <c r="R644" s="51"/>
      <c r="S644" s="51"/>
      <c r="U644" s="52">
        <v>44447.0</v>
      </c>
      <c r="V644" s="53">
        <v>6.221</v>
      </c>
      <c r="W644" s="53">
        <v>6.261</v>
      </c>
      <c r="X644" s="53">
        <v>6.261</v>
      </c>
      <c r="Y644" s="53">
        <v>6.22</v>
      </c>
    </row>
    <row r="645">
      <c r="A645" s="44">
        <v>45236.0</v>
      </c>
      <c r="B645" s="45">
        <v>220.449997</v>
      </c>
      <c r="C645" s="45">
        <v>229.5</v>
      </c>
      <c r="D645" s="45">
        <v>220.449997</v>
      </c>
      <c r="E645" s="45">
        <v>223.899994</v>
      </c>
      <c r="F645" s="45">
        <v>223.899994</v>
      </c>
      <c r="G645" s="45">
        <v>1356434.0</v>
      </c>
      <c r="H645" s="45">
        <f>(G645-'Descriptive Stats'!$B$55)/('Descriptive Stats'!$B$56-'Descriptive Stats'!$B$55)</f>
        <v>0.07307633286</v>
      </c>
      <c r="I645" s="46">
        <f t="shared" si="2"/>
        <v>1.019581001</v>
      </c>
      <c r="J645" s="46">
        <f t="shared" si="3"/>
        <v>0.01958100129</v>
      </c>
      <c r="K645" s="47">
        <f t="shared" si="1"/>
        <v>9.050003</v>
      </c>
      <c r="L645" s="47">
        <f>(K645-'Descriptive Stats'!$B$60)/('Descriptive Stats'!$B$61-'Descriptive Stats'!$B$60)</f>
        <v>0.2351235618</v>
      </c>
      <c r="M645" s="54">
        <f t="shared" si="4"/>
        <v>1.958100129</v>
      </c>
      <c r="N645" s="55">
        <f>(M645-'Descriptive Stats'!$B$65)/('Descriptive Stats'!$B$66-'Descriptive Stats'!$B$65)</f>
        <v>0.4625808459</v>
      </c>
      <c r="O645" s="58">
        <f t="shared" si="5"/>
        <v>31.74608725</v>
      </c>
      <c r="P645" s="49"/>
      <c r="Q645" s="50">
        <v>0.0</v>
      </c>
      <c r="R645" s="51"/>
      <c r="S645" s="51"/>
      <c r="U645" s="52">
        <v>44355.0</v>
      </c>
      <c r="V645" s="53">
        <v>6.234</v>
      </c>
      <c r="W645" s="53">
        <v>6.252</v>
      </c>
      <c r="X645" s="53">
        <v>6.262</v>
      </c>
      <c r="Y645" s="53">
        <v>6.214</v>
      </c>
    </row>
    <row r="646">
      <c r="A646" s="44">
        <v>45237.0</v>
      </c>
      <c r="B646" s="45">
        <v>225.149994</v>
      </c>
      <c r="C646" s="45">
        <v>227.199997</v>
      </c>
      <c r="D646" s="45">
        <v>220.800003</v>
      </c>
      <c r="E646" s="45">
        <v>222.399994</v>
      </c>
      <c r="F646" s="45">
        <v>222.399994</v>
      </c>
      <c r="G646" s="45">
        <v>464031.0</v>
      </c>
      <c r="H646" s="45">
        <f>(G646-'Descriptive Stats'!$B$55)/('Descriptive Stats'!$B$56-'Descriptive Stats'!$B$55)</f>
        <v>0.02287627584</v>
      </c>
      <c r="I646" s="46">
        <f t="shared" si="2"/>
        <v>0.9933005804</v>
      </c>
      <c r="J646" s="46">
        <f t="shared" si="3"/>
        <v>-0.006699419563</v>
      </c>
      <c r="K646" s="47">
        <f t="shared" si="1"/>
        <v>6.399994</v>
      </c>
      <c r="L646" s="47">
        <f>(K646-'Descriptive Stats'!$B$60)/('Descriptive Stats'!$B$61-'Descriptive Stats'!$B$60)</f>
        <v>0.158200217</v>
      </c>
      <c r="M646" s="57">
        <f t="shared" si="4"/>
        <v>-0.6699419563</v>
      </c>
      <c r="N646" s="55">
        <f>(M646-'Descriptive Stats'!$B$65)/('Descriptive Stats'!$B$66-'Descriptive Stats'!$B$65)</f>
        <v>0.3637921813</v>
      </c>
      <c r="O646" s="56">
        <f t="shared" si="5"/>
        <v>-65.79037388</v>
      </c>
      <c r="P646" s="49"/>
      <c r="Q646" s="50">
        <v>0.0</v>
      </c>
      <c r="R646" s="51"/>
      <c r="S646" s="51"/>
      <c r="U646" s="52">
        <v>44324.0</v>
      </c>
      <c r="V646" s="53">
        <v>6.207</v>
      </c>
      <c r="W646" s="53">
        <v>6.197</v>
      </c>
      <c r="X646" s="53">
        <v>6.215</v>
      </c>
      <c r="Y646" s="53">
        <v>6.195</v>
      </c>
    </row>
    <row r="647">
      <c r="A647" s="44">
        <v>45238.0</v>
      </c>
      <c r="B647" s="45">
        <v>223.0</v>
      </c>
      <c r="C647" s="45">
        <v>224.149994</v>
      </c>
      <c r="D647" s="45">
        <v>217.649994</v>
      </c>
      <c r="E647" s="45">
        <v>223.199997</v>
      </c>
      <c r="F647" s="45">
        <v>223.199997</v>
      </c>
      <c r="G647" s="45">
        <v>483187.0</v>
      </c>
      <c r="H647" s="45">
        <f>(G647-'Descriptive Stats'!$B$55)/('Descriptive Stats'!$B$56-'Descriptive Stats'!$B$55)</f>
        <v>0.0239538521</v>
      </c>
      <c r="I647" s="46">
        <f t="shared" si="2"/>
        <v>1.003597136</v>
      </c>
      <c r="J647" s="46">
        <f t="shared" si="3"/>
        <v>0.003597135888</v>
      </c>
      <c r="K647" s="47">
        <f t="shared" si="1"/>
        <v>6.5</v>
      </c>
      <c r="L647" s="47">
        <f>(K647-'Descriptive Stats'!$B$60)/('Descriptive Stats'!$B$61-'Descriptive Stats'!$B$60)</f>
        <v>0.161103149</v>
      </c>
      <c r="M647" s="54">
        <f t="shared" si="4"/>
        <v>0.3597135888</v>
      </c>
      <c r="N647" s="55">
        <f>(M647-'Descriptive Stats'!$B$65)/('Descriptive Stats'!$B$66-'Descriptive Stats'!$B$65)</f>
        <v>0.4024971537</v>
      </c>
      <c r="O647" s="58">
        <f t="shared" si="5"/>
        <v>4.128172471</v>
      </c>
      <c r="P647" s="49"/>
      <c r="Q647" s="50">
        <v>0.0</v>
      </c>
      <c r="R647" s="51"/>
      <c r="S647" s="51"/>
      <c r="U647" s="52">
        <v>44294.0</v>
      </c>
      <c r="V647" s="53">
        <v>6.199</v>
      </c>
      <c r="W647" s="53">
        <v>6.207</v>
      </c>
      <c r="X647" s="53">
        <v>6.207</v>
      </c>
      <c r="Y647" s="53">
        <v>6.193</v>
      </c>
    </row>
    <row r="648">
      <c r="A648" s="44">
        <v>45239.0</v>
      </c>
      <c r="B648" s="45">
        <v>223.5</v>
      </c>
      <c r="C648" s="45">
        <v>228.199997</v>
      </c>
      <c r="D648" s="45">
        <v>219.0</v>
      </c>
      <c r="E648" s="45">
        <v>220.800003</v>
      </c>
      <c r="F648" s="45">
        <v>220.800003</v>
      </c>
      <c r="G648" s="45">
        <v>577986.0</v>
      </c>
      <c r="H648" s="45">
        <f>(G648-'Descriptive Stats'!$B$55)/('Descriptive Stats'!$B$56-'Descriptive Stats'!$B$55)</f>
        <v>0.02928654956</v>
      </c>
      <c r="I648" s="46">
        <f t="shared" si="2"/>
        <v>0.9892473386</v>
      </c>
      <c r="J648" s="46">
        <f t="shared" si="3"/>
        <v>-0.01075266143</v>
      </c>
      <c r="K648" s="47">
        <f t="shared" si="1"/>
        <v>9.199997</v>
      </c>
      <c r="L648" s="47">
        <f>(K648-'Descriptive Stats'!$B$60)/('Descriptive Stats'!$B$61-'Descriptive Stats'!$B$60)</f>
        <v>0.2394775245</v>
      </c>
      <c r="M648" s="57">
        <f t="shared" si="4"/>
        <v>-1.075266143</v>
      </c>
      <c r="N648" s="55">
        <f>(M648-'Descriptive Stats'!$B$65)/('Descriptive Stats'!$B$66-'Descriptive Stats'!$B$65)</f>
        <v>0.3485559583</v>
      </c>
      <c r="O648" s="56">
        <f t="shared" si="5"/>
        <v>19.61952619</v>
      </c>
      <c r="P648" s="65" t="s">
        <v>177</v>
      </c>
      <c r="Q648" s="50">
        <v>0.5</v>
      </c>
      <c r="R648" s="51"/>
      <c r="S648" s="51"/>
      <c r="U648" s="52">
        <v>44263.0</v>
      </c>
      <c r="V648" s="53">
        <v>6.2</v>
      </c>
      <c r="W648" s="53">
        <v>6.201</v>
      </c>
      <c r="X648" s="53">
        <v>6.201</v>
      </c>
      <c r="Y648" s="53">
        <v>6.188</v>
      </c>
    </row>
    <row r="649">
      <c r="A649" s="44">
        <v>45240.0</v>
      </c>
      <c r="B649" s="45">
        <v>227.0</v>
      </c>
      <c r="C649" s="45">
        <v>229.0</v>
      </c>
      <c r="D649" s="45">
        <v>218.350006</v>
      </c>
      <c r="E649" s="45">
        <v>225.649994</v>
      </c>
      <c r="F649" s="45">
        <v>225.649994</v>
      </c>
      <c r="G649" s="45">
        <v>1354820.0</v>
      </c>
      <c r="H649" s="45">
        <f>(G649-'Descriptive Stats'!$B$55)/('Descriptive Stats'!$B$56-'Descriptive Stats'!$B$55)</f>
        <v>0.07298554104</v>
      </c>
      <c r="I649" s="46">
        <f t="shared" si="2"/>
        <v>1.021965539</v>
      </c>
      <c r="J649" s="46">
        <f t="shared" si="3"/>
        <v>0.02196553865</v>
      </c>
      <c r="K649" s="47">
        <f t="shared" si="1"/>
        <v>10.649994</v>
      </c>
      <c r="L649" s="47">
        <f>(K649-'Descriptive Stats'!$B$60)/('Descriptive Stats'!$B$61-'Descriptive Stats'!$B$60)</f>
        <v>0.2815674266</v>
      </c>
      <c r="M649" s="54">
        <f t="shared" si="4"/>
        <v>2.196553865</v>
      </c>
      <c r="N649" s="55">
        <f>(M649-'Descriptive Stats'!$B$65)/('Descriptive Stats'!$B$66-'Descriptive Stats'!$B$65)</f>
        <v>0.4715443728</v>
      </c>
      <c r="O649" s="58">
        <f t="shared" si="5"/>
        <v>134.4036015</v>
      </c>
      <c r="P649" s="49"/>
      <c r="Q649" s="50">
        <v>0.0</v>
      </c>
      <c r="R649" s="51"/>
      <c r="S649" s="51"/>
      <c r="U649" s="52">
        <v>44235.0</v>
      </c>
      <c r="V649" s="53">
        <v>6.197</v>
      </c>
      <c r="W649" s="53">
        <v>6.204</v>
      </c>
      <c r="X649" s="53">
        <v>6.204</v>
      </c>
      <c r="Y649" s="53">
        <v>6.192</v>
      </c>
    </row>
    <row r="650">
      <c r="A650" s="44">
        <v>45243.0</v>
      </c>
      <c r="B650" s="45">
        <v>227.699997</v>
      </c>
      <c r="C650" s="45">
        <v>228.800003</v>
      </c>
      <c r="D650" s="45">
        <v>221.0</v>
      </c>
      <c r="E650" s="45">
        <v>222.199997</v>
      </c>
      <c r="F650" s="45">
        <v>222.199997</v>
      </c>
      <c r="G650" s="45">
        <v>302654.0</v>
      </c>
      <c r="H650" s="45">
        <f>(G650-'Descriptive Stats'!$B$55)/('Descriptive Stats'!$B$56-'Descriptive Stats'!$B$55)</f>
        <v>0.01379838771</v>
      </c>
      <c r="I650" s="46">
        <f t="shared" si="2"/>
        <v>0.9847108483</v>
      </c>
      <c r="J650" s="46">
        <f t="shared" si="3"/>
        <v>-0.01528915175</v>
      </c>
      <c r="K650" s="47">
        <f t="shared" si="1"/>
        <v>7.800003</v>
      </c>
      <c r="L650" s="47">
        <f>(K650-'Descriptive Stats'!$B$60)/('Descriptive Stats'!$B$61-'Descriptive Stats'!$B$60)</f>
        <v>0.1988390884</v>
      </c>
      <c r="M650" s="57">
        <f t="shared" si="4"/>
        <v>-1.528915175</v>
      </c>
      <c r="N650" s="55">
        <f>(M650-'Descriptive Stats'!$B$65)/('Descriptive Stats'!$B$66-'Descriptive Stats'!$B$65)</f>
        <v>0.3315031942</v>
      </c>
      <c r="O650" s="58">
        <f t="shared" si="5"/>
        <v>-77.66094389</v>
      </c>
      <c r="P650" s="49"/>
      <c r="Q650" s="50">
        <v>0.0</v>
      </c>
      <c r="R650" s="51"/>
      <c r="S650" s="51"/>
      <c r="U650" s="52" t="s">
        <v>443</v>
      </c>
      <c r="V650" s="53">
        <v>6.204</v>
      </c>
      <c r="W650" s="53">
        <v>6.225</v>
      </c>
      <c r="X650" s="53">
        <v>6.225</v>
      </c>
      <c r="Y650" s="53">
        <v>6.199</v>
      </c>
    </row>
    <row r="651">
      <c r="A651" s="44">
        <v>45245.0</v>
      </c>
      <c r="B651" s="45">
        <v>222.199997</v>
      </c>
      <c r="C651" s="45">
        <v>225.949997</v>
      </c>
      <c r="D651" s="45">
        <v>221.0</v>
      </c>
      <c r="E651" s="45">
        <v>221.350006</v>
      </c>
      <c r="F651" s="45">
        <v>221.350006</v>
      </c>
      <c r="G651" s="45">
        <v>401089.0</v>
      </c>
      <c r="H651" s="45">
        <f>(G651-'Descriptive Stats'!$B$55)/('Descriptive Stats'!$B$56-'Descriptive Stats'!$B$55)</f>
        <v>0.01933561989</v>
      </c>
      <c r="I651" s="46">
        <f t="shared" si="2"/>
        <v>0.9961746579</v>
      </c>
      <c r="J651" s="46">
        <f t="shared" si="3"/>
        <v>-0.003825342086</v>
      </c>
      <c r="K651" s="47">
        <f t="shared" si="1"/>
        <v>4.949997</v>
      </c>
      <c r="L651" s="47">
        <f>(K651-'Descriptive Stats'!$B$60)/('Descriptive Stats'!$B$61-'Descriptive Stats'!$B$60)</f>
        <v>0.1161103149</v>
      </c>
      <c r="M651" s="57">
        <f t="shared" si="4"/>
        <v>-0.3825342086</v>
      </c>
      <c r="N651" s="55">
        <f>(M651-'Descriptive Stats'!$B$65)/('Descriptive Stats'!$B$66-'Descriptive Stats'!$B$65)</f>
        <v>0.3745959001</v>
      </c>
      <c r="O651" s="58">
        <f t="shared" si="5"/>
        <v>32.52393823</v>
      </c>
      <c r="P651" s="49"/>
      <c r="Q651" s="50">
        <v>0.0</v>
      </c>
      <c r="R651" s="51"/>
      <c r="S651" s="51"/>
      <c r="U651" s="52" t="s">
        <v>444</v>
      </c>
      <c r="V651" s="53">
        <v>6.198</v>
      </c>
      <c r="W651" s="53">
        <v>6.2</v>
      </c>
      <c r="X651" s="53">
        <v>6.203</v>
      </c>
      <c r="Y651" s="53">
        <v>6.188</v>
      </c>
    </row>
    <row r="652">
      <c r="A652" s="44">
        <v>45246.0</v>
      </c>
      <c r="B652" s="45">
        <v>222.399994</v>
      </c>
      <c r="C652" s="45">
        <v>223.600006</v>
      </c>
      <c r="D652" s="45">
        <v>217.050003</v>
      </c>
      <c r="E652" s="45">
        <v>217.899994</v>
      </c>
      <c r="F652" s="45">
        <v>217.899994</v>
      </c>
      <c r="G652" s="45">
        <v>368051.0</v>
      </c>
      <c r="H652" s="45">
        <f>(G652-'Descriptive Stats'!$B$55)/('Descriptive Stats'!$B$56-'Descriptive Stats'!$B$55)</f>
        <v>0.01747714398</v>
      </c>
      <c r="I652" s="46">
        <f t="shared" si="2"/>
        <v>0.9844137705</v>
      </c>
      <c r="J652" s="46">
        <f t="shared" si="3"/>
        <v>-0.01558622953</v>
      </c>
      <c r="K652" s="47">
        <f t="shared" si="1"/>
        <v>6.550003</v>
      </c>
      <c r="L652" s="47">
        <f>(K652-'Descriptive Stats'!$B$60)/('Descriptive Stats'!$B$61-'Descriptive Stats'!$B$60)</f>
        <v>0.162554615</v>
      </c>
      <c r="M652" s="57">
        <f t="shared" si="4"/>
        <v>-1.558622953</v>
      </c>
      <c r="N652" s="55">
        <f>(M652-'Descriptive Stats'!$B$65)/('Descriptive Stats'!$B$66-'Descriptive Stats'!$B$65)</f>
        <v>0.3303864724</v>
      </c>
      <c r="O652" s="58">
        <f t="shared" si="5"/>
        <v>-8.237074564</v>
      </c>
      <c r="P652" s="49"/>
      <c r="Q652" s="50">
        <v>0.0</v>
      </c>
      <c r="R652" s="51"/>
      <c r="S652" s="51"/>
      <c r="U652" s="52" t="s">
        <v>445</v>
      </c>
      <c r="V652" s="53">
        <v>6.188</v>
      </c>
      <c r="W652" s="53">
        <v>6.187</v>
      </c>
      <c r="X652" s="53">
        <v>6.192</v>
      </c>
      <c r="Y652" s="53">
        <v>6.174</v>
      </c>
    </row>
    <row r="653">
      <c r="A653" s="44">
        <v>45247.0</v>
      </c>
      <c r="B653" s="45">
        <v>219.350006</v>
      </c>
      <c r="C653" s="45">
        <v>220.0</v>
      </c>
      <c r="D653" s="45">
        <v>212.550003</v>
      </c>
      <c r="E653" s="45">
        <v>214.949997</v>
      </c>
      <c r="F653" s="45">
        <v>214.949997</v>
      </c>
      <c r="G653" s="45">
        <v>488979.0</v>
      </c>
      <c r="H653" s="45">
        <f>(G653-'Descriptive Stats'!$B$55)/('Descriptive Stats'!$B$56-'Descriptive Stats'!$B$55)</f>
        <v>0.02427966761</v>
      </c>
      <c r="I653" s="46">
        <f t="shared" si="2"/>
        <v>0.9864616931</v>
      </c>
      <c r="J653" s="46">
        <f t="shared" si="3"/>
        <v>-0.01353830694</v>
      </c>
      <c r="K653" s="47">
        <f t="shared" si="1"/>
        <v>7.449997</v>
      </c>
      <c r="L653" s="47">
        <f>(K653-'Descriptive Stats'!$B$60)/('Descriptive Stats'!$B$61-'Descriptive Stats'!$B$60)</f>
        <v>0.1886792617</v>
      </c>
      <c r="M653" s="57">
        <f t="shared" si="4"/>
        <v>-1.353830694</v>
      </c>
      <c r="N653" s="55">
        <f>(M653-'Descriptive Stats'!$B$65)/('Descriptive Stats'!$B$66-'Descriptive Stats'!$B$65)</f>
        <v>0.3380846573</v>
      </c>
      <c r="O653" s="56">
        <f t="shared" si="5"/>
        <v>32.85631611</v>
      </c>
      <c r="P653" s="49"/>
      <c r="Q653" s="50">
        <v>0.0</v>
      </c>
      <c r="R653" s="51"/>
      <c r="S653" s="51"/>
      <c r="U653" s="52" t="s">
        <v>446</v>
      </c>
      <c r="V653" s="53">
        <v>6.178</v>
      </c>
      <c r="W653" s="53">
        <v>6.189</v>
      </c>
      <c r="X653" s="53">
        <v>6.189</v>
      </c>
      <c r="Y653" s="53">
        <v>6.174</v>
      </c>
    </row>
    <row r="654">
      <c r="A654" s="44">
        <v>45250.0</v>
      </c>
      <c r="B654" s="45">
        <v>215.050003</v>
      </c>
      <c r="C654" s="45">
        <v>218.949997</v>
      </c>
      <c r="D654" s="45">
        <v>210.050003</v>
      </c>
      <c r="E654" s="45">
        <v>212.850006</v>
      </c>
      <c r="F654" s="45">
        <v>212.850006</v>
      </c>
      <c r="G654" s="45">
        <v>490703.0</v>
      </c>
      <c r="H654" s="45">
        <f>(G654-'Descriptive Stats'!$B$55)/('Descriptive Stats'!$B$56-'Descriptive Stats'!$B$55)</f>
        <v>0.02437664722</v>
      </c>
      <c r="I654" s="46">
        <f t="shared" si="2"/>
        <v>0.9902303278</v>
      </c>
      <c r="J654" s="46">
        <f t="shared" si="3"/>
        <v>-0.009769672153</v>
      </c>
      <c r="K654" s="47">
        <f t="shared" si="1"/>
        <v>8.899994</v>
      </c>
      <c r="L654" s="47">
        <f>(K654-'Descriptive Stats'!$B$60)/('Descriptive Stats'!$B$61-'Descriptive Stats'!$B$60)</f>
        <v>0.2307691638</v>
      </c>
      <c r="M654" s="57">
        <f t="shared" si="4"/>
        <v>-0.9769672153</v>
      </c>
      <c r="N654" s="55">
        <f>(M654-'Descriptive Stats'!$B$65)/('Descriptive Stats'!$B$66-'Descriptive Stats'!$B$65)</f>
        <v>0.3522510361</v>
      </c>
      <c r="O654" s="56">
        <f t="shared" si="5"/>
        <v>0.3525713783</v>
      </c>
      <c r="P654" s="49"/>
      <c r="Q654" s="50">
        <v>0.0</v>
      </c>
      <c r="R654" s="51"/>
      <c r="S654" s="51"/>
      <c r="U654" s="52" t="s">
        <v>447</v>
      </c>
      <c r="V654" s="53">
        <v>6.169</v>
      </c>
      <c r="W654" s="53">
        <v>6.176</v>
      </c>
      <c r="X654" s="53">
        <v>6.178</v>
      </c>
      <c r="Y654" s="53">
        <v>6.161</v>
      </c>
    </row>
    <row r="655">
      <c r="A655" s="44">
        <v>45251.0</v>
      </c>
      <c r="B655" s="45">
        <v>213.100006</v>
      </c>
      <c r="C655" s="45">
        <v>216.0</v>
      </c>
      <c r="D655" s="45">
        <v>211.600006</v>
      </c>
      <c r="E655" s="45">
        <v>212.649994</v>
      </c>
      <c r="F655" s="45">
        <v>212.649994</v>
      </c>
      <c r="G655" s="45">
        <v>310757.0</v>
      </c>
      <c r="H655" s="45">
        <f>(G655-'Descriptive Stats'!$B$55)/('Descriptive Stats'!$B$56-'Descriptive Stats'!$B$55)</f>
        <v>0.01425420314</v>
      </c>
      <c r="I655" s="46">
        <f t="shared" si="2"/>
        <v>0.9990603148</v>
      </c>
      <c r="J655" s="46">
        <f t="shared" si="3"/>
        <v>-0.0009396851978</v>
      </c>
      <c r="K655" s="47">
        <f t="shared" si="1"/>
        <v>4.399994</v>
      </c>
      <c r="L655" s="47">
        <f>(K655-'Descriptive Stats'!$B$60)/('Descriptive Stats'!$B$61-'Descriptive Stats'!$B$60)</f>
        <v>0.1001450595</v>
      </c>
      <c r="M655" s="57">
        <f t="shared" si="4"/>
        <v>-0.09396851978</v>
      </c>
      <c r="N655" s="55">
        <f>(M655-'Descriptive Stats'!$B$65)/('Descriptive Stats'!$B$66-'Descriptive Stats'!$B$65)</f>
        <v>0.3854431461</v>
      </c>
      <c r="O655" s="58">
        <f t="shared" si="5"/>
        <v>-36.67106172</v>
      </c>
      <c r="P655" s="49"/>
      <c r="Q655" s="50">
        <v>0.0</v>
      </c>
      <c r="R655" s="51"/>
      <c r="S655" s="51"/>
      <c r="U655" s="52" t="s">
        <v>448</v>
      </c>
      <c r="V655" s="53">
        <v>6.165</v>
      </c>
      <c r="W655" s="53">
        <v>6.147</v>
      </c>
      <c r="X655" s="53">
        <v>6.165</v>
      </c>
      <c r="Y655" s="53">
        <v>6.142</v>
      </c>
    </row>
    <row r="656">
      <c r="A656" s="44">
        <v>45252.0</v>
      </c>
      <c r="B656" s="45">
        <v>212.649994</v>
      </c>
      <c r="C656" s="45">
        <v>215.399994</v>
      </c>
      <c r="D656" s="45">
        <v>207.449997</v>
      </c>
      <c r="E656" s="45">
        <v>210.649994</v>
      </c>
      <c r="F656" s="45">
        <v>210.649994</v>
      </c>
      <c r="G656" s="45">
        <v>409383.0</v>
      </c>
      <c r="H656" s="45">
        <f>(G656-'Descriptive Stats'!$B$55)/('Descriptive Stats'!$B$56-'Descriptive Stats'!$B$55)</f>
        <v>0.01980217959</v>
      </c>
      <c r="I656" s="46">
        <f t="shared" si="2"/>
        <v>0.9905948739</v>
      </c>
      <c r="J656" s="46">
        <f t="shared" si="3"/>
        <v>-0.009405126059</v>
      </c>
      <c r="K656" s="47">
        <f t="shared" si="1"/>
        <v>7.949997</v>
      </c>
      <c r="L656" s="47">
        <f>(K656-'Descriptive Stats'!$B$60)/('Descriptive Stats'!$B$61-'Descriptive Stats'!$B$60)</f>
        <v>0.2031930511</v>
      </c>
      <c r="M656" s="57">
        <f t="shared" si="4"/>
        <v>-0.9405126059</v>
      </c>
      <c r="N656" s="55">
        <f>(M656-'Descriptive Stats'!$B$65)/('Descriptive Stats'!$B$66-'Descriptive Stats'!$B$65)</f>
        <v>0.3536213727</v>
      </c>
      <c r="O656" s="58">
        <f t="shared" si="5"/>
        <v>31.73733818</v>
      </c>
      <c r="P656" s="49"/>
      <c r="Q656" s="50">
        <v>0.0</v>
      </c>
      <c r="R656" s="51"/>
      <c r="S656" s="51"/>
      <c r="U656" s="52" t="s">
        <v>449</v>
      </c>
      <c r="V656" s="53">
        <v>6.138</v>
      </c>
      <c r="W656" s="53">
        <v>6.158</v>
      </c>
      <c r="X656" s="53">
        <v>6.158</v>
      </c>
      <c r="Y656" s="53">
        <v>6.132</v>
      </c>
    </row>
    <row r="657">
      <c r="A657" s="44">
        <v>45253.0</v>
      </c>
      <c r="B657" s="45">
        <v>211.899994</v>
      </c>
      <c r="C657" s="45">
        <v>222.0</v>
      </c>
      <c r="D657" s="45">
        <v>211.050003</v>
      </c>
      <c r="E657" s="45">
        <v>218.800003</v>
      </c>
      <c r="F657" s="45">
        <v>218.800003</v>
      </c>
      <c r="G657" s="45">
        <v>731414.0</v>
      </c>
      <c r="H657" s="45">
        <f>(G657-'Descriptive Stats'!$B$55)/('Descriptive Stats'!$B$56-'Descriptive Stats'!$B$55)</f>
        <v>0.03791728516</v>
      </c>
      <c r="I657" s="46">
        <f t="shared" si="2"/>
        <v>1.038689814</v>
      </c>
      <c r="J657" s="46">
        <f t="shared" si="3"/>
        <v>0.03868981359</v>
      </c>
      <c r="K657" s="47">
        <f t="shared" si="1"/>
        <v>10.949997</v>
      </c>
      <c r="L657" s="47">
        <f>(K657-'Descriptive Stats'!$B$60)/('Descriptive Stats'!$B$61-'Descriptive Stats'!$B$60)</f>
        <v>0.2902757873</v>
      </c>
      <c r="M657" s="54">
        <f t="shared" si="4"/>
        <v>3.868981359</v>
      </c>
      <c r="N657" s="55">
        <f>(M657-'Descriptive Stats'!$B$65)/('Descriptive Stats'!$B$66-'Descriptive Stats'!$B$65)</f>
        <v>0.5344112803</v>
      </c>
      <c r="O657" s="56">
        <f t="shared" si="5"/>
        <v>78.66252385</v>
      </c>
      <c r="P657" s="49"/>
      <c r="Q657" s="50">
        <v>0.0</v>
      </c>
      <c r="R657" s="51"/>
      <c r="S657" s="51"/>
      <c r="U657" s="52" t="s">
        <v>450</v>
      </c>
      <c r="V657" s="53">
        <v>6.119</v>
      </c>
      <c r="W657" s="53">
        <v>6.129</v>
      </c>
      <c r="X657" s="53">
        <v>6.129</v>
      </c>
      <c r="Y657" s="53">
        <v>6.116</v>
      </c>
    </row>
    <row r="658">
      <c r="A658" s="44">
        <v>45254.0</v>
      </c>
      <c r="B658" s="45">
        <v>219.199997</v>
      </c>
      <c r="C658" s="45">
        <v>219.800003</v>
      </c>
      <c r="D658" s="45">
        <v>215.0</v>
      </c>
      <c r="E658" s="45">
        <v>215.800003</v>
      </c>
      <c r="F658" s="45">
        <v>215.800003</v>
      </c>
      <c r="G658" s="45">
        <v>305444.0</v>
      </c>
      <c r="H658" s="45">
        <f>(G658-'Descriptive Stats'!$B$55)/('Descriptive Stats'!$B$56-'Descriptive Stats'!$B$55)</f>
        <v>0.01395533267</v>
      </c>
      <c r="I658" s="46">
        <f t="shared" si="2"/>
        <v>0.9862888485</v>
      </c>
      <c r="J658" s="46">
        <f t="shared" si="3"/>
        <v>-0.01371115155</v>
      </c>
      <c r="K658" s="47">
        <f t="shared" si="1"/>
        <v>4.800003</v>
      </c>
      <c r="L658" s="47">
        <f>(K658-'Descriptive Stats'!$B$60)/('Descriptive Stats'!$B$61-'Descriptive Stats'!$B$60)</f>
        <v>0.1117563523</v>
      </c>
      <c r="M658" s="57">
        <f t="shared" si="4"/>
        <v>-1.371115155</v>
      </c>
      <c r="N658" s="55">
        <f>(M658-'Descriptive Stats'!$B$65)/('Descriptive Stats'!$B$66-'Descriptive Stats'!$B$65)</f>
        <v>0.3374349307</v>
      </c>
      <c r="O658" s="56">
        <f t="shared" si="5"/>
        <v>-58.23924617</v>
      </c>
      <c r="P658" s="49"/>
      <c r="Q658" s="50">
        <v>0.0</v>
      </c>
      <c r="R658" s="51"/>
      <c r="S658" s="51"/>
      <c r="U658" s="52" t="s">
        <v>451</v>
      </c>
      <c r="V658" s="53">
        <v>6.127</v>
      </c>
      <c r="W658" s="53">
        <v>6.139</v>
      </c>
      <c r="X658" s="53">
        <v>6.139</v>
      </c>
      <c r="Y658" s="53">
        <v>6.127</v>
      </c>
    </row>
    <row r="659">
      <c r="A659" s="44">
        <v>45258.0</v>
      </c>
      <c r="B659" s="45">
        <v>216.0</v>
      </c>
      <c r="C659" s="45">
        <v>224.0</v>
      </c>
      <c r="D659" s="45">
        <v>214.0</v>
      </c>
      <c r="E659" s="45">
        <v>221.199997</v>
      </c>
      <c r="F659" s="45">
        <v>221.199997</v>
      </c>
      <c r="G659" s="45">
        <v>896874.0</v>
      </c>
      <c r="H659" s="45">
        <f>(G659-'Descriptive Stats'!$B$55)/('Descriptive Stats'!$B$56-'Descriptive Stats'!$B$55)</f>
        <v>0.04722485297</v>
      </c>
      <c r="I659" s="46">
        <f t="shared" si="2"/>
        <v>1.025023141</v>
      </c>
      <c r="J659" s="46">
        <f t="shared" si="3"/>
        <v>0.02502314145</v>
      </c>
      <c r="K659" s="47">
        <f t="shared" si="1"/>
        <v>10</v>
      </c>
      <c r="L659" s="47">
        <f>(K659-'Descriptive Stats'!$B$60)/('Descriptive Stats'!$B$61-'Descriptive Stats'!$B$60)</f>
        <v>0.2626996745</v>
      </c>
      <c r="M659" s="54">
        <f t="shared" si="4"/>
        <v>2.502314145</v>
      </c>
      <c r="N659" s="55">
        <f>(M659-'Descriptive Stats'!$B$65)/('Descriptive Stats'!$B$66-'Descriptive Stats'!$B$65)</f>
        <v>0.4830379672</v>
      </c>
      <c r="O659" s="58">
        <f t="shared" si="5"/>
        <v>193.6296015</v>
      </c>
      <c r="P659" s="49"/>
      <c r="Q659" s="50">
        <v>0.0</v>
      </c>
      <c r="R659" s="51"/>
      <c r="S659" s="51"/>
      <c r="U659" s="52" t="s">
        <v>452</v>
      </c>
      <c r="V659" s="53">
        <v>6.13</v>
      </c>
      <c r="W659" s="53">
        <v>6.146</v>
      </c>
      <c r="X659" s="53">
        <v>6.146</v>
      </c>
      <c r="Y659" s="53">
        <v>6.113</v>
      </c>
    </row>
    <row r="660">
      <c r="A660" s="44">
        <v>45259.0</v>
      </c>
      <c r="B660" s="45">
        <v>222.949997</v>
      </c>
      <c r="C660" s="45">
        <v>227.899994</v>
      </c>
      <c r="D660" s="45">
        <v>217.399994</v>
      </c>
      <c r="E660" s="45">
        <v>218.75</v>
      </c>
      <c r="F660" s="45">
        <v>218.75</v>
      </c>
      <c r="G660" s="45">
        <v>889601.0</v>
      </c>
      <c r="H660" s="45">
        <f>(G660-'Descriptive Stats'!$B$55)/('Descriptive Stats'!$B$56-'Descriptive Stats'!$B$55)</f>
        <v>0.04681572726</v>
      </c>
      <c r="I660" s="46">
        <f t="shared" si="2"/>
        <v>0.988924064</v>
      </c>
      <c r="J660" s="46">
        <f t="shared" si="3"/>
        <v>-0.01107593595</v>
      </c>
      <c r="K660" s="47">
        <f t="shared" si="1"/>
        <v>10.5</v>
      </c>
      <c r="L660" s="47">
        <f>(K660-'Descriptive Stats'!$B$60)/('Descriptive Stats'!$B$61-'Descriptive Stats'!$B$60)</f>
        <v>0.2772134639</v>
      </c>
      <c r="M660" s="57">
        <f t="shared" si="4"/>
        <v>-1.107593595</v>
      </c>
      <c r="N660" s="55">
        <f>(M660-'Descriptive Stats'!$B$65)/('Descriptive Stats'!$B$66-'Descriptive Stats'!$B$65)</f>
        <v>0.3473407625</v>
      </c>
      <c r="O660" s="58">
        <f t="shared" si="5"/>
        <v>-0.8109277334</v>
      </c>
      <c r="P660" s="49"/>
      <c r="Q660" s="50">
        <v>0.0</v>
      </c>
      <c r="R660" s="51"/>
      <c r="S660" s="51"/>
      <c r="U660" s="52" t="s">
        <v>453</v>
      </c>
      <c r="V660" s="53">
        <v>6.117</v>
      </c>
      <c r="W660" s="53">
        <v>6.109</v>
      </c>
      <c r="X660" s="53">
        <v>6.12</v>
      </c>
      <c r="Y660" s="53">
        <v>6.108</v>
      </c>
    </row>
    <row r="661">
      <c r="A661" s="44">
        <v>45260.0</v>
      </c>
      <c r="B661" s="45">
        <v>219.800003</v>
      </c>
      <c r="C661" s="45">
        <v>224.800003</v>
      </c>
      <c r="D661" s="45">
        <v>215.699997</v>
      </c>
      <c r="E661" s="45">
        <v>223.550003</v>
      </c>
      <c r="F661" s="45">
        <v>223.550003</v>
      </c>
      <c r="G661" s="45">
        <v>673715.0</v>
      </c>
      <c r="H661" s="45">
        <f>(G661-'Descriptive Stats'!$B$55)/('Descriptive Stats'!$B$56-'Descriptive Stats'!$B$55)</f>
        <v>0.034671562</v>
      </c>
      <c r="I661" s="46">
        <f t="shared" si="2"/>
        <v>1.021942871</v>
      </c>
      <c r="J661" s="46">
        <f t="shared" si="3"/>
        <v>0.02194287086</v>
      </c>
      <c r="K661" s="47">
        <f t="shared" si="1"/>
        <v>9.100006</v>
      </c>
      <c r="L661" s="47">
        <f>(K661-'Descriptive Stats'!$B$60)/('Descriptive Stats'!$B$61-'Descriptive Stats'!$B$60)</f>
        <v>0.2365750279</v>
      </c>
      <c r="M661" s="54">
        <f t="shared" si="4"/>
        <v>2.194287086</v>
      </c>
      <c r="N661" s="55">
        <f>(M661-'Descriptive Stats'!$B$65)/('Descriptive Stats'!$B$66-'Descriptive Stats'!$B$65)</f>
        <v>0.4714591641</v>
      </c>
      <c r="O661" s="58">
        <f t="shared" si="5"/>
        <v>-24.26773351</v>
      </c>
      <c r="P661" s="49"/>
      <c r="Q661" s="50">
        <v>0.0</v>
      </c>
      <c r="R661" s="51"/>
      <c r="S661" s="51"/>
      <c r="U661" s="52" t="s">
        <v>454</v>
      </c>
      <c r="V661" s="53">
        <v>6.109</v>
      </c>
      <c r="W661" s="53">
        <v>6.122</v>
      </c>
      <c r="X661" s="53">
        <v>6.122</v>
      </c>
      <c r="Y661" s="53">
        <v>6.109</v>
      </c>
    </row>
    <row r="662">
      <c r="A662" s="44">
        <v>45261.0</v>
      </c>
      <c r="B662" s="45">
        <v>225.0</v>
      </c>
      <c r="C662" s="45">
        <v>225.199997</v>
      </c>
      <c r="D662" s="45">
        <v>220.0</v>
      </c>
      <c r="E662" s="45">
        <v>220.649994</v>
      </c>
      <c r="F662" s="45">
        <v>220.649994</v>
      </c>
      <c r="G662" s="45">
        <v>444421.0</v>
      </c>
      <c r="H662" s="45">
        <f>(G662-'Descriptive Stats'!$B$55)/('Descriptive Stats'!$B$56-'Descriptive Stats'!$B$55)</f>
        <v>0.02177316086</v>
      </c>
      <c r="I662" s="46">
        <f t="shared" si="2"/>
        <v>0.9870274705</v>
      </c>
      <c r="J662" s="46">
        <f t="shared" si="3"/>
        <v>-0.01297252946</v>
      </c>
      <c r="K662" s="47">
        <f t="shared" si="1"/>
        <v>5.199997</v>
      </c>
      <c r="L662" s="47">
        <f>(K662-'Descriptive Stats'!$B$60)/('Descriptive Stats'!$B$61-'Descriptive Stats'!$B$60)</f>
        <v>0.1233672096</v>
      </c>
      <c r="M662" s="57">
        <f t="shared" si="4"/>
        <v>-1.297252946</v>
      </c>
      <c r="N662" s="55">
        <f>(M662-'Descriptive Stats'!$B$65)/('Descriptive Stats'!$B$66-'Descriptive Stats'!$B$65)</f>
        <v>0.3402114269</v>
      </c>
      <c r="O662" s="58">
        <f t="shared" si="5"/>
        <v>-34.03427265</v>
      </c>
      <c r="P662" s="49"/>
      <c r="Q662" s="50">
        <v>0.0</v>
      </c>
      <c r="R662" s="51"/>
      <c r="S662" s="51"/>
      <c r="U662" s="52" t="s">
        <v>455</v>
      </c>
      <c r="V662" s="53">
        <v>6.103</v>
      </c>
      <c r="W662" s="53">
        <v>6.1</v>
      </c>
      <c r="X662" s="53">
        <v>6.107</v>
      </c>
      <c r="Y662" s="53">
        <v>6.1</v>
      </c>
    </row>
    <row r="663">
      <c r="A663" s="44">
        <v>45264.0</v>
      </c>
      <c r="B663" s="45">
        <v>225.0</v>
      </c>
      <c r="C663" s="45">
        <v>225.5</v>
      </c>
      <c r="D663" s="45">
        <v>219.0</v>
      </c>
      <c r="E663" s="45">
        <v>221.5</v>
      </c>
      <c r="F663" s="45">
        <v>221.5</v>
      </c>
      <c r="G663" s="45">
        <v>297815.0</v>
      </c>
      <c r="H663" s="45">
        <f>(G663-'Descriptive Stats'!$B$55)/('Descriptive Stats'!$B$56-'Descriptive Stats'!$B$55)</f>
        <v>0.01352618101</v>
      </c>
      <c r="I663" s="46">
        <f t="shared" si="2"/>
        <v>1.003852282</v>
      </c>
      <c r="J663" s="46">
        <f t="shared" si="3"/>
        <v>0.003852281999</v>
      </c>
      <c r="K663" s="47">
        <f t="shared" si="1"/>
        <v>6.5</v>
      </c>
      <c r="L663" s="47">
        <f>(K663-'Descriptive Stats'!$B$60)/('Descriptive Stats'!$B$61-'Descriptive Stats'!$B$60)</f>
        <v>0.161103149</v>
      </c>
      <c r="M663" s="54">
        <f t="shared" si="4"/>
        <v>0.3852281999</v>
      </c>
      <c r="N663" s="55">
        <f>(M663-'Descriptive Stats'!$B$65)/('Descriptive Stats'!$B$66-'Descriptive Stats'!$B$65)</f>
        <v>0.4034562534</v>
      </c>
      <c r="O663" s="58">
        <f t="shared" si="5"/>
        <v>-32.98809012</v>
      </c>
      <c r="P663" s="49"/>
      <c r="Q663" s="50">
        <v>0.0</v>
      </c>
      <c r="R663" s="51"/>
      <c r="S663" s="51"/>
      <c r="U663" s="52">
        <v>44537.0</v>
      </c>
      <c r="V663" s="53">
        <v>6.22</v>
      </c>
      <c r="W663" s="53">
        <v>6.277</v>
      </c>
      <c r="X663" s="53">
        <v>6.277</v>
      </c>
      <c r="Y663" s="53">
        <v>6.204</v>
      </c>
    </row>
    <row r="664">
      <c r="A664" s="44">
        <v>45265.0</v>
      </c>
      <c r="B664" s="45">
        <v>222.25</v>
      </c>
      <c r="C664" s="45">
        <v>224.199997</v>
      </c>
      <c r="D664" s="45">
        <v>219.199997</v>
      </c>
      <c r="E664" s="45">
        <v>220.149994</v>
      </c>
      <c r="F664" s="45">
        <v>220.149994</v>
      </c>
      <c r="G664" s="45">
        <v>438280.0</v>
      </c>
      <c r="H664" s="45">
        <f>(G664-'Descriptive Stats'!$B$55)/('Descriptive Stats'!$B$56-'Descriptive Stats'!$B$55)</f>
        <v>0.02142771317</v>
      </c>
      <c r="I664" s="46">
        <f t="shared" si="2"/>
        <v>0.9939051648</v>
      </c>
      <c r="J664" s="46">
        <f t="shared" si="3"/>
        <v>-0.006094835214</v>
      </c>
      <c r="K664" s="47">
        <f t="shared" si="1"/>
        <v>5</v>
      </c>
      <c r="L664" s="47">
        <f>(K664-'Descriptive Stats'!$B$60)/('Descriptive Stats'!$B$61-'Descriptive Stats'!$B$60)</f>
        <v>0.1175617809</v>
      </c>
      <c r="M664" s="57">
        <f t="shared" si="4"/>
        <v>-0.6094835214</v>
      </c>
      <c r="N664" s="55">
        <f>(M664-'Descriptive Stats'!$B$65)/('Descriptive Stats'!$B$66-'Descriptive Stats'!$B$65)</f>
        <v>0.3660648268</v>
      </c>
      <c r="O664" s="58">
        <f t="shared" si="5"/>
        <v>47.16518644</v>
      </c>
      <c r="P664" s="49"/>
      <c r="Q664" s="50">
        <v>0.0</v>
      </c>
      <c r="R664" s="51"/>
      <c r="S664" s="51"/>
      <c r="U664" s="52">
        <v>44446.0</v>
      </c>
      <c r="V664" s="53">
        <v>6.186</v>
      </c>
      <c r="W664" s="53">
        <v>6.153</v>
      </c>
      <c r="X664" s="53">
        <v>6.197</v>
      </c>
      <c r="Y664" s="53">
        <v>6.14</v>
      </c>
    </row>
    <row r="665">
      <c r="A665" s="44">
        <v>45266.0</v>
      </c>
      <c r="B665" s="45">
        <v>221.649994</v>
      </c>
      <c r="C665" s="45">
        <v>241.5</v>
      </c>
      <c r="D665" s="45">
        <v>221.0</v>
      </c>
      <c r="E665" s="45">
        <v>237.199997</v>
      </c>
      <c r="F665" s="45">
        <v>237.199997</v>
      </c>
      <c r="G665" s="45">
        <v>3915787.0</v>
      </c>
      <c r="H665" s="45">
        <f>(G665-'Descriptive Stats'!$B$55)/('Descriptive Stats'!$B$56-'Descriptive Stats'!$B$55)</f>
        <v>0.2170467885</v>
      </c>
      <c r="I665" s="46">
        <f t="shared" si="2"/>
        <v>1.077447211</v>
      </c>
      <c r="J665" s="46">
        <f t="shared" si="3"/>
        <v>0.07744721083</v>
      </c>
      <c r="K665" s="47">
        <f t="shared" si="1"/>
        <v>20.5</v>
      </c>
      <c r="L665" s="47">
        <f>(K665-'Descriptive Stats'!$B$60)/('Descriptive Stats'!$B$61-'Descriptive Stats'!$B$60)</f>
        <v>0.5674892512</v>
      </c>
      <c r="M665" s="54">
        <f t="shared" si="4"/>
        <v>7.744721083</v>
      </c>
      <c r="N665" s="55">
        <f>(M665-'Descriptive Stats'!$B$65)/('Descriptive Stats'!$B$66-'Descriptive Stats'!$B$65)</f>
        <v>0.6801011662</v>
      </c>
      <c r="O665" s="58">
        <f t="shared" si="5"/>
        <v>793.4441453</v>
      </c>
      <c r="P665" s="49"/>
      <c r="Q665" s="50">
        <v>0.0</v>
      </c>
      <c r="R665" s="51"/>
      <c r="S665" s="51"/>
      <c r="U665" s="52">
        <v>44415.0</v>
      </c>
      <c r="V665" s="53">
        <v>6.124</v>
      </c>
      <c r="W665" s="53">
        <v>6.161</v>
      </c>
      <c r="X665" s="53">
        <v>6.161</v>
      </c>
      <c r="Y665" s="53">
        <v>6.124</v>
      </c>
    </row>
    <row r="666">
      <c r="A666" s="44">
        <v>45267.0</v>
      </c>
      <c r="B666" s="45">
        <v>239.0</v>
      </c>
      <c r="C666" s="45">
        <v>252.5</v>
      </c>
      <c r="D666" s="45">
        <v>238.949997</v>
      </c>
      <c r="E666" s="45">
        <v>249.050003</v>
      </c>
      <c r="F666" s="45">
        <v>249.050003</v>
      </c>
      <c r="G666" s="45">
        <v>2454057.0</v>
      </c>
      <c r="H666" s="45">
        <f>(G666-'Descriptive Stats'!$B$55)/('Descriptive Stats'!$B$56-'Descriptive Stats'!$B$55)</f>
        <v>0.1348205641</v>
      </c>
      <c r="I666" s="46">
        <f t="shared" si="2"/>
        <v>1.049957867</v>
      </c>
      <c r="J666" s="46">
        <f t="shared" si="3"/>
        <v>0.04995786741</v>
      </c>
      <c r="K666" s="47">
        <f t="shared" si="1"/>
        <v>13.550003</v>
      </c>
      <c r="L666" s="47">
        <f>(K666-'Descriptive Stats'!$B$60)/('Descriptive Stats'!$B$61-'Descriptive Stats'!$B$60)</f>
        <v>0.3657476661</v>
      </c>
      <c r="M666" s="54">
        <f t="shared" si="4"/>
        <v>4.995786741</v>
      </c>
      <c r="N666" s="55">
        <f>(M666-'Descriptive Stats'!$B$65)/('Descriptive Stats'!$B$66-'Descriptive Stats'!$B$65)</f>
        <v>0.5767681359</v>
      </c>
      <c r="O666" s="56">
        <f t="shared" si="5"/>
        <v>-37.32914993</v>
      </c>
      <c r="P666" s="49"/>
      <c r="Q666" s="50">
        <v>0.0</v>
      </c>
      <c r="R666" s="51"/>
      <c r="S666" s="51"/>
      <c r="U666" s="52">
        <v>44384.0</v>
      </c>
      <c r="V666" s="53">
        <v>6.164</v>
      </c>
      <c r="W666" s="53">
        <v>6.161</v>
      </c>
      <c r="X666" s="53">
        <v>6.19</v>
      </c>
      <c r="Y666" s="53">
        <v>6.161</v>
      </c>
    </row>
    <row r="667">
      <c r="A667" s="44">
        <v>45268.0</v>
      </c>
      <c r="B667" s="45">
        <v>251.0</v>
      </c>
      <c r="C667" s="45">
        <v>255.550003</v>
      </c>
      <c r="D667" s="45">
        <v>245.0</v>
      </c>
      <c r="E667" s="45">
        <v>252.149994</v>
      </c>
      <c r="F667" s="45">
        <v>252.149994</v>
      </c>
      <c r="G667" s="45">
        <v>1620060.0</v>
      </c>
      <c r="H667" s="45">
        <f>(G667-'Descriptive Stats'!$B$55)/('Descriptive Stats'!$B$56-'Descriptive Stats'!$B$55)</f>
        <v>0.08790600088</v>
      </c>
      <c r="I667" s="46">
        <f t="shared" si="2"/>
        <v>1.012447263</v>
      </c>
      <c r="J667" s="46">
        <f t="shared" si="3"/>
        <v>0.01244726345</v>
      </c>
      <c r="K667" s="47">
        <f t="shared" si="1"/>
        <v>10.550003</v>
      </c>
      <c r="L667" s="47">
        <f>(K667-'Descriptive Stats'!$B$60)/('Descriptive Stats'!$B$61-'Descriptive Stats'!$B$60)</f>
        <v>0.2786649299</v>
      </c>
      <c r="M667" s="54">
        <f t="shared" si="4"/>
        <v>1.244726345</v>
      </c>
      <c r="N667" s="55">
        <f>(M667-'Descriptive Stats'!$B$65)/('Descriptive Stats'!$B$66-'Descriptive Stats'!$B$65)</f>
        <v>0.4357649726</v>
      </c>
      <c r="O667" s="58">
        <f t="shared" si="5"/>
        <v>-33.98441845</v>
      </c>
      <c r="P667" s="49"/>
      <c r="Q667" s="50">
        <v>0.0</v>
      </c>
      <c r="R667" s="51"/>
      <c r="S667" s="51"/>
      <c r="U667" s="52">
        <v>44354.0</v>
      </c>
      <c r="V667" s="53">
        <v>6.175</v>
      </c>
      <c r="W667" s="53">
        <v>6.154</v>
      </c>
      <c r="X667" s="53">
        <v>6.19</v>
      </c>
      <c r="Y667" s="53">
        <v>6.138</v>
      </c>
    </row>
    <row r="668">
      <c r="A668" s="44">
        <v>45271.0</v>
      </c>
      <c r="B668" s="45">
        <v>254.050003</v>
      </c>
      <c r="C668" s="45">
        <v>263.399994</v>
      </c>
      <c r="D668" s="45">
        <v>254.0</v>
      </c>
      <c r="E668" s="45">
        <v>258.5</v>
      </c>
      <c r="F668" s="45">
        <v>258.5</v>
      </c>
      <c r="G668" s="45">
        <v>1187494.0</v>
      </c>
      <c r="H668" s="45">
        <f>(G668-'Descriptive Stats'!$B$55)/('Descriptive Stats'!$B$56-'Descriptive Stats'!$B$55)</f>
        <v>0.06357300574</v>
      </c>
      <c r="I668" s="46">
        <f t="shared" si="2"/>
        <v>1.025183447</v>
      </c>
      <c r="J668" s="46">
        <f t="shared" si="3"/>
        <v>0.02518344696</v>
      </c>
      <c r="K668" s="47">
        <f t="shared" si="1"/>
        <v>9.399994</v>
      </c>
      <c r="L668" s="47">
        <f>(K668-'Descriptive Stats'!$B$60)/('Descriptive Stats'!$B$61-'Descriptive Stats'!$B$60)</f>
        <v>0.2452829531</v>
      </c>
      <c r="M668" s="54">
        <f t="shared" si="4"/>
        <v>2.518344696</v>
      </c>
      <c r="N668" s="55">
        <f>(M668-'Descriptive Stats'!$B$65)/('Descriptive Stats'!$B$66-'Descriptive Stats'!$B$65)</f>
        <v>0.4836405591</v>
      </c>
      <c r="O668" s="58">
        <f t="shared" si="5"/>
        <v>-26.70061603</v>
      </c>
      <c r="P668" s="49"/>
      <c r="Q668" s="50">
        <v>0.0</v>
      </c>
      <c r="R668" s="51"/>
      <c r="S668" s="51"/>
      <c r="U668" s="52">
        <v>44323.0</v>
      </c>
      <c r="V668" s="53">
        <v>6.088</v>
      </c>
      <c r="W668" s="53">
        <v>6.061</v>
      </c>
      <c r="X668" s="53">
        <v>6.093</v>
      </c>
      <c r="Y668" s="53">
        <v>6.061</v>
      </c>
    </row>
    <row r="669">
      <c r="A669" s="44">
        <v>45272.0</v>
      </c>
      <c r="B669" s="45">
        <v>260.75</v>
      </c>
      <c r="C669" s="45">
        <v>260.899994</v>
      </c>
      <c r="D669" s="45">
        <v>247.25</v>
      </c>
      <c r="E669" s="45">
        <v>250.5</v>
      </c>
      <c r="F669" s="45">
        <v>250.5</v>
      </c>
      <c r="G669" s="45">
        <v>768507.0</v>
      </c>
      <c r="H669" s="45">
        <f>(G669-'Descriptive Stats'!$B$55)/('Descriptive Stats'!$B$56-'Descriptive Stats'!$B$55)</f>
        <v>0.04000386568</v>
      </c>
      <c r="I669" s="46">
        <f t="shared" si="2"/>
        <v>0.9690522244</v>
      </c>
      <c r="J669" s="46">
        <f t="shared" si="3"/>
        <v>-0.03094777563</v>
      </c>
      <c r="K669" s="47">
        <f t="shared" si="1"/>
        <v>13.649994</v>
      </c>
      <c r="L669" s="47">
        <f>(K669-'Descriptive Stats'!$B$60)/('Descriptive Stats'!$B$61-'Descriptive Stats'!$B$60)</f>
        <v>0.3686501627</v>
      </c>
      <c r="M669" s="57">
        <f t="shared" si="4"/>
        <v>-3.094777563</v>
      </c>
      <c r="N669" s="55">
        <f>(M669-'Descriptive Stats'!$B$65)/('Descriptive Stats'!$B$66-'Descriptive Stats'!$B$65)</f>
        <v>0.2726420918</v>
      </c>
      <c r="O669" s="56">
        <f t="shared" si="5"/>
        <v>-35.28329406</v>
      </c>
      <c r="P669" s="49"/>
      <c r="Q669" s="50">
        <v>0.0</v>
      </c>
      <c r="R669" s="51"/>
      <c r="S669" s="51"/>
      <c r="U669" s="52">
        <v>44234.0</v>
      </c>
      <c r="V669" s="53">
        <v>6.065</v>
      </c>
      <c r="W669" s="53">
        <v>6.061</v>
      </c>
      <c r="X669" s="53">
        <v>6.075</v>
      </c>
      <c r="Y669" s="53">
        <v>6.055</v>
      </c>
    </row>
    <row r="670">
      <c r="A670" s="44">
        <v>45273.0</v>
      </c>
      <c r="B670" s="45">
        <v>248.5</v>
      </c>
      <c r="C670" s="45">
        <v>254.350006</v>
      </c>
      <c r="D670" s="45">
        <v>246.25</v>
      </c>
      <c r="E670" s="45">
        <v>249.75</v>
      </c>
      <c r="F670" s="45">
        <v>249.75</v>
      </c>
      <c r="G670" s="45">
        <v>540167.0</v>
      </c>
      <c r="H670" s="45">
        <f>(G670-'Descriptive Stats'!$B$55)/('Descriptive Stats'!$B$56-'Descriptive Stats'!$B$55)</f>
        <v>0.0271591296</v>
      </c>
      <c r="I670" s="46">
        <f t="shared" si="2"/>
        <v>0.997005988</v>
      </c>
      <c r="J670" s="46">
        <f t="shared" si="3"/>
        <v>-0.002994011976</v>
      </c>
      <c r="K670" s="47">
        <f t="shared" si="1"/>
        <v>8.100006</v>
      </c>
      <c r="L670" s="47">
        <f>(K670-'Descriptive Stats'!$B$60)/('Descriptive Stats'!$B$61-'Descriptive Stats'!$B$60)</f>
        <v>0.2075474491</v>
      </c>
      <c r="M670" s="57">
        <f t="shared" si="4"/>
        <v>-0.2994011976</v>
      </c>
      <c r="N670" s="55">
        <f>(M670-'Descriptive Stats'!$B$65)/('Descriptive Stats'!$B$66-'Descriptive Stats'!$B$65)</f>
        <v>0.3777208877</v>
      </c>
      <c r="O670" s="58">
        <f t="shared" si="5"/>
        <v>-29.71215617</v>
      </c>
      <c r="P670" s="49"/>
      <c r="Q670" s="50">
        <v>0.0</v>
      </c>
      <c r="R670" s="51"/>
      <c r="S670" s="51"/>
      <c r="U670" s="52">
        <v>44203.0</v>
      </c>
      <c r="V670" s="53">
        <v>6.039</v>
      </c>
      <c r="W670" s="53">
        <v>6.082</v>
      </c>
      <c r="X670" s="53">
        <v>6.082</v>
      </c>
      <c r="Y670" s="53">
        <v>6.035</v>
      </c>
    </row>
    <row r="671">
      <c r="A671" s="44">
        <v>45274.0</v>
      </c>
      <c r="B671" s="45">
        <v>251.100006</v>
      </c>
      <c r="C671" s="45">
        <v>252.949997</v>
      </c>
      <c r="D671" s="45">
        <v>245.350006</v>
      </c>
      <c r="E671" s="45">
        <v>246.649994</v>
      </c>
      <c r="F671" s="45">
        <v>246.649994</v>
      </c>
      <c r="G671" s="45">
        <v>425507.0</v>
      </c>
      <c r="H671" s="45">
        <f>(G671-'Descriptive Stats'!$B$55)/('Descriptive Stats'!$B$56-'Descriptive Stats'!$B$55)</f>
        <v>0.02070919774</v>
      </c>
      <c r="I671" s="46">
        <f t="shared" si="2"/>
        <v>0.9875875636</v>
      </c>
      <c r="J671" s="46">
        <f t="shared" si="3"/>
        <v>-0.01241243644</v>
      </c>
      <c r="K671" s="47">
        <f t="shared" si="1"/>
        <v>7.599991</v>
      </c>
      <c r="L671" s="47">
        <f>(K671-'Descriptive Stats'!$B$60)/('Descriptive Stats'!$B$61-'Descriptive Stats'!$B$60)</f>
        <v>0.1930332244</v>
      </c>
      <c r="M671" s="57">
        <f t="shared" si="4"/>
        <v>-1.241243644</v>
      </c>
      <c r="N671" s="55">
        <f>(M671-'Descriptive Stats'!$B$65)/('Descriptive Stats'!$B$66-'Descriptive Stats'!$B$65)</f>
        <v>0.3423168286</v>
      </c>
      <c r="O671" s="58">
        <f t="shared" si="5"/>
        <v>-21.22676876</v>
      </c>
      <c r="P671" s="49"/>
      <c r="Q671" s="50">
        <v>0.0</v>
      </c>
      <c r="R671" s="51"/>
      <c r="S671" s="51"/>
      <c r="U671" s="52" t="s">
        <v>456</v>
      </c>
      <c r="V671" s="53">
        <v>6.051</v>
      </c>
      <c r="W671" s="53">
        <v>6.089</v>
      </c>
      <c r="X671" s="53">
        <v>6.089</v>
      </c>
      <c r="Y671" s="53">
        <v>6.049</v>
      </c>
    </row>
    <row r="672">
      <c r="A672" s="44">
        <v>45275.0</v>
      </c>
      <c r="B672" s="45">
        <v>248.399994</v>
      </c>
      <c r="C672" s="45">
        <v>249.699997</v>
      </c>
      <c r="D672" s="45">
        <v>239.100006</v>
      </c>
      <c r="E672" s="45">
        <v>240.75</v>
      </c>
      <c r="F672" s="45">
        <v>240.75</v>
      </c>
      <c r="G672" s="45">
        <v>660731.0</v>
      </c>
      <c r="H672" s="45">
        <f>(G672-'Descriptive Stats'!$B$55)/('Descriptive Stats'!$B$56-'Descriptive Stats'!$B$55)</f>
        <v>0.03394117725</v>
      </c>
      <c r="I672" s="46">
        <f t="shared" si="2"/>
        <v>0.9760794886</v>
      </c>
      <c r="J672" s="46">
        <f t="shared" si="3"/>
        <v>-0.02392051143</v>
      </c>
      <c r="K672" s="47">
        <f t="shared" si="1"/>
        <v>10.599991</v>
      </c>
      <c r="L672" s="47">
        <f>(K672-'Descriptive Stats'!$B$60)/('Descriptive Stats'!$B$61-'Descriptive Stats'!$B$60)</f>
        <v>0.2801159605</v>
      </c>
      <c r="M672" s="57">
        <f t="shared" si="4"/>
        <v>-2.392051143</v>
      </c>
      <c r="N672" s="55">
        <f>(M672-'Descriptive Stats'!$B$65)/('Descriptive Stats'!$B$66-'Descriptive Stats'!$B$65)</f>
        <v>0.2990577283</v>
      </c>
      <c r="O672" s="58">
        <f t="shared" si="5"/>
        <v>55.2808767</v>
      </c>
      <c r="P672" s="49"/>
      <c r="Q672" s="50">
        <v>0.0</v>
      </c>
      <c r="R672" s="51"/>
      <c r="S672" s="51"/>
      <c r="U672" s="52" t="s">
        <v>457</v>
      </c>
      <c r="V672" s="53">
        <v>6.036</v>
      </c>
      <c r="W672" s="53">
        <v>6.082</v>
      </c>
      <c r="X672" s="53">
        <v>6.082</v>
      </c>
      <c r="Y672" s="53">
        <v>6.036</v>
      </c>
    </row>
    <row r="673">
      <c r="A673" s="44">
        <v>45278.0</v>
      </c>
      <c r="B673" s="45">
        <v>241.800003</v>
      </c>
      <c r="C673" s="45">
        <v>251.449997</v>
      </c>
      <c r="D673" s="45">
        <v>239.100006</v>
      </c>
      <c r="E673" s="45">
        <v>249.75</v>
      </c>
      <c r="F673" s="45">
        <v>249.75</v>
      </c>
      <c r="G673" s="45">
        <v>812100.0</v>
      </c>
      <c r="H673" s="45">
        <f>(G673-'Descriptive Stats'!$B$55)/('Descriptive Stats'!$B$56-'Descriptive Stats'!$B$55)</f>
        <v>0.0424560886</v>
      </c>
      <c r="I673" s="46">
        <f t="shared" si="2"/>
        <v>1.037383178</v>
      </c>
      <c r="J673" s="46">
        <f t="shared" si="3"/>
        <v>0.03738317757</v>
      </c>
      <c r="K673" s="47">
        <f t="shared" si="1"/>
        <v>12.349991</v>
      </c>
      <c r="L673" s="47">
        <f>(K673-'Descriptive Stats'!$B$60)/('Descriptive Stats'!$B$61-'Descriptive Stats'!$B$60)</f>
        <v>0.3309142233</v>
      </c>
      <c r="M673" s="54">
        <f t="shared" si="4"/>
        <v>3.738317757</v>
      </c>
      <c r="N673" s="55">
        <f>(M673-'Descriptive Stats'!$B$65)/('Descriptive Stats'!$B$66-'Descriptive Stats'!$B$65)</f>
        <v>0.5294996076</v>
      </c>
      <c r="O673" s="56">
        <f t="shared" si="5"/>
        <v>22.90932316</v>
      </c>
      <c r="P673" s="49"/>
      <c r="Q673" s="50">
        <v>0.0</v>
      </c>
      <c r="R673" s="51"/>
      <c r="S673" s="51"/>
      <c r="U673" s="52" t="s">
        <v>458</v>
      </c>
      <c r="V673" s="53">
        <v>6.056</v>
      </c>
      <c r="W673" s="53">
        <v>6.046</v>
      </c>
      <c r="X673" s="53">
        <v>6.086</v>
      </c>
      <c r="Y673" s="53">
        <v>6.039</v>
      </c>
    </row>
    <row r="674">
      <c r="A674" s="44">
        <v>45279.0</v>
      </c>
      <c r="B674" s="45">
        <v>249.5</v>
      </c>
      <c r="C674" s="45">
        <v>251.350006</v>
      </c>
      <c r="D674" s="45">
        <v>243.5</v>
      </c>
      <c r="E674" s="45">
        <v>245.0</v>
      </c>
      <c r="F674" s="45">
        <v>245.0</v>
      </c>
      <c r="G674" s="45">
        <v>401196.0</v>
      </c>
      <c r="H674" s="45">
        <f>(G674-'Descriptive Stats'!$B$55)/('Descriptive Stats'!$B$56-'Descriptive Stats'!$B$55)</f>
        <v>0.01934163893</v>
      </c>
      <c r="I674" s="46">
        <f t="shared" si="2"/>
        <v>0.980980981</v>
      </c>
      <c r="J674" s="46">
        <f t="shared" si="3"/>
        <v>-0.01901901902</v>
      </c>
      <c r="K674" s="47">
        <f t="shared" si="1"/>
        <v>7.850006</v>
      </c>
      <c r="L674" s="47">
        <f>(K674-'Descriptive Stats'!$B$60)/('Descriptive Stats'!$B$61-'Descriptive Stats'!$B$60)</f>
        <v>0.2002905545</v>
      </c>
      <c r="M674" s="57">
        <f t="shared" si="4"/>
        <v>-1.901901902</v>
      </c>
      <c r="N674" s="55">
        <f>(M674-'Descriptive Stats'!$B$65)/('Descriptive Stats'!$B$66-'Descriptive Stats'!$B$65)</f>
        <v>0.3174825432</v>
      </c>
      <c r="O674" s="58">
        <f t="shared" si="5"/>
        <v>-50.59770964</v>
      </c>
      <c r="P674" s="49"/>
      <c r="Q674" s="50">
        <v>0.0</v>
      </c>
      <c r="R674" s="51"/>
      <c r="S674" s="51"/>
      <c r="U674" s="52" t="s">
        <v>459</v>
      </c>
      <c r="V674" s="53">
        <v>6.028</v>
      </c>
      <c r="W674" s="53">
        <v>6.063</v>
      </c>
      <c r="X674" s="53">
        <v>6.063</v>
      </c>
      <c r="Y674" s="53">
        <v>6.014</v>
      </c>
    </row>
    <row r="675">
      <c r="A675" s="44">
        <v>45280.0</v>
      </c>
      <c r="B675" s="45">
        <v>245.5</v>
      </c>
      <c r="C675" s="45">
        <v>248.25</v>
      </c>
      <c r="D675" s="45">
        <v>225.550003</v>
      </c>
      <c r="E675" s="45">
        <v>228.550003</v>
      </c>
      <c r="F675" s="45">
        <v>228.550003</v>
      </c>
      <c r="G675" s="45">
        <v>1246164.0</v>
      </c>
      <c r="H675" s="45">
        <f>(G675-'Descriptive Stats'!$B$55)/('Descriptive Stats'!$B$56-'Descriptive Stats'!$B$55)</f>
        <v>0.06687335025</v>
      </c>
      <c r="I675" s="46">
        <f t="shared" si="2"/>
        <v>0.9328571551</v>
      </c>
      <c r="J675" s="46">
        <f t="shared" si="3"/>
        <v>-0.0671428449</v>
      </c>
      <c r="K675" s="47">
        <f t="shared" si="1"/>
        <v>22.699997</v>
      </c>
      <c r="L675" s="47">
        <f>(K675-'Descriptive Stats'!$B$60)/('Descriptive Stats'!$B$61-'Descriptive Stats'!$B$60)</f>
        <v>0.6313498373</v>
      </c>
      <c r="M675" s="57">
        <f t="shared" si="4"/>
        <v>-6.71428449</v>
      </c>
      <c r="N675" s="55">
        <f>(M675-'Descriptive Stats'!$B$65)/('Descriptive Stats'!$B$66-'Descriptive Stats'!$B$65)</f>
        <v>0.1365840516</v>
      </c>
      <c r="O675" s="56">
        <f t="shared" si="5"/>
        <v>210.6122693</v>
      </c>
      <c r="P675" s="49"/>
      <c r="Q675" s="50">
        <v>0.0</v>
      </c>
      <c r="R675" s="51"/>
      <c r="S675" s="51"/>
      <c r="U675" s="52" t="s">
        <v>460</v>
      </c>
      <c r="V675" s="53">
        <v>6.012</v>
      </c>
      <c r="W675" s="53">
        <v>6.025</v>
      </c>
      <c r="X675" s="53">
        <v>6.029</v>
      </c>
      <c r="Y675" s="53">
        <v>6.008</v>
      </c>
    </row>
    <row r="676">
      <c r="A676" s="44">
        <v>45281.0</v>
      </c>
      <c r="B676" s="45">
        <v>226.050003</v>
      </c>
      <c r="C676" s="45">
        <v>242.449997</v>
      </c>
      <c r="D676" s="45">
        <v>225.0</v>
      </c>
      <c r="E676" s="45">
        <v>238.800003</v>
      </c>
      <c r="F676" s="45">
        <v>238.800003</v>
      </c>
      <c r="G676" s="45">
        <v>716478.0</v>
      </c>
      <c r="H676" s="45">
        <f>(G676-'Descriptive Stats'!$B$55)/('Descriptive Stats'!$B$56-'Descriptive Stats'!$B$55)</f>
        <v>0.03707709519</v>
      </c>
      <c r="I676" s="46">
        <f t="shared" si="2"/>
        <v>1.044847954</v>
      </c>
      <c r="J676" s="46">
        <f t="shared" si="3"/>
        <v>0.04484795391</v>
      </c>
      <c r="K676" s="47">
        <f t="shared" si="1"/>
        <v>17.449997</v>
      </c>
      <c r="L676" s="47">
        <f>(K676-'Descriptive Stats'!$B$60)/('Descriptive Stats'!$B$61-'Descriptive Stats'!$B$60)</f>
        <v>0.478955049</v>
      </c>
      <c r="M676" s="54">
        <f t="shared" si="4"/>
        <v>4.484795391</v>
      </c>
      <c r="N676" s="55">
        <f>(M676-'Descriptive Stats'!$B$65)/('Descriptive Stats'!$B$66-'Descriptive Stats'!$B$65)</f>
        <v>0.5575598616</v>
      </c>
      <c r="O676" s="58">
        <f t="shared" si="5"/>
        <v>-42.50532033</v>
      </c>
      <c r="P676" s="49"/>
      <c r="Q676" s="50">
        <v>0.0</v>
      </c>
      <c r="R676" s="51"/>
      <c r="S676" s="51"/>
      <c r="U676" s="52" t="s">
        <v>461</v>
      </c>
      <c r="V676" s="53">
        <v>6.018</v>
      </c>
      <c r="W676" s="53">
        <v>6.038</v>
      </c>
      <c r="X676" s="53">
        <v>6.038</v>
      </c>
      <c r="Y676" s="53">
        <v>6.015</v>
      </c>
    </row>
    <row r="677">
      <c r="A677" s="44">
        <v>45282.0</v>
      </c>
      <c r="B677" s="45">
        <v>239.0</v>
      </c>
      <c r="C677" s="45">
        <v>244.5</v>
      </c>
      <c r="D677" s="45">
        <v>236.0</v>
      </c>
      <c r="E677" s="45">
        <v>237.350006</v>
      </c>
      <c r="F677" s="45">
        <v>237.350006</v>
      </c>
      <c r="G677" s="45">
        <v>466754.0</v>
      </c>
      <c r="H677" s="45">
        <f>(G677-'Descriptive Stats'!$B$55)/('Descriptive Stats'!$B$56-'Descriptive Stats'!$B$55)</f>
        <v>0.02302945188</v>
      </c>
      <c r="I677" s="46">
        <f t="shared" si="2"/>
        <v>0.9939279858</v>
      </c>
      <c r="J677" s="46">
        <f t="shared" si="3"/>
        <v>-0.006072014162</v>
      </c>
      <c r="K677" s="47">
        <f t="shared" si="1"/>
        <v>8.5</v>
      </c>
      <c r="L677" s="47">
        <f>(K677-'Descriptive Stats'!$B$60)/('Descriptive Stats'!$B$61-'Descriptive Stats'!$B$60)</f>
        <v>0.2191583065</v>
      </c>
      <c r="M677" s="57">
        <f t="shared" si="4"/>
        <v>-0.6072014162</v>
      </c>
      <c r="N677" s="55">
        <f>(M677-'Descriptive Stats'!$B$65)/('Descriptive Stats'!$B$66-'Descriptive Stats'!$B$65)</f>
        <v>0.3661506116</v>
      </c>
      <c r="O677" s="58">
        <f t="shared" si="5"/>
        <v>-34.85438492</v>
      </c>
      <c r="P677" s="49"/>
      <c r="Q677" s="50">
        <v>0.0</v>
      </c>
      <c r="R677" s="51"/>
      <c r="S677" s="51"/>
      <c r="U677" s="52" t="s">
        <v>462</v>
      </c>
      <c r="V677" s="53">
        <v>6.025</v>
      </c>
      <c r="W677" s="53">
        <v>6.043</v>
      </c>
      <c r="X677" s="53">
        <v>6.043</v>
      </c>
      <c r="Y677" s="53">
        <v>6.021</v>
      </c>
    </row>
    <row r="678">
      <c r="A678" s="44">
        <v>45286.0</v>
      </c>
      <c r="B678" s="45">
        <v>237.0</v>
      </c>
      <c r="C678" s="45">
        <v>241.5</v>
      </c>
      <c r="D678" s="45">
        <v>235.0</v>
      </c>
      <c r="E678" s="45">
        <v>236.550003</v>
      </c>
      <c r="F678" s="45">
        <v>236.550003</v>
      </c>
      <c r="G678" s="45">
        <v>325574.0</v>
      </c>
      <c r="H678" s="45">
        <f>(G678-'Descriptive Stats'!$B$55)/('Descriptive Stats'!$B$56-'Descriptive Stats'!$B$55)</f>
        <v>0.01508769905</v>
      </c>
      <c r="I678" s="46">
        <f t="shared" si="2"/>
        <v>0.9966294376</v>
      </c>
      <c r="J678" s="46">
        <f t="shared" si="3"/>
        <v>-0.003370562375</v>
      </c>
      <c r="K678" s="47">
        <f t="shared" si="1"/>
        <v>6.5</v>
      </c>
      <c r="L678" s="47">
        <f>(K678-'Descriptive Stats'!$B$60)/('Descriptive Stats'!$B$61-'Descriptive Stats'!$B$60)</f>
        <v>0.161103149</v>
      </c>
      <c r="M678" s="57">
        <f t="shared" si="4"/>
        <v>-0.3370562375</v>
      </c>
      <c r="N678" s="55">
        <f>(M678-'Descriptive Stats'!$B$65)/('Descriptive Stats'!$B$66-'Descriptive Stats'!$B$65)</f>
        <v>0.3763054267</v>
      </c>
      <c r="O678" s="58">
        <f t="shared" si="5"/>
        <v>-30.2471966</v>
      </c>
      <c r="P678" s="49"/>
      <c r="Q678" s="50">
        <v>0.0</v>
      </c>
      <c r="R678" s="51"/>
      <c r="S678" s="51"/>
      <c r="U678" s="52" t="s">
        <v>463</v>
      </c>
      <c r="V678" s="53">
        <v>6.029</v>
      </c>
      <c r="W678" s="53">
        <v>6.011</v>
      </c>
      <c r="X678" s="53">
        <v>6.036</v>
      </c>
      <c r="Y678" s="53">
        <v>6.006</v>
      </c>
    </row>
    <row r="679">
      <c r="A679" s="44">
        <v>45287.0</v>
      </c>
      <c r="B679" s="45">
        <v>238.449997</v>
      </c>
      <c r="C679" s="45">
        <v>241.949997</v>
      </c>
      <c r="D679" s="45">
        <v>233.350006</v>
      </c>
      <c r="E679" s="45">
        <v>236.199997</v>
      </c>
      <c r="F679" s="45">
        <v>236.199997</v>
      </c>
      <c r="G679" s="45">
        <v>369571.0</v>
      </c>
      <c r="H679" s="45">
        <f>(G679-'Descriptive Stats'!$B$55)/('Descriptive Stats'!$B$56-'Descriptive Stats'!$B$55)</f>
        <v>0.01756264804</v>
      </c>
      <c r="I679" s="46">
        <f t="shared" si="2"/>
        <v>0.998520372</v>
      </c>
      <c r="J679" s="46">
        <f t="shared" si="3"/>
        <v>-0.001479627967</v>
      </c>
      <c r="K679" s="47">
        <f t="shared" si="1"/>
        <v>8.599991</v>
      </c>
      <c r="L679" s="47">
        <f>(K679-'Descriptive Stats'!$B$60)/('Descriptive Stats'!$B$61-'Descriptive Stats'!$B$60)</f>
        <v>0.2220608031</v>
      </c>
      <c r="M679" s="57">
        <f t="shared" si="4"/>
        <v>-0.1479627967</v>
      </c>
      <c r="N679" s="55">
        <f>(M679-'Descriptive Stats'!$B$65)/('Descriptive Stats'!$B$66-'Descriptive Stats'!$B$65)</f>
        <v>0.3834134897</v>
      </c>
      <c r="O679" s="58">
        <f t="shared" si="5"/>
        <v>13.51367124</v>
      </c>
      <c r="P679" s="49"/>
      <c r="Q679" s="50">
        <v>0.0</v>
      </c>
      <c r="R679" s="51"/>
      <c r="S679" s="51"/>
      <c r="U679" s="52" t="s">
        <v>464</v>
      </c>
      <c r="V679" s="53">
        <v>6.006</v>
      </c>
      <c r="W679" s="53">
        <v>6.057</v>
      </c>
      <c r="X679" s="53">
        <v>6.057</v>
      </c>
      <c r="Y679" s="53">
        <v>6.004</v>
      </c>
    </row>
    <row r="680">
      <c r="A680" s="44">
        <v>45288.0</v>
      </c>
      <c r="B680" s="45">
        <v>236.199997</v>
      </c>
      <c r="C680" s="45">
        <v>237.949997</v>
      </c>
      <c r="D680" s="45">
        <v>228.100006</v>
      </c>
      <c r="E680" s="45">
        <v>231.0</v>
      </c>
      <c r="F680" s="45">
        <v>231.0</v>
      </c>
      <c r="G680" s="45">
        <v>332639.0</v>
      </c>
      <c r="H680" s="45">
        <f>(G680-'Descriptive Stats'!$B$55)/('Descriptive Stats'!$B$56-'Descriptive Stats'!$B$55)</f>
        <v>0.0154851242</v>
      </c>
      <c r="I680" s="46">
        <f t="shared" si="2"/>
        <v>0.9779847711</v>
      </c>
      <c r="J680" s="46">
        <f t="shared" si="3"/>
        <v>-0.0220152289</v>
      </c>
      <c r="K680" s="47">
        <f t="shared" si="1"/>
        <v>9.849991</v>
      </c>
      <c r="L680" s="47">
        <f>(K680-'Descriptive Stats'!$B$60)/('Descriptive Stats'!$B$61-'Descriptive Stats'!$B$60)</f>
        <v>0.2583452765</v>
      </c>
      <c r="M680" s="57">
        <f t="shared" si="4"/>
        <v>-2.20152289</v>
      </c>
      <c r="N680" s="55">
        <f>(M680-'Descriptive Stats'!$B$65)/('Descriptive Stats'!$B$66-'Descriptive Stats'!$B$65)</f>
        <v>0.3062197262</v>
      </c>
      <c r="O680" s="58">
        <f t="shared" si="5"/>
        <v>-9.993208342</v>
      </c>
      <c r="P680" s="49"/>
      <c r="Q680" s="50">
        <v>0.0</v>
      </c>
      <c r="R680" s="51"/>
      <c r="S680" s="51"/>
      <c r="U680" s="52" t="s">
        <v>465</v>
      </c>
      <c r="V680" s="53">
        <v>6.019</v>
      </c>
      <c r="W680" s="53">
        <v>6.074</v>
      </c>
      <c r="X680" s="53">
        <v>6.074</v>
      </c>
      <c r="Y680" s="53">
        <v>6.015</v>
      </c>
    </row>
    <row r="681">
      <c r="A681" s="44">
        <v>45289.0</v>
      </c>
      <c r="B681" s="45">
        <v>231.0</v>
      </c>
      <c r="C681" s="45">
        <v>237.550003</v>
      </c>
      <c r="D681" s="45">
        <v>229.0</v>
      </c>
      <c r="E681" s="45">
        <v>232.350006</v>
      </c>
      <c r="F681" s="45">
        <v>232.350006</v>
      </c>
      <c r="G681" s="45">
        <v>527961.0</v>
      </c>
      <c r="H681" s="45">
        <f>(G681-'Descriptive Stats'!$B$55)/('Descriptive Stats'!$B$56-'Descriptive Stats'!$B$55)</f>
        <v>0.02647250943</v>
      </c>
      <c r="I681" s="46">
        <f t="shared" si="2"/>
        <v>1.005844182</v>
      </c>
      <c r="J681" s="46">
        <f t="shared" si="3"/>
        <v>0.005844181818</v>
      </c>
      <c r="K681" s="47">
        <f t="shared" si="1"/>
        <v>8.550003</v>
      </c>
      <c r="L681" s="47">
        <f>(K681-'Descriptive Stats'!$B$60)/('Descriptive Stats'!$B$61-'Descriptive Stats'!$B$60)</f>
        <v>0.2206097725</v>
      </c>
      <c r="M681" s="54">
        <f t="shared" si="4"/>
        <v>0.5844181818</v>
      </c>
      <c r="N681" s="55">
        <f>(M681-'Descriptive Stats'!$B$65)/('Descriptive Stats'!$B$66-'Descriptive Stats'!$B$65)</f>
        <v>0.4109438474</v>
      </c>
      <c r="O681" s="56">
        <f t="shared" si="5"/>
        <v>58.71891149</v>
      </c>
      <c r="P681" s="49"/>
      <c r="Q681" s="50">
        <v>0.0</v>
      </c>
      <c r="R681" s="51"/>
      <c r="S681" s="51"/>
      <c r="U681" s="52" t="s">
        <v>466</v>
      </c>
      <c r="V681" s="53">
        <v>6.045</v>
      </c>
      <c r="W681" s="53">
        <v>6.052</v>
      </c>
      <c r="X681" s="53">
        <v>6.067</v>
      </c>
      <c r="Y681" s="53">
        <v>6.044</v>
      </c>
    </row>
    <row r="682">
      <c r="A682" s="44">
        <v>45292.0</v>
      </c>
      <c r="B682" s="45">
        <v>234.199997</v>
      </c>
      <c r="C682" s="45">
        <v>237.0</v>
      </c>
      <c r="D682" s="45">
        <v>232.050003</v>
      </c>
      <c r="E682" s="45">
        <v>233.199997</v>
      </c>
      <c r="F682" s="45">
        <v>233.199997</v>
      </c>
      <c r="G682" s="45">
        <v>374403.0</v>
      </c>
      <c r="H682" s="45">
        <f>(G682-'Descriptive Stats'!$B$55)/('Descriptive Stats'!$B$56-'Descriptive Stats'!$B$55)</f>
        <v>0.01783446097</v>
      </c>
      <c r="I682" s="46">
        <f t="shared" si="2"/>
        <v>1.003658235</v>
      </c>
      <c r="J682" s="46">
        <f t="shared" si="3"/>
        <v>0.003658235326</v>
      </c>
      <c r="K682" s="47">
        <f t="shared" si="1"/>
        <v>4.949997</v>
      </c>
      <c r="L682" s="47">
        <f>(K682-'Descriptive Stats'!$B$60)/('Descriptive Stats'!$B$61-'Descriptive Stats'!$B$60)</f>
        <v>0.1161103149</v>
      </c>
      <c r="M682" s="54">
        <f t="shared" si="4"/>
        <v>0.3658235326</v>
      </c>
      <c r="N682" s="55">
        <f>(M682-'Descriptive Stats'!$B$65)/('Descriptive Stats'!$B$66-'Descriptive Stats'!$B$65)</f>
        <v>0.4027268278</v>
      </c>
      <c r="O682" s="58">
        <f t="shared" si="5"/>
        <v>-29.08510288</v>
      </c>
      <c r="P682" s="49"/>
      <c r="Q682" s="50">
        <v>0.0</v>
      </c>
      <c r="R682" s="51"/>
      <c r="S682" s="51"/>
      <c r="U682" s="52" t="s">
        <v>467</v>
      </c>
      <c r="V682" s="53">
        <v>6.04</v>
      </c>
      <c r="W682" s="53">
        <v>6.038</v>
      </c>
      <c r="X682" s="53">
        <v>6.05</v>
      </c>
      <c r="Y682" s="53">
        <v>6.028</v>
      </c>
    </row>
    <row r="683">
      <c r="A683" s="44">
        <v>45293.0</v>
      </c>
      <c r="B683" s="45">
        <v>234.949997</v>
      </c>
      <c r="C683" s="45">
        <v>236.600006</v>
      </c>
      <c r="D683" s="45">
        <v>228.149994</v>
      </c>
      <c r="E683" s="45">
        <v>232.800003</v>
      </c>
      <c r="F683" s="45">
        <v>232.800003</v>
      </c>
      <c r="G683" s="45">
        <v>487732.0</v>
      </c>
      <c r="H683" s="45">
        <f>(G683-'Descriptive Stats'!$B$55)/('Descriptive Stats'!$B$56-'Descriptive Stats'!$B$55)</f>
        <v>0.02420952052</v>
      </c>
      <c r="I683" s="46">
        <f t="shared" si="2"/>
        <v>0.9982847598</v>
      </c>
      <c r="J683" s="46">
        <f t="shared" si="3"/>
        <v>-0.001715240159</v>
      </c>
      <c r="K683" s="47">
        <f t="shared" si="1"/>
        <v>8.450012</v>
      </c>
      <c r="L683" s="47">
        <f>(K683-'Descriptive Stats'!$B$60)/('Descriptive Stats'!$B$61-'Descriptive Stats'!$B$60)</f>
        <v>0.2177072759</v>
      </c>
      <c r="M683" s="57">
        <f t="shared" si="4"/>
        <v>-0.1715240159</v>
      </c>
      <c r="N683" s="55">
        <f>(M683-'Descriptive Stats'!$B$65)/('Descriptive Stats'!$B$66-'Descriptive Stats'!$B$65)</f>
        <v>0.3825278184</v>
      </c>
      <c r="O683" s="56">
        <f t="shared" si="5"/>
        <v>30.26925532</v>
      </c>
      <c r="P683" s="49"/>
      <c r="Q683" s="50">
        <v>0.0</v>
      </c>
      <c r="R683" s="51"/>
      <c r="S683" s="51"/>
      <c r="U683" s="52" t="s">
        <v>468</v>
      </c>
      <c r="V683" s="53">
        <v>6.004</v>
      </c>
      <c r="W683" s="53">
        <v>6.018</v>
      </c>
      <c r="X683" s="53">
        <v>6.018</v>
      </c>
      <c r="Y683" s="53">
        <v>6.004</v>
      </c>
    </row>
    <row r="684">
      <c r="A684" s="44">
        <v>45294.0</v>
      </c>
      <c r="B684" s="45">
        <v>233.600006</v>
      </c>
      <c r="C684" s="45">
        <v>236.699997</v>
      </c>
      <c r="D684" s="45">
        <v>229.5</v>
      </c>
      <c r="E684" s="45">
        <v>231.050003</v>
      </c>
      <c r="F684" s="45">
        <v>231.050003</v>
      </c>
      <c r="G684" s="45">
        <v>495694.0</v>
      </c>
      <c r="H684" s="45">
        <f>(G684-'Descriptive Stats'!$B$55)/('Descriptive Stats'!$B$56-'Descriptive Stats'!$B$55)</f>
        <v>0.02465740433</v>
      </c>
      <c r="I684" s="46">
        <f t="shared" si="2"/>
        <v>0.992482818</v>
      </c>
      <c r="J684" s="46">
        <f t="shared" si="3"/>
        <v>-0.007517182034</v>
      </c>
      <c r="K684" s="47">
        <f t="shared" si="1"/>
        <v>7.199997</v>
      </c>
      <c r="L684" s="47">
        <f>(K684-'Descriptive Stats'!$B$60)/('Descriptive Stats'!$B$61-'Descriptive Stats'!$B$60)</f>
        <v>0.181422367</v>
      </c>
      <c r="M684" s="57">
        <f t="shared" si="4"/>
        <v>-0.7517182034</v>
      </c>
      <c r="N684" s="55">
        <f>(M684-'Descriptive Stats'!$B$65)/('Descriptive Stats'!$B$66-'Descriptive Stats'!$B$65)</f>
        <v>0.3607181947</v>
      </c>
      <c r="O684" s="56">
        <f t="shared" si="5"/>
        <v>1.632453889</v>
      </c>
      <c r="P684" s="49"/>
      <c r="Q684" s="50">
        <v>0.0</v>
      </c>
      <c r="R684" s="51"/>
      <c r="S684" s="51"/>
      <c r="U684" s="52">
        <v>44506.0</v>
      </c>
      <c r="V684" s="53">
        <v>6.006</v>
      </c>
      <c r="W684" s="53">
        <v>6.025</v>
      </c>
      <c r="X684" s="53">
        <v>6.025</v>
      </c>
      <c r="Y684" s="53">
        <v>6.004</v>
      </c>
    </row>
    <row r="685">
      <c r="A685" s="44">
        <v>45295.0</v>
      </c>
      <c r="B685" s="45">
        <v>231.100006</v>
      </c>
      <c r="C685" s="45">
        <v>236.899994</v>
      </c>
      <c r="D685" s="45">
        <v>230.0</v>
      </c>
      <c r="E685" s="45">
        <v>231.800003</v>
      </c>
      <c r="F685" s="45">
        <v>231.800003</v>
      </c>
      <c r="G685" s="45">
        <v>421084.0</v>
      </c>
      <c r="H685" s="45">
        <f>(G685-'Descriptive Stats'!$B$55)/('Descriptive Stats'!$B$56-'Descriptive Stats'!$B$55)</f>
        <v>0.02046039215</v>
      </c>
      <c r="I685" s="46">
        <f t="shared" si="2"/>
        <v>1.003246051</v>
      </c>
      <c r="J685" s="46">
        <f t="shared" si="3"/>
        <v>0.003246050596</v>
      </c>
      <c r="K685" s="47">
        <f t="shared" si="1"/>
        <v>6.899994</v>
      </c>
      <c r="L685" s="47">
        <f>(K685-'Descriptive Stats'!$B$60)/('Descriptive Stats'!$B$61-'Descriptive Stats'!$B$60)</f>
        <v>0.1727140063</v>
      </c>
      <c r="M685" s="54">
        <f t="shared" si="4"/>
        <v>0.3246050596</v>
      </c>
      <c r="N685" s="55">
        <f>(M685-'Descriptive Stats'!$B$65)/('Descriptive Stats'!$B$66-'Descriptive Stats'!$B$65)</f>
        <v>0.4011774165</v>
      </c>
      <c r="O685" s="58">
        <f t="shared" si="5"/>
        <v>-15.05162459</v>
      </c>
      <c r="P685" s="49"/>
      <c r="Q685" s="50">
        <v>0.0</v>
      </c>
      <c r="R685" s="51"/>
      <c r="S685" s="51"/>
      <c r="U685" s="52">
        <v>44475.0</v>
      </c>
      <c r="V685" s="53">
        <v>6.019</v>
      </c>
      <c r="W685" s="53">
        <v>6.029</v>
      </c>
      <c r="X685" s="53">
        <v>6.029</v>
      </c>
      <c r="Y685" s="53">
        <v>6.009</v>
      </c>
    </row>
    <row r="686">
      <c r="A686" s="44">
        <v>45296.0</v>
      </c>
      <c r="B686" s="45">
        <v>233.0</v>
      </c>
      <c r="C686" s="45">
        <v>235.899994</v>
      </c>
      <c r="D686" s="45">
        <v>231.5</v>
      </c>
      <c r="E686" s="45">
        <v>231.800003</v>
      </c>
      <c r="F686" s="45">
        <v>231.800003</v>
      </c>
      <c r="G686" s="45">
        <v>236461.0</v>
      </c>
      <c r="H686" s="45">
        <f>(G686-'Descriptive Stats'!$B$55)/('Descriptive Stats'!$B$56-'Descriptive Stats'!$B$55)</f>
        <v>0.01007485431</v>
      </c>
      <c r="I686" s="46">
        <f t="shared" si="2"/>
        <v>1</v>
      </c>
      <c r="J686" s="46">
        <f t="shared" si="3"/>
        <v>0</v>
      </c>
      <c r="K686" s="47">
        <f t="shared" si="1"/>
        <v>4.399994</v>
      </c>
      <c r="L686" s="47">
        <f>(K686-'Descriptive Stats'!$B$60)/('Descriptive Stats'!$B$61-'Descriptive Stats'!$B$60)</f>
        <v>0.1001450595</v>
      </c>
      <c r="M686" s="54">
        <f t="shared" si="4"/>
        <v>0</v>
      </c>
      <c r="N686" s="55">
        <f>(M686-'Descriptive Stats'!$B$65)/('Descriptive Stats'!$B$66-'Descriptive Stats'!$B$65)</f>
        <v>0.3889754429</v>
      </c>
      <c r="O686" s="58">
        <f t="shared" si="5"/>
        <v>-43.84469607</v>
      </c>
      <c r="P686" s="49"/>
      <c r="Q686" s="50">
        <v>0.0</v>
      </c>
      <c r="R686" s="51"/>
      <c r="S686" s="51"/>
      <c r="U686" s="52">
        <v>44445.0</v>
      </c>
      <c r="V686" s="53">
        <v>6.016</v>
      </c>
      <c r="W686" s="53">
        <v>6.045</v>
      </c>
      <c r="X686" s="53">
        <v>6.045</v>
      </c>
      <c r="Y686" s="53">
        <v>6.011</v>
      </c>
    </row>
    <row r="687">
      <c r="A687" s="44">
        <v>45299.0</v>
      </c>
      <c r="B687" s="45">
        <v>230.199997</v>
      </c>
      <c r="C687" s="45">
        <v>233.149994</v>
      </c>
      <c r="D687" s="45">
        <v>225.149994</v>
      </c>
      <c r="E687" s="45">
        <v>227.600006</v>
      </c>
      <c r="F687" s="45">
        <v>227.600006</v>
      </c>
      <c r="G687" s="45">
        <v>363084.0</v>
      </c>
      <c r="H687" s="45">
        <f>(G687-'Descriptive Stats'!$B$55)/('Descriptive Stats'!$B$56-'Descriptive Stats'!$B$55)</f>
        <v>0.01719773693</v>
      </c>
      <c r="I687" s="46">
        <f t="shared" si="2"/>
        <v>0.981880945</v>
      </c>
      <c r="J687" s="46">
        <f t="shared" si="3"/>
        <v>-0.01811905499</v>
      </c>
      <c r="K687" s="47">
        <f t="shared" si="1"/>
        <v>8</v>
      </c>
      <c r="L687" s="47">
        <f>(K687-'Descriptive Stats'!$B$60)/('Descriptive Stats'!$B$61-'Descriptive Stats'!$B$60)</f>
        <v>0.2046445171</v>
      </c>
      <c r="M687" s="57">
        <f t="shared" si="4"/>
        <v>-1.811905499</v>
      </c>
      <c r="N687" s="55">
        <f>(M687-'Descriptive Stats'!$B$65)/('Descriptive Stats'!$B$66-'Descriptive Stats'!$B$65)</f>
        <v>0.3208655273</v>
      </c>
      <c r="O687" s="56">
        <f t="shared" si="5"/>
        <v>53.54921107</v>
      </c>
      <c r="P687" s="49"/>
      <c r="Q687" s="50">
        <v>0.0</v>
      </c>
      <c r="R687" s="51"/>
      <c r="S687" s="51"/>
      <c r="U687" s="52">
        <v>44414.0</v>
      </c>
      <c r="V687" s="53">
        <v>6.006</v>
      </c>
      <c r="W687" s="53">
        <v>6.037</v>
      </c>
      <c r="X687" s="53">
        <v>6.037</v>
      </c>
      <c r="Y687" s="53">
        <v>6.005</v>
      </c>
    </row>
    <row r="688">
      <c r="A688" s="44">
        <v>45300.0</v>
      </c>
      <c r="B688" s="45">
        <v>229.600006</v>
      </c>
      <c r="C688" s="45">
        <v>234.649994</v>
      </c>
      <c r="D688" s="45">
        <v>226.100006</v>
      </c>
      <c r="E688" s="45">
        <v>227.100006</v>
      </c>
      <c r="F688" s="45">
        <v>227.100006</v>
      </c>
      <c r="G688" s="45">
        <v>493505.0</v>
      </c>
      <c r="H688" s="45">
        <f>(G688-'Descriptive Stats'!$B$55)/('Descriptive Stats'!$B$56-'Descriptive Stats'!$B$55)</f>
        <v>0.02453426722</v>
      </c>
      <c r="I688" s="46">
        <f t="shared" si="2"/>
        <v>0.9978031635</v>
      </c>
      <c r="J688" s="46">
        <f t="shared" si="3"/>
        <v>-0.002196836497</v>
      </c>
      <c r="K688" s="47">
        <f t="shared" si="1"/>
        <v>8.549988</v>
      </c>
      <c r="L688" s="47">
        <f>(K688-'Descriptive Stats'!$B$60)/('Descriptive Stats'!$B$61-'Descriptive Stats'!$B$60)</f>
        <v>0.2206093371</v>
      </c>
      <c r="M688" s="57">
        <f t="shared" si="4"/>
        <v>-0.2196836497</v>
      </c>
      <c r="N688" s="55">
        <f>(M688-'Descriptive Stats'!$B$65)/('Descriptive Stats'!$B$66-'Descriptive Stats'!$B$65)</f>
        <v>0.3807174874</v>
      </c>
      <c r="O688" s="58">
        <f t="shared" si="5"/>
        <v>35.92033799</v>
      </c>
      <c r="P688" s="49"/>
      <c r="Q688" s="50">
        <v>0.0</v>
      </c>
      <c r="R688" s="51"/>
      <c r="S688" s="51"/>
      <c r="U688" s="52">
        <v>44383.0</v>
      </c>
      <c r="V688" s="53">
        <v>6.022</v>
      </c>
      <c r="W688" s="53">
        <v>6.04</v>
      </c>
      <c r="X688" s="53">
        <v>6.04</v>
      </c>
      <c r="Y688" s="53">
        <v>6.015</v>
      </c>
    </row>
    <row r="689">
      <c r="A689" s="44">
        <v>45301.0</v>
      </c>
      <c r="B689" s="45">
        <v>228.050003</v>
      </c>
      <c r="C689" s="45">
        <v>229.399994</v>
      </c>
      <c r="D689" s="45">
        <v>222.0</v>
      </c>
      <c r="E689" s="45">
        <v>224.100006</v>
      </c>
      <c r="F689" s="45">
        <v>224.100006</v>
      </c>
      <c r="G689" s="45">
        <v>633044.0</v>
      </c>
      <c r="H689" s="45">
        <f>(G689-'Descriptive Stats'!$B$55)/('Descriptive Stats'!$B$56-'Descriptive Stats'!$B$55)</f>
        <v>0.0323837094</v>
      </c>
      <c r="I689" s="46">
        <f t="shared" si="2"/>
        <v>0.9867899607</v>
      </c>
      <c r="J689" s="46">
        <f t="shared" si="3"/>
        <v>-0.01321003928</v>
      </c>
      <c r="K689" s="47">
        <f t="shared" si="1"/>
        <v>7.399994</v>
      </c>
      <c r="L689" s="47">
        <f>(K689-'Descriptive Stats'!$B$60)/('Descriptive Stats'!$B$61-'Descriptive Stats'!$B$60)</f>
        <v>0.1872277957</v>
      </c>
      <c r="M689" s="57">
        <f t="shared" si="4"/>
        <v>-1.321003928</v>
      </c>
      <c r="N689" s="55">
        <f>(M689-'Descriptive Stats'!$B$65)/('Descriptive Stats'!$B$66-'Descriptive Stats'!$B$65)</f>
        <v>0.3393186224</v>
      </c>
      <c r="O689" s="58">
        <f t="shared" si="5"/>
        <v>28.27509346</v>
      </c>
      <c r="P689" s="49"/>
      <c r="Q689" s="50">
        <v>0.0</v>
      </c>
      <c r="R689" s="51"/>
      <c r="S689" s="51"/>
      <c r="U689" s="52">
        <v>44292.0</v>
      </c>
      <c r="V689" s="53">
        <v>6.028</v>
      </c>
      <c r="W689" s="53">
        <v>5.99</v>
      </c>
      <c r="X689" s="53">
        <v>6.032</v>
      </c>
      <c r="Y689" s="53">
        <v>5.984</v>
      </c>
    </row>
    <row r="690">
      <c r="A690" s="44">
        <v>45302.0</v>
      </c>
      <c r="B690" s="45">
        <v>224.199997</v>
      </c>
      <c r="C690" s="45">
        <v>226.800003</v>
      </c>
      <c r="D690" s="45">
        <v>216.399994</v>
      </c>
      <c r="E690" s="45">
        <v>218.300003</v>
      </c>
      <c r="F690" s="45">
        <v>218.300003</v>
      </c>
      <c r="G690" s="45">
        <v>833491.0</v>
      </c>
      <c r="H690" s="45">
        <f>(G690-'Descriptive Stats'!$B$55)/('Descriptive Stats'!$B$56-'Descriptive Stats'!$B$55)</f>
        <v>0.0436593896</v>
      </c>
      <c r="I690" s="46">
        <f t="shared" si="2"/>
        <v>0.9741186843</v>
      </c>
      <c r="J690" s="46">
        <f t="shared" si="3"/>
        <v>-0.02588131568</v>
      </c>
      <c r="K690" s="47">
        <f t="shared" si="1"/>
        <v>10.400009</v>
      </c>
      <c r="L690" s="47">
        <f>(K690-'Descriptive Stats'!$B$60)/('Descriptive Stats'!$B$61-'Descriptive Stats'!$B$60)</f>
        <v>0.2743109673</v>
      </c>
      <c r="M690" s="57">
        <f t="shared" si="4"/>
        <v>-2.588131568</v>
      </c>
      <c r="N690" s="55">
        <f>(M690-'Descriptive Stats'!$B$65)/('Descriptive Stats'!$B$66-'Descriptive Stats'!$B$65)</f>
        <v>0.2916870232</v>
      </c>
      <c r="O690" s="58">
        <f t="shared" si="5"/>
        <v>31.66399176</v>
      </c>
      <c r="P690" s="49"/>
      <c r="Q690" s="50">
        <v>0.0</v>
      </c>
      <c r="R690" s="51"/>
      <c r="S690" s="51"/>
      <c r="U690" s="52">
        <v>44261.0</v>
      </c>
      <c r="V690" s="53">
        <v>5.997</v>
      </c>
      <c r="W690" s="53">
        <v>6.017</v>
      </c>
      <c r="X690" s="53">
        <v>6.017</v>
      </c>
      <c r="Y690" s="53">
        <v>5.997</v>
      </c>
    </row>
    <row r="691">
      <c r="A691" s="44">
        <v>45303.0</v>
      </c>
      <c r="B691" s="45">
        <v>220.199997</v>
      </c>
      <c r="C691" s="45">
        <v>224.0</v>
      </c>
      <c r="D691" s="45">
        <v>217.0</v>
      </c>
      <c r="E691" s="45">
        <v>217.850006</v>
      </c>
      <c r="F691" s="45">
        <v>217.850006</v>
      </c>
      <c r="G691" s="45">
        <v>538692.0</v>
      </c>
      <c r="H691" s="45">
        <f>(G691-'Descriptive Stats'!$B$55)/('Descriptive Stats'!$B$56-'Descriptive Stats'!$B$55)</f>
        <v>0.0270761569</v>
      </c>
      <c r="I691" s="46">
        <f t="shared" si="2"/>
        <v>0.9979386304</v>
      </c>
      <c r="J691" s="46">
        <f t="shared" si="3"/>
        <v>-0.002061369646</v>
      </c>
      <c r="K691" s="47">
        <f t="shared" si="1"/>
        <v>7</v>
      </c>
      <c r="L691" s="47">
        <f>(K691-'Descriptive Stats'!$B$60)/('Descriptive Stats'!$B$61-'Descriptive Stats'!$B$60)</f>
        <v>0.1756169384</v>
      </c>
      <c r="M691" s="57">
        <f t="shared" si="4"/>
        <v>-0.2061369646</v>
      </c>
      <c r="N691" s="55">
        <f>(M691-'Descriptive Stats'!$B$65)/('Descriptive Stats'!$B$66-'Descriptive Stats'!$B$65)</f>
        <v>0.3812267102</v>
      </c>
      <c r="O691" s="58">
        <f t="shared" si="5"/>
        <v>-35.36918815</v>
      </c>
      <c r="P691" s="49"/>
      <c r="Q691" s="50">
        <v>0.0</v>
      </c>
      <c r="R691" s="51"/>
      <c r="S691" s="51"/>
      <c r="U691" s="52">
        <v>44233.0</v>
      </c>
      <c r="V691" s="53">
        <v>6.005</v>
      </c>
      <c r="W691" s="53">
        <v>6.032</v>
      </c>
      <c r="X691" s="53">
        <v>6.032</v>
      </c>
      <c r="Y691" s="53">
        <v>6.005</v>
      </c>
    </row>
    <row r="692">
      <c r="A692" s="44">
        <v>45306.0</v>
      </c>
      <c r="B692" s="45">
        <v>218.800003</v>
      </c>
      <c r="C692" s="45">
        <v>221.350006</v>
      </c>
      <c r="D692" s="45">
        <v>212.100006</v>
      </c>
      <c r="E692" s="45">
        <v>213.25</v>
      </c>
      <c r="F692" s="45">
        <v>213.25</v>
      </c>
      <c r="G692" s="45">
        <v>707464.0</v>
      </c>
      <c r="H692" s="45">
        <f>(G692-'Descriptive Stats'!$B$55)/('Descriptive Stats'!$B$56-'Descriptive Stats'!$B$55)</f>
        <v>0.03657003357</v>
      </c>
      <c r="I692" s="46">
        <f t="shared" si="2"/>
        <v>0.9788845266</v>
      </c>
      <c r="J692" s="46">
        <f t="shared" si="3"/>
        <v>-0.02111547337</v>
      </c>
      <c r="K692" s="47">
        <f t="shared" si="1"/>
        <v>9.25</v>
      </c>
      <c r="L692" s="47">
        <f>(K692-'Descriptive Stats'!$B$60)/('Descriptive Stats'!$B$61-'Descriptive Stats'!$B$60)</f>
        <v>0.2409289905</v>
      </c>
      <c r="M692" s="57">
        <f t="shared" si="4"/>
        <v>-2.111547337</v>
      </c>
      <c r="N692" s="55">
        <f>(M692-'Descriptive Stats'!$B$65)/('Descriptive Stats'!$B$66-'Descriptive Stats'!$B$65)</f>
        <v>0.3096019265</v>
      </c>
      <c r="O692" s="58">
        <f t="shared" si="5"/>
        <v>31.3299622</v>
      </c>
      <c r="P692" s="49"/>
      <c r="Q692" s="50">
        <v>0.0</v>
      </c>
      <c r="R692" s="51"/>
      <c r="S692" s="51"/>
      <c r="U692" s="52">
        <v>44202.0</v>
      </c>
      <c r="V692" s="53">
        <v>6.025</v>
      </c>
      <c r="W692" s="53">
        <v>6.032</v>
      </c>
      <c r="X692" s="53">
        <v>6.032</v>
      </c>
      <c r="Y692" s="53">
        <v>6.019</v>
      </c>
    </row>
    <row r="693">
      <c r="A693" s="44">
        <v>45307.0</v>
      </c>
      <c r="B693" s="45">
        <v>214.699997</v>
      </c>
      <c r="C693" s="45">
        <v>220.0</v>
      </c>
      <c r="D693" s="45">
        <v>211.949997</v>
      </c>
      <c r="E693" s="45">
        <v>213.899994</v>
      </c>
      <c r="F693" s="45">
        <v>213.899994</v>
      </c>
      <c r="G693" s="45">
        <v>762687.0</v>
      </c>
      <c r="H693" s="45">
        <f>(G693-'Descriptive Stats'!$B$55)/('Descriptive Stats'!$B$56-'Descriptive Stats'!$B$55)</f>
        <v>0.03967647511</v>
      </c>
      <c r="I693" s="46">
        <f t="shared" si="2"/>
        <v>1.003048038</v>
      </c>
      <c r="J693" s="46">
        <f t="shared" si="3"/>
        <v>0.003048037515</v>
      </c>
      <c r="K693" s="47">
        <f t="shared" si="1"/>
        <v>8.050003</v>
      </c>
      <c r="L693" s="47">
        <f>(K693-'Descriptive Stats'!$B$60)/('Descriptive Stats'!$B$61-'Descriptive Stats'!$B$60)</f>
        <v>0.2060959831</v>
      </c>
      <c r="M693" s="54">
        <f t="shared" si="4"/>
        <v>0.3048037515</v>
      </c>
      <c r="N693" s="55">
        <f>(M693-'Descriptive Stats'!$B$65)/('Descriptive Stats'!$B$66-'Descriptive Stats'!$B$65)</f>
        <v>0.4004330811</v>
      </c>
      <c r="O693" s="56">
        <f t="shared" si="5"/>
        <v>7.805768209</v>
      </c>
      <c r="P693" s="49"/>
      <c r="Q693" s="50">
        <v>0.0</v>
      </c>
      <c r="R693" s="51"/>
      <c r="S693" s="51"/>
      <c r="U693" s="52" t="s">
        <v>469</v>
      </c>
      <c r="V693" s="53">
        <v>6.022</v>
      </c>
      <c r="W693" s="53">
        <v>6.039</v>
      </c>
      <c r="X693" s="53">
        <v>6.039</v>
      </c>
      <c r="Y693" s="53">
        <v>6.019</v>
      </c>
    </row>
    <row r="694">
      <c r="A694" s="44">
        <v>45308.0</v>
      </c>
      <c r="B694" s="45">
        <v>213.0</v>
      </c>
      <c r="C694" s="45">
        <v>214.75</v>
      </c>
      <c r="D694" s="45">
        <v>206.050003</v>
      </c>
      <c r="E694" s="45">
        <v>207.050003</v>
      </c>
      <c r="F694" s="45">
        <v>207.050003</v>
      </c>
      <c r="G694" s="45">
        <v>920929.0</v>
      </c>
      <c r="H694" s="45">
        <f>(G694-'Descriptive Stats'!$B$55)/('Descriptive Stats'!$B$56-'Descriptive Stats'!$B$55)</f>
        <v>0.0485780111</v>
      </c>
      <c r="I694" s="46">
        <f t="shared" si="2"/>
        <v>0.9679757308</v>
      </c>
      <c r="J694" s="46">
        <f t="shared" si="3"/>
        <v>-0.03202426925</v>
      </c>
      <c r="K694" s="47">
        <f t="shared" si="1"/>
        <v>8.699997</v>
      </c>
      <c r="L694" s="47">
        <f>(K694-'Descriptive Stats'!$B$60)/('Descriptive Stats'!$B$61-'Descriptive Stats'!$B$60)</f>
        <v>0.2249637351</v>
      </c>
      <c r="M694" s="57">
        <f t="shared" si="4"/>
        <v>-3.202426925</v>
      </c>
      <c r="N694" s="55">
        <f>(M694-'Descriptive Stats'!$B$65)/('Descriptive Stats'!$B$66-'Descriptive Stats'!$B$65)</f>
        <v>0.2685955292</v>
      </c>
      <c r="O694" s="56">
        <f t="shared" si="5"/>
        <v>20.74796083</v>
      </c>
      <c r="P694" s="49"/>
      <c r="Q694" s="50">
        <v>0.0</v>
      </c>
      <c r="R694" s="51"/>
      <c r="S694" s="51"/>
      <c r="U694" s="52" t="s">
        <v>470</v>
      </c>
      <c r="V694" s="53">
        <v>6.003</v>
      </c>
      <c r="W694" s="53">
        <v>5.997</v>
      </c>
      <c r="X694" s="53">
        <v>6.003</v>
      </c>
      <c r="Y694" s="53">
        <v>5.979</v>
      </c>
    </row>
    <row r="695">
      <c r="A695" s="44">
        <v>45309.0</v>
      </c>
      <c r="B695" s="45">
        <v>207.0</v>
      </c>
      <c r="C695" s="45">
        <v>210.0</v>
      </c>
      <c r="D695" s="45">
        <v>201.149994</v>
      </c>
      <c r="E695" s="45">
        <v>204.800003</v>
      </c>
      <c r="F695" s="45">
        <v>204.800003</v>
      </c>
      <c r="G695" s="45">
        <v>741965.0</v>
      </c>
      <c r="H695" s="45">
        <f>(G695-'Descriptive Stats'!$B$55)/('Descriptive Stats'!$B$56-'Descriptive Stats'!$B$55)</f>
        <v>0.03851080715</v>
      </c>
      <c r="I695" s="46">
        <f t="shared" si="2"/>
        <v>0.9891330598</v>
      </c>
      <c r="J695" s="46">
        <f t="shared" si="3"/>
        <v>-0.0108669402</v>
      </c>
      <c r="K695" s="47">
        <f t="shared" si="1"/>
        <v>8.850006</v>
      </c>
      <c r="L695" s="47">
        <f>(K695-'Descriptive Stats'!$B$60)/('Descriptive Stats'!$B$61-'Descriptive Stats'!$B$60)</f>
        <v>0.2293181332</v>
      </c>
      <c r="M695" s="57">
        <f t="shared" si="4"/>
        <v>-1.08669402</v>
      </c>
      <c r="N695" s="55">
        <f>(M695-'Descriptive Stats'!$B$65)/('Descriptive Stats'!$B$66-'Descriptive Stats'!$B$65)</f>
        <v>0.348126382</v>
      </c>
      <c r="O695" s="56">
        <f t="shared" si="5"/>
        <v>-19.4329856</v>
      </c>
      <c r="P695" s="49"/>
      <c r="Q695" s="50">
        <v>0.0</v>
      </c>
      <c r="R695" s="51"/>
      <c r="S695" s="51"/>
      <c r="U695" s="52" t="s">
        <v>471</v>
      </c>
      <c r="V695" s="53">
        <v>5.987</v>
      </c>
      <c r="W695" s="53">
        <v>6.0</v>
      </c>
      <c r="X695" s="53">
        <v>6.0</v>
      </c>
      <c r="Y695" s="53">
        <v>5.978</v>
      </c>
    </row>
    <row r="696">
      <c r="A696" s="44">
        <v>45310.0</v>
      </c>
      <c r="B696" s="45">
        <v>205.949997</v>
      </c>
      <c r="C696" s="45">
        <v>209.899994</v>
      </c>
      <c r="D696" s="45">
        <v>203.0</v>
      </c>
      <c r="E696" s="45">
        <v>203.850006</v>
      </c>
      <c r="F696" s="45">
        <v>203.850006</v>
      </c>
      <c r="G696" s="45">
        <v>803179.0</v>
      </c>
      <c r="H696" s="45">
        <f>(G696-'Descriptive Stats'!$B$55)/('Descriptive Stats'!$B$56-'Descriptive Stats'!$B$55)</f>
        <v>0.04195425847</v>
      </c>
      <c r="I696" s="46">
        <f t="shared" si="2"/>
        <v>0.9953613428</v>
      </c>
      <c r="J696" s="46">
        <f t="shared" si="3"/>
        <v>-0.004638657159</v>
      </c>
      <c r="K696" s="47">
        <f t="shared" si="1"/>
        <v>6.899994</v>
      </c>
      <c r="L696" s="47">
        <f>(K696-'Descriptive Stats'!$B$60)/('Descriptive Stats'!$B$61-'Descriptive Stats'!$B$60)</f>
        <v>0.1727140063</v>
      </c>
      <c r="M696" s="57">
        <f t="shared" si="4"/>
        <v>-0.4638657159</v>
      </c>
      <c r="N696" s="55">
        <f>(M696-'Descriptive Stats'!$B$65)/('Descriptive Stats'!$B$66-'Descriptive Stats'!$B$65)</f>
        <v>0.3715386313</v>
      </c>
      <c r="O696" s="58">
        <f t="shared" si="5"/>
        <v>8.250254392</v>
      </c>
      <c r="P696" s="49"/>
      <c r="Q696" s="50">
        <v>0.0</v>
      </c>
      <c r="R696" s="51"/>
      <c r="S696" s="51"/>
      <c r="U696" s="52" t="s">
        <v>472</v>
      </c>
      <c r="V696" s="53">
        <v>5.972</v>
      </c>
      <c r="W696" s="53">
        <v>5.989</v>
      </c>
      <c r="X696" s="53">
        <v>5.989</v>
      </c>
      <c r="Y696" s="53">
        <v>5.972</v>
      </c>
    </row>
    <row r="697">
      <c r="A697" s="44">
        <v>45314.0</v>
      </c>
      <c r="B697" s="45">
        <v>205.800003</v>
      </c>
      <c r="C697" s="45">
        <v>208.699997</v>
      </c>
      <c r="D697" s="45">
        <v>189.199997</v>
      </c>
      <c r="E697" s="45">
        <v>193.399994</v>
      </c>
      <c r="F697" s="45">
        <v>193.399994</v>
      </c>
      <c r="G697" s="45">
        <v>891971.0</v>
      </c>
      <c r="H697" s="45">
        <f>(G697-'Descriptive Stats'!$B$55)/('Descriptive Stats'!$B$56-'Descriptive Stats'!$B$55)</f>
        <v>0.0469490461</v>
      </c>
      <c r="I697" s="46">
        <f t="shared" si="2"/>
        <v>0.9487367589</v>
      </c>
      <c r="J697" s="46">
        <f t="shared" si="3"/>
        <v>-0.05126324107</v>
      </c>
      <c r="K697" s="47">
        <f t="shared" si="1"/>
        <v>19.5</v>
      </c>
      <c r="L697" s="47">
        <f>(K697-'Descriptive Stats'!$B$60)/('Descriptive Stats'!$B$61-'Descriptive Stats'!$B$60)</f>
        <v>0.5384616724</v>
      </c>
      <c r="M697" s="57">
        <f t="shared" si="4"/>
        <v>-5.126324107</v>
      </c>
      <c r="N697" s="55">
        <f>(M697-'Descriptive Stats'!$B$65)/('Descriptive Stats'!$B$66-'Descriptive Stats'!$B$65)</f>
        <v>0.1962758223</v>
      </c>
      <c r="O697" s="56">
        <f t="shared" si="5"/>
        <v>11.05506992</v>
      </c>
      <c r="P697" s="49"/>
      <c r="Q697" s="50">
        <v>0.0</v>
      </c>
      <c r="R697" s="51"/>
      <c r="S697" s="51"/>
      <c r="U697" s="52" t="s">
        <v>473</v>
      </c>
      <c r="V697" s="53">
        <v>5.972</v>
      </c>
      <c r="W697" s="53">
        <v>5.985</v>
      </c>
      <c r="X697" s="53">
        <v>5.985</v>
      </c>
      <c r="Y697" s="53">
        <v>5.971</v>
      </c>
    </row>
    <row r="698">
      <c r="A698" s="44">
        <v>45315.0</v>
      </c>
      <c r="B698" s="45">
        <v>195.600006</v>
      </c>
      <c r="C698" s="45">
        <v>205.25</v>
      </c>
      <c r="D698" s="45">
        <v>195.100006</v>
      </c>
      <c r="E698" s="45">
        <v>201.699997</v>
      </c>
      <c r="F698" s="45">
        <v>201.699997</v>
      </c>
      <c r="G698" s="45">
        <v>716212.0</v>
      </c>
      <c r="H698" s="45">
        <f>(G698-'Descriptive Stats'!$B$55)/('Descriptive Stats'!$B$56-'Descriptive Stats'!$B$55)</f>
        <v>0.03706213198</v>
      </c>
      <c r="I698" s="46">
        <f t="shared" si="2"/>
        <v>1.042916253</v>
      </c>
      <c r="J698" s="46">
        <f t="shared" si="3"/>
        <v>0.04291625262</v>
      </c>
      <c r="K698" s="47">
        <f t="shared" si="1"/>
        <v>10.149994</v>
      </c>
      <c r="L698" s="47">
        <f>(K698-'Descriptive Stats'!$B$60)/('Descriptive Stats'!$B$61-'Descriptive Stats'!$B$60)</f>
        <v>0.2670536372</v>
      </c>
      <c r="M698" s="54">
        <f t="shared" si="4"/>
        <v>4.291625262</v>
      </c>
      <c r="N698" s="55">
        <f>(M698-'Descriptive Stats'!$B$65)/('Descriptive Stats'!$B$66-'Descriptive Stats'!$B$65)</f>
        <v>0.5502985552</v>
      </c>
      <c r="O698" s="58">
        <f t="shared" si="5"/>
        <v>-19.70456439</v>
      </c>
      <c r="P698" s="49"/>
      <c r="Q698" s="50">
        <v>0.0</v>
      </c>
      <c r="R698" s="51"/>
      <c r="S698" s="51"/>
      <c r="U698" s="52" t="s">
        <v>474</v>
      </c>
      <c r="V698" s="53">
        <v>5.977</v>
      </c>
      <c r="W698" s="53">
        <v>5.967</v>
      </c>
      <c r="X698" s="53">
        <v>5.978</v>
      </c>
      <c r="Y698" s="53">
        <v>5.958</v>
      </c>
    </row>
    <row r="699">
      <c r="A699" s="44">
        <v>45316.0</v>
      </c>
      <c r="B699" s="45">
        <v>201.600006</v>
      </c>
      <c r="C699" s="45">
        <v>204.649994</v>
      </c>
      <c r="D699" s="45">
        <v>193.699997</v>
      </c>
      <c r="E699" s="45">
        <v>194.899994</v>
      </c>
      <c r="F699" s="45">
        <v>194.899994</v>
      </c>
      <c r="G699" s="45">
        <v>981838.0</v>
      </c>
      <c r="H699" s="45">
        <f>(G699-'Descriptive Stats'!$B$55)/('Descriptive Stats'!$B$56-'Descriptive Stats'!$B$55)</f>
        <v>0.05200430535</v>
      </c>
      <c r="I699" s="46">
        <f t="shared" si="2"/>
        <v>0.9662865488</v>
      </c>
      <c r="J699" s="46">
        <f t="shared" si="3"/>
        <v>-0.03371345117</v>
      </c>
      <c r="K699" s="47">
        <f t="shared" si="1"/>
        <v>10.949997</v>
      </c>
      <c r="L699" s="47">
        <f>(K699-'Descriptive Stats'!$B$60)/('Descriptive Stats'!$B$61-'Descriptive Stats'!$B$60)</f>
        <v>0.2902757873</v>
      </c>
      <c r="M699" s="57">
        <f t="shared" si="4"/>
        <v>-3.371345117</v>
      </c>
      <c r="N699" s="55">
        <f>(M699-'Descriptive Stats'!$B$65)/('Descriptive Stats'!$B$66-'Descriptive Stats'!$B$65)</f>
        <v>0.2622458582</v>
      </c>
      <c r="O699" s="56">
        <f t="shared" si="5"/>
        <v>37.0876221</v>
      </c>
      <c r="P699" s="49"/>
      <c r="Q699" s="50">
        <v>0.0</v>
      </c>
      <c r="R699" s="51"/>
      <c r="S699" s="51"/>
      <c r="U699" s="52" t="s">
        <v>475</v>
      </c>
      <c r="V699" s="53">
        <v>5.968</v>
      </c>
      <c r="W699" s="53">
        <v>5.986</v>
      </c>
      <c r="X699" s="53">
        <v>5.986</v>
      </c>
      <c r="Y699" s="53">
        <v>5.966</v>
      </c>
    </row>
    <row r="700">
      <c r="A700" s="44">
        <v>45320.0</v>
      </c>
      <c r="B700" s="45">
        <v>197.0</v>
      </c>
      <c r="C700" s="45">
        <v>215.899994</v>
      </c>
      <c r="D700" s="45">
        <v>196.5</v>
      </c>
      <c r="E700" s="45">
        <v>208.25</v>
      </c>
      <c r="F700" s="45">
        <v>208.25</v>
      </c>
      <c r="G700" s="45">
        <v>3032940.0</v>
      </c>
      <c r="H700" s="45">
        <f>(G700-'Descriptive Stats'!$B$55)/('Descriptive Stats'!$B$56-'Descriptive Stats'!$B$55)</f>
        <v>0.1673842821</v>
      </c>
      <c r="I700" s="46">
        <f t="shared" si="2"/>
        <v>1.068496698</v>
      </c>
      <c r="J700" s="46">
        <f t="shared" si="3"/>
        <v>0.06849669785</v>
      </c>
      <c r="K700" s="47">
        <f t="shared" si="1"/>
        <v>19.399994</v>
      </c>
      <c r="L700" s="47">
        <f>(K700-'Descriptive Stats'!$B$60)/('Descriptive Stats'!$B$61-'Descriptive Stats'!$B$60)</f>
        <v>0.5355587404</v>
      </c>
      <c r="M700" s="54">
        <f t="shared" si="4"/>
        <v>6.849669785</v>
      </c>
      <c r="N700" s="55">
        <f>(M700-'Descriptive Stats'!$B$65)/('Descriptive Stats'!$B$66-'Descriptive Stats'!$B$65)</f>
        <v>0.6464559964</v>
      </c>
      <c r="O700" s="58">
        <f t="shared" si="5"/>
        <v>208.9043203</v>
      </c>
      <c r="P700" s="49"/>
      <c r="Q700" s="50">
        <v>0.0</v>
      </c>
      <c r="R700" s="51"/>
      <c r="S700" s="51"/>
      <c r="U700" s="52" t="s">
        <v>476</v>
      </c>
      <c r="V700" s="53">
        <v>5.975</v>
      </c>
      <c r="W700" s="53">
        <v>5.979</v>
      </c>
      <c r="X700" s="53">
        <v>5.986</v>
      </c>
      <c r="Y700" s="53">
        <v>5.968</v>
      </c>
    </row>
    <row r="701">
      <c r="A701" s="44">
        <v>45321.0</v>
      </c>
      <c r="B701" s="45">
        <v>210.0</v>
      </c>
      <c r="C701" s="45">
        <v>213.5</v>
      </c>
      <c r="D701" s="45">
        <v>206.5</v>
      </c>
      <c r="E701" s="45">
        <v>207.600006</v>
      </c>
      <c r="F701" s="45">
        <v>207.600006</v>
      </c>
      <c r="G701" s="45">
        <v>1017275.0</v>
      </c>
      <c r="H701" s="45">
        <f>(G701-'Descriptive Stats'!$B$55)/('Descriptive Stats'!$B$56-'Descriptive Stats'!$B$55)</f>
        <v>0.05399773144</v>
      </c>
      <c r="I701" s="46">
        <f t="shared" si="2"/>
        <v>0.9968787803</v>
      </c>
      <c r="J701" s="46">
        <f t="shared" si="3"/>
        <v>-0.003121219688</v>
      </c>
      <c r="K701" s="47">
        <f t="shared" si="1"/>
        <v>7</v>
      </c>
      <c r="L701" s="47">
        <f>(K701-'Descriptive Stats'!$B$60)/('Descriptive Stats'!$B$61-'Descriptive Stats'!$B$60)</f>
        <v>0.1756169384</v>
      </c>
      <c r="M701" s="57">
        <f t="shared" si="4"/>
        <v>-0.3121219688</v>
      </c>
      <c r="N701" s="55">
        <f>(M701-'Descriptive Stats'!$B$65)/('Descriptive Stats'!$B$66-'Descriptive Stats'!$B$65)</f>
        <v>0.3772427112</v>
      </c>
      <c r="O701" s="56">
        <f t="shared" si="5"/>
        <v>-66.45911228</v>
      </c>
      <c r="P701" s="49"/>
      <c r="Q701" s="50">
        <v>0.0</v>
      </c>
      <c r="R701" s="51"/>
      <c r="S701" s="51"/>
      <c r="U701" s="52" t="s">
        <v>477</v>
      </c>
      <c r="V701" s="53">
        <v>5.976</v>
      </c>
      <c r="W701" s="53">
        <v>5.978</v>
      </c>
      <c r="X701" s="53">
        <v>5.982</v>
      </c>
      <c r="Y701" s="53">
        <v>5.974</v>
      </c>
    </row>
    <row r="702">
      <c r="A702" s="44">
        <v>45322.0</v>
      </c>
      <c r="B702" s="45">
        <v>207.5</v>
      </c>
      <c r="C702" s="45">
        <v>210.600006</v>
      </c>
      <c r="D702" s="45">
        <v>202.350006</v>
      </c>
      <c r="E702" s="45">
        <v>205.600006</v>
      </c>
      <c r="F702" s="45">
        <v>205.600006</v>
      </c>
      <c r="G702" s="45">
        <v>648749.0</v>
      </c>
      <c r="H702" s="45">
        <f>(G702-'Descriptive Stats'!$B$55)/('Descriptive Stats'!$B$56-'Descriptive Stats'!$B$55)</f>
        <v>0.03326715769</v>
      </c>
      <c r="I702" s="46">
        <f t="shared" si="2"/>
        <v>0.9903660889</v>
      </c>
      <c r="J702" s="46">
        <f t="shared" si="3"/>
        <v>-0.00963391109</v>
      </c>
      <c r="K702" s="47">
        <f t="shared" si="1"/>
        <v>8.25</v>
      </c>
      <c r="L702" s="47">
        <f>(K702-'Descriptive Stats'!$B$60)/('Descriptive Stats'!$B$61-'Descriptive Stats'!$B$60)</f>
        <v>0.2119014118</v>
      </c>
      <c r="M702" s="57">
        <f t="shared" si="4"/>
        <v>-0.963391109</v>
      </c>
      <c r="N702" s="55">
        <f>(M702-'Descriptive Stats'!$B$65)/('Descriptive Stats'!$B$66-'Descriptive Stats'!$B$65)</f>
        <v>0.3527613648</v>
      </c>
      <c r="O702" s="58">
        <f t="shared" si="5"/>
        <v>-36.22678234</v>
      </c>
      <c r="P702" s="49"/>
      <c r="Q702" s="50">
        <v>0.0</v>
      </c>
      <c r="R702" s="51"/>
      <c r="S702" s="51"/>
      <c r="U702" s="52" t="s">
        <v>478</v>
      </c>
      <c r="V702" s="53">
        <v>5.972</v>
      </c>
      <c r="W702" s="53">
        <v>5.989</v>
      </c>
      <c r="X702" s="53">
        <v>5.989</v>
      </c>
      <c r="Y702" s="53">
        <v>5.966</v>
      </c>
    </row>
    <row r="703">
      <c r="A703" s="44">
        <v>45323.0</v>
      </c>
      <c r="B703" s="45">
        <v>207.25</v>
      </c>
      <c r="C703" s="45">
        <v>221.699997</v>
      </c>
      <c r="D703" s="45">
        <v>205.800003</v>
      </c>
      <c r="E703" s="45">
        <v>210.199997</v>
      </c>
      <c r="F703" s="45">
        <v>210.199997</v>
      </c>
      <c r="G703" s="45">
        <v>2448739.0</v>
      </c>
      <c r="H703" s="45">
        <f>(G703-'Descriptive Stats'!$B$55)/('Descriptive Stats'!$B$56-'Descriptive Stats'!$B$55)</f>
        <v>0.1345214124</v>
      </c>
      <c r="I703" s="46">
        <f t="shared" si="2"/>
        <v>1.022373496</v>
      </c>
      <c r="J703" s="46">
        <f t="shared" si="3"/>
        <v>0.02237349643</v>
      </c>
      <c r="K703" s="47">
        <f t="shared" si="1"/>
        <v>15.899994</v>
      </c>
      <c r="L703" s="47">
        <f>(K703-'Descriptive Stats'!$B$60)/('Descriptive Stats'!$B$61-'Descriptive Stats'!$B$60)</f>
        <v>0.4339622149</v>
      </c>
      <c r="M703" s="54">
        <f t="shared" si="4"/>
        <v>2.237349643</v>
      </c>
      <c r="N703" s="55">
        <f>(M703-'Descriptive Stats'!$B$65)/('Descriptive Stats'!$B$66-'Descriptive Stats'!$B$65)</f>
        <v>0.4730778949</v>
      </c>
      <c r="O703" s="56">
        <f t="shared" si="5"/>
        <v>277.4555337</v>
      </c>
      <c r="P703" s="49"/>
      <c r="Q703" s="50">
        <v>0.0</v>
      </c>
      <c r="R703" s="51"/>
      <c r="S703" s="51"/>
      <c r="U703" s="52" t="s">
        <v>479</v>
      </c>
      <c r="V703" s="53">
        <v>5.986</v>
      </c>
      <c r="W703" s="53">
        <v>6.045</v>
      </c>
      <c r="X703" s="53">
        <v>6.045</v>
      </c>
      <c r="Y703" s="53">
        <v>5.985</v>
      </c>
    </row>
    <row r="704">
      <c r="A704" s="44">
        <v>45324.0</v>
      </c>
      <c r="B704" s="45">
        <v>210.899994</v>
      </c>
      <c r="C704" s="45">
        <v>215.0</v>
      </c>
      <c r="D704" s="45">
        <v>209.600006</v>
      </c>
      <c r="E704" s="45">
        <v>211.399994</v>
      </c>
      <c r="F704" s="45">
        <v>211.399994</v>
      </c>
      <c r="G704" s="45">
        <v>804622.0</v>
      </c>
      <c r="H704" s="45">
        <f>(G704-'Descriptive Stats'!$B$55)/('Descriptive Stats'!$B$56-'Descriptive Stats'!$B$55)</f>
        <v>0.04203543109</v>
      </c>
      <c r="I704" s="46">
        <f t="shared" si="2"/>
        <v>1.005708835</v>
      </c>
      <c r="J704" s="46">
        <f t="shared" si="3"/>
        <v>0.005708834525</v>
      </c>
      <c r="K704" s="47">
        <f t="shared" si="1"/>
        <v>5.399994</v>
      </c>
      <c r="L704" s="47">
        <f>(K704-'Descriptive Stats'!$B$60)/('Descriptive Stats'!$B$61-'Descriptive Stats'!$B$60)</f>
        <v>0.1291726382</v>
      </c>
      <c r="M704" s="54">
        <f t="shared" si="4"/>
        <v>0.5708834525</v>
      </c>
      <c r="N704" s="55">
        <f>(M704-'Descriptive Stats'!$B$65)/('Descriptive Stats'!$B$66-'Descriptive Stats'!$B$65)</f>
        <v>0.410435074</v>
      </c>
      <c r="O704" s="58">
        <f t="shared" si="5"/>
        <v>-67.14137358</v>
      </c>
      <c r="P704" s="49"/>
      <c r="Q704" s="50">
        <v>0.0</v>
      </c>
      <c r="R704" s="51"/>
      <c r="S704" s="51"/>
      <c r="U704" s="52">
        <v>44535.0</v>
      </c>
      <c r="V704" s="53">
        <v>6.01</v>
      </c>
      <c r="W704" s="53">
        <v>6.029</v>
      </c>
      <c r="X704" s="53">
        <v>6.029</v>
      </c>
      <c r="Y704" s="53">
        <v>6.002</v>
      </c>
    </row>
    <row r="705">
      <c r="A705" s="44">
        <v>45327.0</v>
      </c>
      <c r="B705" s="45">
        <v>212.350006</v>
      </c>
      <c r="C705" s="45">
        <v>214.600006</v>
      </c>
      <c r="D705" s="45">
        <v>207.5</v>
      </c>
      <c r="E705" s="45">
        <v>209.649994</v>
      </c>
      <c r="F705" s="45">
        <v>209.649994</v>
      </c>
      <c r="G705" s="45">
        <v>571480.0</v>
      </c>
      <c r="H705" s="45">
        <f>(G705-'Descriptive Stats'!$B$55)/('Descriptive Stats'!$B$56-'Descriptive Stats'!$B$55)</f>
        <v>0.02892056965</v>
      </c>
      <c r="I705" s="46">
        <f t="shared" si="2"/>
        <v>0.9917218541</v>
      </c>
      <c r="J705" s="46">
        <f t="shared" si="3"/>
        <v>-0.00827814593</v>
      </c>
      <c r="K705" s="47">
        <f t="shared" si="1"/>
        <v>7.100006</v>
      </c>
      <c r="L705" s="47">
        <f>(K705-'Descriptive Stats'!$B$60)/('Descriptive Stats'!$B$61-'Descriptive Stats'!$B$60)</f>
        <v>0.1785198704</v>
      </c>
      <c r="M705" s="57">
        <f t="shared" si="4"/>
        <v>-0.827814593</v>
      </c>
      <c r="N705" s="55">
        <f>(M705-'Descriptive Stats'!$B$65)/('Descriptive Stats'!$B$66-'Descriptive Stats'!$B$65)</f>
        <v>0.3578577151</v>
      </c>
      <c r="O705" s="56">
        <f t="shared" si="5"/>
        <v>-28.97534494</v>
      </c>
      <c r="P705" s="49"/>
      <c r="Q705" s="50">
        <v>0.0</v>
      </c>
      <c r="R705" s="51"/>
      <c r="S705" s="51"/>
      <c r="U705" s="52">
        <v>44505.0</v>
      </c>
      <c r="V705" s="53">
        <v>6.008</v>
      </c>
      <c r="W705" s="53">
        <v>6.03</v>
      </c>
      <c r="X705" s="53">
        <v>6.03</v>
      </c>
      <c r="Y705" s="53">
        <v>6.008</v>
      </c>
    </row>
    <row r="706">
      <c r="A706" s="44">
        <v>45328.0</v>
      </c>
      <c r="B706" s="45">
        <v>208.0</v>
      </c>
      <c r="C706" s="45">
        <v>211.300003</v>
      </c>
      <c r="D706" s="45">
        <v>206.800003</v>
      </c>
      <c r="E706" s="45">
        <v>207.699997</v>
      </c>
      <c r="F706" s="45">
        <v>207.699997</v>
      </c>
      <c r="G706" s="45">
        <v>593943.0</v>
      </c>
      <c r="H706" s="45">
        <f>(G706-'Descriptive Stats'!$B$55)/('Descriptive Stats'!$B$56-'Descriptive Stats'!$B$55)</f>
        <v>0.03018417351</v>
      </c>
      <c r="I706" s="46">
        <f t="shared" si="2"/>
        <v>0.9906987977</v>
      </c>
      <c r="J706" s="46">
        <f t="shared" si="3"/>
        <v>-0.00930120227</v>
      </c>
      <c r="K706" s="47">
        <f t="shared" si="1"/>
        <v>4.5</v>
      </c>
      <c r="L706" s="47">
        <f>(K706-'Descriptive Stats'!$B$60)/('Descriptive Stats'!$B$61-'Descriptive Stats'!$B$60)</f>
        <v>0.1030479916</v>
      </c>
      <c r="M706" s="57">
        <f t="shared" si="4"/>
        <v>-0.930120227</v>
      </c>
      <c r="N706" s="55">
        <f>(M706-'Descriptive Stats'!$B$65)/('Descriptive Stats'!$B$66-'Descriptive Stats'!$B$65)</f>
        <v>0.3540120244</v>
      </c>
      <c r="O706" s="58">
        <f t="shared" si="5"/>
        <v>3.93067124</v>
      </c>
      <c r="P706" s="49"/>
      <c r="Q706" s="50">
        <v>0.0</v>
      </c>
      <c r="R706" s="51"/>
      <c r="S706" s="51"/>
      <c r="U706" s="52">
        <v>44474.0</v>
      </c>
      <c r="V706" s="53">
        <v>6.014</v>
      </c>
      <c r="W706" s="53">
        <v>6.03</v>
      </c>
      <c r="X706" s="53">
        <v>6.03</v>
      </c>
      <c r="Y706" s="53">
        <v>6.006</v>
      </c>
    </row>
    <row r="707">
      <c r="A707" s="44">
        <v>45329.0</v>
      </c>
      <c r="B707" s="45">
        <v>213.0</v>
      </c>
      <c r="C707" s="45">
        <v>241.0</v>
      </c>
      <c r="D707" s="45">
        <v>211.149994</v>
      </c>
      <c r="E707" s="45">
        <v>236.149994</v>
      </c>
      <c r="F707" s="45">
        <v>236.149994</v>
      </c>
      <c r="G707" s="45">
        <v>1.0818177E7</v>
      </c>
      <c r="H707" s="45">
        <f>(G707-'Descriptive Stats'!$B$55)/('Descriptive Stats'!$B$56-'Descriptive Stats'!$B$55)</f>
        <v>0.6053246983</v>
      </c>
      <c r="I707" s="46">
        <f t="shared" si="2"/>
        <v>1.136976396</v>
      </c>
      <c r="J707" s="46">
        <f t="shared" si="3"/>
        <v>0.1369763958</v>
      </c>
      <c r="K707" s="47">
        <f t="shared" si="1"/>
        <v>29.850006</v>
      </c>
      <c r="L707" s="47">
        <f>(K707-'Descriptive Stats'!$B$60)/('Descriptive Stats'!$B$61-'Descriptive Stats'!$B$60)</f>
        <v>0.8388972864</v>
      </c>
      <c r="M707" s="54">
        <f t="shared" si="4"/>
        <v>13.69763958</v>
      </c>
      <c r="N707" s="55">
        <f>(M707-'Descriptive Stats'!$B$65)/('Descriptive Stats'!$B$66-'Descriptive Stats'!$B$65)</f>
        <v>0.9038726469</v>
      </c>
      <c r="O707" s="58">
        <f t="shared" si="5"/>
        <v>1721.416702</v>
      </c>
      <c r="P707" s="65" t="s">
        <v>259</v>
      </c>
      <c r="Q707" s="50">
        <v>0.5</v>
      </c>
      <c r="R707" s="51"/>
      <c r="S707" s="51"/>
      <c r="U707" s="52">
        <v>44382.0</v>
      </c>
      <c r="V707" s="53">
        <v>6.015</v>
      </c>
      <c r="W707" s="53">
        <v>6.005</v>
      </c>
      <c r="X707" s="53">
        <v>6.016</v>
      </c>
      <c r="Y707" s="53">
        <v>5.979</v>
      </c>
    </row>
    <row r="708">
      <c r="A708" s="44">
        <v>45330.0</v>
      </c>
      <c r="B708" s="45">
        <v>240.449997</v>
      </c>
      <c r="C708" s="45">
        <v>254.0</v>
      </c>
      <c r="D708" s="45">
        <v>238.100006</v>
      </c>
      <c r="E708" s="45">
        <v>252.050003</v>
      </c>
      <c r="F708" s="45">
        <v>252.050003</v>
      </c>
      <c r="G708" s="45">
        <v>8562319.0</v>
      </c>
      <c r="H708" s="45">
        <f>(G708-'Descriptive Stats'!$B$55)/('Descriptive Stats'!$B$56-'Descriptive Stats'!$B$55)</f>
        <v>0.4784266486</v>
      </c>
      <c r="I708" s="46">
        <f t="shared" si="2"/>
        <v>1.067330127</v>
      </c>
      <c r="J708" s="46">
        <f t="shared" si="3"/>
        <v>0.06733012663</v>
      </c>
      <c r="K708" s="47">
        <f t="shared" si="1"/>
        <v>15.899994</v>
      </c>
      <c r="L708" s="47">
        <f>(K708-'Descriptive Stats'!$B$60)/('Descriptive Stats'!$B$61-'Descriptive Stats'!$B$60)</f>
        <v>0.4339622149</v>
      </c>
      <c r="M708" s="54">
        <f t="shared" si="4"/>
        <v>6.733012663</v>
      </c>
      <c r="N708" s="55">
        <f>(M708-'Descriptive Stats'!$B$65)/('Descriptive Stats'!$B$66-'Descriptive Stats'!$B$65)</f>
        <v>0.6420708302</v>
      </c>
      <c r="O708" s="56">
        <f t="shared" si="5"/>
        <v>-20.85247819</v>
      </c>
      <c r="P708" s="49"/>
      <c r="Q708" s="50">
        <v>0.0</v>
      </c>
      <c r="R708" s="51"/>
      <c r="S708" s="51"/>
      <c r="U708" s="52">
        <v>44352.0</v>
      </c>
      <c r="V708" s="53">
        <v>5.974</v>
      </c>
      <c r="W708" s="53">
        <v>5.988</v>
      </c>
      <c r="X708" s="53">
        <v>5.995</v>
      </c>
      <c r="Y708" s="53">
        <v>5.974</v>
      </c>
    </row>
    <row r="709">
      <c r="A709" s="44">
        <v>45331.0</v>
      </c>
      <c r="B709" s="45">
        <v>256.899994</v>
      </c>
      <c r="C709" s="45">
        <v>269.799988</v>
      </c>
      <c r="D709" s="45">
        <v>255.0</v>
      </c>
      <c r="E709" s="45">
        <v>261.649994</v>
      </c>
      <c r="F709" s="45">
        <v>261.649994</v>
      </c>
      <c r="G709" s="45">
        <v>8799088.0</v>
      </c>
      <c r="H709" s="45">
        <f>(G709-'Descriptive Stats'!$B$55)/('Descriptive Stats'!$B$56-'Descriptive Stats'!$B$55)</f>
        <v>0.4917455385</v>
      </c>
      <c r="I709" s="46">
        <f t="shared" si="2"/>
        <v>1.038087645</v>
      </c>
      <c r="J709" s="46">
        <f t="shared" si="3"/>
        <v>0.03808764486</v>
      </c>
      <c r="K709" s="47">
        <f t="shared" si="1"/>
        <v>14.799988</v>
      </c>
      <c r="L709" s="47">
        <f>(K709-'Descriptive Stats'!$B$60)/('Descriptive Stats'!$B$61-'Descriptive Stats'!$B$60)</f>
        <v>0.4020317041</v>
      </c>
      <c r="M709" s="54">
        <f t="shared" si="4"/>
        <v>3.808764486</v>
      </c>
      <c r="N709" s="55">
        <f>(M709-'Descriptive Stats'!$B$65)/('Descriptive Stats'!$B$66-'Descriptive Stats'!$B$65)</f>
        <v>0.5321477152</v>
      </c>
      <c r="O709" s="58">
        <f t="shared" si="5"/>
        <v>2.765243855</v>
      </c>
      <c r="P709" s="49"/>
      <c r="Q709" s="50">
        <v>0.0</v>
      </c>
      <c r="R709" s="51"/>
      <c r="S709" s="51"/>
      <c r="U709" s="52">
        <v>44321.0</v>
      </c>
      <c r="V709" s="53">
        <v>5.978</v>
      </c>
      <c r="W709" s="53">
        <v>6.009</v>
      </c>
      <c r="X709" s="53">
        <v>6.009</v>
      </c>
      <c r="Y709" s="53">
        <v>5.976</v>
      </c>
    </row>
    <row r="710">
      <c r="A710" s="44">
        <v>45334.0</v>
      </c>
      <c r="B710" s="45">
        <v>269.950012</v>
      </c>
      <c r="C710" s="45">
        <v>289.75</v>
      </c>
      <c r="D710" s="45">
        <v>265.549988</v>
      </c>
      <c r="E710" s="45">
        <v>280.549988</v>
      </c>
      <c r="F710" s="45">
        <v>280.549988</v>
      </c>
      <c r="G710" s="45">
        <v>1.1708476E7</v>
      </c>
      <c r="H710" s="45">
        <f>(G710-'Descriptive Stats'!$B$55)/('Descriptive Stats'!$B$56-'Descriptive Stats'!$B$55)</f>
        <v>0.6554063997</v>
      </c>
      <c r="I710" s="46">
        <f t="shared" si="2"/>
        <v>1.072233879</v>
      </c>
      <c r="J710" s="46">
        <f t="shared" si="3"/>
        <v>0.07223387897</v>
      </c>
      <c r="K710" s="47">
        <f t="shared" si="1"/>
        <v>24.200012</v>
      </c>
      <c r="L710" s="47">
        <f>(K710-'Descriptive Stats'!$B$60)/('Descriptive Stats'!$B$61-'Descriptive Stats'!$B$60)</f>
        <v>0.6748916408</v>
      </c>
      <c r="M710" s="54">
        <f t="shared" si="4"/>
        <v>7.223387897</v>
      </c>
      <c r="N710" s="55">
        <f>(M710-'Descriptive Stats'!$B$65)/('Descriptive Stats'!$B$66-'Descriptive Stats'!$B$65)</f>
        <v>0.6605041402</v>
      </c>
      <c r="O710" s="56">
        <f t="shared" si="5"/>
        <v>33.06465397</v>
      </c>
      <c r="P710" s="49"/>
      <c r="Q710" s="50">
        <v>0.0</v>
      </c>
      <c r="R710" s="51"/>
      <c r="S710" s="51"/>
      <c r="U710" s="52">
        <v>44291.0</v>
      </c>
      <c r="V710" s="53">
        <v>6.015</v>
      </c>
      <c r="W710" s="53">
        <v>6.048</v>
      </c>
      <c r="X710" s="53">
        <v>6.048</v>
      </c>
      <c r="Y710" s="53">
        <v>5.997</v>
      </c>
    </row>
    <row r="711">
      <c r="A711" s="44">
        <v>45335.0</v>
      </c>
      <c r="B711" s="45">
        <v>281.899994</v>
      </c>
      <c r="C711" s="45">
        <v>284.5</v>
      </c>
      <c r="D711" s="45">
        <v>253.100006</v>
      </c>
      <c r="E711" s="45">
        <v>261.25</v>
      </c>
      <c r="F711" s="45">
        <v>261.25</v>
      </c>
      <c r="G711" s="45">
        <v>4255856.0</v>
      </c>
      <c r="H711" s="45">
        <f>(G711-'Descriptive Stats'!$B$55)/('Descriptive Stats'!$B$56-'Descriptive Stats'!$B$55)</f>
        <v>0.2361765799</v>
      </c>
      <c r="I711" s="46">
        <f t="shared" si="2"/>
        <v>0.9312065984</v>
      </c>
      <c r="J711" s="46">
        <f t="shared" si="3"/>
        <v>-0.06879340162</v>
      </c>
      <c r="K711" s="47">
        <f t="shared" si="1"/>
        <v>31.399994</v>
      </c>
      <c r="L711" s="47">
        <f>(K711-'Descriptive Stats'!$B$60)/('Descriptive Stats'!$B$61-'Descriptive Stats'!$B$60)</f>
        <v>0.8838896851</v>
      </c>
      <c r="M711" s="57">
        <f t="shared" si="4"/>
        <v>-6.879340162</v>
      </c>
      <c r="N711" s="55">
        <f>(M711-'Descriptive Stats'!$B$65)/('Descriptive Stats'!$B$66-'Descriptive Stats'!$B$65)</f>
        <v>0.1303795735</v>
      </c>
      <c r="O711" s="58">
        <f t="shared" si="5"/>
        <v>-63.65149487</v>
      </c>
      <c r="P711" s="49"/>
      <c r="Q711" s="50">
        <v>0.0</v>
      </c>
      <c r="R711" s="51"/>
      <c r="S711" s="51"/>
      <c r="U711" s="52">
        <v>44260.0</v>
      </c>
      <c r="V711" s="53">
        <v>6.001</v>
      </c>
      <c r="W711" s="53">
        <v>6.029</v>
      </c>
      <c r="X711" s="53">
        <v>6.029</v>
      </c>
      <c r="Y711" s="53">
        <v>6.001</v>
      </c>
    </row>
    <row r="712">
      <c r="A712" s="44">
        <v>45336.0</v>
      </c>
      <c r="B712" s="45">
        <v>258.600006</v>
      </c>
      <c r="C712" s="45">
        <v>269.399994</v>
      </c>
      <c r="D712" s="45">
        <v>250.300003</v>
      </c>
      <c r="E712" s="45">
        <v>264.700012</v>
      </c>
      <c r="F712" s="45">
        <v>264.700012</v>
      </c>
      <c r="G712" s="45">
        <v>1549008.0</v>
      </c>
      <c r="H712" s="45">
        <f>(G712-'Descriptive Stats'!$B$55)/('Descriptive Stats'!$B$56-'Descriptive Stats'!$B$55)</f>
        <v>0.08390913573</v>
      </c>
      <c r="I712" s="46">
        <f t="shared" si="2"/>
        <v>1.013205788</v>
      </c>
      <c r="J712" s="46">
        <f t="shared" si="3"/>
        <v>0.01320578756</v>
      </c>
      <c r="K712" s="47">
        <f t="shared" si="1"/>
        <v>19.099991</v>
      </c>
      <c r="L712" s="47">
        <f>(K712-'Descriptive Stats'!$B$60)/('Descriptive Stats'!$B$61-'Descriptive Stats'!$B$60)</f>
        <v>0.5268503797</v>
      </c>
      <c r="M712" s="54">
        <f t="shared" si="4"/>
        <v>1.320578756</v>
      </c>
      <c r="N712" s="55">
        <f>(M712-'Descriptive Stats'!$B$65)/('Descriptive Stats'!$B$66-'Descriptive Stats'!$B$65)</f>
        <v>0.438616281</v>
      </c>
      <c r="O712" s="58">
        <f t="shared" si="5"/>
        <v>-63.60290386</v>
      </c>
      <c r="P712" s="49"/>
      <c r="Q712" s="50">
        <v>0.0</v>
      </c>
      <c r="R712" s="51"/>
      <c r="S712" s="51"/>
      <c r="U712" s="52" t="s">
        <v>480</v>
      </c>
      <c r="V712" s="53">
        <v>6.03</v>
      </c>
      <c r="W712" s="53">
        <v>6.065</v>
      </c>
      <c r="X712" s="53">
        <v>6.071</v>
      </c>
      <c r="Y712" s="53">
        <v>6.028</v>
      </c>
    </row>
    <row r="713">
      <c r="A713" s="44">
        <v>45337.0</v>
      </c>
      <c r="B713" s="45">
        <v>266.5</v>
      </c>
      <c r="C713" s="45">
        <v>267.450012</v>
      </c>
      <c r="D713" s="45">
        <v>261.0</v>
      </c>
      <c r="E713" s="45">
        <v>262.600006</v>
      </c>
      <c r="F713" s="45">
        <v>262.600006</v>
      </c>
      <c r="G713" s="45">
        <v>748260.0</v>
      </c>
      <c r="H713" s="45">
        <f>(G713-'Descriptive Stats'!$B$55)/('Descriptive Stats'!$B$56-'Descriptive Stats'!$B$55)</f>
        <v>0.03886491775</v>
      </c>
      <c r="I713" s="46">
        <f t="shared" si="2"/>
        <v>0.9920664681</v>
      </c>
      <c r="J713" s="46">
        <f t="shared" si="3"/>
        <v>-0.007933531941</v>
      </c>
      <c r="K713" s="47">
        <f t="shared" si="1"/>
        <v>6.450012</v>
      </c>
      <c r="L713" s="47">
        <f>(K713-'Descriptive Stats'!$B$60)/('Descriptive Stats'!$B$61-'Descriptive Stats'!$B$60)</f>
        <v>0.1596521184</v>
      </c>
      <c r="M713" s="57">
        <f t="shared" si="4"/>
        <v>-0.7933531941</v>
      </c>
      <c r="N713" s="55">
        <f>(M713-'Descriptive Stats'!$B$65)/('Descriptive Stats'!$B$66-'Descriptive Stats'!$B$65)</f>
        <v>0.3591531265</v>
      </c>
      <c r="O713" s="58">
        <f t="shared" si="5"/>
        <v>-51.69424561</v>
      </c>
      <c r="P713" s="49"/>
      <c r="Q713" s="50">
        <v>0.0</v>
      </c>
      <c r="R713" s="51"/>
      <c r="S713" s="51"/>
      <c r="U713" s="52" t="s">
        <v>481</v>
      </c>
      <c r="V713" s="53">
        <v>6.059</v>
      </c>
      <c r="W713" s="53">
        <v>6.072</v>
      </c>
      <c r="X713" s="53">
        <v>6.072</v>
      </c>
      <c r="Y713" s="53">
        <v>6.051</v>
      </c>
    </row>
    <row r="714">
      <c r="A714" s="44">
        <v>45338.0</v>
      </c>
      <c r="B714" s="45">
        <v>264.0</v>
      </c>
      <c r="C714" s="45">
        <v>272.850006</v>
      </c>
      <c r="D714" s="45">
        <v>262.049988</v>
      </c>
      <c r="E714" s="45">
        <v>266.299988</v>
      </c>
      <c r="F714" s="45">
        <v>266.299988</v>
      </c>
      <c r="G714" s="45">
        <v>1006483.0</v>
      </c>
      <c r="H714" s="45">
        <f>(G714-'Descriptive Stats'!$B$55)/('Descriptive Stats'!$B$56-'Descriptive Stats'!$B$55)</f>
        <v>0.05339065256</v>
      </c>
      <c r="I714" s="46">
        <f t="shared" si="2"/>
        <v>1.014089802</v>
      </c>
      <c r="J714" s="46">
        <f t="shared" si="3"/>
        <v>0.01408980166</v>
      </c>
      <c r="K714" s="47">
        <f t="shared" si="1"/>
        <v>10.800018</v>
      </c>
      <c r="L714" s="47">
        <f>(K714-'Descriptive Stats'!$B$60)/('Descriptive Stats'!$B$61-'Descriptive Stats'!$B$60)</f>
        <v>0.28592226</v>
      </c>
      <c r="M714" s="54">
        <f t="shared" si="4"/>
        <v>1.408980166</v>
      </c>
      <c r="N714" s="55">
        <f>(M714-'Descriptive Stats'!$B$65)/('Descriptive Stats'!$B$66-'Descriptive Stats'!$B$65)</f>
        <v>0.4419393089</v>
      </c>
      <c r="O714" s="58">
        <f t="shared" si="5"/>
        <v>34.50979606</v>
      </c>
      <c r="P714" s="49"/>
      <c r="Q714" s="50">
        <v>0.0</v>
      </c>
      <c r="R714" s="51"/>
      <c r="S714" s="51"/>
      <c r="U714" s="52" t="s">
        <v>482</v>
      </c>
      <c r="V714" s="53">
        <v>6.053</v>
      </c>
      <c r="W714" s="53">
        <v>6.077</v>
      </c>
      <c r="X714" s="53">
        <v>6.077</v>
      </c>
      <c r="Y714" s="53">
        <v>6.049</v>
      </c>
    </row>
    <row r="715">
      <c r="A715" s="44">
        <v>45341.0</v>
      </c>
      <c r="B715" s="45">
        <v>267.450012</v>
      </c>
      <c r="C715" s="45">
        <v>268.700012</v>
      </c>
      <c r="D715" s="45">
        <v>256.649994</v>
      </c>
      <c r="E715" s="45">
        <v>259.200012</v>
      </c>
      <c r="F715" s="45">
        <v>259.200012</v>
      </c>
      <c r="G715" s="45">
        <v>663886.0</v>
      </c>
      <c r="H715" s="45">
        <f>(G715-'Descriptive Stats'!$B$55)/('Descriptive Stats'!$B$56-'Descriptive Stats'!$B$55)</f>
        <v>0.03411865444</v>
      </c>
      <c r="I715" s="46">
        <f t="shared" si="2"/>
        <v>0.9733384291</v>
      </c>
      <c r="J715" s="46">
        <f t="shared" si="3"/>
        <v>-0.02666157086</v>
      </c>
      <c r="K715" s="47">
        <f t="shared" si="1"/>
        <v>12.050018</v>
      </c>
      <c r="L715" s="47">
        <f>(K715-'Descriptive Stats'!$B$60)/('Descriptive Stats'!$B$61-'Descriptive Stats'!$B$60)</f>
        <v>0.3222067334</v>
      </c>
      <c r="M715" s="57">
        <f t="shared" si="4"/>
        <v>-2.666157086</v>
      </c>
      <c r="N715" s="55">
        <f>(M715-'Descriptive Stats'!$B$65)/('Descriptive Stats'!$B$66-'Descriptive Stats'!$B$65)</f>
        <v>0.2887540273</v>
      </c>
      <c r="O715" s="58">
        <f t="shared" si="5"/>
        <v>-34.039025</v>
      </c>
      <c r="P715" s="49"/>
      <c r="Q715" s="50">
        <v>0.0</v>
      </c>
      <c r="R715" s="51"/>
      <c r="S715" s="51"/>
      <c r="U715" s="52" t="s">
        <v>483</v>
      </c>
      <c r="V715" s="53">
        <v>6.055</v>
      </c>
      <c r="W715" s="53">
        <v>6.051</v>
      </c>
      <c r="X715" s="53">
        <v>6.067</v>
      </c>
      <c r="Y715" s="53">
        <v>6.043</v>
      </c>
    </row>
    <row r="716">
      <c r="A716" s="44">
        <v>45342.0</v>
      </c>
      <c r="B716" s="45">
        <v>259.200012</v>
      </c>
      <c r="C716" s="45">
        <v>262.950012</v>
      </c>
      <c r="D716" s="45">
        <v>252.0</v>
      </c>
      <c r="E716" s="45">
        <v>253.399994</v>
      </c>
      <c r="F716" s="45">
        <v>253.399994</v>
      </c>
      <c r="G716" s="45">
        <v>592563.0</v>
      </c>
      <c r="H716" s="45">
        <f>(G716-'Descriptive Stats'!$B$55)/('Descriptive Stats'!$B$56-'Descriptive Stats'!$B$55)</f>
        <v>0.03010654482</v>
      </c>
      <c r="I716" s="46">
        <f t="shared" si="2"/>
        <v>0.9776233884</v>
      </c>
      <c r="J716" s="46">
        <f t="shared" si="3"/>
        <v>-0.02237661162</v>
      </c>
      <c r="K716" s="47">
        <f t="shared" si="1"/>
        <v>10.950012</v>
      </c>
      <c r="L716" s="47">
        <f>(K716-'Descriptive Stats'!$B$60)/('Descriptive Stats'!$B$61-'Descriptive Stats'!$B$60)</f>
        <v>0.2902762227</v>
      </c>
      <c r="M716" s="57">
        <f t="shared" si="4"/>
        <v>-2.237661162</v>
      </c>
      <c r="N716" s="55">
        <f>(M716-'Descriptive Stats'!$B$65)/('Descriptive Stats'!$B$66-'Descriptive Stats'!$B$65)</f>
        <v>0.3048612808</v>
      </c>
      <c r="O716" s="58">
        <f t="shared" si="5"/>
        <v>-10.74326014</v>
      </c>
      <c r="P716" s="49"/>
      <c r="Q716" s="50">
        <v>0.0</v>
      </c>
      <c r="R716" s="51"/>
      <c r="S716" s="51"/>
      <c r="U716" s="52" t="s">
        <v>484</v>
      </c>
      <c r="V716" s="53">
        <v>6.038</v>
      </c>
      <c r="W716" s="53">
        <v>6.049</v>
      </c>
      <c r="X716" s="53">
        <v>6.049</v>
      </c>
      <c r="Y716" s="53">
        <v>6.026</v>
      </c>
    </row>
    <row r="717">
      <c r="A717" s="44">
        <v>45343.0</v>
      </c>
      <c r="B717" s="45">
        <v>255.399994</v>
      </c>
      <c r="C717" s="45">
        <v>262.950012</v>
      </c>
      <c r="D717" s="45">
        <v>250.050003</v>
      </c>
      <c r="E717" s="45">
        <v>254.600006</v>
      </c>
      <c r="F717" s="45">
        <v>254.600006</v>
      </c>
      <c r="G717" s="45">
        <v>644502.0</v>
      </c>
      <c r="H717" s="45">
        <f>(G717-'Descriptive Stats'!$B$55)/('Descriptive Stats'!$B$56-'Descriptive Stats'!$B$55)</f>
        <v>0.03302825257</v>
      </c>
      <c r="I717" s="46">
        <f t="shared" si="2"/>
        <v>1.004735643</v>
      </c>
      <c r="J717" s="46">
        <f t="shared" si="3"/>
        <v>0.004735643364</v>
      </c>
      <c r="K717" s="47">
        <f t="shared" si="1"/>
        <v>12.900009</v>
      </c>
      <c r="L717" s="47">
        <f>(K717-'Descriptive Stats'!$B$60)/('Descriptive Stats'!$B$61-'Descriptive Stats'!$B$60)</f>
        <v>0.3468799141</v>
      </c>
      <c r="M717" s="54">
        <f t="shared" si="4"/>
        <v>0.4735643364</v>
      </c>
      <c r="N717" s="55">
        <f>(M717-'Descriptive Stats'!$B$65)/('Descriptive Stats'!$B$66-'Descriptive Stats'!$B$65)</f>
        <v>0.4067768276</v>
      </c>
      <c r="O717" s="56">
        <f t="shared" si="5"/>
        <v>8.765143959</v>
      </c>
      <c r="P717" s="49"/>
      <c r="Q717" s="50">
        <v>0.0</v>
      </c>
      <c r="R717" s="51"/>
      <c r="S717" s="51"/>
      <c r="U717" s="52" t="s">
        <v>485</v>
      </c>
      <c r="V717" s="53">
        <v>6.035</v>
      </c>
      <c r="W717" s="53">
        <v>6.1</v>
      </c>
      <c r="X717" s="53">
        <v>6.1</v>
      </c>
      <c r="Y717" s="53">
        <v>6.035</v>
      </c>
    </row>
    <row r="718">
      <c r="A718" s="44">
        <v>45344.0</v>
      </c>
      <c r="B718" s="45">
        <v>256.450012</v>
      </c>
      <c r="C718" s="45">
        <v>261.299988</v>
      </c>
      <c r="D718" s="45">
        <v>251.149994</v>
      </c>
      <c r="E718" s="45">
        <v>260.049988</v>
      </c>
      <c r="F718" s="45">
        <v>260.049988</v>
      </c>
      <c r="G718" s="45">
        <v>608997.0</v>
      </c>
      <c r="H718" s="45">
        <f>(G718-'Descriptive Stats'!$B$55)/('Descriptive Stats'!$B$56-'Descriptive Stats'!$B$55)</f>
        <v>0.0310310013</v>
      </c>
      <c r="I718" s="46">
        <f t="shared" si="2"/>
        <v>1.021406056</v>
      </c>
      <c r="J718" s="46">
        <f t="shared" si="3"/>
        <v>0.02140605605</v>
      </c>
      <c r="K718" s="47">
        <f t="shared" si="1"/>
        <v>10.149994</v>
      </c>
      <c r="L718" s="47">
        <f>(K718-'Descriptive Stats'!$B$60)/('Descriptive Stats'!$B$61-'Descriptive Stats'!$B$60)</f>
        <v>0.2670536372</v>
      </c>
      <c r="M718" s="54">
        <f t="shared" si="4"/>
        <v>2.140605605</v>
      </c>
      <c r="N718" s="55">
        <f>(M718-'Descriptive Stats'!$B$65)/('Descriptive Stats'!$B$66-'Descriptive Stats'!$B$65)</f>
        <v>0.4694412658</v>
      </c>
      <c r="O718" s="58">
        <f t="shared" si="5"/>
        <v>-5.50890455</v>
      </c>
      <c r="P718" s="49"/>
      <c r="Q718" s="50">
        <v>0.0</v>
      </c>
      <c r="R718" s="51"/>
      <c r="S718" s="51"/>
      <c r="U718" s="52" t="s">
        <v>486</v>
      </c>
      <c r="V718" s="53">
        <v>6.05</v>
      </c>
      <c r="W718" s="53">
        <v>6.069</v>
      </c>
      <c r="X718" s="53">
        <v>6.069</v>
      </c>
      <c r="Y718" s="53">
        <v>6.044</v>
      </c>
    </row>
    <row r="719">
      <c r="A719" s="44">
        <v>45345.0</v>
      </c>
      <c r="B719" s="45">
        <v>262.0</v>
      </c>
      <c r="C719" s="45">
        <v>264.75</v>
      </c>
      <c r="D719" s="45">
        <v>255.350006</v>
      </c>
      <c r="E719" s="45">
        <v>256.899994</v>
      </c>
      <c r="F719" s="45">
        <v>256.899994</v>
      </c>
      <c r="G719" s="45">
        <v>631337.0</v>
      </c>
      <c r="H719" s="45">
        <f>(G719-'Descriptive Stats'!$B$55)/('Descriptive Stats'!$B$56-'Descriptive Stats'!$B$55)</f>
        <v>0.03228768609</v>
      </c>
      <c r="I719" s="46">
        <f t="shared" si="2"/>
        <v>0.9878869673</v>
      </c>
      <c r="J719" s="46">
        <f t="shared" si="3"/>
        <v>-0.01211303267</v>
      </c>
      <c r="K719" s="47">
        <f t="shared" si="1"/>
        <v>9.399994</v>
      </c>
      <c r="L719" s="47">
        <f>(K719-'Descriptive Stats'!$B$60)/('Descriptive Stats'!$B$61-'Descriptive Stats'!$B$60)</f>
        <v>0.2452829531</v>
      </c>
      <c r="M719" s="57">
        <f t="shared" si="4"/>
        <v>-1.211303267</v>
      </c>
      <c r="N719" s="55">
        <f>(M719-'Descriptive Stats'!$B$65)/('Descriptive Stats'!$B$66-'Descriptive Stats'!$B$65)</f>
        <v>0.3434422938</v>
      </c>
      <c r="O719" s="56">
        <f t="shared" si="5"/>
        <v>3.668326773</v>
      </c>
      <c r="P719" s="49"/>
      <c r="Q719" s="50">
        <v>0.0</v>
      </c>
      <c r="R719" s="51"/>
      <c r="S719" s="51"/>
      <c r="U719" s="52" t="s">
        <v>487</v>
      </c>
      <c r="V719" s="53">
        <v>6.074</v>
      </c>
      <c r="W719" s="53">
        <v>6.105</v>
      </c>
      <c r="X719" s="53">
        <v>6.105</v>
      </c>
      <c r="Y719" s="53">
        <v>6.074</v>
      </c>
    </row>
    <row r="720">
      <c r="A720" s="44">
        <v>45348.0</v>
      </c>
      <c r="B720" s="45">
        <v>257.899994</v>
      </c>
      <c r="C720" s="45">
        <v>259.200012</v>
      </c>
      <c r="D720" s="45">
        <v>253.5</v>
      </c>
      <c r="E720" s="45">
        <v>256.100006</v>
      </c>
      <c r="F720" s="45">
        <v>256.100006</v>
      </c>
      <c r="G720" s="45">
        <v>633961.0</v>
      </c>
      <c r="H720" s="45">
        <f>(G720-'Descriptive Stats'!$B$55)/('Descriptive Stats'!$B$56-'Descriptive Stats'!$B$55)</f>
        <v>0.03243529311</v>
      </c>
      <c r="I720" s="46">
        <f t="shared" si="2"/>
        <v>0.9968859945</v>
      </c>
      <c r="J720" s="46">
        <f t="shared" si="3"/>
        <v>-0.003114005522</v>
      </c>
      <c r="K720" s="47">
        <f t="shared" si="1"/>
        <v>5.700012</v>
      </c>
      <c r="L720" s="47">
        <f>(K720-'Descriptive Stats'!$B$60)/('Descriptive Stats'!$B$61-'Descriptive Stats'!$B$60)</f>
        <v>0.1378814344</v>
      </c>
      <c r="M720" s="57">
        <f t="shared" si="4"/>
        <v>-0.3114005522</v>
      </c>
      <c r="N720" s="55">
        <f>(M720-'Descriptive Stats'!$B$65)/('Descriptive Stats'!$B$66-'Descriptive Stats'!$B$65)</f>
        <v>0.3772698294</v>
      </c>
      <c r="O720" s="56">
        <f t="shared" si="5"/>
        <v>0.415625886</v>
      </c>
      <c r="P720" s="49"/>
      <c r="Q720" s="50">
        <v>0.0</v>
      </c>
      <c r="R720" s="51"/>
      <c r="S720" s="51"/>
      <c r="U720" s="52" t="s">
        <v>488</v>
      </c>
      <c r="V720" s="53">
        <v>6.081</v>
      </c>
      <c r="W720" s="53">
        <v>6.109</v>
      </c>
      <c r="X720" s="53">
        <v>6.109</v>
      </c>
      <c r="Y720" s="53">
        <v>6.07</v>
      </c>
    </row>
    <row r="721">
      <c r="A721" s="44">
        <v>45349.0</v>
      </c>
      <c r="B721" s="45">
        <v>255.550003</v>
      </c>
      <c r="C721" s="45">
        <v>264.0</v>
      </c>
      <c r="D721" s="45">
        <v>252.600006</v>
      </c>
      <c r="E721" s="45">
        <v>256.25</v>
      </c>
      <c r="F721" s="45">
        <v>256.25</v>
      </c>
      <c r="G721" s="45">
        <v>1169186.0</v>
      </c>
      <c r="H721" s="45">
        <f>(G721-'Descriptive Stats'!$B$55)/('Descriptive Stats'!$B$56-'Descriptive Stats'!$B$55)</f>
        <v>0.06254313174</v>
      </c>
      <c r="I721" s="46">
        <f t="shared" si="2"/>
        <v>1.000585685</v>
      </c>
      <c r="J721" s="46">
        <f t="shared" si="3"/>
        <v>0.0005856852655</v>
      </c>
      <c r="K721" s="47">
        <f t="shared" si="1"/>
        <v>11.399994</v>
      </c>
      <c r="L721" s="47">
        <f>(K721-'Descriptive Stats'!$B$60)/('Descriptive Stats'!$B$61-'Descriptive Stats'!$B$60)</f>
        <v>0.3033381106</v>
      </c>
      <c r="M721" s="54">
        <f t="shared" si="4"/>
        <v>0.05856852655</v>
      </c>
      <c r="N721" s="55">
        <f>(M721-'Descriptive Stats'!$B$65)/('Descriptive Stats'!$B$66-'Descriptive Stats'!$B$65)</f>
        <v>0.3911770463</v>
      </c>
      <c r="O721" s="58">
        <f t="shared" si="5"/>
        <v>84.42554037</v>
      </c>
      <c r="P721" s="49"/>
      <c r="Q721" s="50">
        <v>0.0</v>
      </c>
      <c r="R721" s="51"/>
      <c r="S721" s="51"/>
      <c r="U721" s="52" t="s">
        <v>489</v>
      </c>
      <c r="V721" s="53">
        <v>6.088</v>
      </c>
      <c r="W721" s="53">
        <v>6.168</v>
      </c>
      <c r="X721" s="53">
        <v>6.176</v>
      </c>
      <c r="Y721" s="53">
        <v>6.076</v>
      </c>
    </row>
    <row r="722">
      <c r="A722" s="44">
        <v>45350.0</v>
      </c>
      <c r="B722" s="45">
        <v>256.0</v>
      </c>
      <c r="C722" s="45">
        <v>261.950012</v>
      </c>
      <c r="D722" s="45">
        <v>244.0</v>
      </c>
      <c r="E722" s="45">
        <v>246.300003</v>
      </c>
      <c r="F722" s="45">
        <v>246.300003</v>
      </c>
      <c r="G722" s="45">
        <v>816001.0</v>
      </c>
      <c r="H722" s="45">
        <f>(G722-'Descriptive Stats'!$B$55)/('Descriptive Stats'!$B$56-'Descriptive Stats'!$B$55)</f>
        <v>0.04267553029</v>
      </c>
      <c r="I722" s="46">
        <f t="shared" si="2"/>
        <v>0.9611707434</v>
      </c>
      <c r="J722" s="46">
        <f t="shared" si="3"/>
        <v>-0.03882925659</v>
      </c>
      <c r="K722" s="47">
        <f t="shared" si="1"/>
        <v>17.950012</v>
      </c>
      <c r="L722" s="47">
        <f>(K722-'Descriptive Stats'!$B$60)/('Descriptive Stats'!$B$61-'Descriptive Stats'!$B$60)</f>
        <v>0.4934692737</v>
      </c>
      <c r="M722" s="57">
        <f t="shared" si="4"/>
        <v>-3.882925659</v>
      </c>
      <c r="N722" s="55">
        <f>(M722-'Descriptive Stats'!$B$65)/('Descriptive Stats'!$B$66-'Descriptive Stats'!$B$65)</f>
        <v>0.2430154362</v>
      </c>
      <c r="O722" s="56">
        <f t="shared" si="5"/>
        <v>-30.20776848</v>
      </c>
      <c r="P722" s="49"/>
      <c r="Q722" s="50">
        <v>0.0</v>
      </c>
      <c r="R722" s="51"/>
      <c r="S722" s="51"/>
      <c r="U722" s="52" t="s">
        <v>490</v>
      </c>
      <c r="V722" s="53">
        <v>6.126</v>
      </c>
      <c r="W722" s="53">
        <v>6.033</v>
      </c>
      <c r="X722" s="53">
        <v>6.128</v>
      </c>
      <c r="Y722" s="53">
        <v>6.026</v>
      </c>
    </row>
    <row r="723">
      <c r="A723" s="44">
        <v>45351.0</v>
      </c>
      <c r="B723" s="45">
        <v>247.050003</v>
      </c>
      <c r="C723" s="45">
        <v>248.199997</v>
      </c>
      <c r="D723" s="45">
        <v>238.149994</v>
      </c>
      <c r="E723" s="45">
        <v>243.0</v>
      </c>
      <c r="F723" s="45">
        <v>243.0</v>
      </c>
      <c r="G723" s="45">
        <v>841737.0</v>
      </c>
      <c r="H723" s="45">
        <f>(G723-'Descriptive Stats'!$B$55)/('Descriptive Stats'!$B$56-'Descriptive Stats'!$B$55)</f>
        <v>0.04412324916</v>
      </c>
      <c r="I723" s="46">
        <f t="shared" si="2"/>
        <v>0.9866016932</v>
      </c>
      <c r="J723" s="46">
        <f t="shared" si="3"/>
        <v>-0.01339830678</v>
      </c>
      <c r="K723" s="47">
        <f t="shared" si="1"/>
        <v>10.050003</v>
      </c>
      <c r="L723" s="47">
        <f>(K723-'Descriptive Stats'!$B$60)/('Descriptive Stats'!$B$61-'Descriptive Stats'!$B$60)</f>
        <v>0.2641511406</v>
      </c>
      <c r="M723" s="57">
        <f t="shared" si="4"/>
        <v>-1.339830678</v>
      </c>
      <c r="N723" s="55">
        <f>(M723-'Descriptive Stats'!$B$65)/('Descriptive Stats'!$B$66-'Descriptive Stats'!$B$65)</f>
        <v>0.3386109209</v>
      </c>
      <c r="O723" s="58">
        <f t="shared" si="5"/>
        <v>3.153917704</v>
      </c>
      <c r="P723" s="49"/>
      <c r="Q723" s="50">
        <v>0.0</v>
      </c>
      <c r="R723" s="51"/>
      <c r="S723" s="51"/>
      <c r="U723" s="52">
        <v>44534.0</v>
      </c>
      <c r="V723" s="53">
        <v>6.011</v>
      </c>
      <c r="W723" s="53">
        <v>6.022</v>
      </c>
      <c r="X723" s="53">
        <v>6.022</v>
      </c>
      <c r="Y723" s="53">
        <v>6.005</v>
      </c>
    </row>
    <row r="724">
      <c r="A724" s="44">
        <v>45352.0</v>
      </c>
      <c r="B724" s="45">
        <v>245.550003</v>
      </c>
      <c r="C724" s="45">
        <v>250.800003</v>
      </c>
      <c r="D724" s="45">
        <v>243.5</v>
      </c>
      <c r="E724" s="45">
        <v>245.050003</v>
      </c>
      <c r="F724" s="45">
        <v>245.050003</v>
      </c>
      <c r="G724" s="45">
        <v>585654.0</v>
      </c>
      <c r="H724" s="45">
        <f>(G724-'Descriptive Stats'!$B$55)/('Descriptive Stats'!$B$56-'Descriptive Stats'!$B$55)</f>
        <v>0.02971789508</v>
      </c>
      <c r="I724" s="46">
        <f t="shared" si="2"/>
        <v>1.008436226</v>
      </c>
      <c r="J724" s="46">
        <f t="shared" si="3"/>
        <v>0.008436226337</v>
      </c>
      <c r="K724" s="47">
        <f t="shared" si="1"/>
        <v>7.300003</v>
      </c>
      <c r="L724" s="47">
        <f>(K724-'Descriptive Stats'!$B$60)/('Descriptive Stats'!$B$61-'Descriptive Stats'!$B$60)</f>
        <v>0.1843252991</v>
      </c>
      <c r="M724" s="54">
        <f t="shared" si="4"/>
        <v>0.8436226337</v>
      </c>
      <c r="N724" s="55">
        <f>(M724-'Descriptive Stats'!$B$65)/('Descriptive Stats'!$B$66-'Descriptive Stats'!$B$65)</f>
        <v>0.4206873982</v>
      </c>
      <c r="O724" s="58">
        <f t="shared" si="5"/>
        <v>-30.42316068</v>
      </c>
      <c r="P724" s="49"/>
      <c r="Q724" s="50">
        <v>0.0</v>
      </c>
      <c r="R724" s="51"/>
      <c r="S724" s="51"/>
      <c r="U724" s="52">
        <v>44443.0</v>
      </c>
      <c r="V724" s="53">
        <v>6.017</v>
      </c>
      <c r="W724" s="53">
        <v>6.002</v>
      </c>
      <c r="X724" s="53">
        <v>6.034</v>
      </c>
      <c r="Y724" s="53">
        <v>5.99</v>
      </c>
    </row>
    <row r="725">
      <c r="A725" s="44">
        <v>45355.0</v>
      </c>
      <c r="B725" s="45">
        <v>247.0</v>
      </c>
      <c r="C725" s="45">
        <v>247.550003</v>
      </c>
      <c r="D725" s="45">
        <v>239.0</v>
      </c>
      <c r="E725" s="45">
        <v>240.100006</v>
      </c>
      <c r="F725" s="45">
        <v>240.100006</v>
      </c>
      <c r="G725" s="45">
        <v>492307.0</v>
      </c>
      <c r="H725" s="45">
        <f>(G725-'Descriptive Stats'!$B$55)/('Descriptive Stats'!$B$56-'Descriptive Stats'!$B$55)</f>
        <v>0.02446687651</v>
      </c>
      <c r="I725" s="46">
        <f t="shared" si="2"/>
        <v>0.9798000533</v>
      </c>
      <c r="J725" s="46">
        <f t="shared" si="3"/>
        <v>-0.0201999467</v>
      </c>
      <c r="K725" s="47">
        <f t="shared" si="1"/>
        <v>8.550003</v>
      </c>
      <c r="L725" s="47">
        <f>(K725-'Descriptive Stats'!$B$60)/('Descriptive Stats'!$B$61-'Descriptive Stats'!$B$60)</f>
        <v>0.2206097725</v>
      </c>
      <c r="M725" s="57">
        <f t="shared" si="4"/>
        <v>-2.01999467</v>
      </c>
      <c r="N725" s="55">
        <f>(M725-'Descriptive Stats'!$B$65)/('Descriptive Stats'!$B$66-'Descriptive Stats'!$B$65)</f>
        <v>0.3130434108</v>
      </c>
      <c r="O725" s="58">
        <f t="shared" si="5"/>
        <v>-15.93893323</v>
      </c>
      <c r="P725" s="49"/>
      <c r="Q725" s="50">
        <v>0.0</v>
      </c>
      <c r="R725" s="51"/>
      <c r="S725" s="51"/>
      <c r="U725" s="52">
        <v>44412.0</v>
      </c>
      <c r="V725" s="53">
        <v>6.031</v>
      </c>
      <c r="W725" s="53">
        <v>6.084</v>
      </c>
      <c r="X725" s="53">
        <v>6.091</v>
      </c>
      <c r="Y725" s="53">
        <v>6.031</v>
      </c>
    </row>
    <row r="726">
      <c r="A726" s="44">
        <v>45356.0</v>
      </c>
      <c r="B726" s="45">
        <v>240.0</v>
      </c>
      <c r="C726" s="45">
        <v>240.0</v>
      </c>
      <c r="D726" s="45">
        <v>232.100006</v>
      </c>
      <c r="E726" s="45">
        <v>233.800003</v>
      </c>
      <c r="F726" s="45">
        <v>233.800003</v>
      </c>
      <c r="G726" s="45">
        <v>830213.0</v>
      </c>
      <c r="H726" s="45">
        <f>(G726-'Descriptive Stats'!$B$55)/('Descriptive Stats'!$B$56-'Descriptive Stats'!$B$55)</f>
        <v>0.04347499332</v>
      </c>
      <c r="I726" s="46">
        <f t="shared" si="2"/>
        <v>0.9737609211</v>
      </c>
      <c r="J726" s="46">
        <f t="shared" si="3"/>
        <v>-0.02623907889</v>
      </c>
      <c r="K726" s="47">
        <f t="shared" si="1"/>
        <v>7.899994</v>
      </c>
      <c r="L726" s="47">
        <f>(K726-'Descriptive Stats'!$B$60)/('Descriptive Stats'!$B$61-'Descriptive Stats'!$B$60)</f>
        <v>0.2017415851</v>
      </c>
      <c r="M726" s="57">
        <f t="shared" si="4"/>
        <v>-2.623907889</v>
      </c>
      <c r="N726" s="55">
        <f>(M726-'Descriptive Stats'!$B$65)/('Descriptive Stats'!$B$66-'Descriptive Stats'!$B$65)</f>
        <v>0.2903421836</v>
      </c>
      <c r="O726" s="56">
        <f t="shared" si="5"/>
        <v>68.63725277</v>
      </c>
      <c r="P726" s="49"/>
      <c r="Q726" s="50">
        <v>0.0</v>
      </c>
      <c r="R726" s="51"/>
      <c r="S726" s="51"/>
      <c r="U726" s="52">
        <v>44381.0</v>
      </c>
      <c r="V726" s="53">
        <v>6.082</v>
      </c>
      <c r="W726" s="53">
        <v>6.119</v>
      </c>
      <c r="X726" s="53">
        <v>6.191</v>
      </c>
      <c r="Y726" s="53">
        <v>6.059</v>
      </c>
    </row>
    <row r="727">
      <c r="A727" s="44">
        <v>45357.0</v>
      </c>
      <c r="B727" s="45">
        <v>232.399994</v>
      </c>
      <c r="C727" s="45">
        <v>234.899994</v>
      </c>
      <c r="D727" s="45">
        <v>222.050003</v>
      </c>
      <c r="E727" s="45">
        <v>224.100006</v>
      </c>
      <c r="F727" s="45">
        <v>224.100006</v>
      </c>
      <c r="G727" s="45">
        <v>923541.0</v>
      </c>
      <c r="H727" s="45">
        <f>(G727-'Descriptive Stats'!$B$55)/('Descriptive Stats'!$B$56-'Descriptive Stats'!$B$55)</f>
        <v>0.04872494309</v>
      </c>
      <c r="I727" s="46">
        <f t="shared" si="2"/>
        <v>0.9585115617</v>
      </c>
      <c r="J727" s="46">
        <f t="shared" si="3"/>
        <v>-0.0414884383</v>
      </c>
      <c r="K727" s="47">
        <f t="shared" si="1"/>
        <v>12.849991</v>
      </c>
      <c r="L727" s="47">
        <f>(K727-'Descriptive Stats'!$B$60)/('Descriptive Stats'!$B$61-'Descriptive Stats'!$B$60)</f>
        <v>0.3454280127</v>
      </c>
      <c r="M727" s="57">
        <f t="shared" si="4"/>
        <v>-4.14884383</v>
      </c>
      <c r="N727" s="55">
        <f>(M727-'Descriptive Stats'!$B$65)/('Descriptive Stats'!$B$66-'Descriptive Stats'!$B$65)</f>
        <v>0.2330195151</v>
      </c>
      <c r="O727" s="58">
        <f t="shared" si="5"/>
        <v>11.24145249</v>
      </c>
      <c r="P727" s="49"/>
      <c r="Q727" s="50">
        <v>0.0</v>
      </c>
      <c r="R727" s="51"/>
      <c r="S727" s="51"/>
      <c r="U727" s="52">
        <v>44351.0</v>
      </c>
      <c r="V727" s="53">
        <v>6.122</v>
      </c>
      <c r="W727" s="53">
        <v>6.126</v>
      </c>
      <c r="X727" s="53">
        <v>6.135</v>
      </c>
      <c r="Y727" s="53">
        <v>6.108</v>
      </c>
    </row>
    <row r="728">
      <c r="A728" s="44">
        <v>45358.0</v>
      </c>
      <c r="B728" s="45">
        <v>224.850006</v>
      </c>
      <c r="C728" s="45">
        <v>227.5</v>
      </c>
      <c r="D728" s="45">
        <v>223.050003</v>
      </c>
      <c r="E728" s="45">
        <v>224.149994</v>
      </c>
      <c r="F728" s="45">
        <v>224.149994</v>
      </c>
      <c r="G728" s="45">
        <v>556769.0</v>
      </c>
      <c r="H728" s="45">
        <f>(G728-'Descriptive Stats'!$B$55)/('Descriptive Stats'!$B$56-'Descriptive Stats'!$B$55)</f>
        <v>0.02809303653</v>
      </c>
      <c r="I728" s="46">
        <f t="shared" si="2"/>
        <v>1.000223061</v>
      </c>
      <c r="J728" s="46">
        <f t="shared" si="3"/>
        <v>0.0002230611275</v>
      </c>
      <c r="K728" s="47">
        <f t="shared" si="1"/>
        <v>4.449997</v>
      </c>
      <c r="L728" s="47">
        <f>(K728-'Descriptive Stats'!$B$60)/('Descriptive Stats'!$B$61-'Descriptive Stats'!$B$60)</f>
        <v>0.1015965255</v>
      </c>
      <c r="M728" s="54">
        <f t="shared" si="4"/>
        <v>0.02230611275</v>
      </c>
      <c r="N728" s="55">
        <f>(M728-'Descriptive Stats'!$B$65)/('Descriptive Stats'!$B$66-'Descriptive Stats'!$B$65)</f>
        <v>0.3898139344</v>
      </c>
      <c r="O728" s="58">
        <f t="shared" si="5"/>
        <v>-39.71366729</v>
      </c>
      <c r="P728" s="49"/>
      <c r="Q728" s="50">
        <v>0.0</v>
      </c>
      <c r="R728" s="51"/>
      <c r="S728" s="51"/>
      <c r="U728" s="52">
        <v>44320.0</v>
      </c>
      <c r="V728" s="53">
        <v>6.123</v>
      </c>
      <c r="W728" s="53">
        <v>6.202</v>
      </c>
      <c r="X728" s="53">
        <v>6.202</v>
      </c>
      <c r="Y728" s="53">
        <v>6.123</v>
      </c>
    </row>
    <row r="729">
      <c r="A729" s="44">
        <v>45362.0</v>
      </c>
      <c r="B729" s="45">
        <v>225.0</v>
      </c>
      <c r="C729" s="45">
        <v>225.600006</v>
      </c>
      <c r="D729" s="45">
        <v>217.0</v>
      </c>
      <c r="E729" s="45">
        <v>218.699997</v>
      </c>
      <c r="F729" s="45">
        <v>218.699997</v>
      </c>
      <c r="G729" s="45">
        <v>699471.0</v>
      </c>
      <c r="H729" s="45">
        <f>(G729-'Descriptive Stats'!$B$55)/('Descriptive Stats'!$B$56-'Descriptive Stats'!$B$55)</f>
        <v>0.03612040593</v>
      </c>
      <c r="I729" s="46">
        <f t="shared" si="2"/>
        <v>0.9756859373</v>
      </c>
      <c r="J729" s="46">
        <f t="shared" si="3"/>
        <v>-0.02431406266</v>
      </c>
      <c r="K729" s="47">
        <f t="shared" si="1"/>
        <v>8.600006</v>
      </c>
      <c r="L729" s="47">
        <f>(K729-'Descriptive Stats'!$B$60)/('Descriptive Stats'!$B$61-'Descriptive Stats'!$B$60)</f>
        <v>0.2220612385</v>
      </c>
      <c r="M729" s="57">
        <f t="shared" si="4"/>
        <v>-2.431406266</v>
      </c>
      <c r="N729" s="55">
        <f>(M729-'Descriptive Stats'!$B$65)/('Descriptive Stats'!$B$66-'Descriptive Stats'!$B$65)</f>
        <v>0.2975783608</v>
      </c>
      <c r="O729" s="56">
        <f t="shared" si="5"/>
        <v>25.63037813</v>
      </c>
      <c r="P729" s="49"/>
      <c r="Q729" s="50">
        <v>0.0</v>
      </c>
      <c r="R729" s="51"/>
      <c r="S729" s="51"/>
      <c r="U729" s="66"/>
      <c r="V729" s="66"/>
      <c r="W729" s="66"/>
      <c r="X729" s="66"/>
      <c r="Y729" s="66"/>
    </row>
    <row r="730">
      <c r="A730" s="44">
        <v>45363.0</v>
      </c>
      <c r="B730" s="45">
        <v>218.399994</v>
      </c>
      <c r="C730" s="45">
        <v>220.199997</v>
      </c>
      <c r="D730" s="45">
        <v>207.0</v>
      </c>
      <c r="E730" s="45">
        <v>209.199997</v>
      </c>
      <c r="F730" s="45">
        <v>209.199997</v>
      </c>
      <c r="G730" s="45">
        <v>1141412.0</v>
      </c>
      <c r="H730" s="45">
        <f>(G730-'Descriptive Stats'!$B$55)/('Descriptive Stats'!$B$56-'Descriptive Stats'!$B$55)</f>
        <v>0.06098076991</v>
      </c>
      <c r="I730" s="46">
        <f t="shared" si="2"/>
        <v>0.9565614992</v>
      </c>
      <c r="J730" s="46">
        <f t="shared" si="3"/>
        <v>-0.04343850082</v>
      </c>
      <c r="K730" s="47">
        <f t="shared" si="1"/>
        <v>13.199997</v>
      </c>
      <c r="L730" s="47">
        <f>(K730-'Descriptive Stats'!$B$60)/('Descriptive Stats'!$B$61-'Descriptive Stats'!$B$60)</f>
        <v>0.3555878394</v>
      </c>
      <c r="M730" s="57">
        <f t="shared" si="4"/>
        <v>-4.343850082</v>
      </c>
      <c r="N730" s="55">
        <f>(M730-'Descriptive Stats'!$B$65)/('Descriptive Stats'!$B$66-'Descriptive Stats'!$B$65)</f>
        <v>0.2256891884</v>
      </c>
      <c r="O730" s="58">
        <f t="shared" si="5"/>
        <v>63.18217624</v>
      </c>
      <c r="P730" s="49"/>
      <c r="Q730" s="50">
        <v>0.0</v>
      </c>
      <c r="R730" s="51"/>
      <c r="S730" s="51"/>
      <c r="U730" s="66"/>
      <c r="V730" s="66"/>
      <c r="W730" s="66"/>
      <c r="X730" s="66"/>
      <c r="Y730" s="66"/>
    </row>
    <row r="731">
      <c r="A731" s="44">
        <v>45364.0</v>
      </c>
      <c r="B731" s="45">
        <v>212.0</v>
      </c>
      <c r="C731" s="45">
        <v>214.600006</v>
      </c>
      <c r="D731" s="45">
        <v>190.0</v>
      </c>
      <c r="E731" s="45">
        <v>192.850006</v>
      </c>
      <c r="F731" s="45">
        <v>192.850006</v>
      </c>
      <c r="G731" s="45">
        <v>1529070.0</v>
      </c>
      <c r="H731" s="45">
        <f>(G731-'Descriptive Stats'!$B$55)/('Descriptive Stats'!$B$56-'Descriptive Stats'!$B$55)</f>
        <v>0.08278756987</v>
      </c>
      <c r="I731" s="46">
        <f t="shared" si="2"/>
        <v>0.9218451662</v>
      </c>
      <c r="J731" s="46">
        <f t="shared" si="3"/>
        <v>-0.07815483382</v>
      </c>
      <c r="K731" s="47">
        <f t="shared" si="1"/>
        <v>24.600006</v>
      </c>
      <c r="L731" s="47">
        <f>(K731-'Descriptive Stats'!$B$60)/('Descriptive Stats'!$B$61-'Descriptive Stats'!$B$60)</f>
        <v>0.6865024981</v>
      </c>
      <c r="M731" s="57">
        <f t="shared" si="4"/>
        <v>-7.815483382</v>
      </c>
      <c r="N731" s="55">
        <f>(M731-'Descriptive Stats'!$B$65)/('Descriptive Stats'!$B$66-'Descriptive Stats'!$B$65)</f>
        <v>0.09518974951</v>
      </c>
      <c r="O731" s="56">
        <f t="shared" si="5"/>
        <v>33.96302124</v>
      </c>
      <c r="P731" s="49"/>
      <c r="Q731" s="50">
        <v>0.0</v>
      </c>
      <c r="R731" s="51"/>
      <c r="S731" s="51"/>
      <c r="U731" s="66"/>
      <c r="V731" s="66"/>
      <c r="W731" s="66"/>
      <c r="X731" s="66"/>
      <c r="Y731" s="66"/>
    </row>
    <row r="732">
      <c r="A732" s="44">
        <v>45365.0</v>
      </c>
      <c r="B732" s="45">
        <v>190.050003</v>
      </c>
      <c r="C732" s="45">
        <v>208.550003</v>
      </c>
      <c r="D732" s="45">
        <v>188.399994</v>
      </c>
      <c r="E732" s="45">
        <v>202.300003</v>
      </c>
      <c r="F732" s="45">
        <v>202.300003</v>
      </c>
      <c r="G732" s="45">
        <v>1766898.0</v>
      </c>
      <c r="H732" s="45">
        <f>(G732-'Descriptive Stats'!$B$55)/('Descriptive Stats'!$B$56-'Descriptive Stats'!$B$55)</f>
        <v>0.09616603135</v>
      </c>
      <c r="I732" s="46">
        <f t="shared" si="2"/>
        <v>1.049001798</v>
      </c>
      <c r="J732" s="46">
        <f t="shared" si="3"/>
        <v>0.0490017978</v>
      </c>
      <c r="K732" s="47">
        <f t="shared" si="1"/>
        <v>20.150009</v>
      </c>
      <c r="L732" s="47">
        <f>(K732-'Descriptive Stats'!$B$60)/('Descriptive Stats'!$B$61-'Descriptive Stats'!$B$60)</f>
        <v>0.5573298599</v>
      </c>
      <c r="M732" s="54">
        <f t="shared" si="4"/>
        <v>4.90017978</v>
      </c>
      <c r="N732" s="55">
        <f>(M732-'Descriptive Stats'!$B$65)/('Descriptive Stats'!$B$66-'Descriptive Stats'!$B$65)</f>
        <v>0.5731742497</v>
      </c>
      <c r="O732" s="58">
        <f t="shared" si="5"/>
        <v>15.55376798</v>
      </c>
      <c r="P732" s="49"/>
      <c r="Q732" s="50">
        <v>0.0</v>
      </c>
      <c r="R732" s="51"/>
      <c r="S732" s="51"/>
      <c r="U732" s="66"/>
      <c r="V732" s="66"/>
      <c r="W732" s="66"/>
      <c r="X732" s="66"/>
      <c r="Y732" s="66"/>
    </row>
    <row r="733">
      <c r="A733" s="44">
        <v>45366.0</v>
      </c>
      <c r="B733" s="45">
        <v>203.899994</v>
      </c>
      <c r="C733" s="45">
        <v>207.5</v>
      </c>
      <c r="D733" s="45">
        <v>198.0</v>
      </c>
      <c r="E733" s="45">
        <v>200.050003</v>
      </c>
      <c r="F733" s="45">
        <v>200.050003</v>
      </c>
      <c r="G733" s="45">
        <v>981432.0</v>
      </c>
      <c r="H733" s="45">
        <f>(G733-'Descriptive Stats'!$B$55)/('Descriptive Stats'!$B$56-'Descriptive Stats'!$B$55)</f>
        <v>0.05198146677</v>
      </c>
      <c r="I733" s="46">
        <f t="shared" si="2"/>
        <v>0.9888779043</v>
      </c>
      <c r="J733" s="46">
        <f t="shared" si="3"/>
        <v>-0.01112209573</v>
      </c>
      <c r="K733" s="47">
        <f t="shared" si="1"/>
        <v>9.5</v>
      </c>
      <c r="L733" s="47">
        <f>(K733-'Descriptive Stats'!$B$60)/('Descriptive Stats'!$B$61-'Descriptive Stats'!$B$60)</f>
        <v>0.2481858852</v>
      </c>
      <c r="M733" s="57">
        <f t="shared" si="4"/>
        <v>-1.112209573</v>
      </c>
      <c r="N733" s="55">
        <f>(M733-'Descriptive Stats'!$B$65)/('Descriptive Stats'!$B$66-'Descriptive Stats'!$B$65)</f>
        <v>0.3471672469</v>
      </c>
      <c r="O733" s="56">
        <f t="shared" si="5"/>
        <v>-44.4545186</v>
      </c>
      <c r="P733" s="49"/>
      <c r="Q733" s="50">
        <v>0.0</v>
      </c>
      <c r="R733" s="51"/>
      <c r="S733" s="51"/>
      <c r="U733" s="66"/>
      <c r="V733" s="66"/>
      <c r="W733" s="66"/>
      <c r="X733" s="66"/>
      <c r="Y733" s="66"/>
    </row>
    <row r="734">
      <c r="A734" s="44">
        <v>45369.0</v>
      </c>
      <c r="B734" s="45">
        <v>195.0</v>
      </c>
      <c r="C734" s="45">
        <v>201.399994</v>
      </c>
      <c r="D734" s="45">
        <v>193.0</v>
      </c>
      <c r="E734" s="45">
        <v>196.300003</v>
      </c>
      <c r="F734" s="45">
        <v>196.300003</v>
      </c>
      <c r="G734" s="45">
        <v>969264.0</v>
      </c>
      <c r="H734" s="45">
        <f>(G734-'Descriptive Stats'!$B$55)/('Descriptive Stats'!$B$56-'Descriptive Stats'!$B$55)</f>
        <v>0.0512969842</v>
      </c>
      <c r="I734" s="46">
        <f t="shared" si="2"/>
        <v>0.9812546866</v>
      </c>
      <c r="J734" s="46">
        <f t="shared" si="3"/>
        <v>-0.01874531339</v>
      </c>
      <c r="K734" s="47">
        <f t="shared" si="1"/>
        <v>8.399994</v>
      </c>
      <c r="L734" s="47">
        <f>(K734-'Descriptive Stats'!$B$60)/('Descriptive Stats'!$B$61-'Descriptive Stats'!$B$60)</f>
        <v>0.2162553744</v>
      </c>
      <c r="M734" s="57">
        <f t="shared" si="4"/>
        <v>-1.874531339</v>
      </c>
      <c r="N734" s="55">
        <f>(M734-'Descriptive Stats'!$B$65)/('Descriptive Stats'!$B$66-'Descriptive Stats'!$B$65)</f>
        <v>0.3185114085</v>
      </c>
      <c r="O734" s="58">
        <f t="shared" si="5"/>
        <v>-1.239820996</v>
      </c>
      <c r="P734" s="49"/>
      <c r="Q734" s="50">
        <v>0.0</v>
      </c>
      <c r="R734" s="51"/>
      <c r="S734" s="51"/>
      <c r="U734" s="66"/>
      <c r="V734" s="66"/>
      <c r="W734" s="66"/>
      <c r="X734" s="66"/>
      <c r="Y734" s="66"/>
    </row>
    <row r="735">
      <c r="A735" s="44">
        <v>45370.0</v>
      </c>
      <c r="B735" s="45">
        <v>196.949997</v>
      </c>
      <c r="C735" s="45">
        <v>201.0</v>
      </c>
      <c r="D735" s="45">
        <v>193.0</v>
      </c>
      <c r="E735" s="45">
        <v>194.75</v>
      </c>
      <c r="F735" s="45">
        <v>194.75</v>
      </c>
      <c r="G735" s="45">
        <v>1050777.0</v>
      </c>
      <c r="H735" s="45">
        <f>(G735-'Descriptive Stats'!$B$55)/('Descriptive Stats'!$B$56-'Descriptive Stats'!$B$55)</f>
        <v>0.0558823086</v>
      </c>
      <c r="I735" s="46">
        <f t="shared" si="2"/>
        <v>0.9921039074</v>
      </c>
      <c r="J735" s="46">
        <f t="shared" si="3"/>
        <v>-0.007896092595</v>
      </c>
      <c r="K735" s="47">
        <f t="shared" si="1"/>
        <v>8</v>
      </c>
      <c r="L735" s="47">
        <f>(K735-'Descriptive Stats'!$B$60)/('Descriptive Stats'!$B$61-'Descriptive Stats'!$B$60)</f>
        <v>0.2046445171</v>
      </c>
      <c r="M735" s="57">
        <f t="shared" si="4"/>
        <v>-0.7896092595</v>
      </c>
      <c r="N735" s="55">
        <f>(M735-'Descriptive Stats'!$B$65)/('Descriptive Stats'!$B$66-'Descriptive Stats'!$B$65)</f>
        <v>0.3592938618</v>
      </c>
      <c r="O735" s="56">
        <f t="shared" si="5"/>
        <v>8.409783093</v>
      </c>
      <c r="P735" s="49"/>
      <c r="Q735" s="50">
        <v>0.0</v>
      </c>
      <c r="R735" s="51"/>
      <c r="S735" s="51"/>
      <c r="U735" s="66"/>
      <c r="V735" s="66"/>
      <c r="W735" s="66"/>
      <c r="X735" s="66"/>
      <c r="Y735" s="66"/>
    </row>
    <row r="736">
      <c r="A736" s="44">
        <v>45371.0</v>
      </c>
      <c r="B736" s="45">
        <v>196.550003</v>
      </c>
      <c r="C736" s="45">
        <v>202.0</v>
      </c>
      <c r="D736" s="45">
        <v>192.600006</v>
      </c>
      <c r="E736" s="45">
        <v>200.850006</v>
      </c>
      <c r="F736" s="45">
        <v>200.850006</v>
      </c>
      <c r="G736" s="45">
        <v>1447548.0</v>
      </c>
      <c r="H736" s="45">
        <f>(G736-'Descriptive Stats'!$B$55)/('Descriptive Stats'!$B$56-'Descriptive Stats'!$B$55)</f>
        <v>0.0782017392</v>
      </c>
      <c r="I736" s="46">
        <f t="shared" si="2"/>
        <v>1.031322239</v>
      </c>
      <c r="J736" s="46">
        <f t="shared" si="3"/>
        <v>0.03132223877</v>
      </c>
      <c r="K736" s="47">
        <f t="shared" si="1"/>
        <v>9.399994</v>
      </c>
      <c r="L736" s="47">
        <f>(K736-'Descriptive Stats'!$B$60)/('Descriptive Stats'!$B$61-'Descriptive Stats'!$B$60)</f>
        <v>0.2452829531</v>
      </c>
      <c r="M736" s="54">
        <f t="shared" si="4"/>
        <v>3.132223877</v>
      </c>
      <c r="N736" s="55">
        <f>(M736-'Descriptive Stats'!$B$65)/('Descriptive Stats'!$B$66-'Descriptive Stats'!$B$65)</f>
        <v>0.5067164089</v>
      </c>
      <c r="O736" s="58">
        <f t="shared" si="5"/>
        <v>37.75977205</v>
      </c>
      <c r="P736" s="49"/>
      <c r="Q736" s="50">
        <v>0.0</v>
      </c>
      <c r="R736" s="51"/>
      <c r="S736" s="51"/>
      <c r="U736" s="66"/>
      <c r="V736" s="66"/>
      <c r="W736" s="66"/>
      <c r="X736" s="66"/>
      <c r="Y736" s="66"/>
    </row>
    <row r="737">
      <c r="A737" s="44">
        <v>45372.0</v>
      </c>
      <c r="B737" s="45">
        <v>203.050003</v>
      </c>
      <c r="C737" s="45">
        <v>207.949997</v>
      </c>
      <c r="D737" s="45">
        <v>198.550003</v>
      </c>
      <c r="E737" s="45">
        <v>199.899994</v>
      </c>
      <c r="F737" s="45">
        <v>199.899994</v>
      </c>
      <c r="G737" s="45">
        <v>1838810.0</v>
      </c>
      <c r="H737" s="45">
        <f>(G737-'Descriptive Stats'!$B$55)/('Descriptive Stats'!$B$56-'Descriptive Stats'!$B$55)</f>
        <v>0.1002112738</v>
      </c>
      <c r="I737" s="46">
        <f t="shared" si="2"/>
        <v>0.9952700425</v>
      </c>
      <c r="J737" s="46">
        <f t="shared" si="3"/>
        <v>-0.004729957539</v>
      </c>
      <c r="K737" s="47">
        <f t="shared" si="1"/>
        <v>9.399994</v>
      </c>
      <c r="L737" s="47">
        <f>(K737-'Descriptive Stats'!$B$60)/('Descriptive Stats'!$B$61-'Descriptive Stats'!$B$60)</f>
        <v>0.2452829531</v>
      </c>
      <c r="M737" s="57">
        <f t="shared" si="4"/>
        <v>-0.4729957539</v>
      </c>
      <c r="N737" s="55">
        <f>(M737-'Descriptive Stats'!$B$65)/('Descriptive Stats'!$B$66-'Descriptive Stats'!$B$65)</f>
        <v>0.3711954312</v>
      </c>
      <c r="O737" s="58">
        <f t="shared" si="5"/>
        <v>27.02929367</v>
      </c>
      <c r="P737" s="49"/>
      <c r="Q737" s="50">
        <v>0.0</v>
      </c>
      <c r="R737" s="51"/>
      <c r="S737" s="51"/>
      <c r="U737" s="66"/>
      <c r="V737" s="66"/>
      <c r="W737" s="66"/>
      <c r="X737" s="66"/>
      <c r="Y737" s="66"/>
    </row>
    <row r="738">
      <c r="A738" s="44">
        <v>45373.0</v>
      </c>
      <c r="B738" s="45">
        <v>203.649994</v>
      </c>
      <c r="C738" s="45">
        <v>212.699997</v>
      </c>
      <c r="D738" s="45">
        <v>201.300003</v>
      </c>
      <c r="E738" s="45">
        <v>202.600006</v>
      </c>
      <c r="F738" s="45">
        <v>202.600006</v>
      </c>
      <c r="G738" s="45">
        <v>2484947.0</v>
      </c>
      <c r="H738" s="45">
        <f>(G738-'Descriptive Stats'!$B$55)/('Descriptive Stats'!$B$56-'Descriptive Stats'!$B$55)</f>
        <v>0.1365582093</v>
      </c>
      <c r="I738" s="46">
        <f t="shared" si="2"/>
        <v>1.013506814</v>
      </c>
      <c r="J738" s="46">
        <f t="shared" si="3"/>
        <v>0.01350681381</v>
      </c>
      <c r="K738" s="47">
        <f t="shared" si="1"/>
        <v>11.399994</v>
      </c>
      <c r="L738" s="47">
        <f>(K738-'Descriptive Stats'!$B$60)/('Descriptive Stats'!$B$61-'Descriptive Stats'!$B$60)</f>
        <v>0.3033381106</v>
      </c>
      <c r="M738" s="54">
        <f t="shared" si="4"/>
        <v>1.350681381</v>
      </c>
      <c r="N738" s="55">
        <f>(M738-'Descriptive Stats'!$B$65)/('Descriptive Stats'!$B$66-'Descriptive Stats'!$B$65)</f>
        <v>0.4397478451</v>
      </c>
      <c r="O738" s="58">
        <f t="shared" si="5"/>
        <v>35.13886698</v>
      </c>
      <c r="P738" s="49"/>
      <c r="Q738" s="50">
        <v>0.0</v>
      </c>
      <c r="R738" s="51"/>
      <c r="S738" s="51"/>
      <c r="U738" s="66"/>
      <c r="V738" s="66"/>
      <c r="W738" s="66"/>
      <c r="X738" s="66"/>
      <c r="Y738" s="66"/>
    </row>
    <row r="739">
      <c r="A739" s="44">
        <v>45377.0</v>
      </c>
      <c r="B739" s="45">
        <v>203.600006</v>
      </c>
      <c r="C739" s="45">
        <v>209.350006</v>
      </c>
      <c r="D739" s="45">
        <v>199.100006</v>
      </c>
      <c r="E739" s="45">
        <v>205.550003</v>
      </c>
      <c r="F739" s="45">
        <v>205.550003</v>
      </c>
      <c r="G739" s="45">
        <v>2218293.0</v>
      </c>
      <c r="H739" s="45">
        <f>(G739-'Descriptive Stats'!$B$55)/('Descriptive Stats'!$B$56-'Descriptive Stats'!$B$55)</f>
        <v>0.1215582081</v>
      </c>
      <c r="I739" s="46">
        <f t="shared" si="2"/>
        <v>1.014560696</v>
      </c>
      <c r="J739" s="46">
        <f t="shared" si="3"/>
        <v>0.01456069552</v>
      </c>
      <c r="K739" s="47">
        <f t="shared" si="1"/>
        <v>10.25</v>
      </c>
      <c r="L739" s="47">
        <f>(K739-'Descriptive Stats'!$B$60)/('Descriptive Stats'!$B$61-'Descriptive Stats'!$B$60)</f>
        <v>0.2699565692</v>
      </c>
      <c r="M739" s="54">
        <f t="shared" si="4"/>
        <v>1.456069552</v>
      </c>
      <c r="N739" s="55">
        <f>(M739-'Descriptive Stats'!$B$65)/('Descriptive Stats'!$B$66-'Descriptive Stats'!$B$65)</f>
        <v>0.443709409</v>
      </c>
      <c r="O739" s="56">
        <f t="shared" si="5"/>
        <v>-10.73077213</v>
      </c>
      <c r="P739" s="49"/>
      <c r="Q739" s="50">
        <v>0.0</v>
      </c>
      <c r="R739" s="51"/>
      <c r="S739" s="51"/>
      <c r="U739" s="66"/>
      <c r="V739" s="66"/>
      <c r="W739" s="66"/>
      <c r="X739" s="66"/>
      <c r="Y739" s="66"/>
    </row>
    <row r="740">
      <c r="A740" s="44">
        <v>45378.0</v>
      </c>
      <c r="B740" s="45">
        <v>207.899994</v>
      </c>
      <c r="C740" s="45">
        <v>216.300003</v>
      </c>
      <c r="D740" s="45">
        <v>205.5</v>
      </c>
      <c r="E740" s="45">
        <v>210.949997</v>
      </c>
      <c r="F740" s="45">
        <v>210.949997</v>
      </c>
      <c r="G740" s="45">
        <v>2331672.0</v>
      </c>
      <c r="H740" s="45">
        <f>(G740-'Descriptive Stats'!$B$55)/('Descriptive Stats'!$B$56-'Descriptive Stats'!$B$55)</f>
        <v>0.1279360803</v>
      </c>
      <c r="I740" s="46">
        <f t="shared" si="2"/>
        <v>1.026270951</v>
      </c>
      <c r="J740" s="46">
        <f t="shared" si="3"/>
        <v>0.02627095072</v>
      </c>
      <c r="K740" s="47">
        <f t="shared" si="1"/>
        <v>10.800003</v>
      </c>
      <c r="L740" s="47">
        <f>(K740-'Descriptive Stats'!$B$60)/('Descriptive Stats'!$B$61-'Descriptive Stats'!$B$60)</f>
        <v>0.2859218246</v>
      </c>
      <c r="M740" s="54">
        <f t="shared" si="4"/>
        <v>2.627095072</v>
      </c>
      <c r="N740" s="55">
        <f>(M740-'Descriptive Stats'!$B$65)/('Descriptive Stats'!$B$66-'Descriptive Stats'!$B$65)</f>
        <v>0.487728509</v>
      </c>
      <c r="O740" s="58">
        <f t="shared" si="5"/>
        <v>5.111092178</v>
      </c>
      <c r="P740" s="49"/>
      <c r="Q740" s="50">
        <v>0.0</v>
      </c>
      <c r="R740" s="51"/>
      <c r="S740" s="51"/>
      <c r="U740" s="66"/>
      <c r="V740" s="66"/>
      <c r="W740" s="66"/>
      <c r="X740" s="66"/>
      <c r="Y740" s="66"/>
    </row>
    <row r="741">
      <c r="A741" s="44">
        <v>45379.0</v>
      </c>
      <c r="B741" s="45">
        <v>213.0</v>
      </c>
      <c r="C741" s="45">
        <v>215.399994</v>
      </c>
      <c r="D741" s="45">
        <v>206.25</v>
      </c>
      <c r="E741" s="45">
        <v>207.899994</v>
      </c>
      <c r="F741" s="45">
        <v>207.899994</v>
      </c>
      <c r="G741" s="45">
        <v>1216163.0</v>
      </c>
      <c r="H741" s="45">
        <f>(G741-'Descriptive Stats'!$B$55)/('Descriptive Stats'!$B$56-'Descriptive Stats'!$B$55)</f>
        <v>0.06518571371</v>
      </c>
      <c r="I741" s="46">
        <f t="shared" si="2"/>
        <v>0.9855415831</v>
      </c>
      <c r="J741" s="46">
        <f t="shared" si="3"/>
        <v>-0.01445841689</v>
      </c>
      <c r="K741" s="47">
        <f t="shared" si="1"/>
        <v>9.149994</v>
      </c>
      <c r="L741" s="47">
        <f>(K741-'Descriptive Stats'!$B$60)/('Descriptive Stats'!$B$61-'Descriptive Stats'!$B$60)</f>
        <v>0.2380260585</v>
      </c>
      <c r="M741" s="57">
        <f t="shared" si="4"/>
        <v>-1.445841689</v>
      </c>
      <c r="N741" s="55">
        <f>(M741-'Descriptive Stats'!$B$65)/('Descriptive Stats'!$B$66-'Descriptive Stats'!$B$65)</f>
        <v>0.3346259443</v>
      </c>
      <c r="O741" s="58">
        <f t="shared" si="5"/>
        <v>-47.84159178</v>
      </c>
      <c r="P741" s="49"/>
      <c r="Q741" s="50">
        <v>0.0</v>
      </c>
      <c r="R741" s="51"/>
      <c r="S741" s="51"/>
      <c r="U741" s="66"/>
      <c r="V741" s="66"/>
      <c r="W741" s="66"/>
      <c r="X741" s="66"/>
      <c r="Y741" s="66"/>
    </row>
    <row r="742">
      <c r="A742" s="67"/>
      <c r="B742" s="68"/>
      <c r="C742" s="68"/>
      <c r="D742" s="68"/>
      <c r="E742" s="68"/>
      <c r="F742" s="68"/>
      <c r="G742" s="68"/>
      <c r="H742" s="68"/>
      <c r="I742" s="69"/>
      <c r="J742" s="69"/>
      <c r="K742" s="69"/>
      <c r="L742" s="69"/>
      <c r="M742" s="69"/>
      <c r="N742" s="69"/>
      <c r="O742" s="69"/>
      <c r="P742" s="70"/>
      <c r="Q742" s="71"/>
      <c r="R742" s="70"/>
      <c r="S742" s="70"/>
      <c r="U742" s="66"/>
      <c r="V742" s="66"/>
      <c r="W742" s="66"/>
      <c r="X742" s="66"/>
      <c r="Y742" s="66"/>
    </row>
    <row r="743">
      <c r="A743" s="67"/>
      <c r="B743" s="68"/>
      <c r="C743" s="68"/>
      <c r="D743" s="68"/>
      <c r="E743" s="68"/>
      <c r="F743" s="68"/>
      <c r="G743" s="68"/>
      <c r="H743" s="68"/>
      <c r="I743" s="69"/>
      <c r="J743" s="69"/>
      <c r="K743" s="69"/>
      <c r="L743" s="69"/>
      <c r="M743" s="69"/>
      <c r="N743" s="69"/>
      <c r="O743" s="69"/>
      <c r="P743" s="70"/>
      <c r="Q743" s="71"/>
      <c r="R743" s="70"/>
      <c r="S743" s="70"/>
      <c r="U743" s="66"/>
      <c r="V743" s="66"/>
      <c r="W743" s="66"/>
      <c r="X743" s="66"/>
      <c r="Y743" s="66"/>
    </row>
    <row r="744">
      <c r="A744" s="67"/>
      <c r="B744" s="68"/>
      <c r="C744" s="68"/>
      <c r="D744" s="68"/>
      <c r="E744" s="68"/>
      <c r="F744" s="68"/>
      <c r="G744" s="68"/>
      <c r="H744" s="68"/>
      <c r="I744" s="69"/>
      <c r="J744" s="69"/>
      <c r="K744" s="69"/>
      <c r="L744" s="69"/>
      <c r="M744" s="69"/>
      <c r="N744" s="69"/>
      <c r="O744" s="69"/>
      <c r="P744" s="70"/>
      <c r="Q744" s="71"/>
      <c r="R744" s="70"/>
      <c r="S744" s="70"/>
      <c r="U744" s="66"/>
      <c r="V744" s="66"/>
      <c r="W744" s="66"/>
      <c r="X744" s="66"/>
      <c r="Y744" s="66"/>
    </row>
    <row r="745">
      <c r="A745" s="67"/>
      <c r="B745" s="68"/>
      <c r="C745" s="68"/>
      <c r="D745" s="68"/>
      <c r="E745" s="68"/>
      <c r="F745" s="68"/>
      <c r="G745" s="68"/>
      <c r="H745" s="68"/>
      <c r="I745" s="69"/>
      <c r="J745" s="69"/>
      <c r="K745" s="69"/>
      <c r="L745" s="69"/>
      <c r="M745" s="69"/>
      <c r="N745" s="69"/>
      <c r="O745" s="69"/>
      <c r="P745" s="70"/>
      <c r="Q745" s="71"/>
      <c r="R745" s="70"/>
      <c r="S745" s="70"/>
      <c r="U745" s="66"/>
      <c r="V745" s="66"/>
      <c r="W745" s="66"/>
      <c r="X745" s="66"/>
      <c r="Y745" s="66"/>
    </row>
    <row r="746">
      <c r="A746" s="67"/>
      <c r="B746" s="68"/>
      <c r="C746" s="68"/>
      <c r="D746" s="68"/>
      <c r="E746" s="68"/>
      <c r="F746" s="68"/>
      <c r="G746" s="68"/>
      <c r="H746" s="68"/>
      <c r="I746" s="69"/>
      <c r="J746" s="69"/>
      <c r="K746" s="69"/>
      <c r="L746" s="69"/>
      <c r="M746" s="69"/>
      <c r="N746" s="69"/>
      <c r="O746" s="69"/>
      <c r="P746" s="70"/>
      <c r="Q746" s="71"/>
      <c r="R746" s="70"/>
      <c r="S746" s="70"/>
      <c r="U746" s="66"/>
      <c r="V746" s="66"/>
      <c r="W746" s="66"/>
      <c r="X746" s="66"/>
      <c r="Y746" s="66"/>
    </row>
    <row r="747">
      <c r="A747" s="67"/>
      <c r="B747" s="68"/>
      <c r="C747" s="68"/>
      <c r="D747" s="68"/>
      <c r="E747" s="68"/>
      <c r="F747" s="68"/>
      <c r="G747" s="68"/>
      <c r="H747" s="68"/>
      <c r="I747" s="69"/>
      <c r="J747" s="69"/>
      <c r="K747" s="69"/>
      <c r="L747" s="69"/>
      <c r="M747" s="69"/>
      <c r="N747" s="69"/>
      <c r="O747" s="69"/>
      <c r="P747" s="70"/>
      <c r="Q747" s="71"/>
      <c r="R747" s="70"/>
      <c r="S747" s="70"/>
      <c r="U747" s="66"/>
      <c r="V747" s="66"/>
      <c r="W747" s="66"/>
      <c r="X747" s="66"/>
      <c r="Y747" s="66"/>
    </row>
    <row r="748">
      <c r="A748" s="67"/>
      <c r="B748" s="68"/>
      <c r="C748" s="68"/>
      <c r="D748" s="68"/>
      <c r="E748" s="68"/>
      <c r="F748" s="68"/>
      <c r="G748" s="68"/>
      <c r="H748" s="68"/>
      <c r="I748" s="69"/>
      <c r="J748" s="69"/>
      <c r="K748" s="69"/>
      <c r="L748" s="69"/>
      <c r="M748" s="69"/>
      <c r="N748" s="69"/>
      <c r="O748" s="69"/>
      <c r="P748" s="70"/>
      <c r="Q748" s="71"/>
      <c r="R748" s="70"/>
      <c r="S748" s="70"/>
      <c r="U748" s="66"/>
      <c r="V748" s="66"/>
      <c r="W748" s="66"/>
      <c r="X748" s="66"/>
      <c r="Y748" s="66"/>
    </row>
    <row r="749">
      <c r="A749" s="67"/>
      <c r="B749" s="68"/>
      <c r="C749" s="68"/>
      <c r="D749" s="68"/>
      <c r="E749" s="68"/>
      <c r="F749" s="68"/>
      <c r="G749" s="68"/>
      <c r="H749" s="68"/>
      <c r="I749" s="69"/>
      <c r="J749" s="69"/>
      <c r="K749" s="69"/>
      <c r="L749" s="69"/>
      <c r="M749" s="69"/>
      <c r="N749" s="69"/>
      <c r="O749" s="69"/>
      <c r="P749" s="70"/>
      <c r="Q749" s="71"/>
      <c r="R749" s="70"/>
      <c r="S749" s="70"/>
      <c r="U749" s="66"/>
      <c r="V749" s="66"/>
      <c r="W749" s="66"/>
      <c r="X749" s="66"/>
      <c r="Y749" s="66"/>
    </row>
    <row r="750">
      <c r="A750" s="67"/>
      <c r="B750" s="68"/>
      <c r="C750" s="68"/>
      <c r="D750" s="68"/>
      <c r="E750" s="68"/>
      <c r="F750" s="68"/>
      <c r="G750" s="68"/>
      <c r="H750" s="68"/>
      <c r="I750" s="69"/>
      <c r="J750" s="69"/>
      <c r="K750" s="69"/>
      <c r="L750" s="69"/>
      <c r="M750" s="69"/>
      <c r="N750" s="69"/>
      <c r="O750" s="69"/>
      <c r="P750" s="70"/>
      <c r="Q750" s="71"/>
      <c r="R750" s="70"/>
      <c r="S750" s="70"/>
      <c r="U750" s="66"/>
      <c r="V750" s="66"/>
      <c r="W750" s="66"/>
      <c r="X750" s="66"/>
      <c r="Y750" s="66"/>
    </row>
    <row r="751">
      <c r="A751" s="67"/>
      <c r="B751" s="68"/>
      <c r="C751" s="68"/>
      <c r="D751" s="68"/>
      <c r="E751" s="68"/>
      <c r="F751" s="68"/>
      <c r="G751" s="68"/>
      <c r="H751" s="68"/>
      <c r="I751" s="69"/>
      <c r="J751" s="69"/>
      <c r="K751" s="69"/>
      <c r="L751" s="69"/>
      <c r="M751" s="69"/>
      <c r="N751" s="69"/>
      <c r="O751" s="69"/>
      <c r="P751" s="70"/>
      <c r="Q751" s="71"/>
      <c r="R751" s="70"/>
      <c r="S751" s="70"/>
      <c r="U751" s="66"/>
      <c r="V751" s="66"/>
      <c r="W751" s="66"/>
      <c r="X751" s="66"/>
      <c r="Y751" s="66"/>
    </row>
    <row r="752">
      <c r="A752" s="67"/>
      <c r="B752" s="68"/>
      <c r="C752" s="68"/>
      <c r="D752" s="68"/>
      <c r="E752" s="68"/>
      <c r="F752" s="68"/>
      <c r="G752" s="68"/>
      <c r="H752" s="68"/>
      <c r="I752" s="69"/>
      <c r="J752" s="69"/>
      <c r="K752" s="69"/>
      <c r="L752" s="69"/>
      <c r="M752" s="69"/>
      <c r="N752" s="69"/>
      <c r="O752" s="69"/>
      <c r="P752" s="70"/>
      <c r="Q752" s="71"/>
      <c r="R752" s="70"/>
      <c r="S752" s="70"/>
      <c r="U752" s="66"/>
      <c r="V752" s="66"/>
      <c r="W752" s="66"/>
      <c r="X752" s="66"/>
      <c r="Y752" s="66"/>
    </row>
    <row r="753">
      <c r="A753" s="67"/>
      <c r="B753" s="68"/>
      <c r="C753" s="68"/>
      <c r="D753" s="68"/>
      <c r="E753" s="68"/>
      <c r="F753" s="68"/>
      <c r="G753" s="68"/>
      <c r="H753" s="68"/>
      <c r="I753" s="69"/>
      <c r="J753" s="69"/>
      <c r="K753" s="69"/>
      <c r="L753" s="69"/>
      <c r="M753" s="69"/>
      <c r="N753" s="69"/>
      <c r="O753" s="69"/>
      <c r="P753" s="70"/>
      <c r="Q753" s="71"/>
      <c r="R753" s="70"/>
      <c r="S753" s="70"/>
      <c r="U753" s="66"/>
      <c r="V753" s="66"/>
      <c r="W753" s="66"/>
      <c r="X753" s="66"/>
      <c r="Y753" s="66"/>
    </row>
    <row r="754">
      <c r="A754" s="67"/>
      <c r="B754" s="68"/>
      <c r="C754" s="68"/>
      <c r="D754" s="68"/>
      <c r="E754" s="68"/>
      <c r="F754" s="68"/>
      <c r="G754" s="68"/>
      <c r="H754" s="68"/>
      <c r="I754" s="69"/>
      <c r="J754" s="69"/>
      <c r="K754" s="69"/>
      <c r="L754" s="69"/>
      <c r="M754" s="69"/>
      <c r="N754" s="69"/>
      <c r="O754" s="69"/>
      <c r="P754" s="70"/>
      <c r="Q754" s="71"/>
      <c r="R754" s="70"/>
      <c r="S754" s="70"/>
      <c r="U754" s="66"/>
      <c r="V754" s="66"/>
      <c r="W754" s="66"/>
      <c r="X754" s="66"/>
      <c r="Y754" s="66"/>
    </row>
    <row r="755">
      <c r="A755" s="67"/>
      <c r="B755" s="68"/>
      <c r="C755" s="68"/>
      <c r="D755" s="68"/>
      <c r="E755" s="68"/>
      <c r="F755" s="68"/>
      <c r="G755" s="68"/>
      <c r="H755" s="68"/>
      <c r="I755" s="69"/>
      <c r="J755" s="69"/>
      <c r="K755" s="69"/>
      <c r="L755" s="69"/>
      <c r="M755" s="69"/>
      <c r="N755" s="69"/>
      <c r="O755" s="69"/>
      <c r="P755" s="70"/>
      <c r="Q755" s="71"/>
      <c r="R755" s="70"/>
      <c r="S755" s="70"/>
      <c r="U755" s="66"/>
      <c r="V755" s="66"/>
      <c r="W755" s="66"/>
      <c r="X755" s="66"/>
      <c r="Y755" s="66"/>
    </row>
    <row r="756">
      <c r="A756" s="67"/>
      <c r="B756" s="68"/>
      <c r="C756" s="68"/>
      <c r="D756" s="68"/>
      <c r="E756" s="68"/>
      <c r="F756" s="68"/>
      <c r="G756" s="68"/>
      <c r="H756" s="68"/>
      <c r="I756" s="69"/>
      <c r="J756" s="69"/>
      <c r="K756" s="69"/>
      <c r="L756" s="69"/>
      <c r="M756" s="69"/>
      <c r="N756" s="69"/>
      <c r="O756" s="69"/>
      <c r="P756" s="70"/>
      <c r="Q756" s="71"/>
      <c r="R756" s="70"/>
      <c r="S756" s="70"/>
      <c r="U756" s="66"/>
      <c r="V756" s="66"/>
      <c r="W756" s="66"/>
      <c r="X756" s="66"/>
      <c r="Y756" s="66"/>
    </row>
    <row r="757">
      <c r="A757" s="67"/>
      <c r="B757" s="68"/>
      <c r="C757" s="68"/>
      <c r="D757" s="68"/>
      <c r="E757" s="68"/>
      <c r="F757" s="68"/>
      <c r="G757" s="68"/>
      <c r="H757" s="68"/>
      <c r="I757" s="69"/>
      <c r="J757" s="69"/>
      <c r="K757" s="69"/>
      <c r="L757" s="69"/>
      <c r="M757" s="69"/>
      <c r="N757" s="69"/>
      <c r="O757" s="69"/>
      <c r="P757" s="70"/>
      <c r="Q757" s="71"/>
      <c r="R757" s="70"/>
      <c r="S757" s="70"/>
      <c r="U757" s="66"/>
      <c r="V757" s="66"/>
      <c r="W757" s="66"/>
      <c r="X757" s="66"/>
      <c r="Y757" s="66"/>
    </row>
    <row r="758">
      <c r="A758" s="67"/>
      <c r="B758" s="68"/>
      <c r="C758" s="68"/>
      <c r="D758" s="68"/>
      <c r="E758" s="68"/>
      <c r="F758" s="68"/>
      <c r="G758" s="68"/>
      <c r="H758" s="68"/>
      <c r="I758" s="69"/>
      <c r="J758" s="69"/>
      <c r="K758" s="69"/>
      <c r="L758" s="69"/>
      <c r="M758" s="69"/>
      <c r="N758" s="69"/>
      <c r="O758" s="69"/>
      <c r="P758" s="70"/>
      <c r="Q758" s="71"/>
      <c r="R758" s="70"/>
      <c r="S758" s="70"/>
      <c r="U758" s="66"/>
      <c r="V758" s="66"/>
      <c r="W758" s="66"/>
      <c r="X758" s="66"/>
      <c r="Y758" s="66"/>
    </row>
    <row r="759">
      <c r="A759" s="67"/>
      <c r="B759" s="68"/>
      <c r="C759" s="68"/>
      <c r="D759" s="68"/>
      <c r="E759" s="68"/>
      <c r="F759" s="68"/>
      <c r="G759" s="68"/>
      <c r="H759" s="68"/>
      <c r="I759" s="69"/>
      <c r="J759" s="69"/>
      <c r="K759" s="69"/>
      <c r="L759" s="69"/>
      <c r="M759" s="69"/>
      <c r="N759" s="69"/>
      <c r="O759" s="69"/>
      <c r="P759" s="70"/>
      <c r="Q759" s="71"/>
      <c r="R759" s="70"/>
      <c r="S759" s="70"/>
      <c r="U759" s="66"/>
      <c r="V759" s="66"/>
      <c r="W759" s="66"/>
      <c r="X759" s="66"/>
      <c r="Y759" s="66"/>
    </row>
    <row r="760">
      <c r="A760" s="67"/>
      <c r="B760" s="68"/>
      <c r="C760" s="68"/>
      <c r="D760" s="68"/>
      <c r="E760" s="68"/>
      <c r="F760" s="68"/>
      <c r="G760" s="68"/>
      <c r="H760" s="68"/>
      <c r="I760" s="69"/>
      <c r="J760" s="69"/>
      <c r="K760" s="69"/>
      <c r="L760" s="69"/>
      <c r="M760" s="69"/>
      <c r="N760" s="69"/>
      <c r="O760" s="69"/>
      <c r="P760" s="70"/>
      <c r="Q760" s="71"/>
      <c r="R760" s="70"/>
      <c r="S760" s="70"/>
      <c r="U760" s="66"/>
      <c r="V760" s="66"/>
      <c r="W760" s="66"/>
      <c r="X760" s="66"/>
      <c r="Y760" s="66"/>
    </row>
    <row r="761">
      <c r="A761" s="67"/>
      <c r="B761" s="68"/>
      <c r="C761" s="68"/>
      <c r="D761" s="68"/>
      <c r="E761" s="68"/>
      <c r="F761" s="68"/>
      <c r="G761" s="68"/>
      <c r="H761" s="68"/>
      <c r="I761" s="69"/>
      <c r="J761" s="69"/>
      <c r="K761" s="69"/>
      <c r="L761" s="69"/>
      <c r="M761" s="69"/>
      <c r="N761" s="69"/>
      <c r="O761" s="69"/>
      <c r="P761" s="70"/>
      <c r="Q761" s="71"/>
      <c r="R761" s="70"/>
      <c r="S761" s="70"/>
      <c r="U761" s="66"/>
      <c r="V761" s="66"/>
      <c r="W761" s="66"/>
      <c r="X761" s="66"/>
      <c r="Y761" s="66"/>
    </row>
    <row r="762">
      <c r="A762" s="67"/>
      <c r="B762" s="68"/>
      <c r="C762" s="68"/>
      <c r="D762" s="68"/>
      <c r="E762" s="68"/>
      <c r="F762" s="68"/>
      <c r="G762" s="68"/>
      <c r="H762" s="68"/>
      <c r="I762" s="69"/>
      <c r="J762" s="69"/>
      <c r="K762" s="69"/>
      <c r="L762" s="69"/>
      <c r="M762" s="69"/>
      <c r="N762" s="69"/>
      <c r="O762" s="69"/>
      <c r="P762" s="70"/>
      <c r="Q762" s="71"/>
      <c r="R762" s="70"/>
      <c r="S762" s="70"/>
      <c r="U762" s="66"/>
      <c r="V762" s="66"/>
      <c r="W762" s="66"/>
      <c r="X762" s="66"/>
      <c r="Y762" s="66"/>
    </row>
    <row r="763">
      <c r="A763" s="67"/>
      <c r="B763" s="68"/>
      <c r="C763" s="68"/>
      <c r="D763" s="68"/>
      <c r="E763" s="68"/>
      <c r="F763" s="68"/>
      <c r="G763" s="68"/>
      <c r="H763" s="68"/>
      <c r="I763" s="69"/>
      <c r="J763" s="69"/>
      <c r="K763" s="69"/>
      <c r="L763" s="69"/>
      <c r="M763" s="69"/>
      <c r="N763" s="69"/>
      <c r="O763" s="69"/>
      <c r="P763" s="70"/>
      <c r="Q763" s="71"/>
      <c r="R763" s="70"/>
      <c r="S763" s="70"/>
      <c r="U763" s="66"/>
      <c r="V763" s="66"/>
      <c r="W763" s="66"/>
      <c r="X763" s="66"/>
      <c r="Y763" s="66"/>
    </row>
    <row r="764">
      <c r="A764" s="67"/>
      <c r="B764" s="68"/>
      <c r="C764" s="68"/>
      <c r="D764" s="68"/>
      <c r="E764" s="68"/>
      <c r="F764" s="68"/>
      <c r="G764" s="68"/>
      <c r="H764" s="68"/>
      <c r="I764" s="69"/>
      <c r="J764" s="69"/>
      <c r="K764" s="69"/>
      <c r="L764" s="69"/>
      <c r="M764" s="69"/>
      <c r="N764" s="69"/>
      <c r="O764" s="69"/>
      <c r="P764" s="70"/>
      <c r="Q764" s="71"/>
      <c r="R764" s="70"/>
      <c r="S764" s="70"/>
      <c r="U764" s="66"/>
      <c r="V764" s="66"/>
      <c r="W764" s="66"/>
      <c r="X764" s="66"/>
      <c r="Y764" s="66"/>
    </row>
    <row r="765">
      <c r="A765" s="67"/>
      <c r="B765" s="68"/>
      <c r="C765" s="68"/>
      <c r="D765" s="68"/>
      <c r="E765" s="68"/>
      <c r="F765" s="68"/>
      <c r="G765" s="68"/>
      <c r="H765" s="68"/>
      <c r="I765" s="69"/>
      <c r="J765" s="69"/>
      <c r="K765" s="69"/>
      <c r="L765" s="69"/>
      <c r="M765" s="69"/>
      <c r="N765" s="69"/>
      <c r="O765" s="69"/>
      <c r="P765" s="70"/>
      <c r="Q765" s="71"/>
      <c r="R765" s="70"/>
      <c r="S765" s="70"/>
      <c r="U765" s="66"/>
      <c r="V765" s="66"/>
      <c r="W765" s="66"/>
      <c r="X765" s="66"/>
      <c r="Y765" s="66"/>
    </row>
    <row r="766">
      <c r="A766" s="67"/>
      <c r="B766" s="68"/>
      <c r="C766" s="68"/>
      <c r="D766" s="68"/>
      <c r="E766" s="68"/>
      <c r="F766" s="68"/>
      <c r="G766" s="68"/>
      <c r="H766" s="68"/>
      <c r="I766" s="69"/>
      <c r="J766" s="69"/>
      <c r="K766" s="69"/>
      <c r="L766" s="69"/>
      <c r="M766" s="69"/>
      <c r="N766" s="69"/>
      <c r="O766" s="69"/>
      <c r="P766" s="70"/>
      <c r="Q766" s="71"/>
      <c r="R766" s="70"/>
      <c r="S766" s="70"/>
      <c r="U766" s="66"/>
      <c r="V766" s="66"/>
      <c r="W766" s="66"/>
      <c r="X766" s="66"/>
      <c r="Y766" s="66"/>
    </row>
    <row r="767">
      <c r="A767" s="67"/>
      <c r="B767" s="68"/>
      <c r="C767" s="68"/>
      <c r="D767" s="68"/>
      <c r="E767" s="68"/>
      <c r="F767" s="68"/>
      <c r="G767" s="68"/>
      <c r="H767" s="68"/>
      <c r="I767" s="69"/>
      <c r="J767" s="69"/>
      <c r="K767" s="69"/>
      <c r="L767" s="69"/>
      <c r="M767" s="69"/>
      <c r="N767" s="69"/>
      <c r="O767" s="69"/>
      <c r="P767" s="70"/>
      <c r="Q767" s="71"/>
      <c r="R767" s="70"/>
      <c r="S767" s="70"/>
      <c r="U767" s="66"/>
      <c r="V767" s="66"/>
      <c r="W767" s="66"/>
      <c r="X767" s="66"/>
      <c r="Y767" s="66"/>
    </row>
    <row r="768">
      <c r="A768" s="67"/>
      <c r="B768" s="68"/>
      <c r="C768" s="68"/>
      <c r="D768" s="68"/>
      <c r="E768" s="68"/>
      <c r="F768" s="68"/>
      <c r="G768" s="68"/>
      <c r="H768" s="68"/>
      <c r="I768" s="69"/>
      <c r="J768" s="69"/>
      <c r="K768" s="69"/>
      <c r="L768" s="69"/>
      <c r="M768" s="69"/>
      <c r="N768" s="69"/>
      <c r="O768" s="69"/>
      <c r="P768" s="70"/>
      <c r="Q768" s="71"/>
      <c r="R768" s="70"/>
      <c r="S768" s="70"/>
      <c r="U768" s="66"/>
      <c r="V768" s="66"/>
      <c r="W768" s="66"/>
      <c r="X768" s="66"/>
      <c r="Y768" s="66"/>
    </row>
    <row r="769">
      <c r="A769" s="67"/>
      <c r="B769" s="68"/>
      <c r="C769" s="68"/>
      <c r="D769" s="68"/>
      <c r="E769" s="68"/>
      <c r="F769" s="68"/>
      <c r="G769" s="68"/>
      <c r="H769" s="68"/>
      <c r="I769" s="69"/>
      <c r="J769" s="69"/>
      <c r="K769" s="69"/>
      <c r="L769" s="69"/>
      <c r="M769" s="69"/>
      <c r="N769" s="69"/>
      <c r="O769" s="69"/>
      <c r="P769" s="70"/>
      <c r="Q769" s="71"/>
      <c r="R769" s="70"/>
      <c r="S769" s="70"/>
      <c r="U769" s="66"/>
      <c r="V769" s="66"/>
      <c r="W769" s="66"/>
      <c r="X769" s="66"/>
      <c r="Y769" s="66"/>
    </row>
    <row r="770">
      <c r="A770" s="67"/>
      <c r="B770" s="68"/>
      <c r="C770" s="68"/>
      <c r="D770" s="68"/>
      <c r="E770" s="68"/>
      <c r="F770" s="68"/>
      <c r="G770" s="68"/>
      <c r="H770" s="68"/>
      <c r="I770" s="69"/>
      <c r="J770" s="69"/>
      <c r="K770" s="69"/>
      <c r="L770" s="69"/>
      <c r="M770" s="69"/>
      <c r="N770" s="69"/>
      <c r="O770" s="69"/>
      <c r="P770" s="70"/>
      <c r="Q770" s="71"/>
      <c r="R770" s="70"/>
      <c r="S770" s="70"/>
      <c r="U770" s="66"/>
      <c r="V770" s="66"/>
      <c r="W770" s="66"/>
      <c r="X770" s="66"/>
      <c r="Y770" s="66"/>
    </row>
    <row r="771">
      <c r="A771" s="67"/>
      <c r="B771" s="68"/>
      <c r="C771" s="68"/>
      <c r="D771" s="68"/>
      <c r="E771" s="68"/>
      <c r="F771" s="68"/>
      <c r="G771" s="68"/>
      <c r="H771" s="68"/>
      <c r="I771" s="69"/>
      <c r="J771" s="69"/>
      <c r="K771" s="69"/>
      <c r="L771" s="69"/>
      <c r="M771" s="69"/>
      <c r="N771" s="69"/>
      <c r="O771" s="69"/>
      <c r="P771" s="70"/>
      <c r="Q771" s="71"/>
      <c r="R771" s="70"/>
      <c r="S771" s="70"/>
      <c r="U771" s="66"/>
      <c r="V771" s="66"/>
      <c r="W771" s="66"/>
      <c r="X771" s="66"/>
      <c r="Y771" s="66"/>
    </row>
    <row r="772">
      <c r="A772" s="67"/>
      <c r="B772" s="68"/>
      <c r="C772" s="68"/>
      <c r="D772" s="68"/>
      <c r="E772" s="68"/>
      <c r="F772" s="68"/>
      <c r="G772" s="68"/>
      <c r="H772" s="68"/>
      <c r="I772" s="69"/>
      <c r="J772" s="69"/>
      <c r="K772" s="69"/>
      <c r="L772" s="69"/>
      <c r="M772" s="69"/>
      <c r="N772" s="69"/>
      <c r="O772" s="69"/>
      <c r="P772" s="70"/>
      <c r="Q772" s="71"/>
      <c r="R772" s="70"/>
      <c r="S772" s="70"/>
      <c r="U772" s="66"/>
      <c r="V772" s="66"/>
      <c r="W772" s="66"/>
      <c r="X772" s="66"/>
      <c r="Y772" s="66"/>
    </row>
    <row r="773">
      <c r="A773" s="67"/>
      <c r="B773" s="68"/>
      <c r="C773" s="68"/>
      <c r="D773" s="68"/>
      <c r="E773" s="68"/>
      <c r="F773" s="68"/>
      <c r="G773" s="68"/>
      <c r="H773" s="68"/>
      <c r="I773" s="69"/>
      <c r="J773" s="69"/>
      <c r="K773" s="69"/>
      <c r="L773" s="69"/>
      <c r="M773" s="69"/>
      <c r="N773" s="69"/>
      <c r="O773" s="69"/>
      <c r="P773" s="70"/>
      <c r="Q773" s="71"/>
      <c r="R773" s="70"/>
      <c r="S773" s="70"/>
      <c r="U773" s="66"/>
      <c r="V773" s="66"/>
      <c r="W773" s="66"/>
      <c r="X773" s="66"/>
      <c r="Y773" s="66"/>
    </row>
    <row r="774">
      <c r="A774" s="67"/>
      <c r="B774" s="68"/>
      <c r="C774" s="68"/>
      <c r="D774" s="68"/>
      <c r="E774" s="68"/>
      <c r="F774" s="68"/>
      <c r="G774" s="68"/>
      <c r="H774" s="68"/>
      <c r="I774" s="69"/>
      <c r="J774" s="69"/>
      <c r="K774" s="69"/>
      <c r="L774" s="69"/>
      <c r="M774" s="69"/>
      <c r="N774" s="69"/>
      <c r="O774" s="69"/>
      <c r="P774" s="70"/>
      <c r="Q774" s="71"/>
      <c r="R774" s="70"/>
      <c r="S774" s="70"/>
      <c r="U774" s="66"/>
      <c r="V774" s="66"/>
      <c r="W774" s="66"/>
      <c r="X774" s="66"/>
      <c r="Y774" s="66"/>
    </row>
    <row r="775">
      <c r="A775" s="67"/>
      <c r="B775" s="68"/>
      <c r="C775" s="68"/>
      <c r="D775" s="68"/>
      <c r="E775" s="68"/>
      <c r="F775" s="68"/>
      <c r="G775" s="68"/>
      <c r="H775" s="68"/>
      <c r="I775" s="69"/>
      <c r="J775" s="69"/>
      <c r="K775" s="69"/>
      <c r="L775" s="69"/>
      <c r="M775" s="69"/>
      <c r="N775" s="69"/>
      <c r="O775" s="69"/>
      <c r="P775" s="70"/>
      <c r="Q775" s="71"/>
      <c r="R775" s="70"/>
      <c r="S775" s="70"/>
      <c r="U775" s="66"/>
      <c r="V775" s="66"/>
      <c r="W775" s="66"/>
      <c r="X775" s="66"/>
      <c r="Y775" s="66"/>
    </row>
    <row r="776">
      <c r="A776" s="67"/>
      <c r="B776" s="68"/>
      <c r="C776" s="68"/>
      <c r="D776" s="68"/>
      <c r="E776" s="68"/>
      <c r="F776" s="68"/>
      <c r="G776" s="68"/>
      <c r="H776" s="68"/>
      <c r="I776" s="69"/>
      <c r="J776" s="69"/>
      <c r="K776" s="69"/>
      <c r="L776" s="69"/>
      <c r="M776" s="69"/>
      <c r="N776" s="69"/>
      <c r="O776" s="69"/>
      <c r="P776" s="70"/>
      <c r="Q776" s="71"/>
      <c r="R776" s="70"/>
      <c r="S776" s="70"/>
      <c r="U776" s="66"/>
      <c r="V776" s="66"/>
      <c r="W776" s="66"/>
      <c r="X776" s="66"/>
      <c r="Y776" s="66"/>
    </row>
    <row r="777">
      <c r="A777" s="67"/>
      <c r="B777" s="68"/>
      <c r="C777" s="68"/>
      <c r="D777" s="68"/>
      <c r="E777" s="68"/>
      <c r="F777" s="68"/>
      <c r="G777" s="68"/>
      <c r="H777" s="68"/>
      <c r="I777" s="69"/>
      <c r="J777" s="69"/>
      <c r="K777" s="69"/>
      <c r="L777" s="69"/>
      <c r="M777" s="69"/>
      <c r="N777" s="69"/>
      <c r="O777" s="69"/>
      <c r="P777" s="70"/>
      <c r="Q777" s="71"/>
      <c r="R777" s="70"/>
      <c r="S777" s="70"/>
      <c r="U777" s="66"/>
      <c r="V777" s="66"/>
      <c r="W777" s="66"/>
      <c r="X777" s="66"/>
      <c r="Y777" s="66"/>
    </row>
    <row r="778">
      <c r="A778" s="67"/>
      <c r="B778" s="68"/>
      <c r="C778" s="68"/>
      <c r="D778" s="68"/>
      <c r="E778" s="68"/>
      <c r="F778" s="68"/>
      <c r="G778" s="68"/>
      <c r="H778" s="68"/>
      <c r="I778" s="69"/>
      <c r="J778" s="69"/>
      <c r="K778" s="69"/>
      <c r="L778" s="69"/>
      <c r="M778" s="69"/>
      <c r="N778" s="69"/>
      <c r="O778" s="69"/>
      <c r="P778" s="70"/>
      <c r="Q778" s="71"/>
      <c r="R778" s="70"/>
      <c r="S778" s="70"/>
      <c r="U778" s="66"/>
      <c r="V778" s="66"/>
      <c r="W778" s="66"/>
      <c r="X778" s="66"/>
      <c r="Y778" s="66"/>
    </row>
    <row r="779">
      <c r="A779" s="67"/>
      <c r="B779" s="68"/>
      <c r="C779" s="68"/>
      <c r="D779" s="68"/>
      <c r="E779" s="68"/>
      <c r="F779" s="68"/>
      <c r="G779" s="68"/>
      <c r="H779" s="68"/>
      <c r="I779" s="69"/>
      <c r="J779" s="69"/>
      <c r="K779" s="69"/>
      <c r="L779" s="69"/>
      <c r="M779" s="69"/>
      <c r="N779" s="69"/>
      <c r="O779" s="69"/>
      <c r="P779" s="70"/>
      <c r="Q779" s="71"/>
      <c r="R779" s="70"/>
      <c r="S779" s="70"/>
      <c r="U779" s="66"/>
      <c r="V779" s="66"/>
      <c r="W779" s="66"/>
      <c r="X779" s="66"/>
      <c r="Y779" s="66"/>
    </row>
    <row r="780">
      <c r="A780" s="67"/>
      <c r="B780" s="68"/>
      <c r="C780" s="68"/>
      <c r="D780" s="68"/>
      <c r="E780" s="68"/>
      <c r="F780" s="68"/>
      <c r="G780" s="68"/>
      <c r="H780" s="68"/>
      <c r="I780" s="69"/>
      <c r="J780" s="69"/>
      <c r="K780" s="69"/>
      <c r="L780" s="69"/>
      <c r="M780" s="69"/>
      <c r="N780" s="69"/>
      <c r="O780" s="69"/>
      <c r="P780" s="70"/>
      <c r="Q780" s="71"/>
      <c r="R780" s="70"/>
      <c r="S780" s="70"/>
      <c r="U780" s="66"/>
      <c r="V780" s="66"/>
      <c r="W780" s="66"/>
      <c r="X780" s="66"/>
      <c r="Y780" s="66"/>
    </row>
    <row r="781">
      <c r="A781" s="67"/>
      <c r="B781" s="68"/>
      <c r="C781" s="68"/>
      <c r="D781" s="68"/>
      <c r="E781" s="68"/>
      <c r="F781" s="68"/>
      <c r="G781" s="68"/>
      <c r="H781" s="68"/>
      <c r="I781" s="69"/>
      <c r="J781" s="69"/>
      <c r="K781" s="69"/>
      <c r="L781" s="69"/>
      <c r="M781" s="69"/>
      <c r="N781" s="69"/>
      <c r="O781" s="69"/>
      <c r="P781" s="70"/>
      <c r="Q781" s="71"/>
      <c r="R781" s="70"/>
      <c r="S781" s="70"/>
      <c r="U781" s="66"/>
      <c r="V781" s="66"/>
      <c r="W781" s="66"/>
      <c r="X781" s="66"/>
      <c r="Y781" s="66"/>
    </row>
    <row r="782">
      <c r="A782" s="67"/>
      <c r="B782" s="68"/>
      <c r="C782" s="68"/>
      <c r="D782" s="68"/>
      <c r="E782" s="68"/>
      <c r="F782" s="68"/>
      <c r="G782" s="68"/>
      <c r="H782" s="68"/>
      <c r="I782" s="69"/>
      <c r="J782" s="69"/>
      <c r="K782" s="69"/>
      <c r="L782" s="69"/>
      <c r="M782" s="69"/>
      <c r="N782" s="69"/>
      <c r="O782" s="69"/>
      <c r="P782" s="70"/>
      <c r="Q782" s="71"/>
      <c r="R782" s="70"/>
      <c r="S782" s="70"/>
      <c r="U782" s="66"/>
      <c r="V782" s="66"/>
      <c r="W782" s="66"/>
      <c r="X782" s="66"/>
      <c r="Y782" s="66"/>
    </row>
    <row r="783">
      <c r="A783" s="67"/>
      <c r="B783" s="68"/>
      <c r="C783" s="68"/>
      <c r="D783" s="68"/>
      <c r="E783" s="68"/>
      <c r="F783" s="68"/>
      <c r="G783" s="68"/>
      <c r="H783" s="68"/>
      <c r="I783" s="69"/>
      <c r="J783" s="69"/>
      <c r="K783" s="69"/>
      <c r="L783" s="69"/>
      <c r="M783" s="69"/>
      <c r="N783" s="69"/>
      <c r="O783" s="69"/>
      <c r="P783" s="70"/>
      <c r="Q783" s="71"/>
      <c r="R783" s="70"/>
      <c r="S783" s="70"/>
      <c r="U783" s="66"/>
      <c r="V783" s="66"/>
      <c r="W783" s="66"/>
      <c r="X783" s="66"/>
      <c r="Y783" s="66"/>
    </row>
    <row r="784">
      <c r="A784" s="67"/>
      <c r="B784" s="68"/>
      <c r="C784" s="68"/>
      <c r="D784" s="68"/>
      <c r="E784" s="68"/>
      <c r="F784" s="68"/>
      <c r="G784" s="68"/>
      <c r="H784" s="68"/>
      <c r="I784" s="69"/>
      <c r="J784" s="69"/>
      <c r="K784" s="69"/>
      <c r="L784" s="69"/>
      <c r="M784" s="69"/>
      <c r="N784" s="69"/>
      <c r="O784" s="69"/>
      <c r="P784" s="70"/>
      <c r="Q784" s="71"/>
      <c r="R784" s="70"/>
      <c r="S784" s="70"/>
      <c r="U784" s="66"/>
      <c r="V784" s="66"/>
      <c r="W784" s="66"/>
      <c r="X784" s="66"/>
      <c r="Y784" s="66"/>
    </row>
    <row r="785">
      <c r="A785" s="67"/>
      <c r="B785" s="68"/>
      <c r="C785" s="68"/>
      <c r="D785" s="68"/>
      <c r="E785" s="68"/>
      <c r="F785" s="68"/>
      <c r="G785" s="68"/>
      <c r="H785" s="68"/>
      <c r="I785" s="69"/>
      <c r="J785" s="69"/>
      <c r="K785" s="69"/>
      <c r="L785" s="69"/>
      <c r="M785" s="69"/>
      <c r="N785" s="69"/>
      <c r="O785" s="69"/>
      <c r="P785" s="70"/>
      <c r="Q785" s="71"/>
      <c r="R785" s="70"/>
      <c r="S785" s="70"/>
      <c r="U785" s="66"/>
      <c r="V785" s="66"/>
      <c r="W785" s="66"/>
      <c r="X785" s="66"/>
      <c r="Y785" s="66"/>
    </row>
    <row r="786">
      <c r="A786" s="67"/>
      <c r="B786" s="68"/>
      <c r="C786" s="68"/>
      <c r="D786" s="68"/>
      <c r="E786" s="68"/>
      <c r="F786" s="68"/>
      <c r="G786" s="68"/>
      <c r="H786" s="68"/>
      <c r="I786" s="69"/>
      <c r="J786" s="69"/>
      <c r="K786" s="69"/>
      <c r="L786" s="69"/>
      <c r="M786" s="69"/>
      <c r="N786" s="69"/>
      <c r="O786" s="69"/>
      <c r="P786" s="70"/>
      <c r="Q786" s="71"/>
      <c r="R786" s="70"/>
      <c r="S786" s="70"/>
      <c r="U786" s="66"/>
      <c r="V786" s="66"/>
      <c r="W786" s="66"/>
      <c r="X786" s="66"/>
      <c r="Y786" s="66"/>
    </row>
    <row r="787">
      <c r="A787" s="67"/>
      <c r="B787" s="68"/>
      <c r="C787" s="68"/>
      <c r="D787" s="68"/>
      <c r="E787" s="68"/>
      <c r="F787" s="68"/>
      <c r="G787" s="68"/>
      <c r="H787" s="68"/>
      <c r="I787" s="69"/>
      <c r="J787" s="69"/>
      <c r="K787" s="69"/>
      <c r="L787" s="69"/>
      <c r="M787" s="69"/>
      <c r="N787" s="69"/>
      <c r="O787" s="69"/>
      <c r="P787" s="70"/>
      <c r="Q787" s="71"/>
      <c r="R787" s="70"/>
      <c r="S787" s="70"/>
      <c r="U787" s="66"/>
      <c r="V787" s="66"/>
      <c r="W787" s="66"/>
      <c r="X787" s="66"/>
      <c r="Y787" s="66"/>
    </row>
    <row r="788">
      <c r="A788" s="67"/>
      <c r="B788" s="68"/>
      <c r="C788" s="68"/>
      <c r="D788" s="68"/>
      <c r="E788" s="68"/>
      <c r="F788" s="68"/>
      <c r="G788" s="68"/>
      <c r="H788" s="68"/>
      <c r="I788" s="69"/>
      <c r="J788" s="69"/>
      <c r="K788" s="69"/>
      <c r="L788" s="69"/>
      <c r="M788" s="69"/>
      <c r="N788" s="69"/>
      <c r="O788" s="69"/>
      <c r="P788" s="70"/>
      <c r="Q788" s="71"/>
      <c r="R788" s="70"/>
      <c r="S788" s="70"/>
      <c r="U788" s="66"/>
      <c r="V788" s="66"/>
      <c r="W788" s="66"/>
      <c r="X788" s="66"/>
      <c r="Y788" s="66"/>
    </row>
    <row r="789">
      <c r="A789" s="67"/>
      <c r="B789" s="68"/>
      <c r="C789" s="68"/>
      <c r="D789" s="68"/>
      <c r="E789" s="68"/>
      <c r="F789" s="68"/>
      <c r="G789" s="68"/>
      <c r="H789" s="68"/>
      <c r="I789" s="69"/>
      <c r="J789" s="69"/>
      <c r="K789" s="69"/>
      <c r="L789" s="69"/>
      <c r="M789" s="69"/>
      <c r="N789" s="69"/>
      <c r="O789" s="69"/>
      <c r="P789" s="70"/>
      <c r="Q789" s="71"/>
      <c r="R789" s="70"/>
      <c r="S789" s="70"/>
      <c r="U789" s="66"/>
      <c r="V789" s="66"/>
      <c r="W789" s="66"/>
      <c r="X789" s="66"/>
      <c r="Y789" s="66"/>
    </row>
    <row r="790">
      <c r="A790" s="67"/>
      <c r="B790" s="68"/>
      <c r="C790" s="68"/>
      <c r="D790" s="68"/>
      <c r="E790" s="68"/>
      <c r="F790" s="68"/>
      <c r="G790" s="68"/>
      <c r="H790" s="68"/>
      <c r="I790" s="69"/>
      <c r="J790" s="69"/>
      <c r="K790" s="69"/>
      <c r="L790" s="69"/>
      <c r="M790" s="69"/>
      <c r="N790" s="69"/>
      <c r="O790" s="69"/>
      <c r="P790" s="70"/>
      <c r="Q790" s="71"/>
      <c r="R790" s="70"/>
      <c r="S790" s="70"/>
      <c r="U790" s="66"/>
      <c r="V790" s="66"/>
      <c r="W790" s="66"/>
      <c r="X790" s="66"/>
      <c r="Y790" s="66"/>
    </row>
    <row r="791">
      <c r="A791" s="67"/>
      <c r="B791" s="68"/>
      <c r="C791" s="68"/>
      <c r="D791" s="68"/>
      <c r="E791" s="68"/>
      <c r="F791" s="68"/>
      <c r="G791" s="68"/>
      <c r="H791" s="68"/>
      <c r="I791" s="69"/>
      <c r="J791" s="69"/>
      <c r="K791" s="69"/>
      <c r="L791" s="69"/>
      <c r="M791" s="69"/>
      <c r="N791" s="69"/>
      <c r="O791" s="69"/>
      <c r="P791" s="70"/>
      <c r="Q791" s="71"/>
      <c r="R791" s="70"/>
      <c r="S791" s="70"/>
      <c r="U791" s="66"/>
      <c r="V791" s="66"/>
      <c r="W791" s="66"/>
      <c r="X791" s="66"/>
      <c r="Y791" s="66"/>
    </row>
    <row r="792">
      <c r="A792" s="67"/>
      <c r="B792" s="68"/>
      <c r="C792" s="68"/>
      <c r="D792" s="68"/>
      <c r="E792" s="68"/>
      <c r="F792" s="68"/>
      <c r="G792" s="68"/>
      <c r="H792" s="68"/>
      <c r="I792" s="69"/>
      <c r="J792" s="69"/>
      <c r="K792" s="69"/>
      <c r="L792" s="69"/>
      <c r="M792" s="69"/>
      <c r="N792" s="69"/>
      <c r="O792" s="69"/>
      <c r="P792" s="70"/>
      <c r="Q792" s="71"/>
      <c r="R792" s="70"/>
      <c r="S792" s="70"/>
      <c r="U792" s="66"/>
      <c r="V792" s="66"/>
      <c r="W792" s="66"/>
      <c r="X792" s="66"/>
      <c r="Y792" s="66"/>
    </row>
    <row r="793">
      <c r="A793" s="67"/>
      <c r="B793" s="68"/>
      <c r="C793" s="68"/>
      <c r="D793" s="68"/>
      <c r="E793" s="68"/>
      <c r="F793" s="68"/>
      <c r="G793" s="68"/>
      <c r="H793" s="68"/>
      <c r="I793" s="69"/>
      <c r="J793" s="69"/>
      <c r="K793" s="69"/>
      <c r="L793" s="69"/>
      <c r="M793" s="69"/>
      <c r="N793" s="69"/>
      <c r="O793" s="69"/>
      <c r="P793" s="70"/>
      <c r="Q793" s="71"/>
      <c r="R793" s="70"/>
      <c r="S793" s="70"/>
      <c r="U793" s="66"/>
      <c r="V793" s="66"/>
      <c r="W793" s="66"/>
      <c r="X793" s="66"/>
      <c r="Y793" s="66"/>
    </row>
    <row r="794">
      <c r="A794" s="67"/>
      <c r="B794" s="68"/>
      <c r="C794" s="68"/>
      <c r="D794" s="68"/>
      <c r="E794" s="68"/>
      <c r="F794" s="68"/>
      <c r="G794" s="68"/>
      <c r="H794" s="68"/>
      <c r="I794" s="69"/>
      <c r="J794" s="69"/>
      <c r="K794" s="69"/>
      <c r="L794" s="69"/>
      <c r="M794" s="69"/>
      <c r="N794" s="69"/>
      <c r="O794" s="69"/>
      <c r="P794" s="70"/>
      <c r="Q794" s="71"/>
      <c r="R794" s="70"/>
      <c r="S794" s="70"/>
      <c r="U794" s="66"/>
      <c r="V794" s="66"/>
      <c r="W794" s="66"/>
      <c r="X794" s="66"/>
      <c r="Y794" s="66"/>
    </row>
    <row r="795">
      <c r="A795" s="67"/>
      <c r="B795" s="68"/>
      <c r="C795" s="68"/>
      <c r="D795" s="68"/>
      <c r="E795" s="68"/>
      <c r="F795" s="68"/>
      <c r="G795" s="68"/>
      <c r="H795" s="68"/>
      <c r="I795" s="69"/>
      <c r="J795" s="69"/>
      <c r="K795" s="69"/>
      <c r="L795" s="69"/>
      <c r="M795" s="69"/>
      <c r="N795" s="69"/>
      <c r="O795" s="69"/>
      <c r="P795" s="70"/>
      <c r="Q795" s="71"/>
      <c r="R795" s="70"/>
      <c r="S795" s="70"/>
      <c r="U795" s="66"/>
      <c r="V795" s="66"/>
      <c r="W795" s="66"/>
      <c r="X795" s="66"/>
      <c r="Y795" s="66"/>
    </row>
    <row r="796">
      <c r="A796" s="67"/>
      <c r="B796" s="68"/>
      <c r="C796" s="68"/>
      <c r="D796" s="68"/>
      <c r="E796" s="68"/>
      <c r="F796" s="68"/>
      <c r="G796" s="68"/>
      <c r="H796" s="68"/>
      <c r="I796" s="69"/>
      <c r="J796" s="69"/>
      <c r="K796" s="69"/>
      <c r="L796" s="69"/>
      <c r="M796" s="69"/>
      <c r="N796" s="69"/>
      <c r="O796" s="69"/>
      <c r="P796" s="70"/>
      <c r="Q796" s="71"/>
      <c r="R796" s="70"/>
      <c r="S796" s="70"/>
      <c r="U796" s="66"/>
      <c r="V796" s="66"/>
      <c r="W796" s="66"/>
      <c r="X796" s="66"/>
      <c r="Y796" s="66"/>
    </row>
    <row r="797">
      <c r="A797" s="67"/>
      <c r="B797" s="68"/>
      <c r="C797" s="68"/>
      <c r="D797" s="68"/>
      <c r="E797" s="68"/>
      <c r="F797" s="68"/>
      <c r="G797" s="68"/>
      <c r="H797" s="68"/>
      <c r="I797" s="69"/>
      <c r="J797" s="69"/>
      <c r="K797" s="69"/>
      <c r="L797" s="69"/>
      <c r="M797" s="69"/>
      <c r="N797" s="69"/>
      <c r="O797" s="69"/>
      <c r="P797" s="70"/>
      <c r="Q797" s="71"/>
      <c r="R797" s="70"/>
      <c r="S797" s="70"/>
      <c r="U797" s="66"/>
      <c r="V797" s="66"/>
      <c r="W797" s="66"/>
      <c r="X797" s="66"/>
      <c r="Y797" s="66"/>
    </row>
    <row r="798">
      <c r="A798" s="67"/>
      <c r="B798" s="68"/>
      <c r="C798" s="68"/>
      <c r="D798" s="68"/>
      <c r="E798" s="68"/>
      <c r="F798" s="68"/>
      <c r="G798" s="68"/>
      <c r="H798" s="68"/>
      <c r="I798" s="69"/>
      <c r="J798" s="69"/>
      <c r="K798" s="69"/>
      <c r="L798" s="69"/>
      <c r="M798" s="69"/>
      <c r="N798" s="69"/>
      <c r="O798" s="69"/>
      <c r="P798" s="70"/>
      <c r="Q798" s="71"/>
      <c r="R798" s="70"/>
      <c r="S798" s="70"/>
      <c r="U798" s="66"/>
      <c r="V798" s="66"/>
      <c r="W798" s="66"/>
      <c r="X798" s="66"/>
      <c r="Y798" s="66"/>
    </row>
    <row r="799">
      <c r="A799" s="67"/>
      <c r="B799" s="68"/>
      <c r="C799" s="68"/>
      <c r="D799" s="68"/>
      <c r="E799" s="68"/>
      <c r="F799" s="68"/>
      <c r="G799" s="68"/>
      <c r="H799" s="68"/>
      <c r="I799" s="69"/>
      <c r="J799" s="69"/>
      <c r="K799" s="69"/>
      <c r="L799" s="69"/>
      <c r="M799" s="69"/>
      <c r="N799" s="69"/>
      <c r="O799" s="69"/>
      <c r="P799" s="70"/>
      <c r="Q799" s="71"/>
      <c r="R799" s="70"/>
      <c r="S799" s="70"/>
      <c r="U799" s="66"/>
      <c r="V799" s="66"/>
      <c r="W799" s="66"/>
      <c r="X799" s="66"/>
      <c r="Y799" s="66"/>
    </row>
    <row r="800">
      <c r="A800" s="67"/>
      <c r="B800" s="68"/>
      <c r="C800" s="68"/>
      <c r="D800" s="68"/>
      <c r="E800" s="68"/>
      <c r="F800" s="68"/>
      <c r="G800" s="68"/>
      <c r="H800" s="68"/>
      <c r="I800" s="69"/>
      <c r="J800" s="69"/>
      <c r="K800" s="69"/>
      <c r="L800" s="69"/>
      <c r="M800" s="69"/>
      <c r="N800" s="69"/>
      <c r="O800" s="69"/>
      <c r="P800" s="70"/>
      <c r="Q800" s="71"/>
      <c r="R800" s="70"/>
      <c r="S800" s="70"/>
      <c r="U800" s="66"/>
      <c r="V800" s="66"/>
      <c r="W800" s="66"/>
      <c r="X800" s="66"/>
      <c r="Y800" s="66"/>
    </row>
    <row r="801">
      <c r="A801" s="67"/>
      <c r="B801" s="68"/>
      <c r="C801" s="68"/>
      <c r="D801" s="68"/>
      <c r="E801" s="68"/>
      <c r="F801" s="68"/>
      <c r="G801" s="68"/>
      <c r="H801" s="68"/>
      <c r="I801" s="69"/>
      <c r="J801" s="69"/>
      <c r="K801" s="69"/>
      <c r="L801" s="69"/>
      <c r="M801" s="69"/>
      <c r="N801" s="69"/>
      <c r="O801" s="69"/>
      <c r="P801" s="70"/>
      <c r="Q801" s="71"/>
      <c r="R801" s="70"/>
      <c r="S801" s="70"/>
      <c r="U801" s="66"/>
      <c r="V801" s="66"/>
      <c r="W801" s="66"/>
      <c r="X801" s="66"/>
      <c r="Y801" s="66"/>
    </row>
    <row r="802">
      <c r="A802" s="67"/>
      <c r="B802" s="68"/>
      <c r="C802" s="68"/>
      <c r="D802" s="68"/>
      <c r="E802" s="68"/>
      <c r="F802" s="68"/>
      <c r="G802" s="68"/>
      <c r="H802" s="68"/>
      <c r="I802" s="69"/>
      <c r="J802" s="69"/>
      <c r="K802" s="69"/>
      <c r="L802" s="69"/>
      <c r="M802" s="69"/>
      <c r="N802" s="69"/>
      <c r="O802" s="69"/>
      <c r="P802" s="70"/>
      <c r="Q802" s="71"/>
      <c r="R802" s="70"/>
      <c r="S802" s="70"/>
      <c r="U802" s="66"/>
      <c r="V802" s="66"/>
      <c r="W802" s="66"/>
      <c r="X802" s="66"/>
      <c r="Y802" s="66"/>
    </row>
    <row r="803">
      <c r="A803" s="67"/>
      <c r="B803" s="68"/>
      <c r="C803" s="68"/>
      <c r="D803" s="68"/>
      <c r="E803" s="68"/>
      <c r="F803" s="68"/>
      <c r="G803" s="68"/>
      <c r="H803" s="68"/>
      <c r="I803" s="69"/>
      <c r="J803" s="69"/>
      <c r="K803" s="69"/>
      <c r="L803" s="69"/>
      <c r="M803" s="69"/>
      <c r="N803" s="69"/>
      <c r="O803" s="69"/>
      <c r="P803" s="70"/>
      <c r="Q803" s="71"/>
      <c r="R803" s="70"/>
      <c r="S803" s="70"/>
      <c r="U803" s="66"/>
      <c r="V803" s="66"/>
      <c r="W803" s="66"/>
      <c r="X803" s="66"/>
      <c r="Y803" s="66"/>
    </row>
    <row r="804">
      <c r="A804" s="67"/>
      <c r="B804" s="68"/>
      <c r="C804" s="68"/>
      <c r="D804" s="68"/>
      <c r="E804" s="68"/>
      <c r="F804" s="68"/>
      <c r="G804" s="68"/>
      <c r="H804" s="68"/>
      <c r="I804" s="69"/>
      <c r="J804" s="69"/>
      <c r="K804" s="69"/>
      <c r="L804" s="69"/>
      <c r="M804" s="69"/>
      <c r="N804" s="69"/>
      <c r="O804" s="69"/>
      <c r="P804" s="70"/>
      <c r="Q804" s="71"/>
      <c r="R804" s="70"/>
      <c r="S804" s="70"/>
      <c r="U804" s="66"/>
      <c r="V804" s="66"/>
      <c r="W804" s="66"/>
      <c r="X804" s="66"/>
      <c r="Y804" s="66"/>
    </row>
    <row r="805">
      <c r="A805" s="67"/>
      <c r="B805" s="68"/>
      <c r="C805" s="68"/>
      <c r="D805" s="68"/>
      <c r="E805" s="68"/>
      <c r="F805" s="68"/>
      <c r="G805" s="68"/>
      <c r="H805" s="68"/>
      <c r="I805" s="69"/>
      <c r="J805" s="69"/>
      <c r="K805" s="69"/>
      <c r="L805" s="69"/>
      <c r="M805" s="69"/>
      <c r="N805" s="69"/>
      <c r="O805" s="69"/>
      <c r="P805" s="70"/>
      <c r="Q805" s="71"/>
      <c r="R805" s="70"/>
      <c r="S805" s="70"/>
      <c r="U805" s="66"/>
      <c r="V805" s="66"/>
      <c r="W805" s="66"/>
      <c r="X805" s="66"/>
      <c r="Y805" s="66"/>
    </row>
    <row r="806">
      <c r="A806" s="67"/>
      <c r="B806" s="68"/>
      <c r="C806" s="68"/>
      <c r="D806" s="68"/>
      <c r="E806" s="68"/>
      <c r="F806" s="68"/>
      <c r="G806" s="68"/>
      <c r="H806" s="68"/>
      <c r="I806" s="69"/>
      <c r="J806" s="69"/>
      <c r="K806" s="69"/>
      <c r="L806" s="69"/>
      <c r="M806" s="69"/>
      <c r="N806" s="69"/>
      <c r="O806" s="69"/>
      <c r="P806" s="70"/>
      <c r="Q806" s="71"/>
      <c r="R806" s="70"/>
      <c r="S806" s="70"/>
      <c r="U806" s="66"/>
      <c r="V806" s="66"/>
      <c r="W806" s="66"/>
      <c r="X806" s="66"/>
      <c r="Y806" s="66"/>
    </row>
    <row r="807">
      <c r="A807" s="67"/>
      <c r="B807" s="68"/>
      <c r="C807" s="68"/>
      <c r="D807" s="68"/>
      <c r="E807" s="68"/>
      <c r="F807" s="68"/>
      <c r="G807" s="68"/>
      <c r="H807" s="68"/>
      <c r="I807" s="69"/>
      <c r="J807" s="69"/>
      <c r="K807" s="69"/>
      <c r="L807" s="69"/>
      <c r="M807" s="69"/>
      <c r="N807" s="69"/>
      <c r="O807" s="69"/>
      <c r="P807" s="70"/>
      <c r="Q807" s="71"/>
      <c r="R807" s="70"/>
      <c r="S807" s="70"/>
      <c r="U807" s="66"/>
      <c r="V807" s="66"/>
      <c r="W807" s="66"/>
      <c r="X807" s="66"/>
      <c r="Y807" s="66"/>
    </row>
    <row r="808">
      <c r="A808" s="67"/>
      <c r="B808" s="68"/>
      <c r="C808" s="68"/>
      <c r="D808" s="68"/>
      <c r="E808" s="68"/>
      <c r="F808" s="68"/>
      <c r="G808" s="68"/>
      <c r="H808" s="68"/>
      <c r="I808" s="69"/>
      <c r="J808" s="69"/>
      <c r="K808" s="69"/>
      <c r="L808" s="69"/>
      <c r="M808" s="69"/>
      <c r="N808" s="69"/>
      <c r="O808" s="69"/>
      <c r="P808" s="70"/>
      <c r="Q808" s="71"/>
      <c r="R808" s="70"/>
      <c r="S808" s="70"/>
      <c r="U808" s="66"/>
      <c r="V808" s="66"/>
      <c r="W808" s="66"/>
      <c r="X808" s="66"/>
      <c r="Y808" s="66"/>
    </row>
    <row r="809">
      <c r="A809" s="67"/>
      <c r="B809" s="68"/>
      <c r="C809" s="68"/>
      <c r="D809" s="68"/>
      <c r="E809" s="68"/>
      <c r="F809" s="68"/>
      <c r="G809" s="68"/>
      <c r="H809" s="68"/>
      <c r="I809" s="69"/>
      <c r="J809" s="69"/>
      <c r="K809" s="69"/>
      <c r="L809" s="69"/>
      <c r="M809" s="69"/>
      <c r="N809" s="69"/>
      <c r="O809" s="69"/>
      <c r="P809" s="70"/>
      <c r="Q809" s="71"/>
      <c r="R809" s="70"/>
      <c r="S809" s="70"/>
      <c r="U809" s="66"/>
      <c r="V809" s="66"/>
      <c r="W809" s="66"/>
      <c r="X809" s="66"/>
      <c r="Y809" s="66"/>
    </row>
    <row r="810">
      <c r="A810" s="67"/>
      <c r="B810" s="68"/>
      <c r="C810" s="68"/>
      <c r="D810" s="68"/>
      <c r="E810" s="68"/>
      <c r="F810" s="68"/>
      <c r="G810" s="68"/>
      <c r="H810" s="68"/>
      <c r="I810" s="69"/>
      <c r="J810" s="69"/>
      <c r="K810" s="69"/>
      <c r="L810" s="69"/>
      <c r="M810" s="69"/>
      <c r="N810" s="69"/>
      <c r="O810" s="69"/>
      <c r="P810" s="70"/>
      <c r="Q810" s="71"/>
      <c r="R810" s="70"/>
      <c r="S810" s="70"/>
      <c r="U810" s="66"/>
      <c r="V810" s="66"/>
      <c r="W810" s="66"/>
      <c r="X810" s="66"/>
      <c r="Y810" s="66"/>
    </row>
    <row r="811">
      <c r="A811" s="67"/>
      <c r="B811" s="68"/>
      <c r="C811" s="68"/>
      <c r="D811" s="68"/>
      <c r="E811" s="68"/>
      <c r="F811" s="68"/>
      <c r="G811" s="68"/>
      <c r="H811" s="68"/>
      <c r="I811" s="69"/>
      <c r="J811" s="69"/>
      <c r="K811" s="69"/>
      <c r="L811" s="69"/>
      <c r="M811" s="69"/>
      <c r="N811" s="69"/>
      <c r="O811" s="69"/>
      <c r="P811" s="70"/>
      <c r="Q811" s="71"/>
      <c r="R811" s="70"/>
      <c r="S811" s="70"/>
      <c r="U811" s="66"/>
      <c r="V811" s="66"/>
      <c r="W811" s="66"/>
      <c r="X811" s="66"/>
      <c r="Y811" s="66"/>
    </row>
    <row r="812">
      <c r="A812" s="67"/>
      <c r="B812" s="68"/>
      <c r="C812" s="68"/>
      <c r="D812" s="68"/>
      <c r="E812" s="68"/>
      <c r="F812" s="68"/>
      <c r="G812" s="68"/>
      <c r="H812" s="68"/>
      <c r="I812" s="69"/>
      <c r="J812" s="69"/>
      <c r="K812" s="69"/>
      <c r="L812" s="69"/>
      <c r="M812" s="69"/>
      <c r="N812" s="69"/>
      <c r="O812" s="69"/>
      <c r="P812" s="70"/>
      <c r="Q812" s="71"/>
      <c r="R812" s="70"/>
      <c r="S812" s="70"/>
      <c r="U812" s="66"/>
      <c r="V812" s="66"/>
      <c r="W812" s="66"/>
      <c r="X812" s="66"/>
      <c r="Y812" s="66"/>
    </row>
    <row r="813">
      <c r="A813" s="67"/>
      <c r="B813" s="68"/>
      <c r="C813" s="68"/>
      <c r="D813" s="68"/>
      <c r="E813" s="68"/>
      <c r="F813" s="68"/>
      <c r="G813" s="68"/>
      <c r="H813" s="68"/>
      <c r="I813" s="69"/>
      <c r="J813" s="69"/>
      <c r="K813" s="69"/>
      <c r="L813" s="69"/>
      <c r="M813" s="69"/>
      <c r="N813" s="69"/>
      <c r="O813" s="69"/>
      <c r="P813" s="70"/>
      <c r="Q813" s="71"/>
      <c r="R813" s="70"/>
      <c r="S813" s="70"/>
      <c r="U813" s="66"/>
      <c r="V813" s="66"/>
      <c r="W813" s="66"/>
      <c r="X813" s="66"/>
      <c r="Y813" s="66"/>
    </row>
    <row r="814">
      <c r="A814" s="67"/>
      <c r="B814" s="68"/>
      <c r="C814" s="68"/>
      <c r="D814" s="68"/>
      <c r="E814" s="68"/>
      <c r="F814" s="68"/>
      <c r="G814" s="68"/>
      <c r="H814" s="68"/>
      <c r="I814" s="69"/>
      <c r="J814" s="69"/>
      <c r="K814" s="69"/>
      <c r="L814" s="69"/>
      <c r="M814" s="69"/>
      <c r="N814" s="69"/>
      <c r="O814" s="69"/>
      <c r="P814" s="70"/>
      <c r="Q814" s="71"/>
      <c r="R814" s="70"/>
      <c r="S814" s="70"/>
      <c r="U814" s="66"/>
      <c r="V814" s="66"/>
      <c r="W814" s="66"/>
      <c r="X814" s="66"/>
      <c r="Y814" s="66"/>
    </row>
    <row r="815">
      <c r="A815" s="67"/>
      <c r="B815" s="68"/>
      <c r="C815" s="68"/>
      <c r="D815" s="68"/>
      <c r="E815" s="68"/>
      <c r="F815" s="68"/>
      <c r="G815" s="68"/>
      <c r="H815" s="68"/>
      <c r="I815" s="69"/>
      <c r="J815" s="69"/>
      <c r="K815" s="69"/>
      <c r="L815" s="69"/>
      <c r="M815" s="69"/>
      <c r="N815" s="69"/>
      <c r="O815" s="69"/>
      <c r="P815" s="70"/>
      <c r="Q815" s="71"/>
      <c r="R815" s="70"/>
      <c r="S815" s="70"/>
      <c r="U815" s="66"/>
      <c r="V815" s="66"/>
      <c r="W815" s="66"/>
      <c r="X815" s="66"/>
      <c r="Y815" s="66"/>
    </row>
    <row r="816">
      <c r="A816" s="67"/>
      <c r="B816" s="68"/>
      <c r="C816" s="68"/>
      <c r="D816" s="68"/>
      <c r="E816" s="68"/>
      <c r="F816" s="68"/>
      <c r="G816" s="68"/>
      <c r="H816" s="68"/>
      <c r="I816" s="69"/>
      <c r="J816" s="69"/>
      <c r="K816" s="69"/>
      <c r="L816" s="69"/>
      <c r="M816" s="69"/>
      <c r="N816" s="69"/>
      <c r="O816" s="69"/>
      <c r="P816" s="70"/>
      <c r="Q816" s="71"/>
      <c r="R816" s="70"/>
      <c r="S816" s="70"/>
      <c r="U816" s="66"/>
      <c r="V816" s="66"/>
      <c r="W816" s="66"/>
      <c r="X816" s="66"/>
      <c r="Y816" s="66"/>
    </row>
    <row r="817">
      <c r="A817" s="67"/>
      <c r="B817" s="68"/>
      <c r="C817" s="68"/>
      <c r="D817" s="68"/>
      <c r="E817" s="68"/>
      <c r="F817" s="68"/>
      <c r="G817" s="68"/>
      <c r="H817" s="68"/>
      <c r="I817" s="69"/>
      <c r="J817" s="69"/>
      <c r="K817" s="69"/>
      <c r="L817" s="69"/>
      <c r="M817" s="69"/>
      <c r="N817" s="69"/>
      <c r="O817" s="69"/>
      <c r="P817" s="70"/>
      <c r="Q817" s="71"/>
      <c r="R817" s="70"/>
      <c r="S817" s="70"/>
      <c r="U817" s="66"/>
      <c r="V817" s="66"/>
      <c r="W817" s="66"/>
      <c r="X817" s="66"/>
      <c r="Y817" s="66"/>
    </row>
    <row r="818">
      <c r="A818" s="67"/>
      <c r="B818" s="68"/>
      <c r="C818" s="68"/>
      <c r="D818" s="68"/>
      <c r="E818" s="68"/>
      <c r="F818" s="68"/>
      <c r="G818" s="68"/>
      <c r="H818" s="68"/>
      <c r="I818" s="69"/>
      <c r="J818" s="69"/>
      <c r="K818" s="69"/>
      <c r="L818" s="69"/>
      <c r="M818" s="69"/>
      <c r="N818" s="69"/>
      <c r="O818" s="69"/>
      <c r="P818" s="70"/>
      <c r="Q818" s="71"/>
      <c r="R818" s="70"/>
      <c r="S818" s="70"/>
      <c r="U818" s="66"/>
      <c r="V818" s="66"/>
      <c r="W818" s="66"/>
      <c r="X818" s="66"/>
      <c r="Y818" s="66"/>
    </row>
    <row r="819">
      <c r="A819" s="67"/>
      <c r="B819" s="68"/>
      <c r="C819" s="68"/>
      <c r="D819" s="68"/>
      <c r="E819" s="68"/>
      <c r="F819" s="68"/>
      <c r="G819" s="68"/>
      <c r="H819" s="68"/>
      <c r="I819" s="69"/>
      <c r="J819" s="69"/>
      <c r="K819" s="69"/>
      <c r="L819" s="69"/>
      <c r="M819" s="69"/>
      <c r="N819" s="69"/>
      <c r="O819" s="69"/>
      <c r="P819" s="70"/>
      <c r="Q819" s="71"/>
      <c r="R819" s="70"/>
      <c r="S819" s="70"/>
      <c r="U819" s="66"/>
      <c r="V819" s="66"/>
      <c r="W819" s="66"/>
      <c r="X819" s="66"/>
      <c r="Y819" s="66"/>
    </row>
    <row r="820">
      <c r="A820" s="67"/>
      <c r="B820" s="68"/>
      <c r="C820" s="68"/>
      <c r="D820" s="68"/>
      <c r="E820" s="68"/>
      <c r="F820" s="68"/>
      <c r="G820" s="68"/>
      <c r="H820" s="68"/>
      <c r="I820" s="69"/>
      <c r="J820" s="69"/>
      <c r="K820" s="69"/>
      <c r="L820" s="69"/>
      <c r="M820" s="69"/>
      <c r="N820" s="69"/>
      <c r="O820" s="69"/>
      <c r="P820" s="70"/>
      <c r="Q820" s="71"/>
      <c r="R820" s="70"/>
      <c r="S820" s="70"/>
      <c r="U820" s="66"/>
      <c r="V820" s="66"/>
      <c r="W820" s="66"/>
      <c r="X820" s="66"/>
      <c r="Y820" s="66"/>
    </row>
    <row r="821">
      <c r="A821" s="67"/>
      <c r="B821" s="68"/>
      <c r="C821" s="68"/>
      <c r="D821" s="68"/>
      <c r="E821" s="68"/>
      <c r="F821" s="68"/>
      <c r="G821" s="68"/>
      <c r="H821" s="68"/>
      <c r="I821" s="69"/>
      <c r="J821" s="69"/>
      <c r="K821" s="69"/>
      <c r="L821" s="69"/>
      <c r="M821" s="69"/>
      <c r="N821" s="69"/>
      <c r="O821" s="69"/>
      <c r="P821" s="70"/>
      <c r="Q821" s="71"/>
      <c r="R821" s="70"/>
      <c r="S821" s="70"/>
      <c r="U821" s="66"/>
      <c r="V821" s="66"/>
      <c r="W821" s="66"/>
      <c r="X821" s="66"/>
      <c r="Y821" s="66"/>
    </row>
    <row r="822">
      <c r="A822" s="67"/>
      <c r="B822" s="68"/>
      <c r="C822" s="68"/>
      <c r="D822" s="68"/>
      <c r="E822" s="68"/>
      <c r="F822" s="68"/>
      <c r="G822" s="68"/>
      <c r="H822" s="68"/>
      <c r="I822" s="69"/>
      <c r="J822" s="69"/>
      <c r="K822" s="69"/>
      <c r="L822" s="69"/>
      <c r="M822" s="69"/>
      <c r="N822" s="69"/>
      <c r="O822" s="69"/>
      <c r="P822" s="70"/>
      <c r="Q822" s="71"/>
      <c r="R822" s="70"/>
      <c r="S822" s="70"/>
      <c r="U822" s="66"/>
      <c r="V822" s="66"/>
      <c r="W822" s="66"/>
      <c r="X822" s="66"/>
      <c r="Y822" s="66"/>
    </row>
    <row r="823">
      <c r="A823" s="67"/>
      <c r="B823" s="68"/>
      <c r="C823" s="68"/>
      <c r="D823" s="68"/>
      <c r="E823" s="68"/>
      <c r="F823" s="68"/>
      <c r="G823" s="68"/>
      <c r="H823" s="68"/>
      <c r="I823" s="69"/>
      <c r="J823" s="69"/>
      <c r="K823" s="69"/>
      <c r="L823" s="69"/>
      <c r="M823" s="69"/>
      <c r="N823" s="69"/>
      <c r="O823" s="69"/>
      <c r="P823" s="70"/>
      <c r="Q823" s="71"/>
      <c r="R823" s="70"/>
      <c r="S823" s="70"/>
      <c r="U823" s="66"/>
      <c r="V823" s="66"/>
      <c r="W823" s="66"/>
      <c r="X823" s="66"/>
      <c r="Y823" s="66"/>
    </row>
    <row r="824">
      <c r="A824" s="67"/>
      <c r="B824" s="68"/>
      <c r="C824" s="68"/>
      <c r="D824" s="68"/>
      <c r="E824" s="68"/>
      <c r="F824" s="68"/>
      <c r="G824" s="68"/>
      <c r="H824" s="68"/>
      <c r="I824" s="69"/>
      <c r="J824" s="69"/>
      <c r="K824" s="69"/>
      <c r="L824" s="69"/>
      <c r="M824" s="69"/>
      <c r="N824" s="69"/>
      <c r="O824" s="69"/>
      <c r="P824" s="70"/>
      <c r="Q824" s="71"/>
      <c r="R824" s="70"/>
      <c r="S824" s="70"/>
      <c r="U824" s="66"/>
      <c r="V824" s="66"/>
      <c r="W824" s="66"/>
      <c r="X824" s="66"/>
      <c r="Y824" s="66"/>
    </row>
    <row r="825">
      <c r="A825" s="67"/>
      <c r="B825" s="68"/>
      <c r="C825" s="68"/>
      <c r="D825" s="68"/>
      <c r="E825" s="68"/>
      <c r="F825" s="68"/>
      <c r="G825" s="68"/>
      <c r="H825" s="68"/>
      <c r="I825" s="69"/>
      <c r="J825" s="69"/>
      <c r="K825" s="69"/>
      <c r="L825" s="69"/>
      <c r="M825" s="69"/>
      <c r="N825" s="69"/>
      <c r="O825" s="69"/>
      <c r="P825" s="70"/>
      <c r="Q825" s="71"/>
      <c r="R825" s="70"/>
      <c r="S825" s="70"/>
      <c r="U825" s="66"/>
      <c r="V825" s="66"/>
      <c r="W825" s="66"/>
      <c r="X825" s="66"/>
      <c r="Y825" s="66"/>
    </row>
    <row r="826">
      <c r="A826" s="67"/>
      <c r="B826" s="68"/>
      <c r="C826" s="68"/>
      <c r="D826" s="68"/>
      <c r="E826" s="68"/>
      <c r="F826" s="68"/>
      <c r="G826" s="68"/>
      <c r="H826" s="68"/>
      <c r="I826" s="69"/>
      <c r="J826" s="69"/>
      <c r="K826" s="69"/>
      <c r="L826" s="69"/>
      <c r="M826" s="69"/>
      <c r="N826" s="69"/>
      <c r="O826" s="69"/>
      <c r="P826" s="70"/>
      <c r="Q826" s="71"/>
      <c r="R826" s="70"/>
      <c r="S826" s="70"/>
      <c r="U826" s="66"/>
      <c r="V826" s="66"/>
      <c r="W826" s="66"/>
      <c r="X826" s="66"/>
      <c r="Y826" s="66"/>
    </row>
    <row r="827">
      <c r="A827" s="67"/>
      <c r="B827" s="68"/>
      <c r="C827" s="68"/>
      <c r="D827" s="68"/>
      <c r="E827" s="68"/>
      <c r="F827" s="68"/>
      <c r="G827" s="68"/>
      <c r="H827" s="68"/>
      <c r="I827" s="69"/>
      <c r="J827" s="69"/>
      <c r="K827" s="69"/>
      <c r="L827" s="69"/>
      <c r="M827" s="69"/>
      <c r="N827" s="69"/>
      <c r="O827" s="69"/>
      <c r="P827" s="70"/>
      <c r="Q827" s="71"/>
      <c r="R827" s="70"/>
      <c r="S827" s="70"/>
      <c r="U827" s="66"/>
      <c r="V827" s="66"/>
      <c r="W827" s="66"/>
      <c r="X827" s="66"/>
      <c r="Y827" s="66"/>
    </row>
    <row r="828">
      <c r="A828" s="67"/>
      <c r="B828" s="68"/>
      <c r="C828" s="68"/>
      <c r="D828" s="68"/>
      <c r="E828" s="68"/>
      <c r="F828" s="68"/>
      <c r="G828" s="68"/>
      <c r="H828" s="68"/>
      <c r="I828" s="69"/>
      <c r="J828" s="69"/>
      <c r="K828" s="69"/>
      <c r="L828" s="69"/>
      <c r="M828" s="69"/>
      <c r="N828" s="69"/>
      <c r="O828" s="69"/>
      <c r="P828" s="70"/>
      <c r="Q828" s="71"/>
      <c r="R828" s="70"/>
      <c r="S828" s="70"/>
      <c r="U828" s="66"/>
      <c r="V828" s="66"/>
      <c r="W828" s="66"/>
      <c r="X828" s="66"/>
      <c r="Y828" s="66"/>
    </row>
    <row r="829">
      <c r="A829" s="67"/>
      <c r="B829" s="68"/>
      <c r="C829" s="68"/>
      <c r="D829" s="68"/>
      <c r="E829" s="68"/>
      <c r="F829" s="68"/>
      <c r="G829" s="68"/>
      <c r="H829" s="68"/>
      <c r="I829" s="69"/>
      <c r="J829" s="69"/>
      <c r="K829" s="69"/>
      <c r="L829" s="69"/>
      <c r="M829" s="69"/>
      <c r="N829" s="69"/>
      <c r="O829" s="69"/>
      <c r="P829" s="70"/>
      <c r="Q829" s="71"/>
      <c r="R829" s="70"/>
      <c r="S829" s="70"/>
      <c r="U829" s="66"/>
      <c r="V829" s="66"/>
      <c r="W829" s="66"/>
      <c r="X829" s="66"/>
      <c r="Y829" s="66"/>
    </row>
    <row r="830">
      <c r="A830" s="67"/>
      <c r="B830" s="68"/>
      <c r="C830" s="68"/>
      <c r="D830" s="68"/>
      <c r="E830" s="68"/>
      <c r="F830" s="68"/>
      <c r="G830" s="68"/>
      <c r="H830" s="68"/>
      <c r="I830" s="69"/>
      <c r="J830" s="69"/>
      <c r="K830" s="69"/>
      <c r="L830" s="69"/>
      <c r="M830" s="69"/>
      <c r="N830" s="69"/>
      <c r="O830" s="69"/>
      <c r="P830" s="70"/>
      <c r="Q830" s="71"/>
      <c r="R830" s="70"/>
      <c r="S830" s="70"/>
      <c r="U830" s="66"/>
      <c r="V830" s="66"/>
      <c r="W830" s="66"/>
      <c r="X830" s="66"/>
      <c r="Y830" s="66"/>
    </row>
    <row r="831">
      <c r="A831" s="67"/>
      <c r="B831" s="68"/>
      <c r="C831" s="68"/>
      <c r="D831" s="68"/>
      <c r="E831" s="68"/>
      <c r="F831" s="68"/>
      <c r="G831" s="68"/>
      <c r="H831" s="68"/>
      <c r="I831" s="69"/>
      <c r="J831" s="69"/>
      <c r="K831" s="69"/>
      <c r="L831" s="69"/>
      <c r="M831" s="69"/>
      <c r="N831" s="69"/>
      <c r="O831" s="69"/>
      <c r="P831" s="70"/>
      <c r="Q831" s="71"/>
      <c r="R831" s="70"/>
      <c r="S831" s="70"/>
      <c r="U831" s="66"/>
      <c r="V831" s="66"/>
      <c r="W831" s="66"/>
      <c r="X831" s="66"/>
      <c r="Y831" s="66"/>
    </row>
    <row r="832">
      <c r="A832" s="67"/>
      <c r="B832" s="68"/>
      <c r="C832" s="68"/>
      <c r="D832" s="68"/>
      <c r="E832" s="68"/>
      <c r="F832" s="68"/>
      <c r="G832" s="68"/>
      <c r="H832" s="68"/>
      <c r="I832" s="69"/>
      <c r="J832" s="69"/>
      <c r="K832" s="69"/>
      <c r="L832" s="69"/>
      <c r="M832" s="69"/>
      <c r="N832" s="69"/>
      <c r="O832" s="69"/>
      <c r="P832" s="70"/>
      <c r="Q832" s="71"/>
      <c r="R832" s="70"/>
      <c r="S832" s="70"/>
      <c r="U832" s="66"/>
      <c r="V832" s="66"/>
      <c r="W832" s="66"/>
      <c r="X832" s="66"/>
      <c r="Y832" s="66"/>
    </row>
    <row r="833">
      <c r="A833" s="67"/>
      <c r="B833" s="68"/>
      <c r="C833" s="68"/>
      <c r="D833" s="68"/>
      <c r="E833" s="68"/>
      <c r="F833" s="68"/>
      <c r="G833" s="68"/>
      <c r="H833" s="68"/>
      <c r="I833" s="69"/>
      <c r="J833" s="69"/>
      <c r="K833" s="69"/>
      <c r="L833" s="69"/>
      <c r="M833" s="69"/>
      <c r="N833" s="69"/>
      <c r="O833" s="69"/>
      <c r="P833" s="70"/>
      <c r="Q833" s="71"/>
      <c r="R833" s="70"/>
      <c r="S833" s="70"/>
      <c r="U833" s="66"/>
      <c r="V833" s="66"/>
      <c r="W833" s="66"/>
      <c r="X833" s="66"/>
      <c r="Y833" s="66"/>
    </row>
    <row r="834">
      <c r="A834" s="67"/>
      <c r="B834" s="68"/>
      <c r="C834" s="68"/>
      <c r="D834" s="68"/>
      <c r="E834" s="68"/>
      <c r="F834" s="68"/>
      <c r="G834" s="68"/>
      <c r="H834" s="68"/>
      <c r="I834" s="69"/>
      <c r="J834" s="69"/>
      <c r="K834" s="69"/>
      <c r="L834" s="69"/>
      <c r="M834" s="69"/>
      <c r="N834" s="69"/>
      <c r="O834" s="69"/>
      <c r="P834" s="70"/>
      <c r="Q834" s="71"/>
      <c r="R834" s="70"/>
      <c r="S834" s="70"/>
      <c r="U834" s="66"/>
      <c r="V834" s="66"/>
      <c r="W834" s="66"/>
      <c r="X834" s="66"/>
      <c r="Y834" s="66"/>
    </row>
    <row r="835">
      <c r="A835" s="67"/>
      <c r="B835" s="68"/>
      <c r="C835" s="68"/>
      <c r="D835" s="68"/>
      <c r="E835" s="68"/>
      <c r="F835" s="68"/>
      <c r="G835" s="68"/>
      <c r="H835" s="68"/>
      <c r="I835" s="69"/>
      <c r="J835" s="69"/>
      <c r="K835" s="69"/>
      <c r="L835" s="69"/>
      <c r="M835" s="69"/>
      <c r="N835" s="69"/>
      <c r="O835" s="69"/>
      <c r="P835" s="70"/>
      <c r="Q835" s="71"/>
      <c r="R835" s="70"/>
      <c r="S835" s="70"/>
      <c r="U835" s="66"/>
      <c r="V835" s="66"/>
      <c r="W835" s="66"/>
      <c r="X835" s="66"/>
      <c r="Y835" s="66"/>
    </row>
    <row r="836">
      <c r="A836" s="67"/>
      <c r="B836" s="68"/>
      <c r="C836" s="68"/>
      <c r="D836" s="68"/>
      <c r="E836" s="68"/>
      <c r="F836" s="68"/>
      <c r="G836" s="68"/>
      <c r="H836" s="68"/>
      <c r="I836" s="69"/>
      <c r="J836" s="69"/>
      <c r="K836" s="69"/>
      <c r="L836" s="69"/>
      <c r="M836" s="69"/>
      <c r="N836" s="69"/>
      <c r="O836" s="69"/>
      <c r="P836" s="70"/>
      <c r="Q836" s="71"/>
      <c r="R836" s="70"/>
      <c r="S836" s="70"/>
      <c r="U836" s="66"/>
      <c r="V836" s="66"/>
      <c r="W836" s="66"/>
      <c r="X836" s="66"/>
      <c r="Y836" s="66"/>
    </row>
    <row r="837">
      <c r="A837" s="67"/>
      <c r="B837" s="68"/>
      <c r="C837" s="68"/>
      <c r="D837" s="68"/>
      <c r="E837" s="68"/>
      <c r="F837" s="68"/>
      <c r="G837" s="68"/>
      <c r="H837" s="68"/>
      <c r="I837" s="69"/>
      <c r="J837" s="69"/>
      <c r="K837" s="69"/>
      <c r="L837" s="69"/>
      <c r="M837" s="69"/>
      <c r="N837" s="69"/>
      <c r="O837" s="69"/>
      <c r="P837" s="70"/>
      <c r="Q837" s="71"/>
      <c r="R837" s="70"/>
      <c r="S837" s="70"/>
      <c r="U837" s="66"/>
      <c r="V837" s="66"/>
      <c r="W837" s="66"/>
      <c r="X837" s="66"/>
      <c r="Y837" s="66"/>
    </row>
    <row r="838">
      <c r="A838" s="67"/>
      <c r="B838" s="68"/>
      <c r="C838" s="68"/>
      <c r="D838" s="68"/>
      <c r="E838" s="68"/>
      <c r="F838" s="68"/>
      <c r="G838" s="68"/>
      <c r="H838" s="68"/>
      <c r="I838" s="69"/>
      <c r="J838" s="69"/>
      <c r="K838" s="69"/>
      <c r="L838" s="69"/>
      <c r="M838" s="69"/>
      <c r="N838" s="69"/>
      <c r="O838" s="69"/>
      <c r="P838" s="70"/>
      <c r="Q838" s="71"/>
      <c r="R838" s="70"/>
      <c r="S838" s="70"/>
      <c r="U838" s="66"/>
      <c r="V838" s="66"/>
      <c r="W838" s="66"/>
      <c r="X838" s="66"/>
      <c r="Y838" s="66"/>
    </row>
    <row r="839">
      <c r="A839" s="67"/>
      <c r="B839" s="68"/>
      <c r="C839" s="68"/>
      <c r="D839" s="68"/>
      <c r="E839" s="68"/>
      <c r="F839" s="68"/>
      <c r="G839" s="68"/>
      <c r="H839" s="68"/>
      <c r="I839" s="69"/>
      <c r="J839" s="69"/>
      <c r="K839" s="69"/>
      <c r="L839" s="69"/>
      <c r="M839" s="69"/>
      <c r="N839" s="69"/>
      <c r="O839" s="69"/>
      <c r="P839" s="70"/>
      <c r="Q839" s="71"/>
      <c r="R839" s="70"/>
      <c r="S839" s="70"/>
      <c r="U839" s="66"/>
      <c r="V839" s="66"/>
      <c r="W839" s="66"/>
      <c r="X839" s="66"/>
      <c r="Y839" s="66"/>
    </row>
    <row r="840">
      <c r="A840" s="67"/>
      <c r="B840" s="68"/>
      <c r="C840" s="68"/>
      <c r="D840" s="68"/>
      <c r="E840" s="68"/>
      <c r="F840" s="68"/>
      <c r="G840" s="68"/>
      <c r="H840" s="68"/>
      <c r="I840" s="69"/>
      <c r="J840" s="69"/>
      <c r="K840" s="69"/>
      <c r="L840" s="69"/>
      <c r="M840" s="69"/>
      <c r="N840" s="69"/>
      <c r="O840" s="69"/>
      <c r="P840" s="70"/>
      <c r="Q840" s="71"/>
      <c r="R840" s="70"/>
      <c r="S840" s="70"/>
      <c r="U840" s="66"/>
      <c r="V840" s="66"/>
      <c r="W840" s="66"/>
      <c r="X840" s="66"/>
      <c r="Y840" s="66"/>
    </row>
    <row r="841">
      <c r="A841" s="67"/>
      <c r="B841" s="68"/>
      <c r="C841" s="68"/>
      <c r="D841" s="68"/>
      <c r="E841" s="68"/>
      <c r="F841" s="68"/>
      <c r="G841" s="68"/>
      <c r="H841" s="68"/>
      <c r="I841" s="69"/>
      <c r="J841" s="69"/>
      <c r="K841" s="69"/>
      <c r="L841" s="69"/>
      <c r="M841" s="69"/>
      <c r="N841" s="69"/>
      <c r="O841" s="69"/>
      <c r="P841" s="70"/>
      <c r="Q841" s="71"/>
      <c r="R841" s="70"/>
      <c r="S841" s="70"/>
      <c r="U841" s="66"/>
      <c r="V841" s="66"/>
      <c r="W841" s="66"/>
      <c r="X841" s="66"/>
      <c r="Y841" s="66"/>
    </row>
    <row r="842">
      <c r="A842" s="67"/>
      <c r="B842" s="68"/>
      <c r="C842" s="68"/>
      <c r="D842" s="68"/>
      <c r="E842" s="68"/>
      <c r="F842" s="68"/>
      <c r="G842" s="68"/>
      <c r="H842" s="68"/>
      <c r="I842" s="69"/>
      <c r="J842" s="69"/>
      <c r="K842" s="69"/>
      <c r="L842" s="69"/>
      <c r="M842" s="69"/>
      <c r="N842" s="69"/>
      <c r="O842" s="69"/>
      <c r="P842" s="70"/>
      <c r="Q842" s="71"/>
      <c r="R842" s="70"/>
      <c r="S842" s="70"/>
      <c r="U842" s="66"/>
      <c r="V842" s="66"/>
      <c r="W842" s="66"/>
      <c r="X842" s="66"/>
      <c r="Y842" s="66"/>
    </row>
    <row r="843">
      <c r="A843" s="67"/>
      <c r="B843" s="68"/>
      <c r="C843" s="68"/>
      <c r="D843" s="68"/>
      <c r="E843" s="68"/>
      <c r="F843" s="68"/>
      <c r="G843" s="68"/>
      <c r="H843" s="68"/>
      <c r="I843" s="69"/>
      <c r="J843" s="69"/>
      <c r="K843" s="69"/>
      <c r="L843" s="69"/>
      <c r="M843" s="69"/>
      <c r="N843" s="69"/>
      <c r="O843" s="69"/>
      <c r="P843" s="70"/>
      <c r="Q843" s="71"/>
      <c r="R843" s="70"/>
      <c r="S843" s="70"/>
      <c r="U843" s="66"/>
      <c r="V843" s="66"/>
      <c r="W843" s="66"/>
      <c r="X843" s="66"/>
      <c r="Y843" s="66"/>
    </row>
    <row r="844">
      <c r="A844" s="67"/>
      <c r="B844" s="68"/>
      <c r="C844" s="68"/>
      <c r="D844" s="68"/>
      <c r="E844" s="68"/>
      <c r="F844" s="68"/>
      <c r="G844" s="68"/>
      <c r="H844" s="68"/>
      <c r="I844" s="69"/>
      <c r="J844" s="69"/>
      <c r="K844" s="69"/>
      <c r="L844" s="69"/>
      <c r="M844" s="69"/>
      <c r="N844" s="69"/>
      <c r="O844" s="69"/>
      <c r="P844" s="70"/>
      <c r="Q844" s="71"/>
      <c r="R844" s="70"/>
      <c r="S844" s="70"/>
      <c r="U844" s="66"/>
      <c r="V844" s="66"/>
      <c r="W844" s="66"/>
      <c r="X844" s="66"/>
      <c r="Y844" s="66"/>
    </row>
    <row r="845">
      <c r="A845" s="67"/>
      <c r="B845" s="68"/>
      <c r="C845" s="68"/>
      <c r="D845" s="68"/>
      <c r="E845" s="68"/>
      <c r="F845" s="68"/>
      <c r="G845" s="68"/>
      <c r="H845" s="68"/>
      <c r="I845" s="69"/>
      <c r="J845" s="69"/>
      <c r="K845" s="69"/>
      <c r="L845" s="69"/>
      <c r="M845" s="69"/>
      <c r="N845" s="69"/>
      <c r="O845" s="69"/>
      <c r="P845" s="70"/>
      <c r="Q845" s="71"/>
      <c r="R845" s="70"/>
      <c r="S845" s="70"/>
      <c r="U845" s="66"/>
      <c r="V845" s="66"/>
      <c r="W845" s="66"/>
      <c r="X845" s="66"/>
      <c r="Y845" s="66"/>
    </row>
    <row r="846">
      <c r="A846" s="67"/>
      <c r="B846" s="68"/>
      <c r="C846" s="68"/>
      <c r="D846" s="68"/>
      <c r="E846" s="68"/>
      <c r="F846" s="68"/>
      <c r="G846" s="68"/>
      <c r="H846" s="68"/>
      <c r="I846" s="69"/>
      <c r="J846" s="69"/>
      <c r="K846" s="69"/>
      <c r="L846" s="69"/>
      <c r="M846" s="69"/>
      <c r="N846" s="69"/>
      <c r="O846" s="69"/>
      <c r="P846" s="70"/>
      <c r="Q846" s="71"/>
      <c r="R846" s="70"/>
      <c r="S846" s="70"/>
      <c r="U846" s="66"/>
      <c r="V846" s="66"/>
      <c r="W846" s="66"/>
      <c r="X846" s="66"/>
      <c r="Y846" s="66"/>
    </row>
    <row r="847">
      <c r="A847" s="67"/>
      <c r="B847" s="68"/>
      <c r="C847" s="68"/>
      <c r="D847" s="68"/>
      <c r="E847" s="68"/>
      <c r="F847" s="68"/>
      <c r="G847" s="68"/>
      <c r="H847" s="68"/>
      <c r="I847" s="69"/>
      <c r="J847" s="69"/>
      <c r="K847" s="69"/>
      <c r="L847" s="69"/>
      <c r="M847" s="69"/>
      <c r="N847" s="69"/>
      <c r="O847" s="69"/>
      <c r="P847" s="70"/>
      <c r="Q847" s="71"/>
      <c r="R847" s="70"/>
      <c r="S847" s="70"/>
      <c r="U847" s="66"/>
      <c r="V847" s="66"/>
      <c r="W847" s="66"/>
      <c r="X847" s="66"/>
      <c r="Y847" s="66"/>
    </row>
    <row r="848">
      <c r="A848" s="67"/>
      <c r="B848" s="68"/>
      <c r="C848" s="68"/>
      <c r="D848" s="68"/>
      <c r="E848" s="68"/>
      <c r="F848" s="68"/>
      <c r="G848" s="68"/>
      <c r="H848" s="68"/>
      <c r="I848" s="69"/>
      <c r="J848" s="69"/>
      <c r="K848" s="69"/>
      <c r="L848" s="69"/>
      <c r="M848" s="69"/>
      <c r="N848" s="69"/>
      <c r="O848" s="69"/>
      <c r="P848" s="70"/>
      <c r="Q848" s="71"/>
      <c r="R848" s="70"/>
      <c r="S848" s="70"/>
      <c r="U848" s="66"/>
      <c r="V848" s="66"/>
      <c r="W848" s="66"/>
      <c r="X848" s="66"/>
      <c r="Y848" s="66"/>
    </row>
    <row r="849">
      <c r="A849" s="67"/>
      <c r="B849" s="68"/>
      <c r="C849" s="68"/>
      <c r="D849" s="68"/>
      <c r="E849" s="68"/>
      <c r="F849" s="68"/>
      <c r="G849" s="68"/>
      <c r="H849" s="68"/>
      <c r="I849" s="69"/>
      <c r="J849" s="69"/>
      <c r="K849" s="69"/>
      <c r="L849" s="69"/>
      <c r="M849" s="69"/>
      <c r="N849" s="69"/>
      <c r="O849" s="69"/>
      <c r="P849" s="70"/>
      <c r="Q849" s="71"/>
      <c r="R849" s="70"/>
      <c r="S849" s="70"/>
      <c r="U849" s="66"/>
      <c r="V849" s="66"/>
      <c r="W849" s="66"/>
      <c r="X849" s="66"/>
      <c r="Y849" s="66"/>
    </row>
    <row r="850">
      <c r="A850" s="67"/>
      <c r="B850" s="68"/>
      <c r="C850" s="68"/>
      <c r="D850" s="68"/>
      <c r="E850" s="68"/>
      <c r="F850" s="68"/>
      <c r="G850" s="68"/>
      <c r="H850" s="68"/>
      <c r="I850" s="69"/>
      <c r="J850" s="69"/>
      <c r="K850" s="69"/>
      <c r="L850" s="69"/>
      <c r="M850" s="69"/>
      <c r="N850" s="69"/>
      <c r="O850" s="69"/>
      <c r="P850" s="70"/>
      <c r="Q850" s="71"/>
      <c r="R850" s="70"/>
      <c r="S850" s="70"/>
      <c r="U850" s="66"/>
      <c r="V850" s="66"/>
      <c r="W850" s="66"/>
      <c r="X850" s="66"/>
      <c r="Y850" s="66"/>
    </row>
    <row r="851">
      <c r="A851" s="67"/>
      <c r="B851" s="68"/>
      <c r="C851" s="68"/>
      <c r="D851" s="68"/>
      <c r="E851" s="68"/>
      <c r="F851" s="68"/>
      <c r="G851" s="68"/>
      <c r="H851" s="68"/>
      <c r="I851" s="69"/>
      <c r="J851" s="69"/>
      <c r="K851" s="69"/>
      <c r="L851" s="69"/>
      <c r="M851" s="69"/>
      <c r="N851" s="69"/>
      <c r="O851" s="69"/>
      <c r="P851" s="70"/>
      <c r="Q851" s="71"/>
      <c r="R851" s="70"/>
      <c r="S851" s="70"/>
      <c r="U851" s="66"/>
      <c r="V851" s="66"/>
      <c r="W851" s="66"/>
      <c r="X851" s="66"/>
      <c r="Y851" s="66"/>
    </row>
    <row r="852">
      <c r="A852" s="67"/>
      <c r="B852" s="68"/>
      <c r="C852" s="68"/>
      <c r="D852" s="68"/>
      <c r="E852" s="68"/>
      <c r="F852" s="68"/>
      <c r="G852" s="68"/>
      <c r="H852" s="68"/>
      <c r="I852" s="69"/>
      <c r="J852" s="69"/>
      <c r="K852" s="69"/>
      <c r="L852" s="69"/>
      <c r="M852" s="69"/>
      <c r="N852" s="69"/>
      <c r="O852" s="69"/>
      <c r="P852" s="70"/>
      <c r="Q852" s="71"/>
      <c r="R852" s="70"/>
      <c r="S852" s="70"/>
      <c r="U852" s="66"/>
      <c r="V852" s="66"/>
      <c r="W852" s="66"/>
      <c r="X852" s="66"/>
      <c r="Y852" s="66"/>
    </row>
    <row r="853">
      <c r="A853" s="67"/>
      <c r="B853" s="68"/>
      <c r="C853" s="68"/>
      <c r="D853" s="68"/>
      <c r="E853" s="68"/>
      <c r="F853" s="68"/>
      <c r="G853" s="68"/>
      <c r="H853" s="68"/>
      <c r="I853" s="69"/>
      <c r="J853" s="69"/>
      <c r="K853" s="69"/>
      <c r="L853" s="69"/>
      <c r="M853" s="69"/>
      <c r="N853" s="69"/>
      <c r="O853" s="69"/>
      <c r="P853" s="70"/>
      <c r="Q853" s="71"/>
      <c r="R853" s="70"/>
      <c r="S853" s="70"/>
      <c r="U853" s="66"/>
      <c r="V853" s="66"/>
      <c r="W853" s="66"/>
      <c r="X853" s="66"/>
      <c r="Y853" s="66"/>
    </row>
    <row r="854">
      <c r="A854" s="67"/>
      <c r="B854" s="68"/>
      <c r="C854" s="68"/>
      <c r="D854" s="68"/>
      <c r="E854" s="68"/>
      <c r="F854" s="68"/>
      <c r="G854" s="68"/>
      <c r="H854" s="68"/>
      <c r="I854" s="69"/>
      <c r="J854" s="69"/>
      <c r="K854" s="69"/>
      <c r="L854" s="69"/>
      <c r="M854" s="69"/>
      <c r="N854" s="69"/>
      <c r="O854" s="69"/>
      <c r="P854" s="70"/>
      <c r="Q854" s="71"/>
      <c r="R854" s="70"/>
      <c r="S854" s="70"/>
      <c r="U854" s="66"/>
      <c r="V854" s="66"/>
      <c r="W854" s="66"/>
      <c r="X854" s="66"/>
      <c r="Y854" s="66"/>
    </row>
    <row r="855">
      <c r="A855" s="67"/>
      <c r="B855" s="68"/>
      <c r="C855" s="68"/>
      <c r="D855" s="68"/>
      <c r="E855" s="68"/>
      <c r="F855" s="68"/>
      <c r="G855" s="68"/>
      <c r="H855" s="68"/>
      <c r="I855" s="69"/>
      <c r="J855" s="69"/>
      <c r="K855" s="69"/>
      <c r="L855" s="69"/>
      <c r="M855" s="69"/>
      <c r="N855" s="69"/>
      <c r="O855" s="69"/>
      <c r="P855" s="70"/>
      <c r="Q855" s="71"/>
      <c r="R855" s="70"/>
      <c r="S855" s="70"/>
      <c r="U855" s="66"/>
      <c r="V855" s="66"/>
      <c r="W855" s="66"/>
      <c r="X855" s="66"/>
      <c r="Y855" s="66"/>
    </row>
    <row r="856">
      <c r="A856" s="67"/>
      <c r="B856" s="68"/>
      <c r="C856" s="68"/>
      <c r="D856" s="68"/>
      <c r="E856" s="68"/>
      <c r="F856" s="68"/>
      <c r="G856" s="68"/>
      <c r="H856" s="68"/>
      <c r="I856" s="69"/>
      <c r="J856" s="69"/>
      <c r="K856" s="69"/>
      <c r="L856" s="69"/>
      <c r="M856" s="69"/>
      <c r="N856" s="69"/>
      <c r="O856" s="69"/>
      <c r="P856" s="70"/>
      <c r="Q856" s="71"/>
      <c r="R856" s="70"/>
      <c r="S856" s="70"/>
      <c r="U856" s="66"/>
      <c r="V856" s="66"/>
      <c r="W856" s="66"/>
      <c r="X856" s="66"/>
      <c r="Y856" s="66"/>
    </row>
    <row r="857">
      <c r="A857" s="67"/>
      <c r="B857" s="68"/>
      <c r="C857" s="68"/>
      <c r="D857" s="68"/>
      <c r="E857" s="68"/>
      <c r="F857" s="68"/>
      <c r="G857" s="68"/>
      <c r="H857" s="68"/>
      <c r="I857" s="69"/>
      <c r="J857" s="69"/>
      <c r="K857" s="69"/>
      <c r="L857" s="69"/>
      <c r="M857" s="69"/>
      <c r="N857" s="69"/>
      <c r="O857" s="69"/>
      <c r="P857" s="70"/>
      <c r="Q857" s="71"/>
      <c r="R857" s="70"/>
      <c r="S857" s="70"/>
      <c r="U857" s="66"/>
      <c r="V857" s="66"/>
      <c r="W857" s="66"/>
      <c r="X857" s="66"/>
      <c r="Y857" s="66"/>
    </row>
    <row r="858">
      <c r="A858" s="67"/>
      <c r="B858" s="68"/>
      <c r="C858" s="68"/>
      <c r="D858" s="68"/>
      <c r="E858" s="68"/>
      <c r="F858" s="68"/>
      <c r="G858" s="68"/>
      <c r="H858" s="68"/>
      <c r="I858" s="69"/>
      <c r="J858" s="69"/>
      <c r="K858" s="69"/>
      <c r="L858" s="69"/>
      <c r="M858" s="69"/>
      <c r="N858" s="69"/>
      <c r="O858" s="69"/>
      <c r="P858" s="70"/>
      <c r="Q858" s="71"/>
      <c r="R858" s="70"/>
      <c r="S858" s="70"/>
      <c r="U858" s="66"/>
      <c r="V858" s="66"/>
      <c r="W858" s="66"/>
      <c r="X858" s="66"/>
      <c r="Y858" s="66"/>
    </row>
    <row r="859">
      <c r="A859" s="67"/>
      <c r="B859" s="68"/>
      <c r="C859" s="68"/>
      <c r="D859" s="68"/>
      <c r="E859" s="68"/>
      <c r="F859" s="68"/>
      <c r="G859" s="68"/>
      <c r="H859" s="68"/>
      <c r="I859" s="69"/>
      <c r="J859" s="69"/>
      <c r="K859" s="69"/>
      <c r="L859" s="69"/>
      <c r="M859" s="69"/>
      <c r="N859" s="69"/>
      <c r="O859" s="69"/>
      <c r="P859" s="70"/>
      <c r="Q859" s="71"/>
      <c r="R859" s="70"/>
      <c r="S859" s="70"/>
      <c r="U859" s="66"/>
      <c r="V859" s="66"/>
      <c r="W859" s="66"/>
      <c r="X859" s="66"/>
      <c r="Y859" s="66"/>
    </row>
    <row r="860">
      <c r="A860" s="67"/>
      <c r="B860" s="68"/>
      <c r="C860" s="68"/>
      <c r="D860" s="68"/>
      <c r="E860" s="68"/>
      <c r="F860" s="68"/>
      <c r="G860" s="68"/>
      <c r="H860" s="68"/>
      <c r="I860" s="69"/>
      <c r="J860" s="69"/>
      <c r="K860" s="69"/>
      <c r="L860" s="69"/>
      <c r="M860" s="69"/>
      <c r="N860" s="69"/>
      <c r="O860" s="69"/>
      <c r="P860" s="70"/>
      <c r="Q860" s="71"/>
      <c r="R860" s="70"/>
      <c r="S860" s="70"/>
      <c r="U860" s="66"/>
      <c r="V860" s="66"/>
      <c r="W860" s="66"/>
      <c r="X860" s="66"/>
      <c r="Y860" s="66"/>
    </row>
    <row r="861">
      <c r="A861" s="67"/>
      <c r="B861" s="68"/>
      <c r="C861" s="68"/>
      <c r="D861" s="68"/>
      <c r="E861" s="68"/>
      <c r="F861" s="68"/>
      <c r="G861" s="68"/>
      <c r="H861" s="68"/>
      <c r="I861" s="69"/>
      <c r="J861" s="69"/>
      <c r="K861" s="69"/>
      <c r="L861" s="69"/>
      <c r="M861" s="69"/>
      <c r="N861" s="69"/>
      <c r="O861" s="69"/>
      <c r="P861" s="70"/>
      <c r="Q861" s="71"/>
      <c r="R861" s="70"/>
      <c r="S861" s="70"/>
      <c r="U861" s="66"/>
      <c r="V861" s="66"/>
      <c r="W861" s="66"/>
      <c r="X861" s="66"/>
      <c r="Y861" s="66"/>
    </row>
    <row r="862">
      <c r="A862" s="67"/>
      <c r="B862" s="68"/>
      <c r="C862" s="68"/>
      <c r="D862" s="68"/>
      <c r="E862" s="68"/>
      <c r="F862" s="68"/>
      <c r="G862" s="68"/>
      <c r="H862" s="68"/>
      <c r="I862" s="69"/>
      <c r="J862" s="69"/>
      <c r="K862" s="69"/>
      <c r="L862" s="69"/>
      <c r="M862" s="69"/>
      <c r="N862" s="69"/>
      <c r="O862" s="69"/>
      <c r="P862" s="70"/>
      <c r="Q862" s="71"/>
      <c r="R862" s="70"/>
      <c r="S862" s="70"/>
      <c r="U862" s="66"/>
      <c r="V862" s="66"/>
      <c r="W862" s="66"/>
      <c r="X862" s="66"/>
      <c r="Y862" s="66"/>
    </row>
    <row r="863">
      <c r="A863" s="67"/>
      <c r="B863" s="68"/>
      <c r="C863" s="68"/>
      <c r="D863" s="68"/>
      <c r="E863" s="68"/>
      <c r="F863" s="68"/>
      <c r="G863" s="68"/>
      <c r="H863" s="68"/>
      <c r="I863" s="69"/>
      <c r="J863" s="69"/>
      <c r="K863" s="69"/>
      <c r="L863" s="69"/>
      <c r="M863" s="69"/>
      <c r="N863" s="69"/>
      <c r="O863" s="69"/>
      <c r="P863" s="70"/>
      <c r="Q863" s="71"/>
      <c r="R863" s="70"/>
      <c r="S863" s="70"/>
      <c r="U863" s="66"/>
      <c r="V863" s="66"/>
      <c r="W863" s="66"/>
      <c r="X863" s="66"/>
      <c r="Y863" s="66"/>
    </row>
    <row r="864">
      <c r="A864" s="67"/>
      <c r="B864" s="68"/>
      <c r="C864" s="68"/>
      <c r="D864" s="68"/>
      <c r="E864" s="68"/>
      <c r="F864" s="68"/>
      <c r="G864" s="68"/>
      <c r="H864" s="68"/>
      <c r="I864" s="69"/>
      <c r="J864" s="69"/>
      <c r="K864" s="69"/>
      <c r="L864" s="69"/>
      <c r="M864" s="69"/>
      <c r="N864" s="69"/>
      <c r="O864" s="69"/>
      <c r="P864" s="70"/>
      <c r="Q864" s="71"/>
      <c r="R864" s="70"/>
      <c r="S864" s="70"/>
      <c r="U864" s="66"/>
      <c r="V864" s="66"/>
      <c r="W864" s="66"/>
      <c r="X864" s="66"/>
      <c r="Y864" s="66"/>
    </row>
    <row r="865">
      <c r="A865" s="67"/>
      <c r="B865" s="68"/>
      <c r="C865" s="68"/>
      <c r="D865" s="68"/>
      <c r="E865" s="68"/>
      <c r="F865" s="68"/>
      <c r="G865" s="68"/>
      <c r="H865" s="68"/>
      <c r="I865" s="69"/>
      <c r="J865" s="69"/>
      <c r="K865" s="69"/>
      <c r="L865" s="69"/>
      <c r="M865" s="69"/>
      <c r="N865" s="69"/>
      <c r="O865" s="69"/>
      <c r="P865" s="70"/>
      <c r="Q865" s="71"/>
      <c r="R865" s="70"/>
      <c r="S865" s="70"/>
      <c r="U865" s="66"/>
      <c r="V865" s="66"/>
      <c r="W865" s="66"/>
      <c r="X865" s="66"/>
      <c r="Y865" s="66"/>
    </row>
    <row r="866">
      <c r="A866" s="67"/>
      <c r="B866" s="68"/>
      <c r="C866" s="68"/>
      <c r="D866" s="68"/>
      <c r="E866" s="68"/>
      <c r="F866" s="68"/>
      <c r="G866" s="68"/>
      <c r="H866" s="68"/>
      <c r="I866" s="69"/>
      <c r="J866" s="69"/>
      <c r="K866" s="69"/>
      <c r="L866" s="69"/>
      <c r="M866" s="69"/>
      <c r="N866" s="69"/>
      <c r="O866" s="69"/>
      <c r="P866" s="70"/>
      <c r="Q866" s="71"/>
      <c r="R866" s="70"/>
      <c r="S866" s="70"/>
      <c r="U866" s="66"/>
      <c r="V866" s="66"/>
      <c r="W866" s="66"/>
      <c r="X866" s="66"/>
      <c r="Y866" s="66"/>
    </row>
    <row r="867">
      <c r="A867" s="67"/>
      <c r="B867" s="68"/>
      <c r="C867" s="68"/>
      <c r="D867" s="68"/>
      <c r="E867" s="68"/>
      <c r="F867" s="68"/>
      <c r="G867" s="68"/>
      <c r="H867" s="68"/>
      <c r="I867" s="69"/>
      <c r="J867" s="69"/>
      <c r="K867" s="69"/>
      <c r="L867" s="69"/>
      <c r="M867" s="69"/>
      <c r="N867" s="69"/>
      <c r="O867" s="69"/>
      <c r="P867" s="70"/>
      <c r="Q867" s="71"/>
      <c r="R867" s="70"/>
      <c r="S867" s="70"/>
      <c r="U867" s="66"/>
      <c r="V867" s="66"/>
      <c r="W867" s="66"/>
      <c r="X867" s="66"/>
      <c r="Y867" s="66"/>
    </row>
    <row r="868">
      <c r="A868" s="67"/>
      <c r="B868" s="68"/>
      <c r="C868" s="68"/>
      <c r="D868" s="68"/>
      <c r="E868" s="68"/>
      <c r="F868" s="68"/>
      <c r="G868" s="68"/>
      <c r="H868" s="68"/>
      <c r="I868" s="69"/>
      <c r="J868" s="69"/>
      <c r="K868" s="69"/>
      <c r="L868" s="69"/>
      <c r="M868" s="69"/>
      <c r="N868" s="69"/>
      <c r="O868" s="69"/>
      <c r="P868" s="70"/>
      <c r="Q868" s="71"/>
      <c r="R868" s="70"/>
      <c r="S868" s="70"/>
      <c r="U868" s="66"/>
      <c r="V868" s="66"/>
      <c r="W868" s="66"/>
      <c r="X868" s="66"/>
      <c r="Y868" s="66"/>
    </row>
    <row r="869">
      <c r="A869" s="67"/>
      <c r="B869" s="68"/>
      <c r="C869" s="68"/>
      <c r="D869" s="68"/>
      <c r="E869" s="68"/>
      <c r="F869" s="68"/>
      <c r="G869" s="68"/>
      <c r="H869" s="68"/>
      <c r="I869" s="69"/>
      <c r="J869" s="69"/>
      <c r="K869" s="69"/>
      <c r="L869" s="69"/>
      <c r="M869" s="69"/>
      <c r="N869" s="69"/>
      <c r="O869" s="69"/>
      <c r="P869" s="70"/>
      <c r="Q869" s="71"/>
      <c r="R869" s="70"/>
      <c r="S869" s="70"/>
      <c r="U869" s="66"/>
      <c r="V869" s="66"/>
      <c r="W869" s="66"/>
      <c r="X869" s="66"/>
      <c r="Y869" s="66"/>
    </row>
    <row r="870">
      <c r="A870" s="67"/>
      <c r="B870" s="68"/>
      <c r="C870" s="68"/>
      <c r="D870" s="68"/>
      <c r="E870" s="68"/>
      <c r="F870" s="68"/>
      <c r="G870" s="68"/>
      <c r="H870" s="68"/>
      <c r="I870" s="69"/>
      <c r="J870" s="69"/>
      <c r="K870" s="69"/>
      <c r="L870" s="69"/>
      <c r="M870" s="69"/>
      <c r="N870" s="69"/>
      <c r="O870" s="69"/>
      <c r="P870" s="70"/>
      <c r="Q870" s="71"/>
      <c r="R870" s="70"/>
      <c r="S870" s="70"/>
      <c r="U870" s="66"/>
      <c r="V870" s="66"/>
      <c r="W870" s="66"/>
      <c r="X870" s="66"/>
      <c r="Y870" s="66"/>
    </row>
    <row r="871">
      <c r="A871" s="67"/>
      <c r="B871" s="68"/>
      <c r="C871" s="68"/>
      <c r="D871" s="68"/>
      <c r="E871" s="68"/>
      <c r="F871" s="68"/>
      <c r="G871" s="68"/>
      <c r="H871" s="68"/>
      <c r="I871" s="69"/>
      <c r="J871" s="69"/>
      <c r="K871" s="69"/>
      <c r="L871" s="69"/>
      <c r="M871" s="69"/>
      <c r="N871" s="69"/>
      <c r="O871" s="69"/>
      <c r="P871" s="70"/>
      <c r="Q871" s="71"/>
      <c r="R871" s="70"/>
      <c r="S871" s="70"/>
      <c r="U871" s="66"/>
      <c r="V871" s="66"/>
      <c r="W871" s="66"/>
      <c r="X871" s="66"/>
      <c r="Y871" s="66"/>
    </row>
    <row r="872">
      <c r="A872" s="67"/>
      <c r="B872" s="68"/>
      <c r="C872" s="68"/>
      <c r="D872" s="68"/>
      <c r="E872" s="68"/>
      <c r="F872" s="68"/>
      <c r="G872" s="68"/>
      <c r="H872" s="68"/>
      <c r="I872" s="69"/>
      <c r="J872" s="69"/>
      <c r="K872" s="69"/>
      <c r="L872" s="69"/>
      <c r="M872" s="69"/>
      <c r="N872" s="69"/>
      <c r="O872" s="69"/>
      <c r="P872" s="70"/>
      <c r="Q872" s="71"/>
      <c r="R872" s="70"/>
      <c r="S872" s="70"/>
      <c r="U872" s="66"/>
      <c r="V872" s="66"/>
      <c r="W872" s="66"/>
      <c r="X872" s="66"/>
      <c r="Y872" s="66"/>
    </row>
    <row r="873">
      <c r="A873" s="67"/>
      <c r="B873" s="68"/>
      <c r="C873" s="68"/>
      <c r="D873" s="68"/>
      <c r="E873" s="68"/>
      <c r="F873" s="68"/>
      <c r="G873" s="68"/>
      <c r="H873" s="68"/>
      <c r="I873" s="69"/>
      <c r="J873" s="69"/>
      <c r="K873" s="69"/>
      <c r="L873" s="69"/>
      <c r="M873" s="69"/>
      <c r="N873" s="69"/>
      <c r="O873" s="69"/>
      <c r="P873" s="70"/>
      <c r="Q873" s="71"/>
      <c r="R873" s="70"/>
      <c r="S873" s="70"/>
      <c r="U873" s="66"/>
      <c r="V873" s="66"/>
      <c r="W873" s="66"/>
      <c r="X873" s="66"/>
      <c r="Y873" s="66"/>
    </row>
    <row r="874">
      <c r="A874" s="67"/>
      <c r="B874" s="68"/>
      <c r="C874" s="68"/>
      <c r="D874" s="68"/>
      <c r="E874" s="68"/>
      <c r="F874" s="68"/>
      <c r="G874" s="68"/>
      <c r="H874" s="68"/>
      <c r="I874" s="69"/>
      <c r="J874" s="69"/>
      <c r="K874" s="69"/>
      <c r="L874" s="69"/>
      <c r="M874" s="69"/>
      <c r="N874" s="69"/>
      <c r="O874" s="69"/>
      <c r="P874" s="70"/>
      <c r="Q874" s="71"/>
      <c r="R874" s="70"/>
      <c r="S874" s="70"/>
      <c r="U874" s="66"/>
      <c r="V874" s="66"/>
      <c r="W874" s="66"/>
      <c r="X874" s="66"/>
      <c r="Y874" s="66"/>
    </row>
    <row r="875">
      <c r="A875" s="67"/>
      <c r="B875" s="68"/>
      <c r="C875" s="68"/>
      <c r="D875" s="68"/>
      <c r="E875" s="68"/>
      <c r="F875" s="68"/>
      <c r="G875" s="68"/>
      <c r="H875" s="68"/>
      <c r="I875" s="69"/>
      <c r="J875" s="69"/>
      <c r="K875" s="69"/>
      <c r="L875" s="69"/>
      <c r="M875" s="69"/>
      <c r="N875" s="69"/>
      <c r="O875" s="69"/>
      <c r="P875" s="70"/>
      <c r="Q875" s="71"/>
      <c r="R875" s="70"/>
      <c r="S875" s="70"/>
      <c r="U875" s="66"/>
      <c r="V875" s="66"/>
      <c r="W875" s="66"/>
      <c r="X875" s="66"/>
      <c r="Y875" s="66"/>
    </row>
    <row r="876">
      <c r="A876" s="67"/>
      <c r="B876" s="68"/>
      <c r="C876" s="68"/>
      <c r="D876" s="68"/>
      <c r="E876" s="68"/>
      <c r="F876" s="68"/>
      <c r="G876" s="68"/>
      <c r="H876" s="68"/>
      <c r="I876" s="69"/>
      <c r="J876" s="69"/>
      <c r="K876" s="69"/>
      <c r="L876" s="69"/>
      <c r="M876" s="69"/>
      <c r="N876" s="69"/>
      <c r="O876" s="69"/>
      <c r="P876" s="70"/>
      <c r="Q876" s="71"/>
      <c r="R876" s="70"/>
      <c r="S876" s="70"/>
      <c r="U876" s="66"/>
      <c r="V876" s="66"/>
      <c r="W876" s="66"/>
      <c r="X876" s="66"/>
      <c r="Y876" s="66"/>
    </row>
    <row r="877">
      <c r="A877" s="67"/>
      <c r="B877" s="68"/>
      <c r="C877" s="68"/>
      <c r="D877" s="68"/>
      <c r="E877" s="68"/>
      <c r="F877" s="68"/>
      <c r="G877" s="68"/>
      <c r="H877" s="68"/>
      <c r="I877" s="69"/>
      <c r="J877" s="69"/>
      <c r="K877" s="69"/>
      <c r="L877" s="69"/>
      <c r="M877" s="69"/>
      <c r="N877" s="69"/>
      <c r="O877" s="69"/>
      <c r="P877" s="70"/>
      <c r="Q877" s="71"/>
      <c r="R877" s="70"/>
      <c r="S877" s="70"/>
      <c r="U877" s="66"/>
      <c r="V877" s="66"/>
      <c r="W877" s="66"/>
      <c r="X877" s="66"/>
      <c r="Y877" s="66"/>
    </row>
    <row r="878">
      <c r="A878" s="67"/>
      <c r="B878" s="68"/>
      <c r="C878" s="68"/>
      <c r="D878" s="68"/>
      <c r="E878" s="68"/>
      <c r="F878" s="68"/>
      <c r="G878" s="68"/>
      <c r="H878" s="68"/>
      <c r="I878" s="69"/>
      <c r="J878" s="69"/>
      <c r="K878" s="69"/>
      <c r="L878" s="69"/>
      <c r="M878" s="69"/>
      <c r="N878" s="69"/>
      <c r="O878" s="69"/>
      <c r="P878" s="70"/>
      <c r="Q878" s="71"/>
      <c r="R878" s="70"/>
      <c r="S878" s="70"/>
      <c r="U878" s="66"/>
      <c r="V878" s="66"/>
      <c r="W878" s="66"/>
      <c r="X878" s="66"/>
      <c r="Y878" s="66"/>
    </row>
    <row r="879">
      <c r="A879" s="67"/>
      <c r="B879" s="68"/>
      <c r="C879" s="68"/>
      <c r="D879" s="68"/>
      <c r="E879" s="68"/>
      <c r="F879" s="68"/>
      <c r="G879" s="68"/>
      <c r="H879" s="68"/>
      <c r="I879" s="69"/>
      <c r="J879" s="69"/>
      <c r="K879" s="69"/>
      <c r="L879" s="69"/>
      <c r="M879" s="69"/>
      <c r="N879" s="69"/>
      <c r="O879" s="69"/>
      <c r="P879" s="70"/>
      <c r="Q879" s="71"/>
      <c r="R879" s="70"/>
      <c r="S879" s="70"/>
      <c r="U879" s="66"/>
      <c r="V879" s="66"/>
      <c r="W879" s="66"/>
      <c r="X879" s="66"/>
      <c r="Y879" s="66"/>
    </row>
    <row r="880">
      <c r="A880" s="67"/>
      <c r="B880" s="68"/>
      <c r="C880" s="68"/>
      <c r="D880" s="68"/>
      <c r="E880" s="68"/>
      <c r="F880" s="68"/>
      <c r="G880" s="68"/>
      <c r="H880" s="68"/>
      <c r="I880" s="69"/>
      <c r="J880" s="69"/>
      <c r="K880" s="69"/>
      <c r="L880" s="69"/>
      <c r="M880" s="69"/>
      <c r="N880" s="69"/>
      <c r="O880" s="69"/>
      <c r="P880" s="70"/>
      <c r="Q880" s="71"/>
      <c r="R880" s="70"/>
      <c r="S880" s="70"/>
      <c r="U880" s="66"/>
      <c r="V880" s="66"/>
      <c r="W880" s="66"/>
      <c r="X880" s="66"/>
      <c r="Y880" s="66"/>
    </row>
    <row r="881">
      <c r="A881" s="67"/>
      <c r="B881" s="68"/>
      <c r="C881" s="68"/>
      <c r="D881" s="68"/>
      <c r="E881" s="68"/>
      <c r="F881" s="68"/>
      <c r="G881" s="68"/>
      <c r="H881" s="68"/>
      <c r="I881" s="69"/>
      <c r="J881" s="69"/>
      <c r="K881" s="69"/>
      <c r="L881" s="69"/>
      <c r="M881" s="69"/>
      <c r="N881" s="69"/>
      <c r="O881" s="69"/>
      <c r="P881" s="70"/>
      <c r="Q881" s="71"/>
      <c r="R881" s="70"/>
      <c r="S881" s="70"/>
      <c r="U881" s="66"/>
      <c r="V881" s="66"/>
      <c r="W881" s="66"/>
      <c r="X881" s="66"/>
      <c r="Y881" s="66"/>
    </row>
    <row r="882">
      <c r="A882" s="67"/>
      <c r="B882" s="68"/>
      <c r="C882" s="68"/>
      <c r="D882" s="68"/>
      <c r="E882" s="68"/>
      <c r="F882" s="68"/>
      <c r="G882" s="68"/>
      <c r="H882" s="68"/>
      <c r="I882" s="69"/>
      <c r="J882" s="69"/>
      <c r="K882" s="69"/>
      <c r="L882" s="69"/>
      <c r="M882" s="69"/>
      <c r="N882" s="69"/>
      <c r="O882" s="69"/>
      <c r="P882" s="70"/>
      <c r="Q882" s="71"/>
      <c r="R882" s="70"/>
      <c r="S882" s="70"/>
      <c r="U882" s="66"/>
      <c r="V882" s="66"/>
      <c r="W882" s="66"/>
      <c r="X882" s="66"/>
      <c r="Y882" s="66"/>
    </row>
    <row r="883">
      <c r="A883" s="67"/>
      <c r="B883" s="68"/>
      <c r="C883" s="68"/>
      <c r="D883" s="68"/>
      <c r="E883" s="68"/>
      <c r="F883" s="68"/>
      <c r="G883" s="68"/>
      <c r="H883" s="68"/>
      <c r="I883" s="69"/>
      <c r="J883" s="69"/>
      <c r="K883" s="69"/>
      <c r="L883" s="69"/>
      <c r="M883" s="69"/>
      <c r="N883" s="69"/>
      <c r="O883" s="69"/>
      <c r="P883" s="70"/>
      <c r="Q883" s="71"/>
      <c r="R883" s="70"/>
      <c r="S883" s="70"/>
      <c r="U883" s="66"/>
      <c r="V883" s="66"/>
      <c r="W883" s="66"/>
      <c r="X883" s="66"/>
      <c r="Y883" s="66"/>
    </row>
    <row r="884">
      <c r="A884" s="67"/>
      <c r="B884" s="68"/>
      <c r="C884" s="68"/>
      <c r="D884" s="68"/>
      <c r="E884" s="68"/>
      <c r="F884" s="68"/>
      <c r="G884" s="68"/>
      <c r="H884" s="68"/>
      <c r="I884" s="69"/>
      <c r="J884" s="69"/>
      <c r="K884" s="69"/>
      <c r="L884" s="69"/>
      <c r="M884" s="69"/>
      <c r="N884" s="69"/>
      <c r="O884" s="69"/>
      <c r="P884" s="70"/>
      <c r="Q884" s="71"/>
      <c r="R884" s="70"/>
      <c r="S884" s="70"/>
      <c r="U884" s="66"/>
      <c r="V884" s="66"/>
      <c r="W884" s="66"/>
      <c r="X884" s="66"/>
      <c r="Y884" s="66"/>
    </row>
    <row r="885">
      <c r="A885" s="67"/>
      <c r="B885" s="68"/>
      <c r="C885" s="68"/>
      <c r="D885" s="68"/>
      <c r="E885" s="68"/>
      <c r="F885" s="68"/>
      <c r="G885" s="68"/>
      <c r="H885" s="68"/>
      <c r="I885" s="69"/>
      <c r="J885" s="69"/>
      <c r="K885" s="69"/>
      <c r="L885" s="69"/>
      <c r="M885" s="69"/>
      <c r="N885" s="69"/>
      <c r="O885" s="69"/>
      <c r="P885" s="70"/>
      <c r="Q885" s="71"/>
      <c r="R885" s="70"/>
      <c r="S885" s="70"/>
      <c r="U885" s="66"/>
      <c r="V885" s="66"/>
      <c r="W885" s="66"/>
      <c r="X885" s="66"/>
      <c r="Y885" s="66"/>
    </row>
    <row r="886">
      <c r="A886" s="67"/>
      <c r="B886" s="68"/>
      <c r="C886" s="68"/>
      <c r="D886" s="68"/>
      <c r="E886" s="68"/>
      <c r="F886" s="68"/>
      <c r="G886" s="68"/>
      <c r="H886" s="68"/>
      <c r="I886" s="69"/>
      <c r="J886" s="69"/>
      <c r="K886" s="69"/>
      <c r="L886" s="69"/>
      <c r="M886" s="69"/>
      <c r="N886" s="69"/>
      <c r="O886" s="69"/>
      <c r="P886" s="70"/>
      <c r="Q886" s="71"/>
      <c r="R886" s="70"/>
      <c r="S886" s="70"/>
      <c r="U886" s="66"/>
      <c r="V886" s="66"/>
      <c r="W886" s="66"/>
      <c r="X886" s="66"/>
      <c r="Y886" s="66"/>
    </row>
    <row r="887">
      <c r="A887" s="67"/>
      <c r="B887" s="68"/>
      <c r="C887" s="68"/>
      <c r="D887" s="68"/>
      <c r="E887" s="68"/>
      <c r="F887" s="68"/>
      <c r="G887" s="68"/>
      <c r="H887" s="68"/>
      <c r="I887" s="69"/>
      <c r="J887" s="69"/>
      <c r="K887" s="69"/>
      <c r="L887" s="69"/>
      <c r="M887" s="69"/>
      <c r="N887" s="69"/>
      <c r="O887" s="69"/>
      <c r="P887" s="70"/>
      <c r="Q887" s="71"/>
      <c r="R887" s="70"/>
      <c r="S887" s="70"/>
      <c r="U887" s="66"/>
      <c r="V887" s="66"/>
      <c r="W887" s="66"/>
      <c r="X887" s="66"/>
      <c r="Y887" s="66"/>
    </row>
    <row r="888">
      <c r="A888" s="67"/>
      <c r="B888" s="68"/>
      <c r="C888" s="68"/>
      <c r="D888" s="68"/>
      <c r="E888" s="68"/>
      <c r="F888" s="68"/>
      <c r="G888" s="68"/>
      <c r="H888" s="68"/>
      <c r="I888" s="69"/>
      <c r="J888" s="69"/>
      <c r="K888" s="69"/>
      <c r="L888" s="69"/>
      <c r="M888" s="69"/>
      <c r="N888" s="69"/>
      <c r="O888" s="69"/>
      <c r="P888" s="70"/>
      <c r="Q888" s="71"/>
      <c r="R888" s="70"/>
      <c r="S888" s="70"/>
      <c r="U888" s="66"/>
      <c r="V888" s="66"/>
      <c r="W888" s="66"/>
      <c r="X888" s="66"/>
      <c r="Y888" s="66"/>
    </row>
    <row r="889">
      <c r="A889" s="67"/>
      <c r="B889" s="68"/>
      <c r="C889" s="68"/>
      <c r="D889" s="68"/>
      <c r="E889" s="68"/>
      <c r="F889" s="68"/>
      <c r="G889" s="68"/>
      <c r="H889" s="68"/>
      <c r="I889" s="69"/>
      <c r="J889" s="69"/>
      <c r="K889" s="69"/>
      <c r="L889" s="69"/>
      <c r="M889" s="69"/>
      <c r="N889" s="69"/>
      <c r="O889" s="69"/>
      <c r="P889" s="70"/>
      <c r="Q889" s="71"/>
      <c r="R889" s="70"/>
      <c r="S889" s="70"/>
      <c r="U889" s="66"/>
      <c r="V889" s="66"/>
      <c r="W889" s="66"/>
      <c r="X889" s="66"/>
      <c r="Y889" s="66"/>
    </row>
    <row r="890">
      <c r="A890" s="67"/>
      <c r="B890" s="68"/>
      <c r="C890" s="68"/>
      <c r="D890" s="68"/>
      <c r="E890" s="68"/>
      <c r="F890" s="68"/>
      <c r="G890" s="68"/>
      <c r="H890" s="68"/>
      <c r="I890" s="69"/>
      <c r="J890" s="69"/>
      <c r="K890" s="69"/>
      <c r="L890" s="69"/>
      <c r="M890" s="69"/>
      <c r="N890" s="69"/>
      <c r="O890" s="69"/>
      <c r="P890" s="70"/>
      <c r="Q890" s="71"/>
      <c r="R890" s="70"/>
      <c r="S890" s="70"/>
      <c r="U890" s="66"/>
      <c r="V890" s="66"/>
      <c r="W890" s="66"/>
      <c r="X890" s="66"/>
      <c r="Y890" s="66"/>
    </row>
    <row r="891">
      <c r="A891" s="67"/>
      <c r="B891" s="68"/>
      <c r="C891" s="68"/>
      <c r="D891" s="68"/>
      <c r="E891" s="68"/>
      <c r="F891" s="68"/>
      <c r="G891" s="68"/>
      <c r="H891" s="68"/>
      <c r="I891" s="69"/>
      <c r="J891" s="69"/>
      <c r="K891" s="69"/>
      <c r="L891" s="69"/>
      <c r="M891" s="69"/>
      <c r="N891" s="69"/>
      <c r="O891" s="69"/>
      <c r="P891" s="70"/>
      <c r="Q891" s="71"/>
      <c r="R891" s="70"/>
      <c r="S891" s="70"/>
      <c r="U891" s="66"/>
      <c r="V891" s="66"/>
      <c r="W891" s="66"/>
      <c r="X891" s="66"/>
      <c r="Y891" s="66"/>
    </row>
    <row r="892">
      <c r="A892" s="67"/>
      <c r="B892" s="68"/>
      <c r="C892" s="68"/>
      <c r="D892" s="68"/>
      <c r="E892" s="68"/>
      <c r="F892" s="68"/>
      <c r="G892" s="68"/>
      <c r="H892" s="68"/>
      <c r="I892" s="69"/>
      <c r="J892" s="69"/>
      <c r="K892" s="69"/>
      <c r="L892" s="69"/>
      <c r="M892" s="69"/>
      <c r="N892" s="69"/>
      <c r="O892" s="69"/>
      <c r="P892" s="70"/>
      <c r="Q892" s="71"/>
      <c r="R892" s="70"/>
      <c r="S892" s="70"/>
      <c r="U892" s="66"/>
      <c r="V892" s="66"/>
      <c r="W892" s="66"/>
      <c r="X892" s="66"/>
      <c r="Y892" s="66"/>
    </row>
    <row r="893">
      <c r="A893" s="67"/>
      <c r="B893" s="68"/>
      <c r="C893" s="68"/>
      <c r="D893" s="68"/>
      <c r="E893" s="68"/>
      <c r="F893" s="68"/>
      <c r="G893" s="68"/>
      <c r="H893" s="68"/>
      <c r="I893" s="69"/>
      <c r="J893" s="69"/>
      <c r="K893" s="69"/>
      <c r="L893" s="69"/>
      <c r="M893" s="69"/>
      <c r="N893" s="69"/>
      <c r="O893" s="69"/>
      <c r="P893" s="70"/>
      <c r="Q893" s="71"/>
      <c r="R893" s="70"/>
      <c r="S893" s="70"/>
      <c r="U893" s="66"/>
      <c r="V893" s="66"/>
      <c r="W893" s="66"/>
      <c r="X893" s="66"/>
      <c r="Y893" s="66"/>
    </row>
    <row r="894">
      <c r="A894" s="67"/>
      <c r="B894" s="68"/>
      <c r="C894" s="68"/>
      <c r="D894" s="68"/>
      <c r="E894" s="68"/>
      <c r="F894" s="68"/>
      <c r="G894" s="68"/>
      <c r="H894" s="68"/>
      <c r="I894" s="69"/>
      <c r="J894" s="69"/>
      <c r="K894" s="69"/>
      <c r="L894" s="69"/>
      <c r="M894" s="69"/>
      <c r="N894" s="69"/>
      <c r="O894" s="69"/>
      <c r="P894" s="70"/>
      <c r="Q894" s="71"/>
      <c r="R894" s="70"/>
      <c r="S894" s="70"/>
      <c r="U894" s="66"/>
      <c r="V894" s="66"/>
      <c r="W894" s="66"/>
      <c r="X894" s="66"/>
      <c r="Y894" s="66"/>
    </row>
    <row r="895">
      <c r="A895" s="67"/>
      <c r="B895" s="68"/>
      <c r="C895" s="68"/>
      <c r="D895" s="68"/>
      <c r="E895" s="68"/>
      <c r="F895" s="68"/>
      <c r="G895" s="68"/>
      <c r="H895" s="68"/>
      <c r="I895" s="69"/>
      <c r="J895" s="69"/>
      <c r="K895" s="69"/>
      <c r="L895" s="69"/>
      <c r="M895" s="69"/>
      <c r="N895" s="69"/>
      <c r="O895" s="69"/>
      <c r="P895" s="70"/>
      <c r="Q895" s="71"/>
      <c r="R895" s="70"/>
      <c r="S895" s="70"/>
      <c r="U895" s="66"/>
      <c r="V895" s="66"/>
      <c r="W895" s="66"/>
      <c r="X895" s="66"/>
      <c r="Y895" s="66"/>
    </row>
    <row r="896">
      <c r="A896" s="67"/>
      <c r="B896" s="68"/>
      <c r="C896" s="68"/>
      <c r="D896" s="68"/>
      <c r="E896" s="68"/>
      <c r="F896" s="68"/>
      <c r="G896" s="68"/>
      <c r="H896" s="68"/>
      <c r="I896" s="69"/>
      <c r="J896" s="69"/>
      <c r="K896" s="69"/>
      <c r="L896" s="69"/>
      <c r="M896" s="69"/>
      <c r="N896" s="69"/>
      <c r="O896" s="69"/>
      <c r="P896" s="70"/>
      <c r="Q896" s="71"/>
      <c r="R896" s="70"/>
      <c r="S896" s="70"/>
      <c r="U896" s="66"/>
      <c r="V896" s="66"/>
      <c r="W896" s="66"/>
      <c r="X896" s="66"/>
      <c r="Y896" s="66"/>
    </row>
    <row r="897">
      <c r="A897" s="67"/>
      <c r="B897" s="68"/>
      <c r="C897" s="68"/>
      <c r="D897" s="68"/>
      <c r="E897" s="68"/>
      <c r="F897" s="68"/>
      <c r="G897" s="68"/>
      <c r="H897" s="68"/>
      <c r="I897" s="69"/>
      <c r="J897" s="69"/>
      <c r="K897" s="69"/>
      <c r="L897" s="69"/>
      <c r="M897" s="69"/>
      <c r="N897" s="69"/>
      <c r="O897" s="69"/>
      <c r="P897" s="70"/>
      <c r="Q897" s="71"/>
      <c r="R897" s="70"/>
      <c r="S897" s="70"/>
      <c r="U897" s="66"/>
      <c r="V897" s="66"/>
      <c r="W897" s="66"/>
      <c r="X897" s="66"/>
      <c r="Y897" s="66"/>
    </row>
    <row r="898">
      <c r="A898" s="67"/>
      <c r="B898" s="68"/>
      <c r="C898" s="68"/>
      <c r="D898" s="68"/>
      <c r="E898" s="68"/>
      <c r="F898" s="68"/>
      <c r="G898" s="68"/>
      <c r="H898" s="68"/>
      <c r="I898" s="69"/>
      <c r="J898" s="69"/>
      <c r="K898" s="69"/>
      <c r="L898" s="69"/>
      <c r="M898" s="69"/>
      <c r="N898" s="69"/>
      <c r="O898" s="69"/>
      <c r="P898" s="70"/>
      <c r="Q898" s="71"/>
      <c r="R898" s="70"/>
      <c r="S898" s="70"/>
      <c r="U898" s="66"/>
      <c r="V898" s="66"/>
      <c r="W898" s="66"/>
      <c r="X898" s="66"/>
      <c r="Y898" s="66"/>
    </row>
    <row r="899">
      <c r="A899" s="67"/>
      <c r="B899" s="68"/>
      <c r="C899" s="68"/>
      <c r="D899" s="68"/>
      <c r="E899" s="68"/>
      <c r="F899" s="68"/>
      <c r="G899" s="68"/>
      <c r="H899" s="68"/>
      <c r="I899" s="69"/>
      <c r="J899" s="69"/>
      <c r="K899" s="69"/>
      <c r="L899" s="69"/>
      <c r="M899" s="69"/>
      <c r="N899" s="69"/>
      <c r="O899" s="69"/>
      <c r="P899" s="70"/>
      <c r="Q899" s="71"/>
      <c r="R899" s="70"/>
      <c r="S899" s="70"/>
      <c r="U899" s="66"/>
      <c r="V899" s="66"/>
      <c r="W899" s="66"/>
      <c r="X899" s="66"/>
      <c r="Y899" s="66"/>
    </row>
    <row r="900">
      <c r="A900" s="67"/>
      <c r="B900" s="68"/>
      <c r="C900" s="68"/>
      <c r="D900" s="68"/>
      <c r="E900" s="68"/>
      <c r="F900" s="68"/>
      <c r="G900" s="68"/>
      <c r="H900" s="68"/>
      <c r="I900" s="69"/>
      <c r="J900" s="69"/>
      <c r="K900" s="69"/>
      <c r="L900" s="69"/>
      <c r="M900" s="69"/>
      <c r="N900" s="69"/>
      <c r="O900" s="69"/>
      <c r="P900" s="70"/>
      <c r="Q900" s="71"/>
      <c r="R900" s="70"/>
      <c r="S900" s="70"/>
      <c r="U900" s="66"/>
      <c r="V900" s="66"/>
      <c r="W900" s="66"/>
      <c r="X900" s="66"/>
      <c r="Y900" s="66"/>
    </row>
    <row r="901">
      <c r="A901" s="67"/>
      <c r="B901" s="68"/>
      <c r="C901" s="68"/>
      <c r="D901" s="68"/>
      <c r="E901" s="68"/>
      <c r="F901" s="68"/>
      <c r="G901" s="68"/>
      <c r="H901" s="68"/>
      <c r="I901" s="69"/>
      <c r="J901" s="69"/>
      <c r="K901" s="69"/>
      <c r="L901" s="69"/>
      <c r="M901" s="69"/>
      <c r="N901" s="69"/>
      <c r="O901" s="69"/>
      <c r="P901" s="70"/>
      <c r="Q901" s="71"/>
      <c r="R901" s="70"/>
      <c r="S901" s="70"/>
      <c r="U901" s="66"/>
      <c r="V901" s="66"/>
      <c r="W901" s="66"/>
      <c r="X901" s="66"/>
      <c r="Y901" s="66"/>
    </row>
    <row r="902">
      <c r="A902" s="67"/>
      <c r="B902" s="68"/>
      <c r="C902" s="68"/>
      <c r="D902" s="68"/>
      <c r="E902" s="68"/>
      <c r="F902" s="68"/>
      <c r="G902" s="68"/>
      <c r="H902" s="68"/>
      <c r="I902" s="69"/>
      <c r="J902" s="69"/>
      <c r="K902" s="69"/>
      <c r="L902" s="69"/>
      <c r="M902" s="69"/>
      <c r="N902" s="69"/>
      <c r="O902" s="69"/>
      <c r="P902" s="70"/>
      <c r="Q902" s="71"/>
      <c r="R902" s="70"/>
      <c r="S902" s="70"/>
      <c r="U902" s="66"/>
      <c r="V902" s="66"/>
      <c r="W902" s="66"/>
      <c r="X902" s="66"/>
      <c r="Y902" s="66"/>
    </row>
    <row r="903">
      <c r="A903" s="67"/>
      <c r="B903" s="68"/>
      <c r="C903" s="68"/>
      <c r="D903" s="68"/>
      <c r="E903" s="68"/>
      <c r="F903" s="68"/>
      <c r="G903" s="68"/>
      <c r="H903" s="68"/>
      <c r="I903" s="69"/>
      <c r="J903" s="69"/>
      <c r="K903" s="69"/>
      <c r="L903" s="69"/>
      <c r="M903" s="69"/>
      <c r="N903" s="69"/>
      <c r="O903" s="69"/>
      <c r="P903" s="70"/>
      <c r="Q903" s="71"/>
      <c r="R903" s="70"/>
      <c r="S903" s="70"/>
      <c r="U903" s="66"/>
      <c r="V903" s="66"/>
      <c r="W903" s="66"/>
      <c r="X903" s="66"/>
      <c r="Y903" s="66"/>
    </row>
    <row r="904">
      <c r="A904" s="67"/>
      <c r="B904" s="68"/>
      <c r="C904" s="68"/>
      <c r="D904" s="68"/>
      <c r="E904" s="68"/>
      <c r="F904" s="68"/>
      <c r="G904" s="68"/>
      <c r="H904" s="68"/>
      <c r="I904" s="69"/>
      <c r="J904" s="69"/>
      <c r="K904" s="69"/>
      <c r="L904" s="69"/>
      <c r="M904" s="69"/>
      <c r="N904" s="69"/>
      <c r="O904" s="69"/>
      <c r="P904" s="70"/>
      <c r="Q904" s="71"/>
      <c r="R904" s="70"/>
      <c r="S904" s="70"/>
      <c r="U904" s="66"/>
      <c r="V904" s="66"/>
      <c r="W904" s="66"/>
      <c r="X904" s="66"/>
      <c r="Y904" s="66"/>
    </row>
    <row r="905">
      <c r="A905" s="67"/>
      <c r="B905" s="68"/>
      <c r="C905" s="68"/>
      <c r="D905" s="68"/>
      <c r="E905" s="68"/>
      <c r="F905" s="68"/>
      <c r="G905" s="68"/>
      <c r="H905" s="68"/>
      <c r="I905" s="69"/>
      <c r="J905" s="69"/>
      <c r="K905" s="69"/>
      <c r="L905" s="69"/>
      <c r="M905" s="69"/>
      <c r="N905" s="69"/>
      <c r="O905" s="69"/>
      <c r="P905" s="70"/>
      <c r="Q905" s="71"/>
      <c r="R905" s="70"/>
      <c r="S905" s="70"/>
      <c r="U905" s="66"/>
      <c r="V905" s="66"/>
      <c r="W905" s="66"/>
      <c r="X905" s="66"/>
      <c r="Y905" s="66"/>
    </row>
    <row r="906">
      <c r="A906" s="67"/>
      <c r="B906" s="68"/>
      <c r="C906" s="68"/>
      <c r="D906" s="68"/>
      <c r="E906" s="68"/>
      <c r="F906" s="68"/>
      <c r="G906" s="68"/>
      <c r="H906" s="68"/>
      <c r="I906" s="69"/>
      <c r="J906" s="69"/>
      <c r="K906" s="69"/>
      <c r="L906" s="69"/>
      <c r="M906" s="69"/>
      <c r="N906" s="69"/>
      <c r="O906" s="69"/>
      <c r="P906" s="70"/>
      <c r="Q906" s="71"/>
      <c r="R906" s="70"/>
      <c r="S906" s="70"/>
      <c r="U906" s="66"/>
      <c r="V906" s="66"/>
      <c r="W906" s="66"/>
      <c r="X906" s="66"/>
      <c r="Y906" s="66"/>
    </row>
    <row r="907">
      <c r="A907" s="67"/>
      <c r="B907" s="68"/>
      <c r="C907" s="68"/>
      <c r="D907" s="68"/>
      <c r="E907" s="68"/>
      <c r="F907" s="68"/>
      <c r="G907" s="68"/>
      <c r="H907" s="68"/>
      <c r="I907" s="69"/>
      <c r="J907" s="69"/>
      <c r="K907" s="69"/>
      <c r="L907" s="69"/>
      <c r="M907" s="69"/>
      <c r="N907" s="69"/>
      <c r="O907" s="69"/>
      <c r="P907" s="70"/>
      <c r="Q907" s="71"/>
      <c r="R907" s="70"/>
      <c r="S907" s="70"/>
      <c r="U907" s="66"/>
      <c r="V907" s="66"/>
      <c r="W907" s="66"/>
      <c r="X907" s="66"/>
      <c r="Y907" s="66"/>
    </row>
    <row r="908">
      <c r="A908" s="67"/>
      <c r="B908" s="68"/>
      <c r="C908" s="68"/>
      <c r="D908" s="68"/>
      <c r="E908" s="68"/>
      <c r="F908" s="68"/>
      <c r="G908" s="68"/>
      <c r="H908" s="68"/>
      <c r="I908" s="69"/>
      <c r="J908" s="69"/>
      <c r="K908" s="69"/>
      <c r="L908" s="69"/>
      <c r="M908" s="69"/>
      <c r="N908" s="69"/>
      <c r="O908" s="69"/>
      <c r="P908" s="70"/>
      <c r="Q908" s="71"/>
      <c r="R908" s="70"/>
      <c r="S908" s="70"/>
      <c r="U908" s="66"/>
      <c r="V908" s="66"/>
      <c r="W908" s="66"/>
      <c r="X908" s="66"/>
      <c r="Y908" s="66"/>
    </row>
    <row r="909">
      <c r="A909" s="67"/>
      <c r="B909" s="68"/>
      <c r="C909" s="68"/>
      <c r="D909" s="68"/>
      <c r="E909" s="68"/>
      <c r="F909" s="68"/>
      <c r="G909" s="68"/>
      <c r="H909" s="68"/>
      <c r="I909" s="69"/>
      <c r="J909" s="69"/>
      <c r="K909" s="69"/>
      <c r="L909" s="69"/>
      <c r="M909" s="69"/>
      <c r="N909" s="69"/>
      <c r="O909" s="69"/>
      <c r="P909" s="70"/>
      <c r="Q909" s="71"/>
      <c r="R909" s="70"/>
      <c r="S909" s="70"/>
      <c r="U909" s="66"/>
      <c r="V909" s="66"/>
      <c r="W909" s="66"/>
      <c r="X909" s="66"/>
      <c r="Y909" s="66"/>
    </row>
    <row r="910">
      <c r="A910" s="67"/>
      <c r="B910" s="68"/>
      <c r="C910" s="68"/>
      <c r="D910" s="68"/>
      <c r="E910" s="68"/>
      <c r="F910" s="68"/>
      <c r="G910" s="68"/>
      <c r="H910" s="68"/>
      <c r="I910" s="69"/>
      <c r="J910" s="69"/>
      <c r="K910" s="69"/>
      <c r="L910" s="69"/>
      <c r="M910" s="69"/>
      <c r="N910" s="69"/>
      <c r="O910" s="69"/>
      <c r="P910" s="70"/>
      <c r="Q910" s="71"/>
      <c r="R910" s="70"/>
      <c r="S910" s="70"/>
      <c r="U910" s="66"/>
      <c r="V910" s="66"/>
      <c r="W910" s="66"/>
      <c r="X910" s="66"/>
      <c r="Y910" s="66"/>
    </row>
    <row r="911">
      <c r="A911" s="67"/>
      <c r="B911" s="68"/>
      <c r="C911" s="68"/>
      <c r="D911" s="68"/>
      <c r="E911" s="68"/>
      <c r="F911" s="68"/>
      <c r="G911" s="68"/>
      <c r="H911" s="68"/>
      <c r="I911" s="69"/>
      <c r="J911" s="69"/>
      <c r="K911" s="69"/>
      <c r="L911" s="69"/>
      <c r="M911" s="69"/>
      <c r="N911" s="69"/>
      <c r="O911" s="69"/>
      <c r="P911" s="70"/>
      <c r="Q911" s="71"/>
      <c r="R911" s="70"/>
      <c r="S911" s="70"/>
      <c r="U911" s="66"/>
      <c r="V911" s="66"/>
      <c r="W911" s="66"/>
      <c r="X911" s="66"/>
      <c r="Y911" s="66"/>
    </row>
    <row r="912">
      <c r="A912" s="67"/>
      <c r="B912" s="68"/>
      <c r="C912" s="68"/>
      <c r="D912" s="68"/>
      <c r="E912" s="68"/>
      <c r="F912" s="68"/>
      <c r="G912" s="68"/>
      <c r="H912" s="68"/>
      <c r="I912" s="69"/>
      <c r="J912" s="69"/>
      <c r="K912" s="69"/>
      <c r="L912" s="69"/>
      <c r="M912" s="69"/>
      <c r="N912" s="69"/>
      <c r="O912" s="69"/>
      <c r="P912" s="70"/>
      <c r="Q912" s="71"/>
      <c r="R912" s="70"/>
      <c r="S912" s="70"/>
      <c r="U912" s="66"/>
      <c r="V912" s="66"/>
      <c r="W912" s="66"/>
      <c r="X912" s="66"/>
      <c r="Y912" s="66"/>
    </row>
    <row r="913">
      <c r="A913" s="67"/>
      <c r="B913" s="68"/>
      <c r="C913" s="68"/>
      <c r="D913" s="68"/>
      <c r="E913" s="68"/>
      <c r="F913" s="68"/>
      <c r="G913" s="68"/>
      <c r="H913" s="68"/>
      <c r="I913" s="69"/>
      <c r="J913" s="69"/>
      <c r="K913" s="69"/>
      <c r="L913" s="69"/>
      <c r="M913" s="69"/>
      <c r="N913" s="69"/>
      <c r="O913" s="69"/>
      <c r="P913" s="70"/>
      <c r="Q913" s="71"/>
      <c r="R913" s="70"/>
      <c r="S913" s="70"/>
      <c r="U913" s="66"/>
      <c r="V913" s="66"/>
      <c r="W913" s="66"/>
      <c r="X913" s="66"/>
      <c r="Y913" s="66"/>
    </row>
    <row r="914">
      <c r="A914" s="67"/>
      <c r="B914" s="68"/>
      <c r="C914" s="68"/>
      <c r="D914" s="68"/>
      <c r="E914" s="68"/>
      <c r="F914" s="68"/>
      <c r="G914" s="68"/>
      <c r="H914" s="68"/>
      <c r="I914" s="69"/>
      <c r="J914" s="69"/>
      <c r="K914" s="69"/>
      <c r="L914" s="69"/>
      <c r="M914" s="69"/>
      <c r="N914" s="69"/>
      <c r="O914" s="69"/>
      <c r="P914" s="70"/>
      <c r="Q914" s="71"/>
      <c r="R914" s="70"/>
      <c r="S914" s="70"/>
      <c r="U914" s="66"/>
      <c r="V914" s="66"/>
      <c r="W914" s="66"/>
      <c r="X914" s="66"/>
      <c r="Y914" s="66"/>
    </row>
    <row r="915">
      <c r="A915" s="67"/>
      <c r="B915" s="68"/>
      <c r="C915" s="68"/>
      <c r="D915" s="68"/>
      <c r="E915" s="68"/>
      <c r="F915" s="68"/>
      <c r="G915" s="68"/>
      <c r="H915" s="68"/>
      <c r="I915" s="69"/>
      <c r="J915" s="69"/>
      <c r="K915" s="69"/>
      <c r="L915" s="69"/>
      <c r="M915" s="69"/>
      <c r="N915" s="69"/>
      <c r="O915" s="69"/>
      <c r="P915" s="70"/>
      <c r="Q915" s="71"/>
      <c r="R915" s="70"/>
      <c r="S915" s="70"/>
      <c r="U915" s="66"/>
      <c r="V915" s="66"/>
      <c r="W915" s="66"/>
      <c r="X915" s="66"/>
      <c r="Y915" s="66"/>
    </row>
    <row r="916">
      <c r="A916" s="67"/>
      <c r="B916" s="68"/>
      <c r="C916" s="68"/>
      <c r="D916" s="68"/>
      <c r="E916" s="68"/>
      <c r="F916" s="68"/>
      <c r="G916" s="68"/>
      <c r="H916" s="68"/>
      <c r="I916" s="69"/>
      <c r="J916" s="69"/>
      <c r="K916" s="69"/>
      <c r="L916" s="69"/>
      <c r="M916" s="69"/>
      <c r="N916" s="69"/>
      <c r="O916" s="69"/>
      <c r="P916" s="70"/>
      <c r="Q916" s="71"/>
      <c r="R916" s="70"/>
      <c r="S916" s="70"/>
      <c r="U916" s="66"/>
      <c r="V916" s="66"/>
      <c r="W916" s="66"/>
      <c r="X916" s="66"/>
      <c r="Y916" s="66"/>
    </row>
    <row r="917">
      <c r="A917" s="67"/>
      <c r="B917" s="68"/>
      <c r="C917" s="68"/>
      <c r="D917" s="68"/>
      <c r="E917" s="68"/>
      <c r="F917" s="68"/>
      <c r="G917" s="68"/>
      <c r="H917" s="68"/>
      <c r="I917" s="69"/>
      <c r="J917" s="69"/>
      <c r="K917" s="69"/>
      <c r="L917" s="69"/>
      <c r="M917" s="69"/>
      <c r="N917" s="69"/>
      <c r="O917" s="69"/>
      <c r="P917" s="70"/>
      <c r="Q917" s="71"/>
      <c r="R917" s="70"/>
      <c r="S917" s="70"/>
      <c r="U917" s="66"/>
      <c r="V917" s="66"/>
      <c r="W917" s="66"/>
      <c r="X917" s="66"/>
      <c r="Y917" s="66"/>
    </row>
    <row r="918">
      <c r="A918" s="67"/>
      <c r="B918" s="68"/>
      <c r="C918" s="68"/>
      <c r="D918" s="68"/>
      <c r="E918" s="68"/>
      <c r="F918" s="68"/>
      <c r="G918" s="68"/>
      <c r="H918" s="68"/>
      <c r="I918" s="69"/>
      <c r="J918" s="69"/>
      <c r="K918" s="69"/>
      <c r="L918" s="69"/>
      <c r="M918" s="69"/>
      <c r="N918" s="69"/>
      <c r="O918" s="69"/>
      <c r="P918" s="70"/>
      <c r="Q918" s="71"/>
      <c r="R918" s="70"/>
      <c r="S918" s="70"/>
      <c r="U918" s="66"/>
      <c r="V918" s="66"/>
      <c r="W918" s="66"/>
      <c r="X918" s="66"/>
      <c r="Y918" s="66"/>
    </row>
    <row r="919">
      <c r="A919" s="67"/>
      <c r="B919" s="68"/>
      <c r="C919" s="68"/>
      <c r="D919" s="68"/>
      <c r="E919" s="68"/>
      <c r="F919" s="68"/>
      <c r="G919" s="68"/>
      <c r="H919" s="68"/>
      <c r="I919" s="69"/>
      <c r="J919" s="69"/>
      <c r="K919" s="69"/>
      <c r="L919" s="69"/>
      <c r="M919" s="69"/>
      <c r="N919" s="69"/>
      <c r="O919" s="69"/>
      <c r="P919" s="70"/>
      <c r="Q919" s="71"/>
      <c r="R919" s="70"/>
      <c r="S919" s="70"/>
      <c r="U919" s="66"/>
      <c r="V919" s="66"/>
      <c r="W919" s="66"/>
      <c r="X919" s="66"/>
      <c r="Y919" s="66"/>
    </row>
    <row r="920">
      <c r="A920" s="67"/>
      <c r="B920" s="68"/>
      <c r="C920" s="68"/>
      <c r="D920" s="68"/>
      <c r="E920" s="68"/>
      <c r="F920" s="68"/>
      <c r="G920" s="68"/>
      <c r="H920" s="68"/>
      <c r="I920" s="69"/>
      <c r="J920" s="69"/>
      <c r="K920" s="69"/>
      <c r="L920" s="69"/>
      <c r="M920" s="69"/>
      <c r="N920" s="69"/>
      <c r="O920" s="69"/>
      <c r="P920" s="70"/>
      <c r="Q920" s="71"/>
      <c r="R920" s="70"/>
      <c r="S920" s="70"/>
      <c r="U920" s="66"/>
      <c r="V920" s="66"/>
      <c r="W920" s="66"/>
      <c r="X920" s="66"/>
      <c r="Y920" s="66"/>
    </row>
    <row r="921">
      <c r="A921" s="67"/>
      <c r="B921" s="68"/>
      <c r="C921" s="68"/>
      <c r="D921" s="68"/>
      <c r="E921" s="68"/>
      <c r="F921" s="68"/>
      <c r="G921" s="68"/>
      <c r="H921" s="68"/>
      <c r="I921" s="69"/>
      <c r="J921" s="69"/>
      <c r="K921" s="69"/>
      <c r="L921" s="69"/>
      <c r="M921" s="69"/>
      <c r="N921" s="69"/>
      <c r="O921" s="69"/>
      <c r="P921" s="70"/>
      <c r="Q921" s="71"/>
      <c r="R921" s="70"/>
      <c r="S921" s="70"/>
      <c r="U921" s="66"/>
      <c r="V921" s="66"/>
      <c r="W921" s="66"/>
      <c r="X921" s="66"/>
      <c r="Y921" s="66"/>
    </row>
    <row r="922">
      <c r="A922" s="67"/>
      <c r="B922" s="68"/>
      <c r="C922" s="68"/>
      <c r="D922" s="68"/>
      <c r="E922" s="68"/>
      <c r="F922" s="68"/>
      <c r="G922" s="68"/>
      <c r="H922" s="68"/>
      <c r="I922" s="69"/>
      <c r="J922" s="69"/>
      <c r="K922" s="69"/>
      <c r="L922" s="69"/>
      <c r="M922" s="69"/>
      <c r="N922" s="69"/>
      <c r="O922" s="69"/>
      <c r="P922" s="70"/>
      <c r="Q922" s="71"/>
      <c r="R922" s="70"/>
      <c r="S922" s="70"/>
      <c r="U922" s="66"/>
      <c r="V922" s="66"/>
      <c r="W922" s="66"/>
      <c r="X922" s="66"/>
      <c r="Y922" s="66"/>
    </row>
    <row r="923">
      <c r="A923" s="67"/>
      <c r="B923" s="68"/>
      <c r="C923" s="68"/>
      <c r="D923" s="68"/>
      <c r="E923" s="68"/>
      <c r="F923" s="68"/>
      <c r="G923" s="68"/>
      <c r="H923" s="68"/>
      <c r="I923" s="69"/>
      <c r="J923" s="69"/>
      <c r="K923" s="69"/>
      <c r="L923" s="69"/>
      <c r="M923" s="69"/>
      <c r="N923" s="69"/>
      <c r="O923" s="69"/>
      <c r="P923" s="70"/>
      <c r="Q923" s="71"/>
      <c r="R923" s="70"/>
      <c r="S923" s="70"/>
      <c r="U923" s="66"/>
      <c r="V923" s="66"/>
      <c r="W923" s="66"/>
      <c r="X923" s="66"/>
      <c r="Y923" s="66"/>
    </row>
    <row r="924">
      <c r="A924" s="67"/>
      <c r="B924" s="68"/>
      <c r="C924" s="68"/>
      <c r="D924" s="68"/>
      <c r="E924" s="68"/>
      <c r="F924" s="68"/>
      <c r="G924" s="68"/>
      <c r="H924" s="68"/>
      <c r="I924" s="69"/>
      <c r="J924" s="69"/>
      <c r="K924" s="69"/>
      <c r="L924" s="69"/>
      <c r="M924" s="69"/>
      <c r="N924" s="69"/>
      <c r="O924" s="69"/>
      <c r="P924" s="70"/>
      <c r="Q924" s="71"/>
      <c r="R924" s="70"/>
      <c r="S924" s="70"/>
      <c r="U924" s="66"/>
      <c r="V924" s="66"/>
      <c r="W924" s="66"/>
      <c r="X924" s="66"/>
      <c r="Y924" s="66"/>
    </row>
    <row r="925">
      <c r="A925" s="67"/>
      <c r="B925" s="68"/>
      <c r="C925" s="68"/>
      <c r="D925" s="68"/>
      <c r="E925" s="68"/>
      <c r="F925" s="68"/>
      <c r="G925" s="68"/>
      <c r="H925" s="68"/>
      <c r="I925" s="69"/>
      <c r="J925" s="69"/>
      <c r="K925" s="69"/>
      <c r="L925" s="69"/>
      <c r="M925" s="69"/>
      <c r="N925" s="69"/>
      <c r="O925" s="69"/>
      <c r="P925" s="70"/>
      <c r="Q925" s="71"/>
      <c r="R925" s="70"/>
      <c r="S925" s="70"/>
      <c r="U925" s="66"/>
      <c r="V925" s="66"/>
      <c r="W925" s="66"/>
      <c r="X925" s="66"/>
      <c r="Y925" s="66"/>
    </row>
    <row r="926">
      <c r="A926" s="67"/>
      <c r="B926" s="68"/>
      <c r="C926" s="68"/>
      <c r="D926" s="68"/>
      <c r="E926" s="68"/>
      <c r="F926" s="68"/>
      <c r="G926" s="68"/>
      <c r="H926" s="68"/>
      <c r="I926" s="69"/>
      <c r="J926" s="69"/>
      <c r="K926" s="69"/>
      <c r="L926" s="69"/>
      <c r="M926" s="69"/>
      <c r="N926" s="69"/>
      <c r="O926" s="69"/>
      <c r="P926" s="70"/>
      <c r="Q926" s="71"/>
      <c r="R926" s="70"/>
      <c r="S926" s="70"/>
      <c r="U926" s="66"/>
      <c r="V926" s="66"/>
      <c r="W926" s="66"/>
      <c r="X926" s="66"/>
      <c r="Y926" s="66"/>
    </row>
    <row r="927">
      <c r="A927" s="67"/>
      <c r="B927" s="68"/>
      <c r="C927" s="68"/>
      <c r="D927" s="68"/>
      <c r="E927" s="68"/>
      <c r="F927" s="68"/>
      <c r="G927" s="68"/>
      <c r="H927" s="68"/>
      <c r="I927" s="69"/>
      <c r="J927" s="69"/>
      <c r="K927" s="69"/>
      <c r="L927" s="69"/>
      <c r="M927" s="69"/>
      <c r="N927" s="69"/>
      <c r="O927" s="69"/>
      <c r="P927" s="70"/>
      <c r="Q927" s="71"/>
      <c r="R927" s="70"/>
      <c r="S927" s="70"/>
      <c r="U927" s="66"/>
      <c r="V927" s="66"/>
      <c r="W927" s="66"/>
      <c r="X927" s="66"/>
      <c r="Y927" s="66"/>
    </row>
    <row r="928">
      <c r="A928" s="67"/>
      <c r="B928" s="68"/>
      <c r="C928" s="68"/>
      <c r="D928" s="68"/>
      <c r="E928" s="68"/>
      <c r="F928" s="68"/>
      <c r="G928" s="68"/>
      <c r="H928" s="68"/>
      <c r="I928" s="69"/>
      <c r="J928" s="69"/>
      <c r="K928" s="69"/>
      <c r="L928" s="69"/>
      <c r="M928" s="69"/>
      <c r="N928" s="69"/>
      <c r="O928" s="69"/>
      <c r="P928" s="70"/>
      <c r="Q928" s="71"/>
      <c r="R928" s="70"/>
      <c r="S928" s="70"/>
      <c r="U928" s="66"/>
      <c r="V928" s="66"/>
      <c r="W928" s="66"/>
      <c r="X928" s="66"/>
      <c r="Y928" s="66"/>
    </row>
    <row r="929">
      <c r="A929" s="67"/>
      <c r="B929" s="68"/>
      <c r="C929" s="68"/>
      <c r="D929" s="68"/>
      <c r="E929" s="68"/>
      <c r="F929" s="68"/>
      <c r="G929" s="68"/>
      <c r="H929" s="68"/>
      <c r="I929" s="69"/>
      <c r="J929" s="69"/>
      <c r="K929" s="69"/>
      <c r="L929" s="69"/>
      <c r="M929" s="69"/>
      <c r="N929" s="69"/>
      <c r="O929" s="69"/>
      <c r="P929" s="70"/>
      <c r="Q929" s="71"/>
      <c r="R929" s="70"/>
      <c r="S929" s="70"/>
      <c r="U929" s="66"/>
      <c r="V929" s="66"/>
      <c r="W929" s="66"/>
      <c r="X929" s="66"/>
      <c r="Y929" s="66"/>
    </row>
    <row r="930">
      <c r="A930" s="67"/>
      <c r="B930" s="68"/>
      <c r="C930" s="68"/>
      <c r="D930" s="68"/>
      <c r="E930" s="68"/>
      <c r="F930" s="68"/>
      <c r="G930" s="68"/>
      <c r="H930" s="68"/>
      <c r="I930" s="69"/>
      <c r="J930" s="69"/>
      <c r="K930" s="69"/>
      <c r="L930" s="69"/>
      <c r="M930" s="69"/>
      <c r="N930" s="69"/>
      <c r="O930" s="69"/>
      <c r="P930" s="70"/>
      <c r="Q930" s="71"/>
      <c r="R930" s="70"/>
      <c r="S930" s="70"/>
      <c r="U930" s="66"/>
      <c r="V930" s="66"/>
      <c r="W930" s="66"/>
      <c r="X930" s="66"/>
      <c r="Y930" s="66"/>
    </row>
    <row r="931">
      <c r="A931" s="67"/>
      <c r="B931" s="68"/>
      <c r="C931" s="68"/>
      <c r="D931" s="68"/>
      <c r="E931" s="68"/>
      <c r="F931" s="68"/>
      <c r="G931" s="68"/>
      <c r="H931" s="68"/>
      <c r="I931" s="69"/>
      <c r="J931" s="69"/>
      <c r="K931" s="69"/>
      <c r="L931" s="69"/>
      <c r="M931" s="69"/>
      <c r="N931" s="69"/>
      <c r="O931" s="69"/>
      <c r="P931" s="70"/>
      <c r="Q931" s="71"/>
      <c r="R931" s="70"/>
      <c r="S931" s="70"/>
      <c r="U931" s="66"/>
      <c r="V931" s="66"/>
      <c r="W931" s="66"/>
      <c r="X931" s="66"/>
      <c r="Y931" s="66"/>
    </row>
    <row r="932">
      <c r="A932" s="67"/>
      <c r="B932" s="68"/>
      <c r="C932" s="68"/>
      <c r="D932" s="68"/>
      <c r="E932" s="68"/>
      <c r="F932" s="68"/>
      <c r="G932" s="68"/>
      <c r="H932" s="68"/>
      <c r="I932" s="69"/>
      <c r="J932" s="69"/>
      <c r="K932" s="69"/>
      <c r="L932" s="69"/>
      <c r="M932" s="69"/>
      <c r="N932" s="69"/>
      <c r="O932" s="69"/>
      <c r="P932" s="70"/>
      <c r="Q932" s="71"/>
      <c r="R932" s="70"/>
      <c r="S932" s="70"/>
      <c r="U932" s="66"/>
      <c r="V932" s="66"/>
      <c r="W932" s="66"/>
      <c r="X932" s="66"/>
      <c r="Y932" s="66"/>
    </row>
    <row r="933">
      <c r="A933" s="67"/>
      <c r="B933" s="68"/>
      <c r="C933" s="68"/>
      <c r="D933" s="68"/>
      <c r="E933" s="68"/>
      <c r="F933" s="68"/>
      <c r="G933" s="68"/>
      <c r="H933" s="68"/>
      <c r="I933" s="69"/>
      <c r="J933" s="69"/>
      <c r="K933" s="69"/>
      <c r="L933" s="69"/>
      <c r="M933" s="69"/>
      <c r="N933" s="69"/>
      <c r="O933" s="69"/>
      <c r="P933" s="70"/>
      <c r="Q933" s="71"/>
      <c r="R933" s="70"/>
      <c r="S933" s="70"/>
      <c r="U933" s="66"/>
      <c r="V933" s="66"/>
      <c r="W933" s="66"/>
      <c r="X933" s="66"/>
      <c r="Y933" s="66"/>
    </row>
    <row r="934">
      <c r="A934" s="67"/>
      <c r="B934" s="68"/>
      <c r="C934" s="68"/>
      <c r="D934" s="68"/>
      <c r="E934" s="68"/>
      <c r="F934" s="68"/>
      <c r="G934" s="68"/>
      <c r="H934" s="68"/>
      <c r="I934" s="69"/>
      <c r="J934" s="69"/>
      <c r="K934" s="69"/>
      <c r="L934" s="69"/>
      <c r="M934" s="69"/>
      <c r="N934" s="69"/>
      <c r="O934" s="69"/>
      <c r="P934" s="70"/>
      <c r="Q934" s="71"/>
      <c r="R934" s="70"/>
      <c r="S934" s="70"/>
      <c r="U934" s="66"/>
      <c r="V934" s="66"/>
      <c r="W934" s="66"/>
      <c r="X934" s="66"/>
      <c r="Y934" s="66"/>
    </row>
    <row r="935">
      <c r="A935" s="67"/>
      <c r="B935" s="68"/>
      <c r="C935" s="68"/>
      <c r="D935" s="68"/>
      <c r="E935" s="68"/>
      <c r="F935" s="68"/>
      <c r="G935" s="68"/>
      <c r="H935" s="68"/>
      <c r="I935" s="69"/>
      <c r="J935" s="69"/>
      <c r="K935" s="69"/>
      <c r="L935" s="69"/>
      <c r="M935" s="69"/>
      <c r="N935" s="69"/>
      <c r="O935" s="69"/>
      <c r="P935" s="70"/>
      <c r="Q935" s="71"/>
      <c r="R935" s="70"/>
      <c r="S935" s="70"/>
      <c r="U935" s="66"/>
      <c r="V935" s="66"/>
      <c r="W935" s="66"/>
      <c r="X935" s="66"/>
      <c r="Y935" s="66"/>
    </row>
    <row r="936">
      <c r="A936" s="67"/>
      <c r="B936" s="68"/>
      <c r="C936" s="68"/>
      <c r="D936" s="68"/>
      <c r="E936" s="68"/>
      <c r="F936" s="68"/>
      <c r="G936" s="68"/>
      <c r="H936" s="68"/>
      <c r="I936" s="69"/>
      <c r="J936" s="69"/>
      <c r="K936" s="69"/>
      <c r="L936" s="69"/>
      <c r="M936" s="69"/>
      <c r="N936" s="69"/>
      <c r="O936" s="69"/>
      <c r="P936" s="70"/>
      <c r="Q936" s="71"/>
      <c r="R936" s="70"/>
      <c r="S936" s="70"/>
      <c r="U936" s="66"/>
      <c r="V936" s="66"/>
      <c r="W936" s="66"/>
      <c r="X936" s="66"/>
      <c r="Y936" s="66"/>
    </row>
    <row r="937">
      <c r="A937" s="67"/>
      <c r="B937" s="68"/>
      <c r="C937" s="68"/>
      <c r="D937" s="68"/>
      <c r="E937" s="68"/>
      <c r="F937" s="68"/>
      <c r="G937" s="68"/>
      <c r="H937" s="68"/>
      <c r="I937" s="69"/>
      <c r="J937" s="69"/>
      <c r="K937" s="69"/>
      <c r="L937" s="69"/>
      <c r="M937" s="69"/>
      <c r="N937" s="69"/>
      <c r="O937" s="69"/>
      <c r="P937" s="70"/>
      <c r="Q937" s="71"/>
      <c r="R937" s="70"/>
      <c r="S937" s="70"/>
      <c r="U937" s="66"/>
      <c r="V937" s="66"/>
      <c r="W937" s="66"/>
      <c r="X937" s="66"/>
      <c r="Y937" s="66"/>
    </row>
    <row r="938">
      <c r="A938" s="67"/>
      <c r="B938" s="68"/>
      <c r="C938" s="68"/>
      <c r="D938" s="68"/>
      <c r="E938" s="68"/>
      <c r="F938" s="68"/>
      <c r="G938" s="68"/>
      <c r="H938" s="68"/>
      <c r="I938" s="69"/>
      <c r="J938" s="69"/>
      <c r="K938" s="69"/>
      <c r="L938" s="69"/>
      <c r="M938" s="69"/>
      <c r="N938" s="69"/>
      <c r="O938" s="69"/>
      <c r="P938" s="70"/>
      <c r="Q938" s="71"/>
      <c r="R938" s="70"/>
      <c r="S938" s="70"/>
      <c r="U938" s="66"/>
      <c r="V938" s="66"/>
      <c r="W938" s="66"/>
      <c r="X938" s="66"/>
      <c r="Y938" s="66"/>
    </row>
    <row r="939">
      <c r="A939" s="67"/>
      <c r="B939" s="68"/>
      <c r="C939" s="68"/>
      <c r="D939" s="68"/>
      <c r="E939" s="68"/>
      <c r="F939" s="68"/>
      <c r="G939" s="68"/>
      <c r="H939" s="68"/>
      <c r="I939" s="69"/>
      <c r="J939" s="69"/>
      <c r="K939" s="69"/>
      <c r="L939" s="69"/>
      <c r="M939" s="69"/>
      <c r="N939" s="69"/>
      <c r="O939" s="69"/>
      <c r="P939" s="70"/>
      <c r="Q939" s="71"/>
      <c r="R939" s="70"/>
      <c r="S939" s="70"/>
      <c r="U939" s="66"/>
      <c r="V939" s="66"/>
      <c r="W939" s="66"/>
      <c r="X939" s="66"/>
      <c r="Y939" s="66"/>
    </row>
    <row r="940">
      <c r="A940" s="67"/>
      <c r="B940" s="68"/>
      <c r="C940" s="68"/>
      <c r="D940" s="68"/>
      <c r="E940" s="68"/>
      <c r="F940" s="68"/>
      <c r="G940" s="68"/>
      <c r="H940" s="68"/>
      <c r="I940" s="69"/>
      <c r="J940" s="69"/>
      <c r="K940" s="69"/>
      <c r="L940" s="69"/>
      <c r="M940" s="69"/>
      <c r="N940" s="69"/>
      <c r="O940" s="69"/>
      <c r="P940" s="70"/>
      <c r="Q940" s="71"/>
      <c r="R940" s="70"/>
      <c r="S940" s="70"/>
      <c r="U940" s="66"/>
      <c r="V940" s="66"/>
      <c r="W940" s="66"/>
      <c r="X940" s="66"/>
      <c r="Y940" s="66"/>
    </row>
    <row r="941">
      <c r="A941" s="67"/>
      <c r="B941" s="68"/>
      <c r="C941" s="68"/>
      <c r="D941" s="68"/>
      <c r="E941" s="68"/>
      <c r="F941" s="68"/>
      <c r="G941" s="68"/>
      <c r="H941" s="68"/>
      <c r="I941" s="69"/>
      <c r="J941" s="69"/>
      <c r="K941" s="69"/>
      <c r="L941" s="69"/>
      <c r="M941" s="69"/>
      <c r="N941" s="69"/>
      <c r="O941" s="69"/>
      <c r="P941" s="70"/>
      <c r="Q941" s="71"/>
      <c r="R941" s="70"/>
      <c r="S941" s="70"/>
      <c r="U941" s="66"/>
      <c r="V941" s="66"/>
      <c r="W941" s="66"/>
      <c r="X941" s="66"/>
      <c r="Y941" s="66"/>
    </row>
    <row r="942">
      <c r="A942" s="67"/>
      <c r="B942" s="68"/>
      <c r="C942" s="68"/>
      <c r="D942" s="68"/>
      <c r="E942" s="68"/>
      <c r="F942" s="68"/>
      <c r="G942" s="68"/>
      <c r="H942" s="68"/>
      <c r="I942" s="69"/>
      <c r="J942" s="69"/>
      <c r="K942" s="69"/>
      <c r="L942" s="69"/>
      <c r="M942" s="69"/>
      <c r="N942" s="69"/>
      <c r="O942" s="69"/>
      <c r="P942" s="70"/>
      <c r="Q942" s="71"/>
      <c r="R942" s="70"/>
      <c r="S942" s="70"/>
      <c r="U942" s="66"/>
      <c r="V942" s="66"/>
      <c r="W942" s="66"/>
      <c r="X942" s="66"/>
      <c r="Y942" s="66"/>
    </row>
    <row r="943">
      <c r="A943" s="67"/>
      <c r="B943" s="68"/>
      <c r="C943" s="68"/>
      <c r="D943" s="68"/>
      <c r="E943" s="68"/>
      <c r="F943" s="68"/>
      <c r="G943" s="68"/>
      <c r="H943" s="68"/>
      <c r="I943" s="69"/>
      <c r="J943" s="69"/>
      <c r="K943" s="69"/>
      <c r="L943" s="69"/>
      <c r="M943" s="69"/>
      <c r="N943" s="69"/>
      <c r="O943" s="69"/>
      <c r="P943" s="70"/>
      <c r="Q943" s="71"/>
      <c r="R943" s="70"/>
      <c r="S943" s="70"/>
      <c r="U943" s="66"/>
      <c r="V943" s="66"/>
      <c r="W943" s="66"/>
      <c r="X943" s="66"/>
      <c r="Y943" s="66"/>
    </row>
    <row r="944">
      <c r="A944" s="67"/>
      <c r="B944" s="68"/>
      <c r="C944" s="68"/>
      <c r="D944" s="68"/>
      <c r="E944" s="68"/>
      <c r="F944" s="68"/>
      <c r="G944" s="68"/>
      <c r="H944" s="68"/>
      <c r="I944" s="69"/>
      <c r="J944" s="69"/>
      <c r="K944" s="69"/>
      <c r="L944" s="69"/>
      <c r="M944" s="69"/>
      <c r="N944" s="69"/>
      <c r="O944" s="69"/>
      <c r="P944" s="70"/>
      <c r="Q944" s="71"/>
      <c r="R944" s="70"/>
      <c r="S944" s="70"/>
      <c r="U944" s="66"/>
      <c r="V944" s="66"/>
      <c r="W944" s="66"/>
      <c r="X944" s="66"/>
      <c r="Y944" s="66"/>
    </row>
    <row r="945">
      <c r="A945" s="67"/>
      <c r="B945" s="68"/>
      <c r="C945" s="68"/>
      <c r="D945" s="68"/>
      <c r="E945" s="68"/>
      <c r="F945" s="68"/>
      <c r="G945" s="68"/>
      <c r="H945" s="68"/>
      <c r="I945" s="69"/>
      <c r="J945" s="69"/>
      <c r="K945" s="69"/>
      <c r="L945" s="69"/>
      <c r="M945" s="69"/>
      <c r="N945" s="69"/>
      <c r="O945" s="69"/>
      <c r="P945" s="70"/>
      <c r="Q945" s="71"/>
      <c r="R945" s="70"/>
      <c r="S945" s="70"/>
      <c r="U945" s="66"/>
      <c r="V945" s="66"/>
      <c r="W945" s="66"/>
      <c r="X945" s="66"/>
      <c r="Y945" s="66"/>
    </row>
    <row r="946">
      <c r="A946" s="67"/>
      <c r="B946" s="68"/>
      <c r="C946" s="68"/>
      <c r="D946" s="68"/>
      <c r="E946" s="68"/>
      <c r="F946" s="68"/>
      <c r="G946" s="68"/>
      <c r="H946" s="68"/>
      <c r="I946" s="69"/>
      <c r="J946" s="69"/>
      <c r="K946" s="69"/>
      <c r="L946" s="69"/>
      <c r="M946" s="69"/>
      <c r="N946" s="69"/>
      <c r="O946" s="69"/>
      <c r="P946" s="70"/>
      <c r="Q946" s="71"/>
      <c r="R946" s="70"/>
      <c r="S946" s="70"/>
      <c r="U946" s="66"/>
      <c r="V946" s="66"/>
      <c r="W946" s="66"/>
      <c r="X946" s="66"/>
      <c r="Y946" s="66"/>
    </row>
    <row r="947">
      <c r="A947" s="67"/>
      <c r="B947" s="68"/>
      <c r="C947" s="68"/>
      <c r="D947" s="68"/>
      <c r="E947" s="68"/>
      <c r="F947" s="68"/>
      <c r="G947" s="68"/>
      <c r="H947" s="68"/>
      <c r="I947" s="69"/>
      <c r="J947" s="69"/>
      <c r="K947" s="69"/>
      <c r="L947" s="69"/>
      <c r="M947" s="69"/>
      <c r="N947" s="69"/>
      <c r="O947" s="69"/>
      <c r="P947" s="70"/>
      <c r="Q947" s="71"/>
      <c r="R947" s="70"/>
      <c r="S947" s="70"/>
      <c r="U947" s="66"/>
      <c r="V947" s="66"/>
      <c r="W947" s="66"/>
      <c r="X947" s="66"/>
      <c r="Y947" s="66"/>
    </row>
    <row r="948">
      <c r="A948" s="67"/>
      <c r="B948" s="68"/>
      <c r="C948" s="68"/>
      <c r="D948" s="68"/>
      <c r="E948" s="68"/>
      <c r="F948" s="68"/>
      <c r="G948" s="68"/>
      <c r="H948" s="68"/>
      <c r="I948" s="69"/>
      <c r="J948" s="69"/>
      <c r="K948" s="69"/>
      <c r="L948" s="69"/>
      <c r="M948" s="69"/>
      <c r="N948" s="69"/>
      <c r="O948" s="69"/>
      <c r="P948" s="70"/>
      <c r="Q948" s="71"/>
      <c r="R948" s="70"/>
      <c r="S948" s="70"/>
      <c r="U948" s="66"/>
      <c r="V948" s="66"/>
      <c r="W948" s="66"/>
      <c r="X948" s="66"/>
      <c r="Y948" s="66"/>
    </row>
    <row r="949">
      <c r="A949" s="67"/>
      <c r="B949" s="68"/>
      <c r="C949" s="68"/>
      <c r="D949" s="68"/>
      <c r="E949" s="68"/>
      <c r="F949" s="68"/>
      <c r="G949" s="68"/>
      <c r="H949" s="68"/>
      <c r="I949" s="69"/>
      <c r="J949" s="69"/>
      <c r="K949" s="69"/>
      <c r="L949" s="69"/>
      <c r="M949" s="69"/>
      <c r="N949" s="69"/>
      <c r="O949" s="69"/>
      <c r="P949" s="70"/>
      <c r="Q949" s="71"/>
      <c r="R949" s="70"/>
      <c r="S949" s="70"/>
      <c r="U949" s="66"/>
      <c r="V949" s="66"/>
      <c r="W949" s="66"/>
      <c r="X949" s="66"/>
      <c r="Y949" s="66"/>
    </row>
    <row r="950">
      <c r="A950" s="67"/>
      <c r="B950" s="68"/>
      <c r="C950" s="68"/>
      <c r="D950" s="68"/>
      <c r="E950" s="68"/>
      <c r="F950" s="68"/>
      <c r="G950" s="68"/>
      <c r="H950" s="68"/>
      <c r="I950" s="69"/>
      <c r="J950" s="69"/>
      <c r="K950" s="69"/>
      <c r="L950" s="69"/>
      <c r="M950" s="69"/>
      <c r="N950" s="69"/>
      <c r="O950" s="69"/>
      <c r="P950" s="70"/>
      <c r="Q950" s="71"/>
      <c r="R950" s="70"/>
      <c r="S950" s="70"/>
      <c r="U950" s="66"/>
      <c r="V950" s="66"/>
      <c r="W950" s="66"/>
      <c r="X950" s="66"/>
      <c r="Y950" s="66"/>
    </row>
    <row r="951">
      <c r="A951" s="67"/>
      <c r="B951" s="68"/>
      <c r="C951" s="68"/>
      <c r="D951" s="68"/>
      <c r="E951" s="68"/>
      <c r="F951" s="68"/>
      <c r="G951" s="68"/>
      <c r="H951" s="68"/>
      <c r="I951" s="69"/>
      <c r="J951" s="69"/>
      <c r="K951" s="69"/>
      <c r="L951" s="69"/>
      <c r="M951" s="69"/>
      <c r="N951" s="69"/>
      <c r="O951" s="69"/>
      <c r="P951" s="70"/>
      <c r="Q951" s="71"/>
      <c r="R951" s="70"/>
      <c r="S951" s="70"/>
      <c r="U951" s="66"/>
      <c r="V951" s="66"/>
      <c r="W951" s="66"/>
      <c r="X951" s="66"/>
      <c r="Y951" s="66"/>
    </row>
    <row r="952">
      <c r="A952" s="67"/>
      <c r="B952" s="68"/>
      <c r="C952" s="68"/>
      <c r="D952" s="68"/>
      <c r="E952" s="68"/>
      <c r="F952" s="68"/>
      <c r="G952" s="68"/>
      <c r="H952" s="68"/>
      <c r="I952" s="69"/>
      <c r="J952" s="69"/>
      <c r="K952" s="69"/>
      <c r="L952" s="69"/>
      <c r="M952" s="69"/>
      <c r="N952" s="69"/>
      <c r="O952" s="69"/>
      <c r="P952" s="70"/>
      <c r="Q952" s="71"/>
      <c r="R952" s="70"/>
      <c r="S952" s="70"/>
      <c r="U952" s="66"/>
      <c r="V952" s="66"/>
      <c r="W952" s="66"/>
      <c r="X952" s="66"/>
      <c r="Y952" s="66"/>
    </row>
    <row r="953">
      <c r="A953" s="67"/>
      <c r="B953" s="68"/>
      <c r="C953" s="68"/>
      <c r="D953" s="68"/>
      <c r="E953" s="68"/>
      <c r="F953" s="68"/>
      <c r="G953" s="68"/>
      <c r="H953" s="68"/>
      <c r="I953" s="69"/>
      <c r="J953" s="69"/>
      <c r="K953" s="69"/>
      <c r="L953" s="69"/>
      <c r="M953" s="69"/>
      <c r="N953" s="69"/>
      <c r="O953" s="69"/>
      <c r="P953" s="70"/>
      <c r="Q953" s="71"/>
      <c r="R953" s="70"/>
      <c r="S953" s="70"/>
      <c r="U953" s="66"/>
      <c r="V953" s="66"/>
      <c r="W953" s="66"/>
      <c r="X953" s="66"/>
      <c r="Y953" s="66"/>
    </row>
    <row r="954">
      <c r="A954" s="67"/>
      <c r="B954" s="68"/>
      <c r="C954" s="68"/>
      <c r="D954" s="68"/>
      <c r="E954" s="68"/>
      <c r="F954" s="68"/>
      <c r="G954" s="68"/>
      <c r="H954" s="68"/>
      <c r="I954" s="69"/>
      <c r="J954" s="69"/>
      <c r="K954" s="69"/>
      <c r="L954" s="69"/>
      <c r="M954" s="69"/>
      <c r="N954" s="69"/>
      <c r="O954" s="69"/>
      <c r="P954" s="70"/>
      <c r="Q954" s="71"/>
      <c r="R954" s="70"/>
      <c r="S954" s="70"/>
      <c r="U954" s="66"/>
      <c r="V954" s="66"/>
      <c r="W954" s="66"/>
      <c r="X954" s="66"/>
      <c r="Y954" s="66"/>
    </row>
    <row r="955">
      <c r="A955" s="67"/>
      <c r="B955" s="68"/>
      <c r="C955" s="68"/>
      <c r="D955" s="68"/>
      <c r="E955" s="68"/>
      <c r="F955" s="68"/>
      <c r="G955" s="68"/>
      <c r="H955" s="68"/>
      <c r="I955" s="69"/>
      <c r="J955" s="69"/>
      <c r="K955" s="69"/>
      <c r="L955" s="69"/>
      <c r="M955" s="69"/>
      <c r="N955" s="69"/>
      <c r="O955" s="69"/>
      <c r="P955" s="70"/>
      <c r="Q955" s="71"/>
      <c r="R955" s="70"/>
      <c r="S955" s="70"/>
      <c r="U955" s="66"/>
      <c r="V955" s="66"/>
      <c r="W955" s="66"/>
      <c r="X955" s="66"/>
      <c r="Y955" s="66"/>
    </row>
    <row r="956">
      <c r="A956" s="67"/>
      <c r="B956" s="68"/>
      <c r="C956" s="68"/>
      <c r="D956" s="68"/>
      <c r="E956" s="68"/>
      <c r="F956" s="68"/>
      <c r="G956" s="68"/>
      <c r="H956" s="68"/>
      <c r="I956" s="69"/>
      <c r="J956" s="69"/>
      <c r="K956" s="69"/>
      <c r="L956" s="69"/>
      <c r="M956" s="69"/>
      <c r="N956" s="69"/>
      <c r="O956" s="69"/>
      <c r="P956" s="70"/>
      <c r="Q956" s="71"/>
      <c r="R956" s="70"/>
      <c r="S956" s="70"/>
      <c r="U956" s="66"/>
      <c r="V956" s="66"/>
      <c r="W956" s="66"/>
      <c r="X956" s="66"/>
      <c r="Y956" s="66"/>
    </row>
    <row r="957">
      <c r="A957" s="67"/>
      <c r="B957" s="68"/>
      <c r="C957" s="68"/>
      <c r="D957" s="68"/>
      <c r="E957" s="68"/>
      <c r="F957" s="68"/>
      <c r="G957" s="68"/>
      <c r="H957" s="68"/>
      <c r="I957" s="69"/>
      <c r="J957" s="69"/>
      <c r="K957" s="69"/>
      <c r="L957" s="69"/>
      <c r="M957" s="69"/>
      <c r="N957" s="69"/>
      <c r="O957" s="69"/>
      <c r="P957" s="70"/>
      <c r="Q957" s="71"/>
      <c r="R957" s="70"/>
      <c r="S957" s="70"/>
      <c r="U957" s="66"/>
      <c r="V957" s="66"/>
      <c r="W957" s="66"/>
      <c r="X957" s="66"/>
      <c r="Y957" s="66"/>
    </row>
    <row r="958">
      <c r="A958" s="67"/>
      <c r="B958" s="68"/>
      <c r="C958" s="68"/>
      <c r="D958" s="68"/>
      <c r="E958" s="68"/>
      <c r="F958" s="68"/>
      <c r="G958" s="68"/>
      <c r="H958" s="68"/>
      <c r="I958" s="69"/>
      <c r="J958" s="69"/>
      <c r="K958" s="69"/>
      <c r="L958" s="69"/>
      <c r="M958" s="69"/>
      <c r="N958" s="69"/>
      <c r="O958" s="69"/>
      <c r="P958" s="70"/>
      <c r="Q958" s="71"/>
      <c r="R958" s="70"/>
      <c r="S958" s="70"/>
      <c r="U958" s="66"/>
      <c r="V958" s="66"/>
      <c r="W958" s="66"/>
      <c r="X958" s="66"/>
      <c r="Y958" s="66"/>
    </row>
    <row r="959">
      <c r="A959" s="67"/>
      <c r="B959" s="68"/>
      <c r="C959" s="68"/>
      <c r="D959" s="68"/>
      <c r="E959" s="68"/>
      <c r="F959" s="68"/>
      <c r="G959" s="68"/>
      <c r="H959" s="68"/>
      <c r="I959" s="69"/>
      <c r="J959" s="69"/>
      <c r="K959" s="69"/>
      <c r="L959" s="69"/>
      <c r="M959" s="69"/>
      <c r="N959" s="69"/>
      <c r="O959" s="69"/>
      <c r="P959" s="70"/>
      <c r="Q959" s="71"/>
      <c r="R959" s="70"/>
      <c r="S959" s="70"/>
      <c r="U959" s="66"/>
      <c r="V959" s="66"/>
      <c r="W959" s="66"/>
      <c r="X959" s="66"/>
      <c r="Y959" s="66"/>
    </row>
    <row r="960">
      <c r="A960" s="67"/>
      <c r="B960" s="68"/>
      <c r="C960" s="68"/>
      <c r="D960" s="68"/>
      <c r="E960" s="68"/>
      <c r="F960" s="68"/>
      <c r="G960" s="68"/>
      <c r="H960" s="68"/>
      <c r="I960" s="69"/>
      <c r="J960" s="69"/>
      <c r="K960" s="69"/>
      <c r="L960" s="69"/>
      <c r="M960" s="69"/>
      <c r="N960" s="69"/>
      <c r="O960" s="69"/>
      <c r="P960" s="70"/>
      <c r="Q960" s="71"/>
      <c r="R960" s="70"/>
      <c r="S960" s="70"/>
      <c r="U960" s="66"/>
      <c r="V960" s="66"/>
      <c r="W960" s="66"/>
      <c r="X960" s="66"/>
      <c r="Y960" s="66"/>
    </row>
    <row r="961">
      <c r="A961" s="67"/>
      <c r="B961" s="68"/>
      <c r="C961" s="68"/>
      <c r="D961" s="68"/>
      <c r="E961" s="68"/>
      <c r="F961" s="68"/>
      <c r="G961" s="68"/>
      <c r="H961" s="68"/>
      <c r="I961" s="69"/>
      <c r="J961" s="69"/>
      <c r="K961" s="69"/>
      <c r="L961" s="69"/>
      <c r="M961" s="69"/>
      <c r="N961" s="69"/>
      <c r="O961" s="69"/>
      <c r="P961" s="70"/>
      <c r="Q961" s="71"/>
      <c r="R961" s="70"/>
      <c r="S961" s="70"/>
      <c r="U961" s="66"/>
      <c r="V961" s="66"/>
      <c r="W961" s="66"/>
      <c r="X961" s="66"/>
      <c r="Y961" s="66"/>
    </row>
    <row r="962">
      <c r="A962" s="67"/>
      <c r="B962" s="68"/>
      <c r="C962" s="68"/>
      <c r="D962" s="68"/>
      <c r="E962" s="68"/>
      <c r="F962" s="68"/>
      <c r="G962" s="68"/>
      <c r="H962" s="68"/>
      <c r="I962" s="69"/>
      <c r="J962" s="69"/>
      <c r="K962" s="69"/>
      <c r="L962" s="69"/>
      <c r="M962" s="69"/>
      <c r="N962" s="69"/>
      <c r="O962" s="69"/>
      <c r="P962" s="70"/>
      <c r="Q962" s="71"/>
      <c r="R962" s="70"/>
      <c r="S962" s="70"/>
      <c r="U962" s="66"/>
      <c r="V962" s="66"/>
      <c r="W962" s="66"/>
      <c r="X962" s="66"/>
      <c r="Y962" s="66"/>
    </row>
    <row r="963">
      <c r="A963" s="67"/>
      <c r="B963" s="68"/>
      <c r="C963" s="68"/>
      <c r="D963" s="68"/>
      <c r="E963" s="68"/>
      <c r="F963" s="68"/>
      <c r="G963" s="68"/>
      <c r="H963" s="68"/>
      <c r="I963" s="69"/>
      <c r="J963" s="69"/>
      <c r="K963" s="69"/>
      <c r="L963" s="69"/>
      <c r="M963" s="69"/>
      <c r="N963" s="69"/>
      <c r="O963" s="69"/>
      <c r="P963" s="70"/>
      <c r="Q963" s="71"/>
      <c r="R963" s="70"/>
      <c r="S963" s="70"/>
      <c r="U963" s="66"/>
      <c r="V963" s="66"/>
      <c r="W963" s="66"/>
      <c r="X963" s="66"/>
      <c r="Y963" s="66"/>
    </row>
    <row r="964">
      <c r="A964" s="67"/>
      <c r="B964" s="68"/>
      <c r="C964" s="68"/>
      <c r="D964" s="68"/>
      <c r="E964" s="68"/>
      <c r="F964" s="68"/>
      <c r="G964" s="68"/>
      <c r="H964" s="68"/>
      <c r="I964" s="69"/>
      <c r="J964" s="69"/>
      <c r="K964" s="69"/>
      <c r="L964" s="69"/>
      <c r="M964" s="69"/>
      <c r="N964" s="69"/>
      <c r="O964" s="69"/>
      <c r="P964" s="70"/>
      <c r="Q964" s="71"/>
      <c r="R964" s="70"/>
      <c r="S964" s="70"/>
      <c r="U964" s="66"/>
      <c r="V964" s="66"/>
      <c r="W964" s="66"/>
      <c r="X964" s="66"/>
      <c r="Y964" s="66"/>
    </row>
    <row r="965">
      <c r="A965" s="67"/>
      <c r="B965" s="68"/>
      <c r="C965" s="68"/>
      <c r="D965" s="68"/>
      <c r="E965" s="68"/>
      <c r="F965" s="68"/>
      <c r="G965" s="68"/>
      <c r="H965" s="68"/>
      <c r="I965" s="69"/>
      <c r="J965" s="69"/>
      <c r="K965" s="69"/>
      <c r="L965" s="69"/>
      <c r="M965" s="69"/>
      <c r="N965" s="69"/>
      <c r="O965" s="69"/>
      <c r="P965" s="70"/>
      <c r="Q965" s="71"/>
      <c r="R965" s="70"/>
      <c r="S965" s="70"/>
      <c r="U965" s="66"/>
      <c r="V965" s="66"/>
      <c r="W965" s="66"/>
      <c r="X965" s="66"/>
      <c r="Y965" s="66"/>
    </row>
    <row r="966">
      <c r="A966" s="67"/>
      <c r="B966" s="68"/>
      <c r="C966" s="68"/>
      <c r="D966" s="68"/>
      <c r="E966" s="68"/>
      <c r="F966" s="68"/>
      <c r="G966" s="68"/>
      <c r="H966" s="68"/>
      <c r="I966" s="69"/>
      <c r="J966" s="69"/>
      <c r="K966" s="69"/>
      <c r="L966" s="69"/>
      <c r="M966" s="69"/>
      <c r="N966" s="69"/>
      <c r="O966" s="69"/>
      <c r="P966" s="70"/>
      <c r="Q966" s="71"/>
      <c r="R966" s="70"/>
      <c r="S966" s="70"/>
      <c r="U966" s="66"/>
      <c r="V966" s="66"/>
      <c r="W966" s="66"/>
      <c r="X966" s="66"/>
      <c r="Y966" s="66"/>
    </row>
    <row r="967">
      <c r="A967" s="67"/>
      <c r="B967" s="68"/>
      <c r="C967" s="68"/>
      <c r="D967" s="68"/>
      <c r="E967" s="68"/>
      <c r="F967" s="68"/>
      <c r="G967" s="68"/>
      <c r="H967" s="68"/>
      <c r="I967" s="69"/>
      <c r="J967" s="69"/>
      <c r="K967" s="69"/>
      <c r="L967" s="69"/>
      <c r="M967" s="69"/>
      <c r="N967" s="69"/>
      <c r="O967" s="69"/>
      <c r="P967" s="70"/>
      <c r="Q967" s="71"/>
      <c r="R967" s="70"/>
      <c r="S967" s="70"/>
      <c r="U967" s="66"/>
      <c r="V967" s="66"/>
      <c r="W967" s="66"/>
      <c r="X967" s="66"/>
      <c r="Y967" s="66"/>
    </row>
    <row r="968">
      <c r="A968" s="67"/>
      <c r="B968" s="68"/>
      <c r="C968" s="68"/>
      <c r="D968" s="68"/>
      <c r="E968" s="68"/>
      <c r="F968" s="68"/>
      <c r="G968" s="68"/>
      <c r="H968" s="68"/>
      <c r="I968" s="69"/>
      <c r="J968" s="69"/>
      <c r="K968" s="69"/>
      <c r="L968" s="69"/>
      <c r="M968" s="69"/>
      <c r="N968" s="69"/>
      <c r="O968" s="69"/>
      <c r="P968" s="70"/>
      <c r="Q968" s="71"/>
      <c r="R968" s="70"/>
      <c r="S968" s="70"/>
      <c r="U968" s="66"/>
      <c r="V968" s="66"/>
      <c r="W968" s="66"/>
      <c r="X968" s="66"/>
      <c r="Y968" s="66"/>
    </row>
    <row r="969">
      <c r="A969" s="67"/>
      <c r="B969" s="68"/>
      <c r="C969" s="68"/>
      <c r="D969" s="68"/>
      <c r="E969" s="68"/>
      <c r="F969" s="68"/>
      <c r="G969" s="68"/>
      <c r="H969" s="68"/>
      <c r="I969" s="69"/>
      <c r="J969" s="69"/>
      <c r="K969" s="69"/>
      <c r="L969" s="69"/>
      <c r="M969" s="69"/>
      <c r="N969" s="69"/>
      <c r="O969" s="69"/>
      <c r="P969" s="70"/>
      <c r="Q969" s="71"/>
      <c r="R969" s="70"/>
      <c r="S969" s="70"/>
      <c r="U969" s="66"/>
      <c r="V969" s="66"/>
      <c r="W969" s="66"/>
      <c r="X969" s="66"/>
      <c r="Y969" s="66"/>
    </row>
    <row r="970">
      <c r="A970" s="67"/>
      <c r="B970" s="68"/>
      <c r="C970" s="68"/>
      <c r="D970" s="68"/>
      <c r="E970" s="68"/>
      <c r="F970" s="68"/>
      <c r="G970" s="68"/>
      <c r="H970" s="68"/>
      <c r="I970" s="69"/>
      <c r="J970" s="69"/>
      <c r="K970" s="69"/>
      <c r="L970" s="69"/>
      <c r="M970" s="69"/>
      <c r="N970" s="69"/>
      <c r="O970" s="69"/>
      <c r="P970" s="70"/>
      <c r="Q970" s="71"/>
      <c r="R970" s="70"/>
      <c r="S970" s="70"/>
      <c r="U970" s="66"/>
      <c r="V970" s="66"/>
      <c r="W970" s="66"/>
      <c r="X970" s="66"/>
      <c r="Y970" s="66"/>
    </row>
    <row r="971">
      <c r="A971" s="67"/>
      <c r="B971" s="68"/>
      <c r="C971" s="68"/>
      <c r="D971" s="68"/>
      <c r="E971" s="68"/>
      <c r="F971" s="68"/>
      <c r="G971" s="68"/>
      <c r="H971" s="68"/>
      <c r="I971" s="69"/>
      <c r="J971" s="69"/>
      <c r="K971" s="69"/>
      <c r="L971" s="69"/>
      <c r="M971" s="69"/>
      <c r="N971" s="69"/>
      <c r="O971" s="69"/>
      <c r="P971" s="70"/>
      <c r="Q971" s="71"/>
      <c r="R971" s="70"/>
      <c r="S971" s="70"/>
      <c r="U971" s="66"/>
      <c r="V971" s="66"/>
      <c r="W971" s="66"/>
      <c r="X971" s="66"/>
      <c r="Y971" s="66"/>
    </row>
    <row r="972">
      <c r="A972" s="67"/>
      <c r="B972" s="68"/>
      <c r="C972" s="68"/>
      <c r="D972" s="68"/>
      <c r="E972" s="68"/>
      <c r="F972" s="68"/>
      <c r="G972" s="68"/>
      <c r="H972" s="68"/>
      <c r="I972" s="69"/>
      <c r="J972" s="69"/>
      <c r="K972" s="69"/>
      <c r="L972" s="69"/>
      <c r="M972" s="69"/>
      <c r="N972" s="69"/>
      <c r="O972" s="69"/>
      <c r="P972" s="70"/>
      <c r="Q972" s="71"/>
      <c r="R972" s="70"/>
      <c r="S972" s="70"/>
      <c r="U972" s="66"/>
      <c r="V972" s="66"/>
      <c r="W972" s="66"/>
      <c r="X972" s="66"/>
      <c r="Y972" s="66"/>
    </row>
    <row r="973">
      <c r="A973" s="67"/>
      <c r="B973" s="68"/>
      <c r="C973" s="68"/>
      <c r="D973" s="68"/>
      <c r="E973" s="68"/>
      <c r="F973" s="68"/>
      <c r="G973" s="68"/>
      <c r="H973" s="68"/>
      <c r="I973" s="69"/>
      <c r="J973" s="69"/>
      <c r="K973" s="69"/>
      <c r="L973" s="69"/>
      <c r="M973" s="69"/>
      <c r="N973" s="69"/>
      <c r="O973" s="69"/>
      <c r="P973" s="70"/>
      <c r="Q973" s="71"/>
      <c r="R973" s="70"/>
      <c r="S973" s="70"/>
      <c r="U973" s="66"/>
      <c r="V973" s="66"/>
      <c r="W973" s="66"/>
      <c r="X973" s="66"/>
      <c r="Y973" s="66"/>
    </row>
    <row r="974">
      <c r="A974" s="67"/>
      <c r="B974" s="68"/>
      <c r="C974" s="68"/>
      <c r="D974" s="68"/>
      <c r="E974" s="68"/>
      <c r="F974" s="68"/>
      <c r="G974" s="68"/>
      <c r="H974" s="68"/>
      <c r="I974" s="69"/>
      <c r="J974" s="69"/>
      <c r="K974" s="69"/>
      <c r="L974" s="69"/>
      <c r="M974" s="69"/>
      <c r="N974" s="69"/>
      <c r="O974" s="69"/>
      <c r="P974" s="70"/>
      <c r="Q974" s="71"/>
      <c r="R974" s="70"/>
      <c r="S974" s="70"/>
      <c r="U974" s="66"/>
      <c r="V974" s="66"/>
      <c r="W974" s="66"/>
      <c r="X974" s="66"/>
      <c r="Y974" s="66"/>
    </row>
    <row r="975">
      <c r="A975" s="67"/>
      <c r="B975" s="68"/>
      <c r="C975" s="68"/>
      <c r="D975" s="68"/>
      <c r="E975" s="68"/>
      <c r="F975" s="68"/>
      <c r="G975" s="68"/>
      <c r="H975" s="68"/>
      <c r="I975" s="69"/>
      <c r="J975" s="69"/>
      <c r="K975" s="69"/>
      <c r="L975" s="69"/>
      <c r="M975" s="69"/>
      <c r="N975" s="69"/>
      <c r="O975" s="69"/>
      <c r="P975" s="70"/>
      <c r="Q975" s="71"/>
      <c r="R975" s="70"/>
      <c r="S975" s="70"/>
      <c r="U975" s="66"/>
      <c r="V975" s="66"/>
      <c r="W975" s="66"/>
      <c r="X975" s="66"/>
      <c r="Y975" s="66"/>
    </row>
    <row r="976">
      <c r="A976" s="67"/>
      <c r="B976" s="68"/>
      <c r="C976" s="68"/>
      <c r="D976" s="68"/>
      <c r="E976" s="68"/>
      <c r="F976" s="68"/>
      <c r="G976" s="68"/>
      <c r="H976" s="68"/>
      <c r="I976" s="69"/>
      <c r="J976" s="69"/>
      <c r="K976" s="69"/>
      <c r="L976" s="69"/>
      <c r="M976" s="69"/>
      <c r="N976" s="69"/>
      <c r="O976" s="69"/>
      <c r="P976" s="70"/>
      <c r="Q976" s="71"/>
      <c r="R976" s="70"/>
      <c r="S976" s="70"/>
      <c r="U976" s="66"/>
      <c r="V976" s="66"/>
      <c r="W976" s="66"/>
      <c r="X976" s="66"/>
      <c r="Y976" s="66"/>
    </row>
    <row r="977">
      <c r="A977" s="67"/>
      <c r="B977" s="68"/>
      <c r="C977" s="68"/>
      <c r="D977" s="68"/>
      <c r="E977" s="68"/>
      <c r="F977" s="68"/>
      <c r="G977" s="68"/>
      <c r="H977" s="68"/>
      <c r="I977" s="69"/>
      <c r="J977" s="69"/>
      <c r="K977" s="69"/>
      <c r="L977" s="69"/>
      <c r="M977" s="69"/>
      <c r="N977" s="69"/>
      <c r="O977" s="69"/>
      <c r="P977" s="70"/>
      <c r="Q977" s="71"/>
      <c r="R977" s="70"/>
      <c r="S977" s="70"/>
      <c r="U977" s="66"/>
      <c r="V977" s="66"/>
      <c r="W977" s="66"/>
      <c r="X977" s="66"/>
      <c r="Y977" s="66"/>
    </row>
    <row r="978">
      <c r="A978" s="67"/>
      <c r="B978" s="68"/>
      <c r="C978" s="68"/>
      <c r="D978" s="68"/>
      <c r="E978" s="68"/>
      <c r="F978" s="68"/>
      <c r="G978" s="68"/>
      <c r="H978" s="68"/>
      <c r="I978" s="69"/>
      <c r="J978" s="69"/>
      <c r="K978" s="69"/>
      <c r="L978" s="69"/>
      <c r="M978" s="69"/>
      <c r="N978" s="69"/>
      <c r="O978" s="69"/>
      <c r="P978" s="70"/>
      <c r="Q978" s="71"/>
      <c r="R978" s="70"/>
      <c r="S978" s="70"/>
      <c r="U978" s="66"/>
      <c r="V978" s="66"/>
      <c r="W978" s="66"/>
      <c r="X978" s="66"/>
      <c r="Y978" s="66"/>
    </row>
    <row r="979">
      <c r="A979" s="67"/>
      <c r="B979" s="68"/>
      <c r="C979" s="68"/>
      <c r="D979" s="68"/>
      <c r="E979" s="68"/>
      <c r="F979" s="68"/>
      <c r="G979" s="68"/>
      <c r="H979" s="68"/>
      <c r="I979" s="69"/>
      <c r="J979" s="69"/>
      <c r="K979" s="69"/>
      <c r="L979" s="69"/>
      <c r="M979" s="69"/>
      <c r="N979" s="69"/>
      <c r="O979" s="69"/>
      <c r="P979" s="70"/>
      <c r="Q979" s="71"/>
      <c r="R979" s="70"/>
      <c r="S979" s="70"/>
      <c r="U979" s="66"/>
      <c r="V979" s="66"/>
      <c r="W979" s="66"/>
      <c r="X979" s="66"/>
      <c r="Y979" s="66"/>
    </row>
    <row r="980">
      <c r="A980" s="67"/>
      <c r="B980" s="68"/>
      <c r="C980" s="68"/>
      <c r="D980" s="68"/>
      <c r="E980" s="68"/>
      <c r="F980" s="68"/>
      <c r="G980" s="68"/>
      <c r="H980" s="68"/>
      <c r="I980" s="69"/>
      <c r="J980" s="69"/>
      <c r="K980" s="69"/>
      <c r="L980" s="69"/>
      <c r="M980" s="69"/>
      <c r="N980" s="69"/>
      <c r="O980" s="69"/>
      <c r="P980" s="70"/>
      <c r="Q980" s="71"/>
      <c r="R980" s="70"/>
      <c r="S980" s="70"/>
      <c r="U980" s="66"/>
      <c r="V980" s="66"/>
      <c r="W980" s="66"/>
      <c r="X980" s="66"/>
      <c r="Y980" s="66"/>
    </row>
    <row r="981">
      <c r="A981" s="67"/>
      <c r="B981" s="68"/>
      <c r="C981" s="68"/>
      <c r="D981" s="68"/>
      <c r="E981" s="68"/>
      <c r="F981" s="68"/>
      <c r="G981" s="68"/>
      <c r="H981" s="68"/>
      <c r="I981" s="69"/>
      <c r="J981" s="69"/>
      <c r="K981" s="69"/>
      <c r="L981" s="69"/>
      <c r="M981" s="69"/>
      <c r="N981" s="69"/>
      <c r="O981" s="69"/>
      <c r="P981" s="70"/>
      <c r="Q981" s="71"/>
      <c r="R981" s="70"/>
      <c r="S981" s="70"/>
      <c r="U981" s="66"/>
      <c r="V981" s="66"/>
      <c r="W981" s="66"/>
      <c r="X981" s="66"/>
      <c r="Y981" s="66"/>
    </row>
    <row r="982">
      <c r="A982" s="67"/>
      <c r="B982" s="68"/>
      <c r="C982" s="68"/>
      <c r="D982" s="68"/>
      <c r="E982" s="68"/>
      <c r="F982" s="68"/>
      <c r="G982" s="68"/>
      <c r="H982" s="68"/>
      <c r="I982" s="69"/>
      <c r="J982" s="69"/>
      <c r="K982" s="69"/>
      <c r="L982" s="69"/>
      <c r="M982" s="69"/>
      <c r="N982" s="69"/>
      <c r="O982" s="69"/>
      <c r="P982" s="70"/>
      <c r="Q982" s="71"/>
      <c r="R982" s="70"/>
      <c r="S982" s="70"/>
      <c r="U982" s="66"/>
      <c r="V982" s="66"/>
      <c r="W982" s="66"/>
      <c r="X982" s="66"/>
      <c r="Y982" s="66"/>
    </row>
    <row r="983">
      <c r="A983" s="67"/>
      <c r="B983" s="68"/>
      <c r="C983" s="68"/>
      <c r="D983" s="68"/>
      <c r="E983" s="68"/>
      <c r="F983" s="68"/>
      <c r="G983" s="68"/>
      <c r="H983" s="68"/>
      <c r="I983" s="69"/>
      <c r="J983" s="69"/>
      <c r="K983" s="69"/>
      <c r="L983" s="69"/>
      <c r="M983" s="69"/>
      <c r="N983" s="69"/>
      <c r="O983" s="69"/>
      <c r="P983" s="70"/>
      <c r="Q983" s="71"/>
      <c r="R983" s="70"/>
      <c r="S983" s="70"/>
      <c r="U983" s="66"/>
      <c r="V983" s="66"/>
      <c r="W983" s="66"/>
      <c r="X983" s="66"/>
      <c r="Y983" s="66"/>
    </row>
    <row r="984">
      <c r="A984" s="67"/>
      <c r="B984" s="68"/>
      <c r="C984" s="68"/>
      <c r="D984" s="68"/>
      <c r="E984" s="68"/>
      <c r="F984" s="68"/>
      <c r="G984" s="68"/>
      <c r="H984" s="68"/>
      <c r="I984" s="69"/>
      <c r="J984" s="69"/>
      <c r="K984" s="69"/>
      <c r="L984" s="69"/>
      <c r="M984" s="69"/>
      <c r="N984" s="69"/>
      <c r="O984" s="69"/>
      <c r="P984" s="70"/>
      <c r="Q984" s="71"/>
      <c r="R984" s="70"/>
      <c r="S984" s="70"/>
      <c r="U984" s="66"/>
      <c r="V984" s="66"/>
      <c r="W984" s="66"/>
      <c r="X984" s="66"/>
      <c r="Y984" s="66"/>
    </row>
    <row r="985">
      <c r="A985" s="67"/>
      <c r="B985" s="68"/>
      <c r="C985" s="68"/>
      <c r="D985" s="68"/>
      <c r="E985" s="68"/>
      <c r="F985" s="68"/>
      <c r="G985" s="68"/>
      <c r="H985" s="68"/>
      <c r="I985" s="69"/>
      <c r="J985" s="69"/>
      <c r="K985" s="69"/>
      <c r="L985" s="69"/>
      <c r="M985" s="69"/>
      <c r="N985" s="69"/>
      <c r="O985" s="69"/>
      <c r="P985" s="70"/>
      <c r="Q985" s="71"/>
      <c r="R985" s="70"/>
      <c r="S985" s="70"/>
      <c r="U985" s="66"/>
      <c r="V985" s="66"/>
      <c r="W985" s="66"/>
      <c r="X985" s="66"/>
      <c r="Y985" s="66"/>
    </row>
    <row r="986">
      <c r="A986" s="67"/>
      <c r="B986" s="68"/>
      <c r="C986" s="68"/>
      <c r="D986" s="68"/>
      <c r="E986" s="68"/>
      <c r="F986" s="68"/>
      <c r="G986" s="68"/>
      <c r="H986" s="68"/>
      <c r="I986" s="69"/>
      <c r="J986" s="69"/>
      <c r="K986" s="69"/>
      <c r="L986" s="69"/>
      <c r="M986" s="69"/>
      <c r="N986" s="69"/>
      <c r="O986" s="69"/>
      <c r="P986" s="70"/>
      <c r="Q986" s="71"/>
      <c r="R986" s="70"/>
      <c r="S986" s="70"/>
      <c r="U986" s="66"/>
      <c r="V986" s="66"/>
      <c r="W986" s="66"/>
      <c r="X986" s="66"/>
      <c r="Y986" s="66"/>
    </row>
    <row r="987">
      <c r="A987" s="67"/>
      <c r="B987" s="68"/>
      <c r="C987" s="68"/>
      <c r="D987" s="68"/>
      <c r="E987" s="68"/>
      <c r="F987" s="68"/>
      <c r="G987" s="68"/>
      <c r="H987" s="68"/>
      <c r="I987" s="69"/>
      <c r="J987" s="69"/>
      <c r="K987" s="69"/>
      <c r="L987" s="69"/>
      <c r="M987" s="69"/>
      <c r="N987" s="69"/>
      <c r="O987" s="69"/>
      <c r="P987" s="70"/>
      <c r="Q987" s="71"/>
      <c r="R987" s="70"/>
      <c r="S987" s="70"/>
      <c r="U987" s="66"/>
      <c r="V987" s="66"/>
      <c r="W987" s="66"/>
      <c r="X987" s="66"/>
      <c r="Y987" s="66"/>
    </row>
    <row r="988">
      <c r="A988" s="67"/>
      <c r="B988" s="68"/>
      <c r="C988" s="68"/>
      <c r="D988" s="68"/>
      <c r="E988" s="68"/>
      <c r="F988" s="68"/>
      <c r="G988" s="68"/>
      <c r="H988" s="68"/>
      <c r="I988" s="69"/>
      <c r="J988" s="69"/>
      <c r="K988" s="69"/>
      <c r="L988" s="69"/>
      <c r="M988" s="69"/>
      <c r="N988" s="69"/>
      <c r="O988" s="69"/>
      <c r="P988" s="70"/>
      <c r="Q988" s="71"/>
      <c r="R988" s="70"/>
      <c r="S988" s="70"/>
      <c r="U988" s="66"/>
      <c r="V988" s="66"/>
      <c r="W988" s="66"/>
      <c r="X988" s="66"/>
      <c r="Y988" s="66"/>
    </row>
    <row r="989">
      <c r="A989" s="67"/>
      <c r="B989" s="68"/>
      <c r="C989" s="68"/>
      <c r="D989" s="68"/>
      <c r="E989" s="68"/>
      <c r="F989" s="68"/>
      <c r="G989" s="68"/>
      <c r="H989" s="68"/>
      <c r="I989" s="69"/>
      <c r="J989" s="69"/>
      <c r="K989" s="69"/>
      <c r="L989" s="69"/>
      <c r="M989" s="69"/>
      <c r="N989" s="69"/>
      <c r="O989" s="69"/>
      <c r="P989" s="70"/>
      <c r="Q989" s="71"/>
      <c r="R989" s="70"/>
      <c r="S989" s="70"/>
      <c r="U989" s="66"/>
      <c r="V989" s="66"/>
      <c r="W989" s="66"/>
      <c r="X989" s="66"/>
      <c r="Y989" s="66"/>
    </row>
    <row r="990">
      <c r="A990" s="67"/>
      <c r="B990" s="68"/>
      <c r="C990" s="68"/>
      <c r="D990" s="68"/>
      <c r="E990" s="68"/>
      <c r="F990" s="68"/>
      <c r="G990" s="68"/>
      <c r="H990" s="68"/>
      <c r="I990" s="69"/>
      <c r="J990" s="69"/>
      <c r="K990" s="69"/>
      <c r="L990" s="69"/>
      <c r="M990" s="69"/>
      <c r="N990" s="69"/>
      <c r="O990" s="69"/>
      <c r="P990" s="70"/>
      <c r="Q990" s="71"/>
      <c r="R990" s="70"/>
      <c r="S990" s="70"/>
      <c r="U990" s="66"/>
      <c r="V990" s="66"/>
      <c r="W990" s="66"/>
      <c r="X990" s="66"/>
      <c r="Y990" s="66"/>
    </row>
    <row r="991">
      <c r="A991" s="67"/>
      <c r="B991" s="68"/>
      <c r="C991" s="68"/>
      <c r="D991" s="68"/>
      <c r="E991" s="68"/>
      <c r="F991" s="68"/>
      <c r="G991" s="68"/>
      <c r="H991" s="68"/>
      <c r="I991" s="69"/>
      <c r="J991" s="69"/>
      <c r="K991" s="69"/>
      <c r="L991" s="69"/>
      <c r="M991" s="69"/>
      <c r="N991" s="69"/>
      <c r="O991" s="69"/>
      <c r="P991" s="70"/>
      <c r="Q991" s="71"/>
      <c r="R991" s="70"/>
      <c r="S991" s="70"/>
      <c r="U991" s="66"/>
      <c r="V991" s="66"/>
      <c r="W991" s="66"/>
      <c r="X991" s="66"/>
      <c r="Y991" s="66"/>
    </row>
    <row r="992">
      <c r="A992" s="67"/>
      <c r="B992" s="68"/>
      <c r="C992" s="68"/>
      <c r="D992" s="68"/>
      <c r="E992" s="68"/>
      <c r="F992" s="68"/>
      <c r="G992" s="68"/>
      <c r="H992" s="68"/>
      <c r="I992" s="69"/>
      <c r="J992" s="69"/>
      <c r="K992" s="69"/>
      <c r="L992" s="69"/>
      <c r="M992" s="69"/>
      <c r="N992" s="69"/>
      <c r="O992" s="69"/>
      <c r="P992" s="70"/>
      <c r="Q992" s="71"/>
      <c r="R992" s="70"/>
      <c r="S992" s="70"/>
      <c r="U992" s="66"/>
      <c r="V992" s="66"/>
      <c r="W992" s="66"/>
      <c r="X992" s="66"/>
      <c r="Y992" s="66"/>
    </row>
    <row r="993">
      <c r="A993" s="67"/>
      <c r="B993" s="68"/>
      <c r="C993" s="68"/>
      <c r="D993" s="68"/>
      <c r="E993" s="68"/>
      <c r="F993" s="68"/>
      <c r="G993" s="68"/>
      <c r="H993" s="68"/>
      <c r="I993" s="69"/>
      <c r="J993" s="69"/>
      <c r="K993" s="69"/>
      <c r="L993" s="69"/>
      <c r="M993" s="69"/>
      <c r="N993" s="69"/>
      <c r="O993" s="69"/>
      <c r="P993" s="70"/>
      <c r="Q993" s="71"/>
      <c r="R993" s="70"/>
      <c r="S993" s="70"/>
      <c r="U993" s="66"/>
      <c r="V993" s="66"/>
      <c r="W993" s="66"/>
      <c r="X993" s="66"/>
      <c r="Y993" s="66"/>
    </row>
    <row r="994">
      <c r="A994" s="67"/>
      <c r="B994" s="68"/>
      <c r="C994" s="68"/>
      <c r="D994" s="68"/>
      <c r="E994" s="68"/>
      <c r="F994" s="68"/>
      <c r="G994" s="68"/>
      <c r="H994" s="68"/>
      <c r="I994" s="69"/>
      <c r="J994" s="69"/>
      <c r="K994" s="69"/>
      <c r="L994" s="69"/>
      <c r="M994" s="69"/>
      <c r="N994" s="69"/>
      <c r="O994" s="69"/>
      <c r="P994" s="70"/>
      <c r="Q994" s="71"/>
      <c r="R994" s="70"/>
      <c r="S994" s="70"/>
      <c r="U994" s="66"/>
      <c r="V994" s="66"/>
      <c r="W994" s="66"/>
      <c r="X994" s="66"/>
      <c r="Y994" s="66"/>
    </row>
    <row r="995">
      <c r="A995" s="67"/>
      <c r="B995" s="68"/>
      <c r="C995" s="68"/>
      <c r="D995" s="68"/>
      <c r="E995" s="68"/>
      <c r="F995" s="68"/>
      <c r="G995" s="68"/>
      <c r="H995" s="68"/>
      <c r="I995" s="69"/>
      <c r="J995" s="69"/>
      <c r="K995" s="69"/>
      <c r="L995" s="69"/>
      <c r="M995" s="69"/>
      <c r="N995" s="69"/>
      <c r="O995" s="69"/>
      <c r="P995" s="70"/>
      <c r="Q995" s="71"/>
      <c r="R995" s="70"/>
      <c r="S995" s="70"/>
      <c r="U995" s="66"/>
      <c r="V995" s="66"/>
      <c r="W995" s="66"/>
      <c r="X995" s="66"/>
      <c r="Y995" s="66"/>
    </row>
    <row r="996">
      <c r="A996" s="67"/>
      <c r="B996" s="68"/>
      <c r="C996" s="68"/>
      <c r="D996" s="68"/>
      <c r="E996" s="68"/>
      <c r="F996" s="68"/>
      <c r="G996" s="68"/>
      <c r="H996" s="68"/>
      <c r="I996" s="69"/>
      <c r="J996" s="69"/>
      <c r="K996" s="69"/>
      <c r="L996" s="69"/>
      <c r="M996" s="69"/>
      <c r="N996" s="69"/>
      <c r="O996" s="69"/>
      <c r="P996" s="70"/>
      <c r="Q996" s="71"/>
      <c r="R996" s="70"/>
      <c r="S996" s="70"/>
      <c r="U996" s="66"/>
      <c r="V996" s="66"/>
      <c r="W996" s="66"/>
      <c r="X996" s="66"/>
      <c r="Y996" s="66"/>
    </row>
    <row r="997">
      <c r="A997" s="67"/>
      <c r="B997" s="68"/>
      <c r="C997" s="68"/>
      <c r="D997" s="68"/>
      <c r="E997" s="68"/>
      <c r="F997" s="68"/>
      <c r="G997" s="68"/>
      <c r="H997" s="68"/>
      <c r="I997" s="69"/>
      <c r="J997" s="69"/>
      <c r="K997" s="69"/>
      <c r="L997" s="69"/>
      <c r="M997" s="69"/>
      <c r="N997" s="69"/>
      <c r="O997" s="69"/>
      <c r="P997" s="70"/>
      <c r="Q997" s="71"/>
      <c r="R997" s="70"/>
      <c r="S997" s="70"/>
      <c r="U997" s="66"/>
      <c r="V997" s="66"/>
      <c r="W997" s="66"/>
      <c r="X997" s="66"/>
      <c r="Y997" s="66"/>
    </row>
    <row r="998">
      <c r="A998" s="67"/>
      <c r="B998" s="68"/>
      <c r="C998" s="68"/>
      <c r="D998" s="68"/>
      <c r="E998" s="68"/>
      <c r="F998" s="68"/>
      <c r="G998" s="68"/>
      <c r="H998" s="68"/>
      <c r="I998" s="69"/>
      <c r="J998" s="69"/>
      <c r="K998" s="69"/>
      <c r="L998" s="69"/>
      <c r="M998" s="69"/>
      <c r="N998" s="69"/>
      <c r="O998" s="69"/>
      <c r="P998" s="70"/>
      <c r="Q998" s="71"/>
      <c r="R998" s="70"/>
      <c r="S998" s="70"/>
      <c r="U998" s="66"/>
      <c r="V998" s="66"/>
      <c r="W998" s="66"/>
      <c r="X998" s="66"/>
      <c r="Y998" s="66"/>
    </row>
    <row r="999">
      <c r="A999" s="67"/>
      <c r="B999" s="68"/>
      <c r="C999" s="68"/>
      <c r="D999" s="68"/>
      <c r="E999" s="68"/>
      <c r="F999" s="68"/>
      <c r="G999" s="68"/>
      <c r="H999" s="68"/>
      <c r="I999" s="69"/>
      <c r="J999" s="69"/>
      <c r="K999" s="69"/>
      <c r="L999" s="69"/>
      <c r="M999" s="69"/>
      <c r="N999" s="69"/>
      <c r="O999" s="69"/>
      <c r="P999" s="70"/>
      <c r="Q999" s="71"/>
      <c r="R999" s="70"/>
      <c r="S999" s="70"/>
      <c r="U999" s="66"/>
      <c r="V999" s="66"/>
      <c r="W999" s="66"/>
      <c r="X999" s="66"/>
      <c r="Y999" s="66"/>
    </row>
    <row r="1000">
      <c r="A1000" s="67"/>
      <c r="B1000" s="68"/>
      <c r="C1000" s="68"/>
      <c r="D1000" s="68"/>
      <c r="E1000" s="68"/>
      <c r="F1000" s="68"/>
      <c r="G1000" s="68"/>
      <c r="H1000" s="68"/>
      <c r="I1000" s="69"/>
      <c r="J1000" s="69"/>
      <c r="K1000" s="69"/>
      <c r="L1000" s="69"/>
      <c r="M1000" s="69"/>
      <c r="N1000" s="69"/>
      <c r="O1000" s="69"/>
      <c r="P1000" s="70"/>
      <c r="Q1000" s="71"/>
      <c r="R1000" s="70"/>
      <c r="S1000" s="70"/>
      <c r="U1000" s="66"/>
      <c r="V1000" s="66"/>
      <c r="W1000" s="66"/>
      <c r="X1000" s="66"/>
      <c r="Y1000" s="66"/>
    </row>
    <row r="1001">
      <c r="A1001" s="72"/>
      <c r="B1001" s="73"/>
      <c r="C1001" s="73"/>
      <c r="D1001" s="73"/>
      <c r="E1001" s="73"/>
      <c r="F1001" s="73"/>
      <c r="G1001" s="73"/>
      <c r="H1001" s="73"/>
      <c r="I1001" s="47"/>
      <c r="J1001" s="47"/>
      <c r="K1001" s="47"/>
      <c r="L1001" s="47"/>
      <c r="M1001" s="74"/>
      <c r="N1001" s="47"/>
      <c r="O1001" s="75"/>
      <c r="P1001" s="71"/>
      <c r="Q1001" s="71"/>
      <c r="R1001" s="70"/>
      <c r="S1001" s="70"/>
      <c r="U1001" s="66"/>
      <c r="V1001" s="66"/>
      <c r="W1001" s="66"/>
      <c r="X1001" s="66"/>
      <c r="Y1001" s="66"/>
    </row>
  </sheetData>
  <mergeCells count="1">
    <mergeCell ref="U1:Y1"/>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0.88"/>
  </cols>
  <sheetData>
    <row r="1">
      <c r="A1" s="40" t="s">
        <v>26</v>
      </c>
      <c r="B1" s="40" t="s">
        <v>27</v>
      </c>
      <c r="C1" s="40" t="s">
        <v>28</v>
      </c>
      <c r="D1" s="40" t="s">
        <v>29</v>
      </c>
      <c r="E1" s="40" t="s">
        <v>30</v>
      </c>
      <c r="F1" s="40" t="s">
        <v>31</v>
      </c>
      <c r="G1" s="40" t="s">
        <v>32</v>
      </c>
      <c r="H1" s="40" t="s">
        <v>491</v>
      </c>
      <c r="I1" s="40" t="s">
        <v>492</v>
      </c>
      <c r="J1" s="76"/>
      <c r="K1" s="76"/>
      <c r="L1" s="76"/>
      <c r="M1" s="76"/>
      <c r="N1" s="76"/>
      <c r="O1" s="76"/>
      <c r="P1" s="76"/>
      <c r="Q1" s="76"/>
      <c r="R1" s="76"/>
      <c r="S1" s="76"/>
      <c r="T1" s="76"/>
      <c r="U1" s="76"/>
      <c r="V1" s="76"/>
      <c r="W1" s="76"/>
      <c r="X1" s="76"/>
      <c r="Y1" s="76"/>
      <c r="Z1" s="76"/>
    </row>
    <row r="2">
      <c r="A2" s="77">
        <v>44287.0</v>
      </c>
      <c r="B2" s="78">
        <v>106.5</v>
      </c>
      <c r="C2" s="78">
        <v>121.25</v>
      </c>
      <c r="D2" s="78">
        <v>102.0</v>
      </c>
      <c r="E2" s="78">
        <v>111.699997</v>
      </c>
      <c r="F2" s="78">
        <v>111.279915</v>
      </c>
      <c r="G2" s="78">
        <v>1.8016486E7</v>
      </c>
      <c r="H2" s="47"/>
      <c r="I2" s="47"/>
      <c r="J2" s="76"/>
      <c r="K2" s="76"/>
      <c r="L2" s="76"/>
      <c r="M2" s="76"/>
      <c r="N2" s="76"/>
      <c r="O2" s="76"/>
      <c r="P2" s="76"/>
      <c r="Q2" s="76"/>
      <c r="R2" s="76"/>
      <c r="S2" s="76"/>
      <c r="T2" s="76"/>
      <c r="U2" s="76"/>
      <c r="V2" s="76"/>
      <c r="W2" s="76"/>
      <c r="X2" s="76"/>
      <c r="Y2" s="76"/>
      <c r="Z2" s="76"/>
    </row>
    <row r="3">
      <c r="A3" s="77">
        <v>44317.0</v>
      </c>
      <c r="B3" s="78">
        <v>111.050003</v>
      </c>
      <c r="C3" s="78">
        <v>157.800003</v>
      </c>
      <c r="D3" s="78">
        <v>111.050003</v>
      </c>
      <c r="E3" s="78">
        <v>135.100006</v>
      </c>
      <c r="F3" s="78">
        <v>134.591919</v>
      </c>
      <c r="G3" s="78">
        <v>3.0618661E7</v>
      </c>
      <c r="H3" s="47">
        <f t="shared" ref="H3:H37" si="1">E3/E2</f>
        <v>1.209489791</v>
      </c>
      <c r="I3" s="47">
        <f t="shared" ref="I3:I37" si="2">H3-1</f>
        <v>0.2094897908</v>
      </c>
      <c r="J3" s="76"/>
      <c r="K3" s="76"/>
      <c r="L3" s="76"/>
      <c r="M3" s="76"/>
      <c r="N3" s="76"/>
      <c r="O3" s="76"/>
      <c r="P3" s="76"/>
      <c r="Q3" s="76"/>
      <c r="R3" s="76"/>
      <c r="S3" s="76"/>
      <c r="T3" s="76"/>
      <c r="U3" s="76"/>
      <c r="V3" s="76"/>
      <c r="W3" s="76"/>
      <c r="X3" s="76"/>
      <c r="Y3" s="76"/>
      <c r="Z3" s="76"/>
    </row>
    <row r="4">
      <c r="A4" s="77">
        <v>44348.0</v>
      </c>
      <c r="B4" s="78">
        <v>137.5</v>
      </c>
      <c r="C4" s="78">
        <v>150.5</v>
      </c>
      <c r="D4" s="78">
        <v>133.050003</v>
      </c>
      <c r="E4" s="78">
        <v>136.600006</v>
      </c>
      <c r="F4" s="78">
        <v>136.086273</v>
      </c>
      <c r="G4" s="78">
        <v>1.9306625E7</v>
      </c>
      <c r="H4" s="47">
        <f t="shared" si="1"/>
        <v>1.011102886</v>
      </c>
      <c r="I4" s="47">
        <f t="shared" si="2"/>
        <v>0.01110288626</v>
      </c>
      <c r="J4" s="76"/>
      <c r="K4" s="76"/>
      <c r="L4" s="76"/>
      <c r="M4" s="76"/>
      <c r="N4" s="76"/>
      <c r="O4" s="76"/>
      <c r="P4" s="76"/>
      <c r="Q4" s="76"/>
      <c r="R4" s="76"/>
      <c r="S4" s="76"/>
      <c r="T4" s="76"/>
      <c r="U4" s="76"/>
      <c r="V4" s="76"/>
      <c r="W4" s="76"/>
      <c r="X4" s="76"/>
      <c r="Y4" s="76"/>
      <c r="Z4" s="76"/>
    </row>
    <row r="5">
      <c r="A5" s="77">
        <v>44378.0</v>
      </c>
      <c r="B5" s="78">
        <v>136.699997</v>
      </c>
      <c r="C5" s="78">
        <v>148.600006</v>
      </c>
      <c r="D5" s="78">
        <v>130.5</v>
      </c>
      <c r="E5" s="78">
        <v>138.550003</v>
      </c>
      <c r="F5" s="78">
        <v>138.028946</v>
      </c>
      <c r="G5" s="78">
        <v>1.6815794E7</v>
      </c>
      <c r="H5" s="47">
        <f t="shared" si="1"/>
        <v>1.014275234</v>
      </c>
      <c r="I5" s="47">
        <f t="shared" si="2"/>
        <v>0.01427523363</v>
      </c>
      <c r="J5" s="76"/>
      <c r="K5" s="76"/>
      <c r="L5" s="76"/>
      <c r="M5" s="76"/>
      <c r="N5" s="76"/>
      <c r="O5" s="76"/>
      <c r="P5" s="76"/>
      <c r="Q5" s="76"/>
      <c r="R5" s="76"/>
      <c r="S5" s="76"/>
      <c r="T5" s="76"/>
      <c r="U5" s="76"/>
      <c r="V5" s="76"/>
      <c r="W5" s="76"/>
      <c r="X5" s="76"/>
      <c r="Y5" s="76"/>
      <c r="Z5" s="76"/>
    </row>
    <row r="6">
      <c r="A6" s="77">
        <v>44409.0</v>
      </c>
      <c r="B6" s="78">
        <v>141.949997</v>
      </c>
      <c r="C6" s="78">
        <v>142.0</v>
      </c>
      <c r="D6" s="78">
        <v>112.050003</v>
      </c>
      <c r="E6" s="78">
        <v>132.899994</v>
      </c>
      <c r="F6" s="78">
        <v>132.400177</v>
      </c>
      <c r="G6" s="78">
        <v>1.1505147E7</v>
      </c>
      <c r="H6" s="47">
        <f t="shared" si="1"/>
        <v>0.9592204339</v>
      </c>
      <c r="I6" s="47">
        <f t="shared" si="2"/>
        <v>-0.04077956606</v>
      </c>
      <c r="J6" s="76"/>
      <c r="K6" s="76"/>
      <c r="L6" s="76"/>
      <c r="M6" s="76"/>
      <c r="N6" s="76"/>
      <c r="O6" s="76"/>
      <c r="P6" s="76"/>
      <c r="Q6" s="76"/>
      <c r="R6" s="76"/>
      <c r="S6" s="76"/>
      <c r="T6" s="76"/>
      <c r="U6" s="76"/>
      <c r="V6" s="76"/>
      <c r="W6" s="76"/>
      <c r="X6" s="76"/>
      <c r="Y6" s="76"/>
      <c r="Z6" s="76"/>
    </row>
    <row r="7">
      <c r="A7" s="77">
        <v>44440.0</v>
      </c>
      <c r="B7" s="78">
        <v>134.0</v>
      </c>
      <c r="C7" s="78">
        <v>140.0</v>
      </c>
      <c r="D7" s="78">
        <v>120.75</v>
      </c>
      <c r="E7" s="78">
        <v>125.949997</v>
      </c>
      <c r="F7" s="78">
        <v>125.476326</v>
      </c>
      <c r="G7" s="78">
        <v>1.2245363E7</v>
      </c>
      <c r="H7" s="47">
        <f t="shared" si="1"/>
        <v>0.9477050616</v>
      </c>
      <c r="I7" s="47">
        <f t="shared" si="2"/>
        <v>-0.0522949384</v>
      </c>
      <c r="J7" s="76"/>
      <c r="K7" s="76"/>
      <c r="L7" s="76"/>
      <c r="M7" s="76"/>
      <c r="N7" s="76"/>
      <c r="O7" s="76"/>
      <c r="P7" s="76"/>
      <c r="Q7" s="76"/>
      <c r="R7" s="76"/>
      <c r="S7" s="76"/>
      <c r="T7" s="76"/>
      <c r="U7" s="76"/>
      <c r="V7" s="76"/>
      <c r="W7" s="76"/>
      <c r="X7" s="76"/>
      <c r="Y7" s="76"/>
      <c r="Z7" s="76"/>
    </row>
    <row r="8">
      <c r="A8" s="77">
        <v>44470.0</v>
      </c>
      <c r="B8" s="78">
        <v>125.449997</v>
      </c>
      <c r="C8" s="78">
        <v>149.699997</v>
      </c>
      <c r="D8" s="78">
        <v>125.0</v>
      </c>
      <c r="E8" s="78">
        <v>134.350006</v>
      </c>
      <c r="F8" s="78">
        <v>134.350006</v>
      </c>
      <c r="G8" s="78">
        <v>1.4081301E7</v>
      </c>
      <c r="H8" s="47">
        <f t="shared" si="1"/>
        <v>1.066693205</v>
      </c>
      <c r="I8" s="47">
        <f t="shared" si="2"/>
        <v>0.06669320524</v>
      </c>
      <c r="J8" s="76"/>
      <c r="K8" s="76"/>
      <c r="L8" s="76"/>
      <c r="M8" s="76"/>
      <c r="N8" s="76"/>
      <c r="O8" s="76"/>
      <c r="P8" s="76"/>
      <c r="Q8" s="76"/>
      <c r="R8" s="76"/>
      <c r="S8" s="76"/>
      <c r="T8" s="76"/>
      <c r="U8" s="76"/>
      <c r="V8" s="76"/>
      <c r="W8" s="76"/>
      <c r="X8" s="76"/>
      <c r="Y8" s="76"/>
      <c r="Z8" s="76"/>
    </row>
    <row r="9">
      <c r="A9" s="77">
        <v>44501.0</v>
      </c>
      <c r="B9" s="78">
        <v>134.949997</v>
      </c>
      <c r="C9" s="78">
        <v>159.899994</v>
      </c>
      <c r="D9" s="78">
        <v>121.150002</v>
      </c>
      <c r="E9" s="78">
        <v>122.75</v>
      </c>
      <c r="F9" s="78">
        <v>122.75</v>
      </c>
      <c r="G9" s="78">
        <v>1.7825231E7</v>
      </c>
      <c r="H9" s="47">
        <f t="shared" si="1"/>
        <v>0.9136583142</v>
      </c>
      <c r="I9" s="47">
        <f t="shared" si="2"/>
        <v>-0.08634168576</v>
      </c>
      <c r="J9" s="76"/>
      <c r="K9" s="76"/>
      <c r="L9" s="76"/>
      <c r="M9" s="76"/>
      <c r="N9" s="76"/>
      <c r="O9" s="76"/>
      <c r="P9" s="76"/>
      <c r="Q9" s="76"/>
      <c r="R9" s="76"/>
      <c r="S9" s="76"/>
      <c r="T9" s="76"/>
      <c r="U9" s="76"/>
      <c r="V9" s="76"/>
      <c r="W9" s="76"/>
      <c r="X9" s="76"/>
      <c r="Y9" s="76"/>
      <c r="Z9" s="76"/>
    </row>
    <row r="10">
      <c r="A10" s="77">
        <v>44531.0</v>
      </c>
      <c r="B10" s="78">
        <v>123.5</v>
      </c>
      <c r="C10" s="78">
        <v>126.099998</v>
      </c>
      <c r="D10" s="78">
        <v>102.099998</v>
      </c>
      <c r="E10" s="78">
        <v>111.800003</v>
      </c>
      <c r="F10" s="78">
        <v>111.800003</v>
      </c>
      <c r="G10" s="78">
        <v>1.2946094E7</v>
      </c>
      <c r="H10" s="47">
        <f t="shared" si="1"/>
        <v>0.9107943218</v>
      </c>
      <c r="I10" s="47">
        <f t="shared" si="2"/>
        <v>-0.08920567821</v>
      </c>
      <c r="J10" s="76"/>
      <c r="K10" s="76"/>
      <c r="L10" s="76"/>
      <c r="M10" s="76"/>
      <c r="N10" s="76"/>
      <c r="O10" s="76"/>
      <c r="P10" s="76"/>
      <c r="Q10" s="76"/>
      <c r="R10" s="76"/>
      <c r="S10" s="76"/>
      <c r="T10" s="76"/>
      <c r="U10" s="76"/>
      <c r="V10" s="76"/>
      <c r="W10" s="76"/>
      <c r="X10" s="76"/>
      <c r="Y10" s="76"/>
      <c r="Z10" s="76"/>
    </row>
    <row r="11">
      <c r="A11" s="77">
        <v>44562.0</v>
      </c>
      <c r="B11" s="78">
        <v>112.0</v>
      </c>
      <c r="C11" s="78">
        <v>125.449997</v>
      </c>
      <c r="D11" s="78">
        <v>109.5</v>
      </c>
      <c r="E11" s="78">
        <v>109.949997</v>
      </c>
      <c r="F11" s="78">
        <v>109.949997</v>
      </c>
      <c r="G11" s="78">
        <v>1.0311626E7</v>
      </c>
      <c r="H11" s="47">
        <f t="shared" si="1"/>
        <v>0.9834525407</v>
      </c>
      <c r="I11" s="47">
        <f t="shared" si="2"/>
        <v>-0.01654745931</v>
      </c>
      <c r="J11" s="76"/>
      <c r="K11" s="76"/>
      <c r="L11" s="76"/>
      <c r="M11" s="76"/>
      <c r="N11" s="76"/>
      <c r="O11" s="76"/>
      <c r="P11" s="76"/>
      <c r="Q11" s="76"/>
      <c r="R11" s="76"/>
      <c r="S11" s="76"/>
      <c r="T11" s="76"/>
      <c r="U11" s="76"/>
      <c r="V11" s="76"/>
      <c r="W11" s="76"/>
      <c r="X11" s="76"/>
      <c r="Y11" s="76"/>
      <c r="Z11" s="76"/>
    </row>
    <row r="12">
      <c r="A12" s="77">
        <v>44593.0</v>
      </c>
      <c r="B12" s="78">
        <v>110.050003</v>
      </c>
      <c r="C12" s="78">
        <v>119.199997</v>
      </c>
      <c r="D12" s="78">
        <v>95.099998</v>
      </c>
      <c r="E12" s="78">
        <v>100.5</v>
      </c>
      <c r="F12" s="78">
        <v>100.5</v>
      </c>
      <c r="G12" s="78">
        <v>6988108.0</v>
      </c>
      <c r="H12" s="47">
        <f t="shared" si="1"/>
        <v>0.9140518667</v>
      </c>
      <c r="I12" s="47">
        <f t="shared" si="2"/>
        <v>-0.08594813331</v>
      </c>
      <c r="J12" s="76"/>
      <c r="K12" s="76"/>
      <c r="L12" s="76"/>
      <c r="M12" s="76"/>
      <c r="N12" s="76"/>
      <c r="O12" s="76"/>
      <c r="P12" s="76"/>
      <c r="Q12" s="76"/>
      <c r="R12" s="76"/>
      <c r="S12" s="76"/>
      <c r="T12" s="76"/>
      <c r="U12" s="76"/>
      <c r="V12" s="76"/>
      <c r="W12" s="76"/>
      <c r="X12" s="76"/>
      <c r="Y12" s="76"/>
      <c r="Z12" s="76"/>
    </row>
    <row r="13">
      <c r="A13" s="77">
        <v>44621.0</v>
      </c>
      <c r="B13" s="78">
        <v>100.5</v>
      </c>
      <c r="C13" s="78">
        <v>105.75</v>
      </c>
      <c r="D13" s="78">
        <v>95.0</v>
      </c>
      <c r="E13" s="78">
        <v>96.75</v>
      </c>
      <c r="F13" s="78">
        <v>96.75</v>
      </c>
      <c r="G13" s="78">
        <v>9704704.0</v>
      </c>
      <c r="H13" s="47">
        <f t="shared" si="1"/>
        <v>0.9626865672</v>
      </c>
      <c r="I13" s="47">
        <f t="shared" si="2"/>
        <v>-0.03731343284</v>
      </c>
      <c r="J13" s="76"/>
      <c r="K13" s="76"/>
      <c r="L13" s="76"/>
      <c r="M13" s="76"/>
      <c r="N13" s="76"/>
      <c r="O13" s="76"/>
      <c r="P13" s="76"/>
      <c r="Q13" s="76"/>
      <c r="R13" s="76"/>
      <c r="S13" s="76"/>
      <c r="T13" s="76"/>
      <c r="U13" s="76"/>
      <c r="V13" s="76"/>
      <c r="W13" s="76"/>
      <c r="X13" s="76"/>
      <c r="Y13" s="76"/>
      <c r="Z13" s="76"/>
    </row>
    <row r="14">
      <c r="A14" s="77">
        <v>44652.0</v>
      </c>
      <c r="B14" s="78">
        <v>96.599998</v>
      </c>
      <c r="C14" s="78">
        <v>112.400002</v>
      </c>
      <c r="D14" s="78">
        <v>96.599998</v>
      </c>
      <c r="E14" s="78">
        <v>100.949997</v>
      </c>
      <c r="F14" s="78">
        <v>100.949997</v>
      </c>
      <c r="G14" s="78">
        <v>7983568.0</v>
      </c>
      <c r="H14" s="47">
        <f t="shared" si="1"/>
        <v>1.043410822</v>
      </c>
      <c r="I14" s="47">
        <f t="shared" si="2"/>
        <v>0.04341082171</v>
      </c>
      <c r="J14" s="76"/>
      <c r="K14" s="76"/>
      <c r="L14" s="76"/>
      <c r="M14" s="76"/>
      <c r="N14" s="76"/>
      <c r="O14" s="76"/>
      <c r="P14" s="76"/>
      <c r="Q14" s="76"/>
      <c r="R14" s="76"/>
      <c r="S14" s="76"/>
      <c r="T14" s="76"/>
      <c r="U14" s="76"/>
      <c r="V14" s="76"/>
      <c r="W14" s="76"/>
      <c r="X14" s="76"/>
      <c r="Y14" s="76"/>
      <c r="Z14" s="76"/>
    </row>
    <row r="15">
      <c r="A15" s="77">
        <v>44682.0</v>
      </c>
      <c r="B15" s="78">
        <v>100.5</v>
      </c>
      <c r="C15" s="78">
        <v>104.900002</v>
      </c>
      <c r="D15" s="78">
        <v>83.25</v>
      </c>
      <c r="E15" s="78">
        <v>89.349998</v>
      </c>
      <c r="F15" s="78">
        <v>89.349998</v>
      </c>
      <c r="G15" s="78">
        <v>4943027.0</v>
      </c>
      <c r="H15" s="47">
        <f t="shared" si="1"/>
        <v>0.885091636</v>
      </c>
      <c r="I15" s="47">
        <f t="shared" si="2"/>
        <v>-0.114908364</v>
      </c>
      <c r="J15" s="76"/>
      <c r="K15" s="76"/>
      <c r="L15" s="76"/>
      <c r="M15" s="76"/>
      <c r="N15" s="76"/>
      <c r="O15" s="76"/>
      <c r="P15" s="76"/>
      <c r="Q15" s="76"/>
      <c r="R15" s="76"/>
      <c r="S15" s="76"/>
      <c r="T15" s="76"/>
      <c r="U15" s="76"/>
      <c r="V15" s="76"/>
      <c r="W15" s="76"/>
      <c r="X15" s="76"/>
      <c r="Y15" s="76"/>
      <c r="Z15" s="76"/>
    </row>
    <row r="16">
      <c r="A16" s="77">
        <v>44713.0</v>
      </c>
      <c r="B16" s="78">
        <v>90.0</v>
      </c>
      <c r="C16" s="78">
        <v>92.0</v>
      </c>
      <c r="D16" s="78">
        <v>69.050003</v>
      </c>
      <c r="E16" s="78">
        <v>74.25</v>
      </c>
      <c r="F16" s="78">
        <v>74.25</v>
      </c>
      <c r="G16" s="78">
        <v>5134653.0</v>
      </c>
      <c r="H16" s="47">
        <f t="shared" si="1"/>
        <v>0.8310016974</v>
      </c>
      <c r="I16" s="47">
        <f t="shared" si="2"/>
        <v>-0.1689983026</v>
      </c>
      <c r="J16" s="76"/>
      <c r="K16" s="76"/>
      <c r="L16" s="76"/>
      <c r="M16" s="76"/>
      <c r="N16" s="76"/>
      <c r="O16" s="76"/>
      <c r="P16" s="76"/>
      <c r="Q16" s="76"/>
      <c r="R16" s="76"/>
      <c r="S16" s="76"/>
      <c r="T16" s="76"/>
      <c r="U16" s="76"/>
      <c r="V16" s="76"/>
      <c r="W16" s="76"/>
      <c r="X16" s="76"/>
      <c r="Y16" s="76"/>
      <c r="Z16" s="76"/>
    </row>
    <row r="17">
      <c r="A17" s="77">
        <v>44743.0</v>
      </c>
      <c r="B17" s="78">
        <v>69.400002</v>
      </c>
      <c r="C17" s="78">
        <v>97.449997</v>
      </c>
      <c r="D17" s="78">
        <v>65.5</v>
      </c>
      <c r="E17" s="78">
        <v>91.300003</v>
      </c>
      <c r="F17" s="78">
        <v>91.300003</v>
      </c>
      <c r="G17" s="78">
        <v>2.1399649E7</v>
      </c>
      <c r="H17" s="47">
        <f t="shared" si="1"/>
        <v>1.22962967</v>
      </c>
      <c r="I17" s="47">
        <f t="shared" si="2"/>
        <v>0.22962967</v>
      </c>
      <c r="J17" s="76"/>
      <c r="K17" s="76"/>
      <c r="L17" s="76"/>
      <c r="M17" s="76"/>
      <c r="N17" s="76"/>
      <c r="O17" s="76"/>
      <c r="P17" s="76"/>
      <c r="Q17" s="76"/>
      <c r="R17" s="76"/>
      <c r="S17" s="76"/>
      <c r="T17" s="76"/>
      <c r="U17" s="76"/>
      <c r="V17" s="76"/>
      <c r="W17" s="76"/>
      <c r="X17" s="76"/>
      <c r="Y17" s="76"/>
      <c r="Z17" s="76"/>
    </row>
    <row r="18">
      <c r="A18" s="77">
        <v>44774.0</v>
      </c>
      <c r="B18" s="78">
        <v>92.099998</v>
      </c>
      <c r="C18" s="78">
        <v>115.900002</v>
      </c>
      <c r="D18" s="78">
        <v>89.400002</v>
      </c>
      <c r="E18" s="78">
        <v>111.099998</v>
      </c>
      <c r="F18" s="78">
        <v>111.099998</v>
      </c>
      <c r="G18" s="78">
        <v>1.3400843E7</v>
      </c>
      <c r="H18" s="47">
        <f t="shared" si="1"/>
        <v>1.216867408</v>
      </c>
      <c r="I18" s="47">
        <f t="shared" si="2"/>
        <v>0.216867408</v>
      </c>
      <c r="J18" s="76"/>
      <c r="K18" s="76"/>
      <c r="L18" s="76"/>
      <c r="M18" s="76"/>
      <c r="N18" s="76"/>
      <c r="O18" s="76"/>
      <c r="P18" s="76"/>
      <c r="Q18" s="76"/>
      <c r="R18" s="76"/>
      <c r="S18" s="76"/>
      <c r="T18" s="76"/>
      <c r="U18" s="76"/>
      <c r="V18" s="76"/>
      <c r="W18" s="76"/>
      <c r="X18" s="76"/>
      <c r="Y18" s="76"/>
      <c r="Z18" s="76"/>
    </row>
    <row r="19">
      <c r="A19" s="77">
        <v>44805.0</v>
      </c>
      <c r="B19" s="78">
        <v>110.900002</v>
      </c>
      <c r="C19" s="78">
        <v>128.600006</v>
      </c>
      <c r="D19" s="78">
        <v>107.099998</v>
      </c>
      <c r="E19" s="78">
        <v>111.5</v>
      </c>
      <c r="F19" s="78">
        <v>111.5</v>
      </c>
      <c r="G19" s="78">
        <v>1.7574856E7</v>
      </c>
      <c r="H19" s="47">
        <f t="shared" si="1"/>
        <v>1.003600378</v>
      </c>
      <c r="I19" s="47">
        <f t="shared" si="2"/>
        <v>0.003600378103</v>
      </c>
      <c r="J19" s="76"/>
      <c r="K19" s="76"/>
      <c r="L19" s="76"/>
      <c r="M19" s="76"/>
      <c r="N19" s="76"/>
      <c r="O19" s="76"/>
      <c r="P19" s="76"/>
      <c r="Q19" s="76"/>
      <c r="R19" s="76"/>
      <c r="S19" s="76"/>
      <c r="T19" s="76"/>
      <c r="U19" s="76"/>
      <c r="V19" s="76"/>
      <c r="W19" s="76"/>
      <c r="X19" s="76"/>
      <c r="Y19" s="76"/>
      <c r="Z19" s="76"/>
    </row>
    <row r="20">
      <c r="A20" s="77">
        <v>44835.0</v>
      </c>
      <c r="B20" s="78">
        <v>111.5</v>
      </c>
      <c r="C20" s="78">
        <v>116.050003</v>
      </c>
      <c r="D20" s="78">
        <v>105.349998</v>
      </c>
      <c r="E20" s="78">
        <v>106.650002</v>
      </c>
      <c r="F20" s="78">
        <v>106.650002</v>
      </c>
      <c r="G20" s="78">
        <v>4731416.0</v>
      </c>
      <c r="H20" s="47">
        <f t="shared" si="1"/>
        <v>0.9565022601</v>
      </c>
      <c r="I20" s="47">
        <f t="shared" si="2"/>
        <v>-0.04349773991</v>
      </c>
      <c r="J20" s="76"/>
      <c r="K20" s="76"/>
      <c r="L20" s="76"/>
      <c r="M20" s="76"/>
      <c r="N20" s="76"/>
      <c r="O20" s="76"/>
      <c r="P20" s="76"/>
      <c r="Q20" s="76"/>
      <c r="R20" s="76"/>
      <c r="S20" s="76"/>
      <c r="T20" s="76"/>
      <c r="U20" s="76"/>
      <c r="V20" s="76"/>
      <c r="W20" s="76"/>
      <c r="X20" s="76"/>
      <c r="Y20" s="76"/>
      <c r="Z20" s="76"/>
    </row>
    <row r="21">
      <c r="A21" s="77">
        <v>44866.0</v>
      </c>
      <c r="B21" s="78">
        <v>107.400002</v>
      </c>
      <c r="C21" s="78">
        <v>113.699997</v>
      </c>
      <c r="D21" s="78">
        <v>98.800003</v>
      </c>
      <c r="E21" s="78">
        <v>104.900002</v>
      </c>
      <c r="F21" s="78">
        <v>104.900002</v>
      </c>
      <c r="G21" s="78">
        <v>4956836.0</v>
      </c>
      <c r="H21" s="47">
        <f t="shared" si="1"/>
        <v>0.9835911864</v>
      </c>
      <c r="I21" s="47">
        <f t="shared" si="2"/>
        <v>-0.01640881357</v>
      </c>
      <c r="J21" s="76"/>
      <c r="K21" s="76"/>
      <c r="L21" s="76"/>
      <c r="M21" s="76"/>
      <c r="N21" s="76"/>
      <c r="O21" s="76"/>
      <c r="P21" s="76"/>
      <c r="Q21" s="76"/>
      <c r="R21" s="76"/>
      <c r="S21" s="76"/>
      <c r="T21" s="76"/>
      <c r="U21" s="76"/>
      <c r="V21" s="76"/>
      <c r="W21" s="76"/>
      <c r="X21" s="76"/>
      <c r="Y21" s="76"/>
      <c r="Z21" s="76"/>
    </row>
    <row r="22">
      <c r="A22" s="77">
        <v>44896.0</v>
      </c>
      <c r="B22" s="78">
        <v>105.599998</v>
      </c>
      <c r="C22" s="78">
        <v>113.199997</v>
      </c>
      <c r="D22" s="78">
        <v>95.0</v>
      </c>
      <c r="E22" s="78">
        <v>102.849998</v>
      </c>
      <c r="F22" s="78">
        <v>102.849998</v>
      </c>
      <c r="G22" s="78">
        <v>7605331.0</v>
      </c>
      <c r="H22" s="47">
        <f t="shared" si="1"/>
        <v>0.9804575409</v>
      </c>
      <c r="I22" s="47">
        <f t="shared" si="2"/>
        <v>-0.01954245911</v>
      </c>
      <c r="J22" s="76"/>
      <c r="K22" s="76"/>
      <c r="L22" s="76"/>
      <c r="M22" s="76"/>
      <c r="N22" s="76"/>
      <c r="O22" s="76"/>
      <c r="P22" s="76"/>
      <c r="Q22" s="76"/>
      <c r="R22" s="76"/>
      <c r="S22" s="76"/>
      <c r="T22" s="76"/>
      <c r="U22" s="76"/>
      <c r="V22" s="76"/>
      <c r="W22" s="76"/>
      <c r="X22" s="76"/>
      <c r="Y22" s="76"/>
      <c r="Z22" s="76"/>
    </row>
    <row r="23">
      <c r="A23" s="77">
        <v>44927.0</v>
      </c>
      <c r="B23" s="78">
        <v>104.0</v>
      </c>
      <c r="C23" s="78">
        <v>106.949997</v>
      </c>
      <c r="D23" s="78">
        <v>89.949997</v>
      </c>
      <c r="E23" s="78">
        <v>90.949997</v>
      </c>
      <c r="F23" s="78">
        <v>90.949997</v>
      </c>
      <c r="G23" s="78">
        <v>3895559.0</v>
      </c>
      <c r="H23" s="47">
        <f t="shared" si="1"/>
        <v>0.8842975087</v>
      </c>
      <c r="I23" s="47">
        <f t="shared" si="2"/>
        <v>-0.1157024913</v>
      </c>
      <c r="J23" s="76"/>
      <c r="K23" s="76"/>
      <c r="L23" s="76"/>
      <c r="M23" s="76"/>
      <c r="N23" s="76"/>
      <c r="O23" s="76"/>
      <c r="P23" s="76"/>
      <c r="Q23" s="76"/>
      <c r="R23" s="76"/>
      <c r="S23" s="76"/>
      <c r="T23" s="76"/>
      <c r="U23" s="76"/>
      <c r="V23" s="76"/>
      <c r="W23" s="76"/>
      <c r="X23" s="76"/>
      <c r="Y23" s="76"/>
      <c r="Z23" s="76"/>
    </row>
    <row r="24">
      <c r="A24" s="77">
        <v>44958.0</v>
      </c>
      <c r="B24" s="78">
        <v>91.900002</v>
      </c>
      <c r="C24" s="78">
        <v>94.400002</v>
      </c>
      <c r="D24" s="78">
        <v>76.449997</v>
      </c>
      <c r="E24" s="78">
        <v>78.5</v>
      </c>
      <c r="F24" s="78">
        <v>78.5</v>
      </c>
      <c r="G24" s="78">
        <v>4962238.0</v>
      </c>
      <c r="H24" s="47">
        <f t="shared" si="1"/>
        <v>0.8631116282</v>
      </c>
      <c r="I24" s="47">
        <f t="shared" si="2"/>
        <v>-0.1368883718</v>
      </c>
      <c r="J24" s="76"/>
      <c r="K24" s="76"/>
      <c r="L24" s="76"/>
      <c r="M24" s="76"/>
      <c r="N24" s="76"/>
      <c r="O24" s="76"/>
      <c r="P24" s="76"/>
      <c r="Q24" s="76"/>
      <c r="R24" s="76"/>
      <c r="S24" s="76"/>
      <c r="T24" s="76"/>
      <c r="U24" s="76"/>
      <c r="V24" s="76"/>
      <c r="W24" s="76"/>
      <c r="X24" s="76"/>
      <c r="Y24" s="76"/>
      <c r="Z24" s="76"/>
    </row>
    <row r="25">
      <c r="A25" s="77">
        <v>44986.0</v>
      </c>
      <c r="B25" s="78">
        <v>79.5</v>
      </c>
      <c r="C25" s="78">
        <v>83.599998</v>
      </c>
      <c r="D25" s="78">
        <v>68.050003</v>
      </c>
      <c r="E25" s="78">
        <v>72.75</v>
      </c>
      <c r="F25" s="78">
        <v>72.75</v>
      </c>
      <c r="G25" s="78">
        <v>9851764.0</v>
      </c>
      <c r="H25" s="47">
        <f t="shared" si="1"/>
        <v>0.9267515924</v>
      </c>
      <c r="I25" s="47">
        <f t="shared" si="2"/>
        <v>-0.07324840764</v>
      </c>
      <c r="J25" s="76"/>
      <c r="K25" s="76"/>
      <c r="L25" s="76"/>
      <c r="M25" s="76"/>
      <c r="N25" s="76"/>
      <c r="O25" s="76"/>
      <c r="P25" s="76"/>
      <c r="Q25" s="76"/>
      <c r="R25" s="76"/>
      <c r="S25" s="76"/>
      <c r="T25" s="76"/>
      <c r="U25" s="76"/>
      <c r="V25" s="76"/>
      <c r="W25" s="76"/>
      <c r="X25" s="76"/>
      <c r="Y25" s="76"/>
      <c r="Z25" s="76"/>
    </row>
    <row r="26">
      <c r="A26" s="77">
        <v>45017.0</v>
      </c>
      <c r="B26" s="78">
        <v>74.800003</v>
      </c>
      <c r="C26" s="78">
        <v>90.800003</v>
      </c>
      <c r="D26" s="78">
        <v>74.400002</v>
      </c>
      <c r="E26" s="78">
        <v>87.5</v>
      </c>
      <c r="F26" s="78">
        <v>87.5</v>
      </c>
      <c r="G26" s="78">
        <v>1.0291099E7</v>
      </c>
      <c r="H26" s="47">
        <f t="shared" si="1"/>
        <v>1.202749141</v>
      </c>
      <c r="I26" s="47">
        <f t="shared" si="2"/>
        <v>0.2027491409</v>
      </c>
      <c r="J26" s="76"/>
      <c r="K26" s="76"/>
      <c r="L26" s="76"/>
      <c r="M26" s="76"/>
      <c r="N26" s="76"/>
      <c r="O26" s="76"/>
      <c r="P26" s="76"/>
      <c r="Q26" s="76"/>
      <c r="R26" s="76"/>
      <c r="S26" s="76"/>
      <c r="T26" s="76"/>
      <c r="U26" s="76"/>
      <c r="V26" s="76"/>
      <c r="W26" s="76"/>
      <c r="X26" s="76"/>
      <c r="Y26" s="76"/>
      <c r="Z26" s="76"/>
    </row>
    <row r="27">
      <c r="A27" s="77">
        <v>45047.0</v>
      </c>
      <c r="B27" s="78">
        <v>87.5</v>
      </c>
      <c r="C27" s="78">
        <v>111.400002</v>
      </c>
      <c r="D27" s="78">
        <v>87.5</v>
      </c>
      <c r="E27" s="78">
        <v>98.900002</v>
      </c>
      <c r="F27" s="78">
        <v>98.900002</v>
      </c>
      <c r="G27" s="78">
        <v>2.0080665E7</v>
      </c>
      <c r="H27" s="47">
        <f t="shared" si="1"/>
        <v>1.130285737</v>
      </c>
      <c r="I27" s="47">
        <f t="shared" si="2"/>
        <v>0.1302857371</v>
      </c>
      <c r="J27" s="76"/>
      <c r="K27" s="76"/>
      <c r="L27" s="76"/>
      <c r="M27" s="76"/>
      <c r="N27" s="76"/>
      <c r="O27" s="76"/>
      <c r="P27" s="76"/>
      <c r="Q27" s="76"/>
      <c r="R27" s="76"/>
      <c r="S27" s="76"/>
      <c r="T27" s="76"/>
      <c r="U27" s="76"/>
      <c r="V27" s="76"/>
      <c r="W27" s="76"/>
      <c r="X27" s="76"/>
      <c r="Y27" s="76"/>
      <c r="Z27" s="76"/>
    </row>
    <row r="28">
      <c r="A28" s="77">
        <v>45078.0</v>
      </c>
      <c r="B28" s="78">
        <v>98.599998</v>
      </c>
      <c r="C28" s="78">
        <v>148.800003</v>
      </c>
      <c r="D28" s="78">
        <v>98.599998</v>
      </c>
      <c r="E28" s="78">
        <v>147.0</v>
      </c>
      <c r="F28" s="78">
        <v>147.0</v>
      </c>
      <c r="G28" s="78">
        <v>7.2491338E7</v>
      </c>
      <c r="H28" s="47">
        <f t="shared" si="1"/>
        <v>1.486349818</v>
      </c>
      <c r="I28" s="47">
        <f t="shared" si="2"/>
        <v>0.4863498183</v>
      </c>
      <c r="J28" s="76"/>
      <c r="K28" s="76"/>
      <c r="L28" s="76"/>
      <c r="M28" s="76"/>
      <c r="N28" s="76"/>
      <c r="O28" s="76"/>
      <c r="P28" s="76"/>
      <c r="Q28" s="76"/>
      <c r="R28" s="76"/>
      <c r="S28" s="76"/>
      <c r="T28" s="76"/>
      <c r="U28" s="76"/>
      <c r="V28" s="76"/>
      <c r="W28" s="76"/>
      <c r="X28" s="76"/>
      <c r="Y28" s="76"/>
      <c r="Z28" s="76"/>
    </row>
    <row r="29">
      <c r="A29" s="77">
        <v>45108.0</v>
      </c>
      <c r="B29" s="78">
        <v>147.800003</v>
      </c>
      <c r="C29" s="78">
        <v>179.399994</v>
      </c>
      <c r="D29" s="78">
        <v>127.050003</v>
      </c>
      <c r="E29" s="78">
        <v>171.899994</v>
      </c>
      <c r="F29" s="78">
        <v>171.899994</v>
      </c>
      <c r="G29" s="78">
        <v>4.5256339E7</v>
      </c>
      <c r="H29" s="47">
        <f t="shared" si="1"/>
        <v>1.169387714</v>
      </c>
      <c r="I29" s="47">
        <f t="shared" si="2"/>
        <v>0.1693877143</v>
      </c>
      <c r="J29" s="76"/>
      <c r="K29" s="76"/>
      <c r="L29" s="76"/>
      <c r="M29" s="76"/>
      <c r="N29" s="76"/>
      <c r="O29" s="76"/>
      <c r="P29" s="76"/>
      <c r="Q29" s="76"/>
      <c r="R29" s="76"/>
      <c r="S29" s="76"/>
      <c r="T29" s="76"/>
      <c r="U29" s="76"/>
      <c r="V29" s="76"/>
      <c r="W29" s="76"/>
      <c r="X29" s="76"/>
      <c r="Y29" s="76"/>
      <c r="Z29" s="76"/>
    </row>
    <row r="30">
      <c r="A30" s="77">
        <v>45139.0</v>
      </c>
      <c r="B30" s="78">
        <v>171.899994</v>
      </c>
      <c r="C30" s="78">
        <v>218.949997</v>
      </c>
      <c r="D30" s="78">
        <v>151.800003</v>
      </c>
      <c r="E30" s="78">
        <v>194.149994</v>
      </c>
      <c r="F30" s="78">
        <v>194.149994</v>
      </c>
      <c r="G30" s="78">
        <v>6.3705393E7</v>
      </c>
      <c r="H30" s="47">
        <f t="shared" si="1"/>
        <v>1.129435723</v>
      </c>
      <c r="I30" s="47">
        <f t="shared" si="2"/>
        <v>0.129435723</v>
      </c>
      <c r="J30" s="76"/>
      <c r="K30" s="76"/>
      <c r="L30" s="76"/>
      <c r="M30" s="76"/>
      <c r="N30" s="76"/>
      <c r="O30" s="76"/>
      <c r="P30" s="76"/>
      <c r="Q30" s="76"/>
      <c r="R30" s="76"/>
      <c r="S30" s="76"/>
      <c r="T30" s="76"/>
      <c r="U30" s="76"/>
      <c r="V30" s="76"/>
      <c r="W30" s="76"/>
      <c r="X30" s="76"/>
      <c r="Y30" s="76"/>
      <c r="Z30" s="76"/>
    </row>
    <row r="31">
      <c r="A31" s="77">
        <v>45170.0</v>
      </c>
      <c r="B31" s="78">
        <v>194.850006</v>
      </c>
      <c r="C31" s="78">
        <v>216.800003</v>
      </c>
      <c r="D31" s="78">
        <v>176.5</v>
      </c>
      <c r="E31" s="78">
        <v>213.949997</v>
      </c>
      <c r="F31" s="78">
        <v>213.949997</v>
      </c>
      <c r="G31" s="78">
        <v>2.124399E7</v>
      </c>
      <c r="H31" s="47">
        <f t="shared" si="1"/>
        <v>1.101983021</v>
      </c>
      <c r="I31" s="47">
        <f t="shared" si="2"/>
        <v>0.1019830214</v>
      </c>
      <c r="J31" s="76"/>
      <c r="K31" s="76"/>
      <c r="L31" s="76"/>
      <c r="M31" s="76"/>
      <c r="N31" s="76"/>
      <c r="O31" s="76"/>
      <c r="P31" s="76"/>
      <c r="Q31" s="76"/>
      <c r="R31" s="76"/>
      <c r="S31" s="76"/>
      <c r="T31" s="76"/>
      <c r="U31" s="76"/>
      <c r="V31" s="76"/>
      <c r="W31" s="76"/>
      <c r="X31" s="76"/>
      <c r="Y31" s="76"/>
      <c r="Z31" s="76"/>
    </row>
    <row r="32">
      <c r="A32" s="77">
        <v>45200.0</v>
      </c>
      <c r="B32" s="78">
        <v>213.949997</v>
      </c>
      <c r="C32" s="78">
        <v>230.550003</v>
      </c>
      <c r="D32" s="78">
        <v>190.649994</v>
      </c>
      <c r="E32" s="78">
        <v>203.850006</v>
      </c>
      <c r="F32" s="78">
        <v>203.850006</v>
      </c>
      <c r="G32" s="78">
        <v>2.0021034E7</v>
      </c>
      <c r="H32" s="47">
        <f t="shared" si="1"/>
        <v>0.95279275</v>
      </c>
      <c r="I32" s="47">
        <f t="shared" si="2"/>
        <v>-0.04720725002</v>
      </c>
      <c r="J32" s="76"/>
      <c r="K32" s="76"/>
      <c r="L32" s="76"/>
      <c r="M32" s="76"/>
      <c r="N32" s="76"/>
      <c r="O32" s="76"/>
      <c r="P32" s="76"/>
      <c r="Q32" s="76"/>
      <c r="R32" s="76"/>
      <c r="S32" s="76"/>
      <c r="T32" s="76"/>
      <c r="U32" s="76"/>
      <c r="V32" s="76"/>
      <c r="W32" s="76"/>
      <c r="X32" s="76"/>
      <c r="Y32" s="76"/>
      <c r="Z32" s="76"/>
    </row>
    <row r="33">
      <c r="A33" s="77">
        <v>45231.0</v>
      </c>
      <c r="B33" s="78">
        <v>204.699997</v>
      </c>
      <c r="C33" s="78">
        <v>229.5</v>
      </c>
      <c r="D33" s="78">
        <v>204.699997</v>
      </c>
      <c r="E33" s="78">
        <v>223.550003</v>
      </c>
      <c r="F33" s="78">
        <v>223.550003</v>
      </c>
      <c r="G33" s="78">
        <v>1.3732312E7</v>
      </c>
      <c r="H33" s="47">
        <f t="shared" si="1"/>
        <v>1.096639668</v>
      </c>
      <c r="I33" s="47">
        <f t="shared" si="2"/>
        <v>0.09663966848</v>
      </c>
      <c r="J33" s="76"/>
      <c r="K33" s="76"/>
      <c r="L33" s="76"/>
      <c r="M33" s="76"/>
      <c r="N33" s="76"/>
      <c r="O33" s="76"/>
      <c r="P33" s="76"/>
      <c r="Q33" s="76"/>
      <c r="R33" s="76"/>
      <c r="S33" s="76"/>
      <c r="T33" s="76"/>
      <c r="U33" s="76"/>
      <c r="V33" s="76"/>
      <c r="W33" s="76"/>
      <c r="X33" s="76"/>
      <c r="Y33" s="76"/>
      <c r="Z33" s="76"/>
    </row>
    <row r="34">
      <c r="A34" s="77">
        <v>45261.0</v>
      </c>
      <c r="B34" s="78">
        <v>225.0</v>
      </c>
      <c r="C34" s="78">
        <v>263.399994</v>
      </c>
      <c r="D34" s="78">
        <v>219.0</v>
      </c>
      <c r="E34" s="78">
        <v>232.350006</v>
      </c>
      <c r="F34" s="78">
        <v>232.350006</v>
      </c>
      <c r="G34" s="78">
        <v>1.7951263E7</v>
      </c>
      <c r="H34" s="47">
        <f t="shared" si="1"/>
        <v>1.039364808</v>
      </c>
      <c r="I34" s="47">
        <f t="shared" si="2"/>
        <v>0.03936480824</v>
      </c>
      <c r="J34" s="76"/>
      <c r="K34" s="76"/>
      <c r="L34" s="76"/>
      <c r="M34" s="76"/>
      <c r="N34" s="76"/>
      <c r="O34" s="76"/>
      <c r="P34" s="76"/>
      <c r="Q34" s="76"/>
      <c r="R34" s="76"/>
      <c r="S34" s="76"/>
      <c r="T34" s="76"/>
      <c r="U34" s="76"/>
      <c r="V34" s="76"/>
      <c r="W34" s="76"/>
      <c r="X34" s="76"/>
      <c r="Y34" s="76"/>
      <c r="Z34" s="76"/>
    </row>
    <row r="35">
      <c r="A35" s="77">
        <v>45292.0</v>
      </c>
      <c r="B35" s="78">
        <v>234.199997</v>
      </c>
      <c r="C35" s="78">
        <v>237.0</v>
      </c>
      <c r="D35" s="78">
        <v>189.199997</v>
      </c>
      <c r="E35" s="78">
        <v>205.600006</v>
      </c>
      <c r="F35" s="78">
        <v>205.600006</v>
      </c>
      <c r="G35" s="78">
        <v>1.6102399E7</v>
      </c>
      <c r="H35" s="47">
        <f t="shared" si="1"/>
        <v>0.8848719634</v>
      </c>
      <c r="I35" s="47">
        <f t="shared" si="2"/>
        <v>-0.1151280366</v>
      </c>
      <c r="J35" s="76"/>
      <c r="K35" s="76"/>
      <c r="L35" s="76"/>
      <c r="M35" s="76"/>
      <c r="N35" s="76"/>
      <c r="O35" s="76"/>
      <c r="P35" s="76"/>
      <c r="Q35" s="76"/>
      <c r="R35" s="76"/>
      <c r="S35" s="76"/>
      <c r="T35" s="76"/>
      <c r="U35" s="76"/>
      <c r="V35" s="76"/>
      <c r="W35" s="76"/>
      <c r="X35" s="76"/>
      <c r="Y35" s="76"/>
      <c r="Z35" s="76"/>
    </row>
    <row r="36">
      <c r="A36" s="77">
        <v>45323.0</v>
      </c>
      <c r="B36" s="78">
        <v>207.25</v>
      </c>
      <c r="C36" s="78">
        <v>289.75</v>
      </c>
      <c r="D36" s="78">
        <v>205.800003</v>
      </c>
      <c r="E36" s="78">
        <v>243.0</v>
      </c>
      <c r="F36" s="78">
        <v>243.0</v>
      </c>
      <c r="G36" s="78">
        <v>5.8468621E7</v>
      </c>
      <c r="H36" s="47">
        <f t="shared" si="1"/>
        <v>1.18190658</v>
      </c>
      <c r="I36" s="47">
        <f t="shared" si="2"/>
        <v>0.1819065803</v>
      </c>
      <c r="J36" s="76"/>
      <c r="K36" s="76"/>
      <c r="L36" s="76"/>
      <c r="M36" s="76"/>
      <c r="N36" s="76"/>
      <c r="O36" s="76"/>
      <c r="P36" s="76"/>
      <c r="Q36" s="76"/>
      <c r="R36" s="76"/>
      <c r="S36" s="76"/>
      <c r="T36" s="76"/>
      <c r="U36" s="76"/>
      <c r="V36" s="76"/>
      <c r="W36" s="76"/>
      <c r="X36" s="76"/>
      <c r="Y36" s="76"/>
      <c r="Z36" s="76"/>
    </row>
    <row r="37">
      <c r="A37" s="77">
        <v>45352.0</v>
      </c>
      <c r="B37" s="78">
        <v>245.550003</v>
      </c>
      <c r="C37" s="78">
        <v>250.800003</v>
      </c>
      <c r="D37" s="78">
        <v>188.399994</v>
      </c>
      <c r="E37" s="78">
        <v>207.899994</v>
      </c>
      <c r="F37" s="78">
        <v>207.899994</v>
      </c>
      <c r="G37" s="78">
        <v>2.3064241E7</v>
      </c>
      <c r="H37" s="47">
        <f t="shared" si="1"/>
        <v>0.8555555309</v>
      </c>
      <c r="I37" s="47">
        <f t="shared" si="2"/>
        <v>-0.1444444691</v>
      </c>
      <c r="J37" s="76"/>
      <c r="K37" s="76"/>
      <c r="L37" s="76"/>
      <c r="M37" s="76"/>
      <c r="N37" s="76"/>
      <c r="O37" s="76"/>
      <c r="P37" s="76"/>
      <c r="Q37" s="76"/>
      <c r="R37" s="76"/>
      <c r="S37" s="76"/>
      <c r="T37" s="76"/>
      <c r="U37" s="76"/>
      <c r="V37" s="76"/>
      <c r="W37" s="76"/>
      <c r="X37" s="76"/>
      <c r="Y37" s="76"/>
      <c r="Z37" s="76"/>
    </row>
    <row r="38">
      <c r="J38" s="76"/>
      <c r="K38" s="76"/>
      <c r="L38" s="76"/>
      <c r="M38" s="76"/>
      <c r="N38" s="76"/>
      <c r="O38" s="76"/>
      <c r="P38" s="76"/>
      <c r="Q38" s="76"/>
      <c r="R38" s="76"/>
      <c r="S38" s="76"/>
      <c r="T38" s="76"/>
      <c r="U38" s="76"/>
      <c r="V38" s="76"/>
      <c r="W38" s="76"/>
      <c r="X38" s="76"/>
      <c r="Y38" s="76"/>
      <c r="Z38" s="76"/>
    </row>
    <row r="39">
      <c r="J39" s="76"/>
      <c r="K39" s="76"/>
      <c r="L39" s="76"/>
      <c r="M39" s="76"/>
      <c r="N39" s="76"/>
      <c r="O39" s="76"/>
      <c r="P39" s="76"/>
      <c r="Q39" s="76"/>
      <c r="R39" s="76"/>
      <c r="S39" s="76"/>
      <c r="T39" s="76"/>
      <c r="U39" s="76"/>
      <c r="V39" s="76"/>
      <c r="W39" s="76"/>
      <c r="X39" s="76"/>
      <c r="Y39" s="76"/>
      <c r="Z39" s="76"/>
    </row>
    <row r="40">
      <c r="J40" s="76"/>
      <c r="K40" s="76"/>
      <c r="L40" s="76"/>
      <c r="M40" s="76"/>
      <c r="N40" s="76"/>
      <c r="O40" s="76"/>
      <c r="P40" s="76"/>
      <c r="Q40" s="76"/>
      <c r="R40" s="76"/>
      <c r="S40" s="76"/>
      <c r="T40" s="76"/>
      <c r="U40" s="76"/>
      <c r="V40" s="76"/>
      <c r="W40" s="76"/>
      <c r="X40" s="76"/>
      <c r="Y40" s="76"/>
      <c r="Z40" s="76"/>
    </row>
    <row r="41">
      <c r="J41" s="76"/>
      <c r="K41" s="76"/>
      <c r="L41" s="76"/>
      <c r="M41" s="76"/>
      <c r="N41" s="76"/>
      <c r="O41" s="76"/>
      <c r="P41" s="76"/>
      <c r="Q41" s="76"/>
      <c r="R41" s="76"/>
      <c r="S41" s="76"/>
      <c r="T41" s="76"/>
      <c r="U41" s="76"/>
      <c r="V41" s="76"/>
      <c r="W41" s="76"/>
      <c r="X41" s="76"/>
      <c r="Y41" s="76"/>
      <c r="Z41" s="76"/>
    </row>
    <row r="42">
      <c r="J42" s="76"/>
      <c r="K42" s="76"/>
      <c r="L42" s="76"/>
      <c r="M42" s="76"/>
      <c r="N42" s="76"/>
      <c r="O42" s="76"/>
      <c r="P42" s="76"/>
      <c r="Q42" s="76"/>
      <c r="R42" s="76"/>
      <c r="S42" s="76"/>
      <c r="T42" s="76"/>
      <c r="U42" s="76"/>
      <c r="V42" s="76"/>
      <c r="W42" s="76"/>
      <c r="X42" s="76"/>
      <c r="Y42" s="76"/>
      <c r="Z42" s="76"/>
    </row>
    <row r="43">
      <c r="J43" s="76"/>
      <c r="K43" s="76"/>
      <c r="L43" s="76"/>
      <c r="M43" s="76"/>
      <c r="N43" s="76"/>
      <c r="O43" s="76"/>
      <c r="P43" s="76"/>
      <c r="Q43" s="76"/>
      <c r="R43" s="76"/>
      <c r="S43" s="76"/>
      <c r="T43" s="76"/>
      <c r="U43" s="76"/>
      <c r="V43" s="76"/>
      <c r="W43" s="76"/>
      <c r="X43" s="76"/>
      <c r="Y43" s="76"/>
      <c r="Z43" s="76"/>
    </row>
    <row r="44">
      <c r="J44" s="76"/>
      <c r="K44" s="76"/>
      <c r="L44" s="76"/>
      <c r="M44" s="76"/>
      <c r="N44" s="76"/>
      <c r="O44" s="76"/>
      <c r="P44" s="76"/>
      <c r="Q44" s="76"/>
      <c r="R44" s="76"/>
      <c r="S44" s="76"/>
      <c r="T44" s="76"/>
      <c r="U44" s="76"/>
      <c r="V44" s="76"/>
      <c r="W44" s="76"/>
      <c r="X44" s="76"/>
      <c r="Y44" s="76"/>
      <c r="Z44" s="76"/>
    </row>
    <row r="45">
      <c r="J45" s="76"/>
      <c r="K45" s="76"/>
      <c r="L45" s="76"/>
      <c r="M45" s="76"/>
      <c r="N45" s="76"/>
      <c r="O45" s="76"/>
      <c r="P45" s="76"/>
      <c r="Q45" s="76"/>
      <c r="R45" s="76"/>
      <c r="S45" s="76"/>
      <c r="T45" s="76"/>
      <c r="U45" s="76"/>
      <c r="V45" s="76"/>
      <c r="W45" s="76"/>
      <c r="X45" s="76"/>
      <c r="Y45" s="76"/>
      <c r="Z45" s="76"/>
    </row>
    <row r="46">
      <c r="J46" s="76"/>
      <c r="K46" s="76"/>
      <c r="L46" s="76"/>
      <c r="M46" s="76"/>
      <c r="N46" s="76"/>
      <c r="O46" s="76"/>
      <c r="P46" s="76"/>
      <c r="Q46" s="76"/>
      <c r="R46" s="76"/>
      <c r="S46" s="76"/>
      <c r="T46" s="76"/>
      <c r="U46" s="76"/>
      <c r="V46" s="76"/>
      <c r="W46" s="76"/>
      <c r="X46" s="76"/>
      <c r="Y46" s="76"/>
      <c r="Z46" s="76"/>
    </row>
    <row r="47">
      <c r="J47" s="76"/>
      <c r="K47" s="76"/>
      <c r="L47" s="76"/>
      <c r="M47" s="76"/>
      <c r="N47" s="76"/>
      <c r="O47" s="76"/>
      <c r="P47" s="76"/>
      <c r="Q47" s="76"/>
      <c r="R47" s="76"/>
      <c r="S47" s="76"/>
      <c r="T47" s="76"/>
      <c r="U47" s="76"/>
      <c r="V47" s="76"/>
      <c r="W47" s="76"/>
      <c r="X47" s="76"/>
      <c r="Y47" s="76"/>
      <c r="Z47" s="76"/>
    </row>
    <row r="48">
      <c r="J48" s="76"/>
      <c r="K48" s="76"/>
      <c r="L48" s="76"/>
      <c r="M48" s="76"/>
      <c r="N48" s="76"/>
      <c r="O48" s="76"/>
      <c r="P48" s="76"/>
      <c r="Q48" s="76"/>
      <c r="R48" s="76"/>
      <c r="S48" s="76"/>
      <c r="T48" s="76"/>
      <c r="U48" s="76"/>
      <c r="V48" s="76"/>
      <c r="W48" s="76"/>
      <c r="X48" s="76"/>
      <c r="Y48" s="76"/>
      <c r="Z48" s="76"/>
    </row>
    <row r="49">
      <c r="J49" s="76"/>
      <c r="K49" s="76"/>
      <c r="L49" s="76"/>
      <c r="M49" s="76"/>
      <c r="N49" s="76"/>
      <c r="O49" s="76"/>
      <c r="P49" s="76"/>
      <c r="Q49" s="76"/>
      <c r="R49" s="76"/>
      <c r="S49" s="76"/>
      <c r="T49" s="76"/>
      <c r="U49" s="76"/>
      <c r="V49" s="76"/>
      <c r="W49" s="76"/>
      <c r="X49" s="76"/>
      <c r="Y49" s="76"/>
      <c r="Z49" s="76"/>
    </row>
    <row r="50">
      <c r="J50" s="76"/>
      <c r="K50" s="76"/>
      <c r="L50" s="76"/>
      <c r="M50" s="76"/>
      <c r="N50" s="76"/>
      <c r="O50" s="76"/>
      <c r="P50" s="76"/>
      <c r="Q50" s="76"/>
      <c r="R50" s="76"/>
      <c r="S50" s="76"/>
      <c r="T50" s="76"/>
      <c r="U50" s="76"/>
      <c r="V50" s="76"/>
      <c r="W50" s="76"/>
      <c r="X50" s="76"/>
      <c r="Y50" s="76"/>
      <c r="Z50" s="76"/>
    </row>
    <row r="51">
      <c r="J51" s="76"/>
      <c r="K51" s="76"/>
      <c r="L51" s="76"/>
      <c r="M51" s="76"/>
      <c r="N51" s="76"/>
      <c r="O51" s="76"/>
      <c r="P51" s="76"/>
      <c r="Q51" s="76"/>
      <c r="R51" s="76"/>
      <c r="S51" s="76"/>
      <c r="T51" s="76"/>
      <c r="U51" s="76"/>
      <c r="V51" s="76"/>
      <c r="W51" s="76"/>
      <c r="X51" s="76"/>
      <c r="Y51" s="76"/>
      <c r="Z51" s="76"/>
    </row>
    <row r="52">
      <c r="J52" s="76"/>
      <c r="K52" s="76"/>
      <c r="L52" s="76"/>
      <c r="M52" s="76"/>
      <c r="N52" s="76"/>
      <c r="O52" s="76"/>
      <c r="P52" s="76"/>
      <c r="Q52" s="76"/>
      <c r="R52" s="76"/>
      <c r="S52" s="76"/>
      <c r="T52" s="76"/>
      <c r="U52" s="76"/>
      <c r="V52" s="76"/>
      <c r="W52" s="76"/>
      <c r="X52" s="76"/>
      <c r="Y52" s="76"/>
      <c r="Z52" s="76"/>
    </row>
    <row r="53">
      <c r="J53" s="76"/>
      <c r="K53" s="76"/>
      <c r="L53" s="76"/>
      <c r="M53" s="76"/>
      <c r="N53" s="76"/>
      <c r="O53" s="76"/>
      <c r="P53" s="76"/>
      <c r="Q53" s="76"/>
      <c r="R53" s="76"/>
      <c r="S53" s="76"/>
      <c r="T53" s="76"/>
      <c r="U53" s="76"/>
      <c r="V53" s="76"/>
      <c r="W53" s="76"/>
      <c r="X53" s="76"/>
      <c r="Y53" s="76"/>
      <c r="Z53" s="76"/>
    </row>
    <row r="54">
      <c r="J54" s="76"/>
      <c r="K54" s="76"/>
      <c r="L54" s="76"/>
      <c r="M54" s="76"/>
      <c r="N54" s="76"/>
      <c r="O54" s="76"/>
      <c r="P54" s="76"/>
      <c r="Q54" s="76"/>
      <c r="R54" s="76"/>
      <c r="S54" s="76"/>
      <c r="T54" s="76"/>
      <c r="U54" s="76"/>
      <c r="V54" s="76"/>
      <c r="W54" s="76"/>
      <c r="X54" s="76"/>
      <c r="Y54" s="76"/>
      <c r="Z54" s="76"/>
    </row>
    <row r="55">
      <c r="J55" s="76"/>
      <c r="K55" s="76"/>
      <c r="L55" s="76"/>
      <c r="M55" s="76"/>
      <c r="N55" s="76"/>
      <c r="O55" s="76"/>
      <c r="P55" s="76"/>
      <c r="Q55" s="76"/>
      <c r="R55" s="76"/>
      <c r="S55" s="76"/>
      <c r="T55" s="76"/>
      <c r="U55" s="76"/>
      <c r="V55" s="76"/>
      <c r="W55" s="76"/>
      <c r="X55" s="76"/>
      <c r="Y55" s="76"/>
      <c r="Z55" s="76"/>
    </row>
    <row r="56">
      <c r="J56" s="76"/>
      <c r="K56" s="76"/>
      <c r="L56" s="76"/>
      <c r="M56" s="76"/>
      <c r="N56" s="76"/>
      <c r="O56" s="76"/>
      <c r="P56" s="76"/>
      <c r="Q56" s="76"/>
      <c r="R56" s="76"/>
      <c r="S56" s="76"/>
      <c r="T56" s="76"/>
      <c r="U56" s="76"/>
      <c r="V56" s="76"/>
      <c r="W56" s="76"/>
      <c r="X56" s="76"/>
      <c r="Y56" s="76"/>
      <c r="Z56" s="76"/>
    </row>
    <row r="57">
      <c r="J57" s="76"/>
      <c r="K57" s="76"/>
      <c r="L57" s="76"/>
      <c r="M57" s="76"/>
      <c r="N57" s="76"/>
      <c r="O57" s="76"/>
      <c r="P57" s="76"/>
      <c r="Q57" s="76"/>
      <c r="R57" s="76"/>
      <c r="S57" s="76"/>
      <c r="T57" s="76"/>
      <c r="U57" s="76"/>
      <c r="V57" s="76"/>
      <c r="W57" s="76"/>
      <c r="X57" s="76"/>
      <c r="Y57" s="76"/>
      <c r="Z57" s="76"/>
    </row>
    <row r="58">
      <c r="J58" s="76"/>
      <c r="K58" s="76"/>
      <c r="L58" s="76"/>
      <c r="M58" s="76"/>
      <c r="N58" s="76"/>
      <c r="O58" s="76"/>
      <c r="P58" s="76"/>
      <c r="Q58" s="76"/>
      <c r="R58" s="76"/>
      <c r="S58" s="76"/>
      <c r="T58" s="76"/>
      <c r="U58" s="76"/>
      <c r="V58" s="76"/>
      <c r="W58" s="76"/>
      <c r="X58" s="76"/>
      <c r="Y58" s="76"/>
      <c r="Z58" s="76"/>
    </row>
    <row r="59">
      <c r="J59" s="76"/>
      <c r="K59" s="76"/>
      <c r="L59" s="76"/>
      <c r="M59" s="76"/>
      <c r="N59" s="76"/>
      <c r="O59" s="76"/>
      <c r="P59" s="76"/>
      <c r="Q59" s="76"/>
      <c r="R59" s="76"/>
      <c r="S59" s="76"/>
      <c r="T59" s="76"/>
      <c r="U59" s="76"/>
      <c r="V59" s="76"/>
      <c r="W59" s="76"/>
      <c r="X59" s="76"/>
      <c r="Y59" s="76"/>
      <c r="Z59" s="76"/>
    </row>
    <row r="60">
      <c r="J60" s="76"/>
      <c r="K60" s="76"/>
      <c r="L60" s="76"/>
      <c r="M60" s="76"/>
      <c r="N60" s="76"/>
      <c r="O60" s="76"/>
      <c r="P60" s="76"/>
      <c r="Q60" s="76"/>
      <c r="R60" s="76"/>
      <c r="S60" s="76"/>
      <c r="T60" s="76"/>
      <c r="U60" s="76"/>
      <c r="V60" s="76"/>
      <c r="W60" s="76"/>
      <c r="X60" s="76"/>
      <c r="Y60" s="76"/>
      <c r="Z60" s="76"/>
    </row>
    <row r="61">
      <c r="J61" s="76"/>
      <c r="K61" s="76"/>
      <c r="L61" s="76"/>
      <c r="M61" s="76"/>
      <c r="N61" s="76"/>
      <c r="O61" s="76"/>
      <c r="P61" s="76"/>
      <c r="Q61" s="76"/>
      <c r="R61" s="76"/>
      <c r="S61" s="76"/>
      <c r="T61" s="76"/>
      <c r="U61" s="76"/>
      <c r="V61" s="76"/>
      <c r="W61" s="76"/>
      <c r="X61" s="76"/>
      <c r="Y61" s="76"/>
      <c r="Z61" s="76"/>
    </row>
    <row r="62">
      <c r="J62" s="76"/>
      <c r="K62" s="76"/>
      <c r="L62" s="76"/>
      <c r="M62" s="76"/>
      <c r="N62" s="76"/>
      <c r="O62" s="76"/>
      <c r="P62" s="76"/>
      <c r="Q62" s="76"/>
      <c r="R62" s="76"/>
      <c r="S62" s="76"/>
      <c r="T62" s="76"/>
      <c r="U62" s="76"/>
      <c r="V62" s="76"/>
      <c r="W62" s="76"/>
      <c r="X62" s="76"/>
      <c r="Y62" s="76"/>
      <c r="Z62" s="76"/>
    </row>
    <row r="63">
      <c r="J63" s="76"/>
      <c r="K63" s="76"/>
      <c r="L63" s="76"/>
      <c r="M63" s="76"/>
      <c r="N63" s="76"/>
      <c r="O63" s="76"/>
      <c r="P63" s="76"/>
      <c r="Q63" s="76"/>
      <c r="R63" s="76"/>
      <c r="S63" s="76"/>
      <c r="T63" s="76"/>
      <c r="U63" s="76"/>
      <c r="V63" s="76"/>
      <c r="W63" s="76"/>
      <c r="X63" s="76"/>
      <c r="Y63" s="76"/>
      <c r="Z63" s="76"/>
    </row>
    <row r="64">
      <c r="J64" s="76"/>
      <c r="K64" s="76"/>
      <c r="L64" s="76"/>
      <c r="M64" s="76"/>
      <c r="N64" s="76"/>
      <c r="O64" s="76"/>
      <c r="P64" s="76"/>
      <c r="Q64" s="76"/>
      <c r="R64" s="76"/>
      <c r="S64" s="76"/>
      <c r="T64" s="76"/>
      <c r="U64" s="76"/>
      <c r="V64" s="76"/>
      <c r="W64" s="76"/>
      <c r="X64" s="76"/>
      <c r="Y64" s="76"/>
      <c r="Z64" s="76"/>
    </row>
    <row r="65">
      <c r="J65" s="76"/>
      <c r="K65" s="76"/>
      <c r="L65" s="76"/>
      <c r="M65" s="76"/>
      <c r="N65" s="76"/>
      <c r="O65" s="76"/>
      <c r="P65" s="76"/>
      <c r="Q65" s="76"/>
      <c r="R65" s="76"/>
      <c r="S65" s="76"/>
      <c r="T65" s="76"/>
      <c r="U65" s="76"/>
      <c r="V65" s="76"/>
      <c r="W65" s="76"/>
      <c r="X65" s="76"/>
      <c r="Y65" s="76"/>
      <c r="Z65" s="76"/>
    </row>
    <row r="66">
      <c r="J66" s="76"/>
      <c r="K66" s="76"/>
      <c r="L66" s="76"/>
      <c r="M66" s="76"/>
      <c r="N66" s="76"/>
      <c r="O66" s="76"/>
      <c r="P66" s="76"/>
      <c r="Q66" s="76"/>
      <c r="R66" s="76"/>
      <c r="S66" s="76"/>
      <c r="T66" s="76"/>
      <c r="U66" s="76"/>
      <c r="V66" s="76"/>
      <c r="W66" s="76"/>
      <c r="X66" s="76"/>
      <c r="Y66" s="76"/>
      <c r="Z66" s="76"/>
    </row>
    <row r="67">
      <c r="J67" s="76"/>
      <c r="K67" s="76"/>
      <c r="L67" s="76"/>
      <c r="M67" s="76"/>
      <c r="N67" s="76"/>
      <c r="O67" s="76"/>
      <c r="P67" s="76"/>
      <c r="Q67" s="76"/>
      <c r="R67" s="76"/>
      <c r="S67" s="76"/>
      <c r="T67" s="76"/>
      <c r="U67" s="76"/>
      <c r="V67" s="76"/>
      <c r="W67" s="76"/>
      <c r="X67" s="76"/>
      <c r="Y67" s="76"/>
      <c r="Z67" s="76"/>
    </row>
    <row r="68">
      <c r="J68" s="76"/>
      <c r="K68" s="76"/>
      <c r="L68" s="76"/>
      <c r="M68" s="76"/>
      <c r="N68" s="76"/>
      <c r="O68" s="76"/>
      <c r="P68" s="76"/>
      <c r="Q68" s="76"/>
      <c r="R68" s="76"/>
      <c r="S68" s="76"/>
      <c r="T68" s="76"/>
      <c r="U68" s="76"/>
      <c r="V68" s="76"/>
      <c r="W68" s="76"/>
      <c r="X68" s="76"/>
      <c r="Y68" s="76"/>
      <c r="Z68" s="76"/>
    </row>
    <row r="69">
      <c r="J69" s="76"/>
      <c r="K69" s="76"/>
      <c r="L69" s="76"/>
      <c r="M69" s="76"/>
      <c r="N69" s="76"/>
      <c r="O69" s="76"/>
      <c r="P69" s="76"/>
      <c r="Q69" s="76"/>
      <c r="R69" s="76"/>
      <c r="S69" s="76"/>
      <c r="T69" s="76"/>
      <c r="U69" s="76"/>
      <c r="V69" s="76"/>
      <c r="W69" s="76"/>
      <c r="X69" s="76"/>
      <c r="Y69" s="76"/>
      <c r="Z69" s="76"/>
    </row>
    <row r="70">
      <c r="J70" s="76"/>
      <c r="K70" s="76"/>
      <c r="L70" s="76"/>
      <c r="M70" s="76"/>
      <c r="N70" s="76"/>
      <c r="O70" s="76"/>
      <c r="P70" s="76"/>
      <c r="Q70" s="76"/>
      <c r="R70" s="76"/>
      <c r="S70" s="76"/>
      <c r="T70" s="76"/>
      <c r="U70" s="76"/>
      <c r="V70" s="76"/>
      <c r="W70" s="76"/>
      <c r="X70" s="76"/>
      <c r="Y70" s="76"/>
      <c r="Z70" s="76"/>
    </row>
    <row r="71">
      <c r="J71" s="76"/>
      <c r="K71" s="76"/>
      <c r="L71" s="76"/>
      <c r="M71" s="76"/>
      <c r="N71" s="76"/>
      <c r="O71" s="76"/>
      <c r="P71" s="76"/>
      <c r="Q71" s="76"/>
      <c r="R71" s="76"/>
      <c r="S71" s="76"/>
      <c r="T71" s="76"/>
      <c r="U71" s="76"/>
      <c r="V71" s="76"/>
      <c r="W71" s="76"/>
      <c r="X71" s="76"/>
      <c r="Y71" s="76"/>
      <c r="Z71" s="76"/>
    </row>
    <row r="72">
      <c r="J72" s="76"/>
      <c r="K72" s="76"/>
      <c r="L72" s="76"/>
      <c r="M72" s="76"/>
      <c r="N72" s="76"/>
      <c r="O72" s="76"/>
      <c r="P72" s="76"/>
      <c r="Q72" s="76"/>
      <c r="R72" s="76"/>
      <c r="S72" s="76"/>
      <c r="T72" s="76"/>
      <c r="U72" s="76"/>
      <c r="V72" s="76"/>
      <c r="W72" s="76"/>
      <c r="X72" s="76"/>
      <c r="Y72" s="76"/>
      <c r="Z72" s="76"/>
    </row>
    <row r="73">
      <c r="J73" s="76"/>
      <c r="K73" s="76"/>
      <c r="L73" s="76"/>
      <c r="M73" s="76"/>
      <c r="N73" s="76"/>
      <c r="O73" s="76"/>
      <c r="P73" s="76"/>
      <c r="Q73" s="76"/>
      <c r="R73" s="76"/>
      <c r="S73" s="76"/>
      <c r="T73" s="76"/>
      <c r="U73" s="76"/>
      <c r="V73" s="76"/>
      <c r="W73" s="76"/>
      <c r="X73" s="76"/>
      <c r="Y73" s="76"/>
      <c r="Z73" s="76"/>
    </row>
    <row r="74">
      <c r="J74" s="76"/>
      <c r="K74" s="76"/>
      <c r="L74" s="76"/>
      <c r="M74" s="76"/>
      <c r="N74" s="76"/>
      <c r="O74" s="76"/>
      <c r="P74" s="76"/>
      <c r="Q74" s="76"/>
      <c r="R74" s="76"/>
      <c r="S74" s="76"/>
      <c r="T74" s="76"/>
      <c r="U74" s="76"/>
      <c r="V74" s="76"/>
      <c r="W74" s="76"/>
      <c r="X74" s="76"/>
      <c r="Y74" s="76"/>
      <c r="Z74" s="76"/>
    </row>
    <row r="75">
      <c r="J75" s="76"/>
      <c r="K75" s="76"/>
      <c r="L75" s="76"/>
      <c r="M75" s="76"/>
      <c r="N75" s="76"/>
      <c r="O75" s="76"/>
      <c r="P75" s="76"/>
      <c r="Q75" s="76"/>
      <c r="R75" s="76"/>
      <c r="S75" s="76"/>
      <c r="T75" s="76"/>
      <c r="U75" s="76"/>
      <c r="V75" s="76"/>
      <c r="W75" s="76"/>
      <c r="X75" s="76"/>
      <c r="Y75" s="76"/>
      <c r="Z75" s="76"/>
    </row>
    <row r="76">
      <c r="J76" s="76"/>
      <c r="K76" s="76"/>
      <c r="L76" s="76"/>
      <c r="M76" s="76"/>
      <c r="N76" s="76"/>
      <c r="O76" s="76"/>
      <c r="P76" s="76"/>
      <c r="Q76" s="76"/>
      <c r="R76" s="76"/>
      <c r="S76" s="76"/>
      <c r="T76" s="76"/>
      <c r="U76" s="76"/>
      <c r="V76" s="76"/>
      <c r="W76" s="76"/>
      <c r="X76" s="76"/>
      <c r="Y76" s="76"/>
      <c r="Z76" s="76"/>
    </row>
    <row r="77">
      <c r="J77" s="76"/>
      <c r="K77" s="76"/>
      <c r="L77" s="76"/>
      <c r="M77" s="76"/>
      <c r="N77" s="76"/>
      <c r="O77" s="76"/>
      <c r="P77" s="76"/>
      <c r="Q77" s="76"/>
      <c r="R77" s="76"/>
      <c r="S77" s="76"/>
      <c r="T77" s="76"/>
      <c r="U77" s="76"/>
      <c r="V77" s="76"/>
      <c r="W77" s="76"/>
      <c r="X77" s="76"/>
      <c r="Y77" s="76"/>
      <c r="Z77" s="76"/>
    </row>
    <row r="78">
      <c r="J78" s="76"/>
      <c r="K78" s="76"/>
      <c r="L78" s="76"/>
      <c r="M78" s="76"/>
      <c r="N78" s="76"/>
      <c r="O78" s="76"/>
      <c r="P78" s="76"/>
      <c r="Q78" s="76"/>
      <c r="R78" s="76"/>
      <c r="S78" s="76"/>
      <c r="T78" s="76"/>
      <c r="U78" s="76"/>
      <c r="V78" s="76"/>
      <c r="W78" s="76"/>
      <c r="X78" s="76"/>
      <c r="Y78" s="76"/>
      <c r="Z78" s="76"/>
    </row>
    <row r="79">
      <c r="J79" s="76"/>
      <c r="K79" s="76"/>
      <c r="L79" s="76"/>
      <c r="M79" s="76"/>
      <c r="N79" s="76"/>
      <c r="O79" s="76"/>
      <c r="P79" s="76"/>
      <c r="Q79" s="76"/>
      <c r="R79" s="76"/>
      <c r="S79" s="76"/>
      <c r="T79" s="76"/>
      <c r="U79" s="76"/>
      <c r="V79" s="76"/>
      <c r="W79" s="76"/>
      <c r="X79" s="76"/>
      <c r="Y79" s="76"/>
      <c r="Z79" s="76"/>
    </row>
    <row r="80">
      <c r="J80" s="76"/>
      <c r="K80" s="76"/>
      <c r="L80" s="76"/>
      <c r="M80" s="76"/>
      <c r="N80" s="76"/>
      <c r="O80" s="76"/>
      <c r="P80" s="76"/>
      <c r="Q80" s="76"/>
      <c r="R80" s="76"/>
      <c r="S80" s="76"/>
      <c r="T80" s="76"/>
      <c r="U80" s="76"/>
      <c r="V80" s="76"/>
      <c r="W80" s="76"/>
      <c r="X80" s="76"/>
      <c r="Y80" s="76"/>
      <c r="Z80" s="76"/>
    </row>
    <row r="81">
      <c r="J81" s="76"/>
      <c r="K81" s="76"/>
      <c r="L81" s="76"/>
      <c r="M81" s="76"/>
      <c r="N81" s="76"/>
      <c r="O81" s="76"/>
      <c r="P81" s="76"/>
      <c r="Q81" s="76"/>
      <c r="R81" s="76"/>
      <c r="S81" s="76"/>
      <c r="T81" s="76"/>
      <c r="U81" s="76"/>
      <c r="V81" s="76"/>
      <c r="W81" s="76"/>
      <c r="X81" s="76"/>
      <c r="Y81" s="76"/>
      <c r="Z81" s="76"/>
    </row>
    <row r="82">
      <c r="J82" s="76"/>
      <c r="K82" s="76"/>
      <c r="L82" s="76"/>
      <c r="M82" s="76"/>
      <c r="N82" s="76"/>
      <c r="O82" s="76"/>
      <c r="P82" s="76"/>
      <c r="Q82" s="76"/>
      <c r="R82" s="76"/>
      <c r="S82" s="76"/>
      <c r="T82" s="76"/>
      <c r="U82" s="76"/>
      <c r="V82" s="76"/>
      <c r="W82" s="76"/>
      <c r="X82" s="76"/>
      <c r="Y82" s="76"/>
      <c r="Z82" s="76"/>
    </row>
    <row r="83">
      <c r="J83" s="76"/>
      <c r="K83" s="76"/>
      <c r="L83" s="76"/>
      <c r="M83" s="76"/>
      <c r="N83" s="76"/>
      <c r="O83" s="76"/>
      <c r="P83" s="76"/>
      <c r="Q83" s="76"/>
      <c r="R83" s="76"/>
      <c r="S83" s="76"/>
      <c r="T83" s="76"/>
      <c r="U83" s="76"/>
      <c r="V83" s="76"/>
      <c r="W83" s="76"/>
      <c r="X83" s="76"/>
      <c r="Y83" s="76"/>
      <c r="Z83" s="76"/>
    </row>
    <row r="84">
      <c r="J84" s="76"/>
      <c r="K84" s="76"/>
      <c r="L84" s="76"/>
      <c r="M84" s="76"/>
      <c r="N84" s="76"/>
      <c r="O84" s="76"/>
      <c r="P84" s="76"/>
      <c r="Q84" s="76"/>
      <c r="R84" s="76"/>
      <c r="S84" s="76"/>
      <c r="T84" s="76"/>
      <c r="U84" s="76"/>
      <c r="V84" s="76"/>
      <c r="W84" s="76"/>
      <c r="X84" s="76"/>
      <c r="Y84" s="76"/>
      <c r="Z84" s="76"/>
    </row>
    <row r="85">
      <c r="J85" s="76"/>
      <c r="K85" s="76"/>
      <c r="L85" s="76"/>
      <c r="M85" s="76"/>
      <c r="N85" s="76"/>
      <c r="O85" s="76"/>
      <c r="P85" s="76"/>
      <c r="Q85" s="76"/>
      <c r="R85" s="76"/>
      <c r="S85" s="76"/>
      <c r="T85" s="76"/>
      <c r="U85" s="76"/>
      <c r="V85" s="76"/>
      <c r="W85" s="76"/>
      <c r="X85" s="76"/>
      <c r="Y85" s="76"/>
      <c r="Z85" s="76"/>
    </row>
    <row r="86">
      <c r="J86" s="76"/>
      <c r="K86" s="76"/>
      <c r="L86" s="76"/>
      <c r="M86" s="76"/>
      <c r="N86" s="76"/>
      <c r="O86" s="76"/>
      <c r="P86" s="76"/>
      <c r="Q86" s="76"/>
      <c r="R86" s="76"/>
      <c r="S86" s="76"/>
      <c r="T86" s="76"/>
      <c r="U86" s="76"/>
      <c r="V86" s="76"/>
      <c r="W86" s="76"/>
      <c r="X86" s="76"/>
      <c r="Y86" s="76"/>
      <c r="Z86" s="76"/>
    </row>
    <row r="87">
      <c r="J87" s="76"/>
      <c r="K87" s="76"/>
      <c r="L87" s="76"/>
      <c r="M87" s="76"/>
      <c r="N87" s="76"/>
      <c r="O87" s="76"/>
      <c r="P87" s="76"/>
      <c r="Q87" s="76"/>
      <c r="R87" s="76"/>
      <c r="S87" s="76"/>
      <c r="T87" s="76"/>
      <c r="U87" s="76"/>
      <c r="V87" s="76"/>
      <c r="W87" s="76"/>
      <c r="X87" s="76"/>
      <c r="Y87" s="76"/>
      <c r="Z87" s="76"/>
    </row>
    <row r="88">
      <c r="J88" s="76"/>
      <c r="K88" s="76"/>
      <c r="L88" s="76"/>
      <c r="M88" s="76"/>
      <c r="N88" s="76"/>
      <c r="O88" s="76"/>
      <c r="P88" s="76"/>
      <c r="Q88" s="76"/>
      <c r="R88" s="76"/>
      <c r="S88" s="76"/>
      <c r="T88" s="76"/>
      <c r="U88" s="76"/>
      <c r="V88" s="76"/>
      <c r="W88" s="76"/>
      <c r="X88" s="76"/>
      <c r="Y88" s="76"/>
      <c r="Z88" s="76"/>
    </row>
    <row r="89">
      <c r="J89" s="76"/>
      <c r="K89" s="76"/>
      <c r="L89" s="76"/>
      <c r="M89" s="76"/>
      <c r="N89" s="76"/>
      <c r="O89" s="76"/>
      <c r="P89" s="76"/>
      <c r="Q89" s="76"/>
      <c r="R89" s="76"/>
      <c r="S89" s="76"/>
      <c r="T89" s="76"/>
      <c r="U89" s="76"/>
      <c r="V89" s="76"/>
      <c r="W89" s="76"/>
      <c r="X89" s="76"/>
      <c r="Y89" s="76"/>
      <c r="Z89" s="76"/>
    </row>
    <row r="90">
      <c r="J90" s="76"/>
      <c r="K90" s="76"/>
      <c r="L90" s="76"/>
      <c r="M90" s="76"/>
      <c r="N90" s="76"/>
      <c r="O90" s="76"/>
      <c r="P90" s="76"/>
      <c r="Q90" s="76"/>
      <c r="R90" s="76"/>
      <c r="S90" s="76"/>
      <c r="T90" s="76"/>
      <c r="U90" s="76"/>
      <c r="V90" s="76"/>
      <c r="W90" s="76"/>
      <c r="X90" s="76"/>
      <c r="Y90" s="76"/>
      <c r="Z90" s="76"/>
    </row>
    <row r="91">
      <c r="J91" s="76"/>
      <c r="K91" s="76"/>
      <c r="L91" s="76"/>
      <c r="M91" s="76"/>
      <c r="N91" s="76"/>
      <c r="O91" s="76"/>
      <c r="P91" s="76"/>
      <c r="Q91" s="76"/>
      <c r="R91" s="76"/>
      <c r="S91" s="76"/>
      <c r="T91" s="76"/>
      <c r="U91" s="76"/>
      <c r="V91" s="76"/>
      <c r="W91" s="76"/>
      <c r="X91" s="76"/>
      <c r="Y91" s="76"/>
      <c r="Z91" s="76"/>
    </row>
    <row r="92">
      <c r="J92" s="76"/>
      <c r="K92" s="76"/>
      <c r="L92" s="76"/>
      <c r="M92" s="76"/>
      <c r="N92" s="76"/>
      <c r="O92" s="76"/>
      <c r="P92" s="76"/>
      <c r="Q92" s="76"/>
      <c r="R92" s="76"/>
      <c r="S92" s="76"/>
      <c r="T92" s="76"/>
      <c r="U92" s="76"/>
      <c r="V92" s="76"/>
      <c r="W92" s="76"/>
      <c r="X92" s="76"/>
      <c r="Y92" s="76"/>
      <c r="Z92" s="76"/>
    </row>
    <row r="93">
      <c r="J93" s="76"/>
      <c r="K93" s="76"/>
      <c r="L93" s="76"/>
      <c r="M93" s="76"/>
      <c r="N93" s="76"/>
      <c r="O93" s="76"/>
      <c r="P93" s="76"/>
      <c r="Q93" s="76"/>
      <c r="R93" s="76"/>
      <c r="S93" s="76"/>
      <c r="T93" s="76"/>
      <c r="U93" s="76"/>
      <c r="V93" s="76"/>
      <c r="W93" s="76"/>
      <c r="X93" s="76"/>
      <c r="Y93" s="76"/>
      <c r="Z93" s="76"/>
    </row>
    <row r="94">
      <c r="J94" s="76"/>
      <c r="K94" s="76"/>
      <c r="L94" s="76"/>
      <c r="M94" s="76"/>
      <c r="N94" s="76"/>
      <c r="O94" s="76"/>
      <c r="P94" s="76"/>
      <c r="Q94" s="76"/>
      <c r="R94" s="76"/>
      <c r="S94" s="76"/>
      <c r="T94" s="76"/>
      <c r="U94" s="76"/>
      <c r="V94" s="76"/>
      <c r="W94" s="76"/>
      <c r="X94" s="76"/>
      <c r="Y94" s="76"/>
      <c r="Z94" s="76"/>
    </row>
    <row r="95">
      <c r="J95" s="76"/>
      <c r="K95" s="76"/>
      <c r="L95" s="76"/>
      <c r="M95" s="76"/>
      <c r="N95" s="76"/>
      <c r="O95" s="76"/>
      <c r="P95" s="76"/>
      <c r="Q95" s="76"/>
      <c r="R95" s="76"/>
      <c r="S95" s="76"/>
      <c r="T95" s="76"/>
      <c r="U95" s="76"/>
      <c r="V95" s="76"/>
      <c r="W95" s="76"/>
      <c r="X95" s="76"/>
      <c r="Y95" s="76"/>
      <c r="Z95" s="76"/>
    </row>
    <row r="96">
      <c r="J96" s="76"/>
      <c r="K96" s="76"/>
      <c r="L96" s="76"/>
      <c r="M96" s="76"/>
      <c r="N96" s="76"/>
      <c r="O96" s="76"/>
      <c r="P96" s="76"/>
      <c r="Q96" s="76"/>
      <c r="R96" s="76"/>
      <c r="S96" s="76"/>
      <c r="T96" s="76"/>
      <c r="U96" s="76"/>
      <c r="V96" s="76"/>
      <c r="W96" s="76"/>
      <c r="X96" s="76"/>
      <c r="Y96" s="76"/>
      <c r="Z96" s="76"/>
    </row>
    <row r="97">
      <c r="J97" s="76"/>
      <c r="K97" s="76"/>
      <c r="L97" s="76"/>
      <c r="M97" s="76"/>
      <c r="N97" s="76"/>
      <c r="O97" s="76"/>
      <c r="P97" s="76"/>
      <c r="Q97" s="76"/>
      <c r="R97" s="76"/>
      <c r="S97" s="76"/>
      <c r="T97" s="76"/>
      <c r="U97" s="76"/>
      <c r="V97" s="76"/>
      <c r="W97" s="76"/>
      <c r="X97" s="76"/>
      <c r="Y97" s="76"/>
      <c r="Z97" s="76"/>
    </row>
    <row r="98">
      <c r="J98" s="76"/>
      <c r="K98" s="76"/>
      <c r="L98" s="76"/>
      <c r="M98" s="76"/>
      <c r="N98" s="76"/>
      <c r="O98" s="76"/>
      <c r="P98" s="76"/>
      <c r="Q98" s="76"/>
      <c r="R98" s="76"/>
      <c r="S98" s="76"/>
      <c r="T98" s="76"/>
      <c r="U98" s="76"/>
      <c r="V98" s="76"/>
      <c r="W98" s="76"/>
      <c r="X98" s="76"/>
      <c r="Y98" s="76"/>
      <c r="Z98" s="76"/>
    </row>
    <row r="99">
      <c r="J99" s="76"/>
      <c r="K99" s="76"/>
      <c r="L99" s="76"/>
      <c r="M99" s="76"/>
      <c r="N99" s="76"/>
      <c r="O99" s="76"/>
      <c r="P99" s="76"/>
      <c r="Q99" s="76"/>
      <c r="R99" s="76"/>
      <c r="S99" s="76"/>
      <c r="T99" s="76"/>
      <c r="U99" s="76"/>
      <c r="V99" s="76"/>
      <c r="W99" s="76"/>
      <c r="X99" s="76"/>
      <c r="Y99" s="76"/>
      <c r="Z99" s="76"/>
    </row>
    <row r="100">
      <c r="J100" s="76"/>
      <c r="K100" s="76"/>
      <c r="L100" s="76"/>
      <c r="M100" s="76"/>
      <c r="N100" s="76"/>
      <c r="O100" s="76"/>
      <c r="P100" s="76"/>
      <c r="Q100" s="76"/>
      <c r="R100" s="76"/>
      <c r="S100" s="76"/>
      <c r="T100" s="76"/>
      <c r="U100" s="76"/>
      <c r="V100" s="76"/>
      <c r="W100" s="76"/>
      <c r="X100" s="76"/>
      <c r="Y100" s="76"/>
      <c r="Z100" s="76"/>
    </row>
    <row r="101">
      <c r="J101" s="76"/>
      <c r="K101" s="76"/>
      <c r="L101" s="76"/>
      <c r="M101" s="76"/>
      <c r="N101" s="76"/>
      <c r="O101" s="76"/>
      <c r="P101" s="76"/>
      <c r="Q101" s="76"/>
      <c r="R101" s="76"/>
      <c r="S101" s="76"/>
      <c r="T101" s="76"/>
      <c r="U101" s="76"/>
      <c r="V101" s="76"/>
      <c r="W101" s="76"/>
      <c r="X101" s="76"/>
      <c r="Y101" s="76"/>
      <c r="Z101" s="76"/>
    </row>
    <row r="102">
      <c r="J102" s="76"/>
      <c r="K102" s="76"/>
      <c r="L102" s="76"/>
      <c r="M102" s="76"/>
      <c r="N102" s="76"/>
      <c r="O102" s="76"/>
      <c r="P102" s="76"/>
      <c r="Q102" s="76"/>
      <c r="R102" s="76"/>
      <c r="S102" s="76"/>
      <c r="T102" s="76"/>
      <c r="U102" s="76"/>
      <c r="V102" s="76"/>
      <c r="W102" s="76"/>
      <c r="X102" s="76"/>
      <c r="Y102" s="76"/>
      <c r="Z102" s="76"/>
    </row>
    <row r="103">
      <c r="J103" s="76"/>
      <c r="K103" s="76"/>
      <c r="L103" s="76"/>
      <c r="M103" s="76"/>
      <c r="N103" s="76"/>
      <c r="O103" s="76"/>
      <c r="P103" s="76"/>
      <c r="Q103" s="76"/>
      <c r="R103" s="76"/>
      <c r="S103" s="76"/>
      <c r="T103" s="76"/>
      <c r="U103" s="76"/>
      <c r="V103" s="76"/>
      <c r="W103" s="76"/>
      <c r="X103" s="76"/>
      <c r="Y103" s="76"/>
      <c r="Z103" s="76"/>
    </row>
    <row r="104">
      <c r="J104" s="76"/>
      <c r="K104" s="76"/>
      <c r="L104" s="76"/>
      <c r="M104" s="76"/>
      <c r="N104" s="76"/>
      <c r="O104" s="76"/>
      <c r="P104" s="76"/>
      <c r="Q104" s="76"/>
      <c r="R104" s="76"/>
      <c r="S104" s="76"/>
      <c r="T104" s="76"/>
      <c r="U104" s="76"/>
      <c r="V104" s="76"/>
      <c r="W104" s="76"/>
      <c r="X104" s="76"/>
      <c r="Y104" s="76"/>
      <c r="Z104" s="76"/>
    </row>
    <row r="105">
      <c r="J105" s="76"/>
      <c r="K105" s="76"/>
      <c r="L105" s="76"/>
      <c r="M105" s="76"/>
      <c r="N105" s="76"/>
      <c r="O105" s="76"/>
      <c r="P105" s="76"/>
      <c r="Q105" s="76"/>
      <c r="R105" s="76"/>
      <c r="S105" s="76"/>
      <c r="T105" s="76"/>
      <c r="U105" s="76"/>
      <c r="V105" s="76"/>
      <c r="W105" s="76"/>
      <c r="X105" s="76"/>
      <c r="Y105" s="76"/>
      <c r="Z105" s="76"/>
    </row>
    <row r="106">
      <c r="J106" s="76"/>
      <c r="K106" s="76"/>
      <c r="L106" s="76"/>
      <c r="M106" s="76"/>
      <c r="N106" s="76"/>
      <c r="O106" s="76"/>
      <c r="P106" s="76"/>
      <c r="Q106" s="76"/>
      <c r="R106" s="76"/>
      <c r="S106" s="76"/>
      <c r="T106" s="76"/>
      <c r="U106" s="76"/>
      <c r="V106" s="76"/>
      <c r="W106" s="76"/>
      <c r="X106" s="76"/>
      <c r="Y106" s="76"/>
      <c r="Z106" s="76"/>
    </row>
    <row r="107">
      <c r="J107" s="76"/>
      <c r="K107" s="76"/>
      <c r="L107" s="76"/>
      <c r="M107" s="76"/>
      <c r="N107" s="76"/>
      <c r="O107" s="76"/>
      <c r="P107" s="76"/>
      <c r="Q107" s="76"/>
      <c r="R107" s="76"/>
      <c r="S107" s="76"/>
      <c r="T107" s="76"/>
      <c r="U107" s="76"/>
      <c r="V107" s="76"/>
      <c r="W107" s="76"/>
      <c r="X107" s="76"/>
      <c r="Y107" s="76"/>
      <c r="Z107" s="76"/>
    </row>
    <row r="108">
      <c r="J108" s="76"/>
      <c r="K108" s="76"/>
      <c r="L108" s="76"/>
      <c r="M108" s="76"/>
      <c r="N108" s="76"/>
      <c r="O108" s="76"/>
      <c r="P108" s="76"/>
      <c r="Q108" s="76"/>
      <c r="R108" s="76"/>
      <c r="S108" s="76"/>
      <c r="T108" s="76"/>
      <c r="U108" s="76"/>
      <c r="V108" s="76"/>
      <c r="W108" s="76"/>
      <c r="X108" s="76"/>
      <c r="Y108" s="76"/>
      <c r="Z108" s="76"/>
    </row>
    <row r="109">
      <c r="J109" s="76"/>
      <c r="K109" s="76"/>
      <c r="L109" s="76"/>
      <c r="M109" s="76"/>
      <c r="N109" s="76"/>
      <c r="O109" s="76"/>
      <c r="P109" s="76"/>
      <c r="Q109" s="76"/>
      <c r="R109" s="76"/>
      <c r="S109" s="76"/>
      <c r="T109" s="76"/>
      <c r="U109" s="76"/>
      <c r="V109" s="76"/>
      <c r="W109" s="76"/>
      <c r="X109" s="76"/>
      <c r="Y109" s="76"/>
      <c r="Z109" s="76"/>
    </row>
    <row r="110">
      <c r="J110" s="76"/>
      <c r="K110" s="76"/>
      <c r="L110" s="76"/>
      <c r="M110" s="76"/>
      <c r="N110" s="76"/>
      <c r="O110" s="76"/>
      <c r="P110" s="76"/>
      <c r="Q110" s="76"/>
      <c r="R110" s="76"/>
      <c r="S110" s="76"/>
      <c r="T110" s="76"/>
      <c r="U110" s="76"/>
      <c r="V110" s="76"/>
      <c r="W110" s="76"/>
      <c r="X110" s="76"/>
      <c r="Y110" s="76"/>
      <c r="Z110" s="76"/>
    </row>
    <row r="111">
      <c r="J111" s="76"/>
      <c r="K111" s="76"/>
      <c r="L111" s="76"/>
      <c r="M111" s="76"/>
      <c r="N111" s="76"/>
      <c r="O111" s="76"/>
      <c r="P111" s="76"/>
      <c r="Q111" s="76"/>
      <c r="R111" s="76"/>
      <c r="S111" s="76"/>
      <c r="T111" s="76"/>
      <c r="U111" s="76"/>
      <c r="V111" s="76"/>
      <c r="W111" s="76"/>
      <c r="X111" s="76"/>
      <c r="Y111" s="76"/>
      <c r="Z111" s="76"/>
    </row>
    <row r="112">
      <c r="J112" s="76"/>
      <c r="K112" s="76"/>
      <c r="L112" s="76"/>
      <c r="M112" s="76"/>
      <c r="N112" s="76"/>
      <c r="O112" s="76"/>
      <c r="P112" s="76"/>
      <c r="Q112" s="76"/>
      <c r="R112" s="76"/>
      <c r="S112" s="76"/>
      <c r="T112" s="76"/>
      <c r="U112" s="76"/>
      <c r="V112" s="76"/>
      <c r="W112" s="76"/>
      <c r="X112" s="76"/>
      <c r="Y112" s="76"/>
      <c r="Z112" s="76"/>
    </row>
    <row r="113">
      <c r="J113" s="76"/>
      <c r="K113" s="76"/>
      <c r="L113" s="76"/>
      <c r="M113" s="76"/>
      <c r="N113" s="76"/>
      <c r="O113" s="76"/>
      <c r="P113" s="76"/>
      <c r="Q113" s="76"/>
      <c r="R113" s="76"/>
      <c r="S113" s="76"/>
      <c r="T113" s="76"/>
      <c r="U113" s="76"/>
      <c r="V113" s="76"/>
      <c r="W113" s="76"/>
      <c r="X113" s="76"/>
      <c r="Y113" s="76"/>
      <c r="Z113" s="76"/>
    </row>
    <row r="114">
      <c r="J114" s="76"/>
      <c r="K114" s="76"/>
      <c r="L114" s="76"/>
      <c r="M114" s="76"/>
      <c r="N114" s="76"/>
      <c r="O114" s="76"/>
      <c r="P114" s="76"/>
      <c r="Q114" s="76"/>
      <c r="R114" s="76"/>
      <c r="S114" s="76"/>
      <c r="T114" s="76"/>
      <c r="U114" s="76"/>
      <c r="V114" s="76"/>
      <c r="W114" s="76"/>
      <c r="X114" s="76"/>
      <c r="Y114" s="76"/>
      <c r="Z114" s="76"/>
    </row>
    <row r="115">
      <c r="J115" s="76"/>
      <c r="K115" s="76"/>
      <c r="L115" s="76"/>
      <c r="M115" s="76"/>
      <c r="N115" s="76"/>
      <c r="O115" s="76"/>
      <c r="P115" s="76"/>
      <c r="Q115" s="76"/>
      <c r="R115" s="76"/>
      <c r="S115" s="76"/>
      <c r="T115" s="76"/>
      <c r="U115" s="76"/>
      <c r="V115" s="76"/>
      <c r="W115" s="76"/>
      <c r="X115" s="76"/>
      <c r="Y115" s="76"/>
      <c r="Z115" s="76"/>
    </row>
    <row r="116">
      <c r="J116" s="76"/>
      <c r="K116" s="76"/>
      <c r="L116" s="76"/>
      <c r="M116" s="76"/>
      <c r="N116" s="76"/>
      <c r="O116" s="76"/>
      <c r="P116" s="76"/>
      <c r="Q116" s="76"/>
      <c r="R116" s="76"/>
      <c r="S116" s="76"/>
      <c r="T116" s="76"/>
      <c r="U116" s="76"/>
      <c r="V116" s="76"/>
      <c r="W116" s="76"/>
      <c r="X116" s="76"/>
      <c r="Y116" s="76"/>
      <c r="Z116" s="76"/>
    </row>
    <row r="117">
      <c r="J117" s="76"/>
      <c r="K117" s="76"/>
      <c r="L117" s="76"/>
      <c r="M117" s="76"/>
      <c r="N117" s="76"/>
      <c r="O117" s="76"/>
      <c r="P117" s="76"/>
      <c r="Q117" s="76"/>
      <c r="R117" s="76"/>
      <c r="S117" s="76"/>
      <c r="T117" s="76"/>
      <c r="U117" s="76"/>
      <c r="V117" s="76"/>
      <c r="W117" s="76"/>
      <c r="X117" s="76"/>
      <c r="Y117" s="76"/>
      <c r="Z117" s="76"/>
    </row>
    <row r="118">
      <c r="J118" s="76"/>
      <c r="K118" s="76"/>
      <c r="L118" s="76"/>
      <c r="M118" s="76"/>
      <c r="N118" s="76"/>
      <c r="O118" s="76"/>
      <c r="P118" s="76"/>
      <c r="Q118" s="76"/>
      <c r="R118" s="76"/>
      <c r="S118" s="76"/>
      <c r="T118" s="76"/>
      <c r="U118" s="76"/>
      <c r="V118" s="76"/>
      <c r="W118" s="76"/>
      <c r="X118" s="76"/>
      <c r="Y118" s="76"/>
      <c r="Z118" s="76"/>
    </row>
    <row r="119">
      <c r="J119" s="76"/>
      <c r="K119" s="76"/>
      <c r="L119" s="76"/>
      <c r="M119" s="76"/>
      <c r="N119" s="76"/>
      <c r="O119" s="76"/>
      <c r="P119" s="76"/>
      <c r="Q119" s="76"/>
      <c r="R119" s="76"/>
      <c r="S119" s="76"/>
      <c r="T119" s="76"/>
      <c r="U119" s="76"/>
      <c r="V119" s="76"/>
      <c r="W119" s="76"/>
      <c r="X119" s="76"/>
      <c r="Y119" s="76"/>
      <c r="Z119" s="76"/>
    </row>
    <row r="120">
      <c r="J120" s="76"/>
      <c r="K120" s="76"/>
      <c r="L120" s="76"/>
      <c r="M120" s="76"/>
      <c r="N120" s="76"/>
      <c r="O120" s="76"/>
      <c r="P120" s="76"/>
      <c r="Q120" s="76"/>
      <c r="R120" s="76"/>
      <c r="S120" s="76"/>
      <c r="T120" s="76"/>
      <c r="U120" s="76"/>
      <c r="V120" s="76"/>
      <c r="W120" s="76"/>
      <c r="X120" s="76"/>
      <c r="Y120" s="76"/>
      <c r="Z120" s="76"/>
    </row>
    <row r="121">
      <c r="J121" s="76"/>
      <c r="K121" s="76"/>
      <c r="L121" s="76"/>
      <c r="M121" s="76"/>
      <c r="N121" s="76"/>
      <c r="O121" s="76"/>
      <c r="P121" s="76"/>
      <c r="Q121" s="76"/>
      <c r="R121" s="76"/>
      <c r="S121" s="76"/>
      <c r="T121" s="76"/>
      <c r="U121" s="76"/>
      <c r="V121" s="76"/>
      <c r="W121" s="76"/>
      <c r="X121" s="76"/>
      <c r="Y121" s="76"/>
      <c r="Z121" s="76"/>
    </row>
    <row r="122">
      <c r="J122" s="76"/>
      <c r="K122" s="76"/>
      <c r="L122" s="76"/>
      <c r="M122" s="76"/>
      <c r="N122" s="76"/>
      <c r="O122" s="76"/>
      <c r="P122" s="76"/>
      <c r="Q122" s="76"/>
      <c r="R122" s="76"/>
      <c r="S122" s="76"/>
      <c r="T122" s="76"/>
      <c r="U122" s="76"/>
      <c r="V122" s="76"/>
      <c r="W122" s="76"/>
      <c r="X122" s="76"/>
      <c r="Y122" s="76"/>
      <c r="Z122" s="76"/>
    </row>
    <row r="123">
      <c r="J123" s="76"/>
      <c r="K123" s="76"/>
      <c r="L123" s="76"/>
      <c r="M123" s="76"/>
      <c r="N123" s="76"/>
      <c r="O123" s="76"/>
      <c r="P123" s="76"/>
      <c r="Q123" s="76"/>
      <c r="R123" s="76"/>
      <c r="S123" s="76"/>
      <c r="T123" s="76"/>
      <c r="U123" s="76"/>
      <c r="V123" s="76"/>
      <c r="W123" s="76"/>
      <c r="X123" s="76"/>
      <c r="Y123" s="76"/>
      <c r="Z123" s="76"/>
    </row>
    <row r="124">
      <c r="J124" s="76"/>
      <c r="K124" s="76"/>
      <c r="L124" s="76"/>
      <c r="M124" s="76"/>
      <c r="N124" s="76"/>
      <c r="O124" s="76"/>
      <c r="P124" s="76"/>
      <c r="Q124" s="76"/>
      <c r="R124" s="76"/>
      <c r="S124" s="76"/>
      <c r="T124" s="76"/>
      <c r="U124" s="76"/>
      <c r="V124" s="76"/>
      <c r="W124" s="76"/>
      <c r="X124" s="76"/>
      <c r="Y124" s="76"/>
      <c r="Z124" s="76"/>
    </row>
    <row r="125">
      <c r="J125" s="76"/>
      <c r="K125" s="76"/>
      <c r="L125" s="76"/>
      <c r="M125" s="76"/>
      <c r="N125" s="76"/>
      <c r="O125" s="76"/>
      <c r="P125" s="76"/>
      <c r="Q125" s="76"/>
      <c r="R125" s="76"/>
      <c r="S125" s="76"/>
      <c r="T125" s="76"/>
      <c r="U125" s="76"/>
      <c r="V125" s="76"/>
      <c r="W125" s="76"/>
      <c r="X125" s="76"/>
      <c r="Y125" s="76"/>
      <c r="Z125" s="76"/>
    </row>
    <row r="126">
      <c r="J126" s="76"/>
      <c r="K126" s="76"/>
      <c r="L126" s="76"/>
      <c r="M126" s="76"/>
      <c r="N126" s="76"/>
      <c r="O126" s="76"/>
      <c r="P126" s="76"/>
      <c r="Q126" s="76"/>
      <c r="R126" s="76"/>
      <c r="S126" s="76"/>
      <c r="T126" s="76"/>
      <c r="U126" s="76"/>
      <c r="V126" s="76"/>
      <c r="W126" s="76"/>
      <c r="X126" s="76"/>
      <c r="Y126" s="76"/>
      <c r="Z126" s="76"/>
    </row>
    <row r="127">
      <c r="J127" s="76"/>
      <c r="K127" s="76"/>
      <c r="L127" s="76"/>
      <c r="M127" s="76"/>
      <c r="N127" s="76"/>
      <c r="O127" s="76"/>
      <c r="P127" s="76"/>
      <c r="Q127" s="76"/>
      <c r="R127" s="76"/>
      <c r="S127" s="76"/>
      <c r="T127" s="76"/>
      <c r="U127" s="76"/>
      <c r="V127" s="76"/>
      <c r="W127" s="76"/>
      <c r="X127" s="76"/>
      <c r="Y127" s="76"/>
      <c r="Z127" s="76"/>
    </row>
    <row r="128">
      <c r="J128" s="76"/>
      <c r="K128" s="76"/>
      <c r="L128" s="76"/>
      <c r="M128" s="76"/>
      <c r="N128" s="76"/>
      <c r="O128" s="76"/>
      <c r="P128" s="76"/>
      <c r="Q128" s="76"/>
      <c r="R128" s="76"/>
      <c r="S128" s="76"/>
      <c r="T128" s="76"/>
      <c r="U128" s="76"/>
      <c r="V128" s="76"/>
      <c r="W128" s="76"/>
      <c r="X128" s="76"/>
      <c r="Y128" s="76"/>
      <c r="Z128" s="76"/>
    </row>
    <row r="129">
      <c r="J129" s="76"/>
      <c r="K129" s="76"/>
      <c r="L129" s="76"/>
      <c r="M129" s="76"/>
      <c r="N129" s="76"/>
      <c r="O129" s="76"/>
      <c r="P129" s="76"/>
      <c r="Q129" s="76"/>
      <c r="R129" s="76"/>
      <c r="S129" s="76"/>
      <c r="T129" s="76"/>
      <c r="U129" s="76"/>
      <c r="V129" s="76"/>
      <c r="W129" s="76"/>
      <c r="X129" s="76"/>
      <c r="Y129" s="76"/>
      <c r="Z129" s="76"/>
    </row>
    <row r="130">
      <c r="J130" s="76"/>
      <c r="K130" s="76"/>
      <c r="L130" s="76"/>
      <c r="M130" s="76"/>
      <c r="N130" s="76"/>
      <c r="O130" s="76"/>
      <c r="P130" s="76"/>
      <c r="Q130" s="76"/>
      <c r="R130" s="76"/>
      <c r="S130" s="76"/>
      <c r="T130" s="76"/>
      <c r="U130" s="76"/>
      <c r="V130" s="76"/>
      <c r="W130" s="76"/>
      <c r="X130" s="76"/>
      <c r="Y130" s="76"/>
      <c r="Z130" s="76"/>
    </row>
    <row r="131">
      <c r="J131" s="76"/>
      <c r="K131" s="76"/>
      <c r="L131" s="76"/>
      <c r="M131" s="76"/>
      <c r="N131" s="76"/>
      <c r="O131" s="76"/>
      <c r="P131" s="76"/>
      <c r="Q131" s="76"/>
      <c r="R131" s="76"/>
      <c r="S131" s="76"/>
      <c r="T131" s="76"/>
      <c r="U131" s="76"/>
      <c r="V131" s="76"/>
      <c r="W131" s="76"/>
      <c r="X131" s="76"/>
      <c r="Y131" s="76"/>
      <c r="Z131" s="76"/>
    </row>
    <row r="132">
      <c r="J132" s="76"/>
      <c r="K132" s="76"/>
      <c r="L132" s="76"/>
      <c r="M132" s="76"/>
      <c r="N132" s="76"/>
      <c r="O132" s="76"/>
      <c r="P132" s="76"/>
      <c r="Q132" s="76"/>
      <c r="R132" s="76"/>
      <c r="S132" s="76"/>
      <c r="T132" s="76"/>
      <c r="U132" s="76"/>
      <c r="V132" s="76"/>
      <c r="W132" s="76"/>
      <c r="X132" s="76"/>
      <c r="Y132" s="76"/>
      <c r="Z132" s="76"/>
    </row>
    <row r="133">
      <c r="J133" s="76"/>
      <c r="K133" s="76"/>
      <c r="L133" s="76"/>
      <c r="M133" s="76"/>
      <c r="N133" s="76"/>
      <c r="O133" s="76"/>
      <c r="P133" s="76"/>
      <c r="Q133" s="76"/>
      <c r="R133" s="76"/>
      <c r="S133" s="76"/>
      <c r="T133" s="76"/>
      <c r="U133" s="76"/>
      <c r="V133" s="76"/>
      <c r="W133" s="76"/>
      <c r="X133" s="76"/>
      <c r="Y133" s="76"/>
      <c r="Z133" s="76"/>
    </row>
    <row r="134">
      <c r="J134" s="76"/>
      <c r="K134" s="76"/>
      <c r="L134" s="76"/>
      <c r="M134" s="76"/>
      <c r="N134" s="76"/>
      <c r="O134" s="76"/>
      <c r="P134" s="76"/>
      <c r="Q134" s="76"/>
      <c r="R134" s="76"/>
      <c r="S134" s="76"/>
      <c r="T134" s="76"/>
      <c r="U134" s="76"/>
      <c r="V134" s="76"/>
      <c r="W134" s="76"/>
      <c r="X134" s="76"/>
      <c r="Y134" s="76"/>
      <c r="Z134" s="76"/>
    </row>
    <row r="135">
      <c r="J135" s="76"/>
      <c r="K135" s="76"/>
      <c r="L135" s="76"/>
      <c r="M135" s="76"/>
      <c r="N135" s="76"/>
      <c r="O135" s="76"/>
      <c r="P135" s="76"/>
      <c r="Q135" s="76"/>
      <c r="R135" s="76"/>
      <c r="S135" s="76"/>
      <c r="T135" s="76"/>
      <c r="U135" s="76"/>
      <c r="V135" s="76"/>
      <c r="W135" s="76"/>
      <c r="X135" s="76"/>
      <c r="Y135" s="76"/>
      <c r="Z135" s="76"/>
    </row>
    <row r="136">
      <c r="J136" s="76"/>
      <c r="K136" s="76"/>
      <c r="L136" s="76"/>
      <c r="M136" s="76"/>
      <c r="N136" s="76"/>
      <c r="O136" s="76"/>
      <c r="P136" s="76"/>
      <c r="Q136" s="76"/>
      <c r="R136" s="76"/>
      <c r="S136" s="76"/>
      <c r="T136" s="76"/>
      <c r="U136" s="76"/>
      <c r="V136" s="76"/>
      <c r="W136" s="76"/>
      <c r="X136" s="76"/>
      <c r="Y136" s="76"/>
      <c r="Z136" s="76"/>
    </row>
    <row r="137">
      <c r="J137" s="76"/>
      <c r="K137" s="76"/>
      <c r="L137" s="76"/>
      <c r="M137" s="76"/>
      <c r="N137" s="76"/>
      <c r="O137" s="76"/>
      <c r="P137" s="76"/>
      <c r="Q137" s="76"/>
      <c r="R137" s="76"/>
      <c r="S137" s="76"/>
      <c r="T137" s="76"/>
      <c r="U137" s="76"/>
      <c r="V137" s="76"/>
      <c r="W137" s="76"/>
      <c r="X137" s="76"/>
      <c r="Y137" s="76"/>
      <c r="Z137" s="76"/>
    </row>
    <row r="138">
      <c r="J138" s="76"/>
      <c r="K138" s="76"/>
      <c r="L138" s="76"/>
      <c r="M138" s="76"/>
      <c r="N138" s="76"/>
      <c r="O138" s="76"/>
      <c r="P138" s="76"/>
      <c r="Q138" s="76"/>
      <c r="R138" s="76"/>
      <c r="S138" s="76"/>
      <c r="T138" s="76"/>
      <c r="U138" s="76"/>
      <c r="V138" s="76"/>
      <c r="W138" s="76"/>
      <c r="X138" s="76"/>
      <c r="Y138" s="76"/>
      <c r="Z138" s="76"/>
    </row>
    <row r="139">
      <c r="J139" s="76"/>
      <c r="K139" s="76"/>
      <c r="L139" s="76"/>
      <c r="M139" s="76"/>
      <c r="N139" s="76"/>
      <c r="O139" s="76"/>
      <c r="P139" s="76"/>
      <c r="Q139" s="76"/>
      <c r="R139" s="76"/>
      <c r="S139" s="76"/>
      <c r="T139" s="76"/>
      <c r="U139" s="76"/>
      <c r="V139" s="76"/>
      <c r="W139" s="76"/>
      <c r="X139" s="76"/>
      <c r="Y139" s="76"/>
      <c r="Z139" s="76"/>
    </row>
    <row r="140">
      <c r="J140" s="76"/>
      <c r="K140" s="76"/>
      <c r="L140" s="76"/>
      <c r="M140" s="76"/>
      <c r="N140" s="76"/>
      <c r="O140" s="76"/>
      <c r="P140" s="76"/>
      <c r="Q140" s="76"/>
      <c r="R140" s="76"/>
      <c r="S140" s="76"/>
      <c r="T140" s="76"/>
      <c r="U140" s="76"/>
      <c r="V140" s="76"/>
      <c r="W140" s="76"/>
      <c r="X140" s="76"/>
      <c r="Y140" s="76"/>
      <c r="Z140" s="76"/>
    </row>
    <row r="141">
      <c r="J141" s="76"/>
      <c r="K141" s="76"/>
      <c r="L141" s="76"/>
      <c r="M141" s="76"/>
      <c r="N141" s="76"/>
      <c r="O141" s="76"/>
      <c r="P141" s="76"/>
      <c r="Q141" s="76"/>
      <c r="R141" s="76"/>
      <c r="S141" s="76"/>
      <c r="T141" s="76"/>
      <c r="U141" s="76"/>
      <c r="V141" s="76"/>
      <c r="W141" s="76"/>
      <c r="X141" s="76"/>
      <c r="Y141" s="76"/>
      <c r="Z141" s="76"/>
    </row>
    <row r="142">
      <c r="J142" s="76"/>
      <c r="K142" s="76"/>
      <c r="L142" s="76"/>
      <c r="M142" s="76"/>
      <c r="N142" s="76"/>
      <c r="O142" s="76"/>
      <c r="P142" s="76"/>
      <c r="Q142" s="76"/>
      <c r="R142" s="76"/>
      <c r="S142" s="76"/>
      <c r="T142" s="76"/>
      <c r="U142" s="76"/>
      <c r="V142" s="76"/>
      <c r="W142" s="76"/>
      <c r="X142" s="76"/>
      <c r="Y142" s="76"/>
      <c r="Z142" s="76"/>
    </row>
    <row r="143">
      <c r="J143" s="76"/>
      <c r="K143" s="76"/>
      <c r="L143" s="76"/>
      <c r="M143" s="76"/>
      <c r="N143" s="76"/>
      <c r="O143" s="76"/>
      <c r="P143" s="76"/>
      <c r="Q143" s="76"/>
      <c r="R143" s="76"/>
      <c r="S143" s="76"/>
      <c r="T143" s="76"/>
      <c r="U143" s="76"/>
      <c r="V143" s="76"/>
      <c r="W143" s="76"/>
      <c r="X143" s="76"/>
      <c r="Y143" s="76"/>
      <c r="Z143" s="76"/>
    </row>
    <row r="144">
      <c r="J144" s="76"/>
      <c r="K144" s="76"/>
      <c r="L144" s="76"/>
      <c r="M144" s="76"/>
      <c r="N144" s="76"/>
      <c r="O144" s="76"/>
      <c r="P144" s="76"/>
      <c r="Q144" s="76"/>
      <c r="R144" s="76"/>
      <c r="S144" s="76"/>
      <c r="T144" s="76"/>
      <c r="U144" s="76"/>
      <c r="V144" s="76"/>
      <c r="W144" s="76"/>
      <c r="X144" s="76"/>
      <c r="Y144" s="76"/>
      <c r="Z144" s="76"/>
    </row>
    <row r="145">
      <c r="J145" s="76"/>
      <c r="K145" s="76"/>
      <c r="L145" s="76"/>
      <c r="M145" s="76"/>
      <c r="N145" s="76"/>
      <c r="O145" s="76"/>
      <c r="P145" s="76"/>
      <c r="Q145" s="76"/>
      <c r="R145" s="76"/>
      <c r="S145" s="76"/>
      <c r="T145" s="76"/>
      <c r="U145" s="76"/>
      <c r="V145" s="76"/>
      <c r="W145" s="76"/>
      <c r="X145" s="76"/>
      <c r="Y145" s="76"/>
      <c r="Z145" s="76"/>
    </row>
    <row r="146">
      <c r="J146" s="76"/>
      <c r="K146" s="76"/>
      <c r="L146" s="76"/>
      <c r="M146" s="76"/>
      <c r="N146" s="76"/>
      <c r="O146" s="76"/>
      <c r="P146" s="76"/>
      <c r="Q146" s="76"/>
      <c r="R146" s="76"/>
      <c r="S146" s="76"/>
      <c r="T146" s="76"/>
      <c r="U146" s="76"/>
      <c r="V146" s="76"/>
      <c r="W146" s="76"/>
      <c r="X146" s="76"/>
      <c r="Y146" s="76"/>
      <c r="Z146" s="76"/>
    </row>
    <row r="147">
      <c r="J147" s="76"/>
      <c r="K147" s="76"/>
      <c r="L147" s="76"/>
      <c r="M147" s="76"/>
      <c r="N147" s="76"/>
      <c r="O147" s="76"/>
      <c r="P147" s="76"/>
      <c r="Q147" s="76"/>
      <c r="R147" s="76"/>
      <c r="S147" s="76"/>
      <c r="T147" s="76"/>
      <c r="U147" s="76"/>
      <c r="V147" s="76"/>
      <c r="W147" s="76"/>
      <c r="X147" s="76"/>
      <c r="Y147" s="76"/>
      <c r="Z147" s="76"/>
    </row>
    <row r="148">
      <c r="J148" s="76"/>
      <c r="K148" s="76"/>
      <c r="L148" s="76"/>
      <c r="M148" s="76"/>
      <c r="N148" s="76"/>
      <c r="O148" s="76"/>
      <c r="P148" s="76"/>
      <c r="Q148" s="76"/>
      <c r="R148" s="76"/>
      <c r="S148" s="76"/>
      <c r="T148" s="76"/>
      <c r="U148" s="76"/>
      <c r="V148" s="76"/>
      <c r="W148" s="76"/>
      <c r="X148" s="76"/>
      <c r="Y148" s="76"/>
      <c r="Z148" s="76"/>
    </row>
    <row r="149">
      <c r="J149" s="76"/>
      <c r="K149" s="76"/>
      <c r="L149" s="76"/>
      <c r="M149" s="76"/>
      <c r="N149" s="76"/>
      <c r="O149" s="76"/>
      <c r="P149" s="76"/>
      <c r="Q149" s="76"/>
      <c r="R149" s="76"/>
      <c r="S149" s="76"/>
      <c r="T149" s="76"/>
      <c r="U149" s="76"/>
      <c r="V149" s="76"/>
      <c r="W149" s="76"/>
      <c r="X149" s="76"/>
      <c r="Y149" s="76"/>
      <c r="Z149" s="76"/>
    </row>
    <row r="150">
      <c r="J150" s="76"/>
      <c r="K150" s="76"/>
      <c r="L150" s="76"/>
      <c r="M150" s="76"/>
      <c r="N150" s="76"/>
      <c r="O150" s="76"/>
      <c r="P150" s="76"/>
      <c r="Q150" s="76"/>
      <c r="R150" s="76"/>
      <c r="S150" s="76"/>
      <c r="T150" s="76"/>
      <c r="U150" s="76"/>
      <c r="V150" s="76"/>
      <c r="W150" s="76"/>
      <c r="X150" s="76"/>
      <c r="Y150" s="76"/>
      <c r="Z150" s="76"/>
    </row>
    <row r="151">
      <c r="J151" s="76"/>
      <c r="K151" s="76"/>
      <c r="L151" s="76"/>
      <c r="M151" s="76"/>
      <c r="N151" s="76"/>
      <c r="O151" s="76"/>
      <c r="P151" s="76"/>
      <c r="Q151" s="76"/>
      <c r="R151" s="76"/>
      <c r="S151" s="76"/>
      <c r="T151" s="76"/>
      <c r="U151" s="76"/>
      <c r="V151" s="76"/>
      <c r="W151" s="76"/>
      <c r="X151" s="76"/>
      <c r="Y151" s="76"/>
      <c r="Z151" s="76"/>
    </row>
    <row r="152">
      <c r="J152" s="76"/>
      <c r="K152" s="76"/>
      <c r="L152" s="76"/>
      <c r="M152" s="76"/>
      <c r="N152" s="76"/>
      <c r="O152" s="76"/>
      <c r="P152" s="76"/>
      <c r="Q152" s="76"/>
      <c r="R152" s="76"/>
      <c r="S152" s="76"/>
      <c r="T152" s="76"/>
      <c r="U152" s="76"/>
      <c r="V152" s="76"/>
      <c r="W152" s="76"/>
      <c r="X152" s="76"/>
      <c r="Y152" s="76"/>
      <c r="Z152" s="76"/>
    </row>
    <row r="153">
      <c r="J153" s="76"/>
      <c r="K153" s="76"/>
      <c r="L153" s="76"/>
      <c r="M153" s="76"/>
      <c r="N153" s="76"/>
      <c r="O153" s="76"/>
      <c r="P153" s="76"/>
      <c r="Q153" s="76"/>
      <c r="R153" s="76"/>
      <c r="S153" s="76"/>
      <c r="T153" s="76"/>
      <c r="U153" s="76"/>
      <c r="V153" s="76"/>
      <c r="W153" s="76"/>
      <c r="X153" s="76"/>
      <c r="Y153" s="76"/>
      <c r="Z153" s="76"/>
    </row>
    <row r="154">
      <c r="J154" s="76"/>
      <c r="K154" s="76"/>
      <c r="L154" s="76"/>
      <c r="M154" s="76"/>
      <c r="N154" s="76"/>
      <c r="O154" s="76"/>
      <c r="P154" s="76"/>
      <c r="Q154" s="76"/>
      <c r="R154" s="76"/>
      <c r="S154" s="76"/>
      <c r="T154" s="76"/>
      <c r="U154" s="76"/>
      <c r="V154" s="76"/>
      <c r="W154" s="76"/>
      <c r="X154" s="76"/>
      <c r="Y154" s="76"/>
      <c r="Z154" s="76"/>
    </row>
    <row r="155">
      <c r="J155" s="76"/>
      <c r="K155" s="76"/>
      <c r="L155" s="76"/>
      <c r="M155" s="76"/>
      <c r="N155" s="76"/>
      <c r="O155" s="76"/>
      <c r="P155" s="76"/>
      <c r="Q155" s="76"/>
      <c r="R155" s="76"/>
      <c r="S155" s="76"/>
      <c r="T155" s="76"/>
      <c r="U155" s="76"/>
      <c r="V155" s="76"/>
      <c r="W155" s="76"/>
      <c r="X155" s="76"/>
      <c r="Y155" s="76"/>
      <c r="Z155" s="76"/>
    </row>
    <row r="156">
      <c r="J156" s="76"/>
      <c r="K156" s="76"/>
      <c r="L156" s="76"/>
      <c r="M156" s="76"/>
      <c r="N156" s="76"/>
      <c r="O156" s="76"/>
      <c r="P156" s="76"/>
      <c r="Q156" s="76"/>
      <c r="R156" s="76"/>
      <c r="S156" s="76"/>
      <c r="T156" s="76"/>
      <c r="U156" s="76"/>
      <c r="V156" s="76"/>
      <c r="W156" s="76"/>
      <c r="X156" s="76"/>
      <c r="Y156" s="76"/>
      <c r="Z156" s="76"/>
    </row>
    <row r="157">
      <c r="J157" s="76"/>
      <c r="K157" s="76"/>
      <c r="L157" s="76"/>
      <c r="M157" s="76"/>
      <c r="N157" s="76"/>
      <c r="O157" s="76"/>
      <c r="P157" s="76"/>
      <c r="Q157" s="76"/>
      <c r="R157" s="76"/>
      <c r="S157" s="76"/>
      <c r="T157" s="76"/>
      <c r="U157" s="76"/>
      <c r="V157" s="76"/>
      <c r="W157" s="76"/>
      <c r="X157" s="76"/>
      <c r="Y157" s="76"/>
      <c r="Z157" s="76"/>
    </row>
    <row r="158">
      <c r="J158" s="76"/>
      <c r="K158" s="76"/>
      <c r="L158" s="76"/>
      <c r="M158" s="76"/>
      <c r="N158" s="76"/>
      <c r="O158" s="76"/>
      <c r="P158" s="76"/>
      <c r="Q158" s="76"/>
      <c r="R158" s="76"/>
      <c r="S158" s="76"/>
      <c r="T158" s="76"/>
      <c r="U158" s="76"/>
      <c r="V158" s="76"/>
      <c r="W158" s="76"/>
      <c r="X158" s="76"/>
      <c r="Y158" s="76"/>
      <c r="Z158" s="76"/>
    </row>
    <row r="159">
      <c r="J159" s="76"/>
      <c r="K159" s="76"/>
      <c r="L159" s="76"/>
      <c r="M159" s="76"/>
      <c r="N159" s="76"/>
      <c r="O159" s="76"/>
      <c r="P159" s="76"/>
      <c r="Q159" s="76"/>
      <c r="R159" s="76"/>
      <c r="S159" s="76"/>
      <c r="T159" s="76"/>
      <c r="U159" s="76"/>
      <c r="V159" s="76"/>
      <c r="W159" s="76"/>
      <c r="X159" s="76"/>
      <c r="Y159" s="76"/>
      <c r="Z159" s="76"/>
    </row>
    <row r="160">
      <c r="J160" s="76"/>
      <c r="K160" s="76"/>
      <c r="L160" s="76"/>
      <c r="M160" s="76"/>
      <c r="N160" s="76"/>
      <c r="O160" s="76"/>
      <c r="P160" s="76"/>
      <c r="Q160" s="76"/>
      <c r="R160" s="76"/>
      <c r="S160" s="76"/>
      <c r="T160" s="76"/>
      <c r="U160" s="76"/>
      <c r="V160" s="76"/>
      <c r="W160" s="76"/>
      <c r="X160" s="76"/>
      <c r="Y160" s="76"/>
      <c r="Z160" s="76"/>
    </row>
    <row r="161">
      <c r="J161" s="76"/>
      <c r="K161" s="76"/>
      <c r="L161" s="76"/>
      <c r="M161" s="76"/>
      <c r="N161" s="76"/>
      <c r="O161" s="76"/>
      <c r="P161" s="76"/>
      <c r="Q161" s="76"/>
      <c r="R161" s="76"/>
      <c r="S161" s="76"/>
      <c r="T161" s="76"/>
      <c r="U161" s="76"/>
      <c r="V161" s="76"/>
      <c r="W161" s="76"/>
      <c r="X161" s="76"/>
      <c r="Y161" s="76"/>
      <c r="Z161" s="76"/>
    </row>
    <row r="162">
      <c r="J162" s="76"/>
      <c r="K162" s="76"/>
      <c r="L162" s="76"/>
      <c r="M162" s="76"/>
      <c r="N162" s="76"/>
      <c r="O162" s="76"/>
      <c r="P162" s="76"/>
      <c r="Q162" s="76"/>
      <c r="R162" s="76"/>
      <c r="S162" s="76"/>
      <c r="T162" s="76"/>
      <c r="U162" s="76"/>
      <c r="V162" s="76"/>
      <c r="W162" s="76"/>
      <c r="X162" s="76"/>
      <c r="Y162" s="76"/>
      <c r="Z162" s="76"/>
    </row>
    <row r="163">
      <c r="J163" s="76"/>
      <c r="K163" s="76"/>
      <c r="L163" s="76"/>
      <c r="M163" s="76"/>
      <c r="N163" s="76"/>
      <c r="O163" s="76"/>
      <c r="P163" s="76"/>
      <c r="Q163" s="76"/>
      <c r="R163" s="76"/>
      <c r="S163" s="76"/>
      <c r="T163" s="76"/>
      <c r="U163" s="76"/>
      <c r="V163" s="76"/>
      <c r="W163" s="76"/>
      <c r="X163" s="76"/>
      <c r="Y163" s="76"/>
      <c r="Z163" s="76"/>
    </row>
    <row r="164">
      <c r="J164" s="76"/>
      <c r="K164" s="76"/>
      <c r="L164" s="76"/>
      <c r="M164" s="76"/>
      <c r="N164" s="76"/>
      <c r="O164" s="76"/>
      <c r="P164" s="76"/>
      <c r="Q164" s="76"/>
      <c r="R164" s="76"/>
      <c r="S164" s="76"/>
      <c r="T164" s="76"/>
      <c r="U164" s="76"/>
      <c r="V164" s="76"/>
      <c r="W164" s="76"/>
      <c r="X164" s="76"/>
      <c r="Y164" s="76"/>
      <c r="Z164" s="76"/>
    </row>
    <row r="165">
      <c r="J165" s="76"/>
      <c r="K165" s="76"/>
      <c r="L165" s="76"/>
      <c r="M165" s="76"/>
      <c r="N165" s="76"/>
      <c r="O165" s="76"/>
      <c r="P165" s="76"/>
      <c r="Q165" s="76"/>
      <c r="R165" s="76"/>
      <c r="S165" s="76"/>
      <c r="T165" s="76"/>
      <c r="U165" s="76"/>
      <c r="V165" s="76"/>
      <c r="W165" s="76"/>
      <c r="X165" s="76"/>
      <c r="Y165" s="76"/>
      <c r="Z165" s="76"/>
    </row>
    <row r="166">
      <c r="J166" s="76"/>
      <c r="K166" s="76"/>
      <c r="L166" s="76"/>
      <c r="M166" s="76"/>
      <c r="N166" s="76"/>
      <c r="O166" s="76"/>
      <c r="P166" s="76"/>
      <c r="Q166" s="76"/>
      <c r="R166" s="76"/>
      <c r="S166" s="76"/>
      <c r="T166" s="76"/>
      <c r="U166" s="76"/>
      <c r="V166" s="76"/>
      <c r="W166" s="76"/>
      <c r="X166" s="76"/>
      <c r="Y166" s="76"/>
      <c r="Z166" s="76"/>
    </row>
    <row r="167">
      <c r="J167" s="76"/>
      <c r="K167" s="76"/>
      <c r="L167" s="76"/>
      <c r="M167" s="76"/>
      <c r="N167" s="76"/>
      <c r="O167" s="76"/>
      <c r="P167" s="76"/>
      <c r="Q167" s="76"/>
      <c r="R167" s="76"/>
      <c r="S167" s="76"/>
      <c r="T167" s="76"/>
      <c r="U167" s="76"/>
      <c r="V167" s="76"/>
      <c r="W167" s="76"/>
      <c r="X167" s="76"/>
      <c r="Y167" s="76"/>
      <c r="Z167" s="76"/>
    </row>
    <row r="168">
      <c r="J168" s="76"/>
      <c r="K168" s="76"/>
      <c r="L168" s="76"/>
      <c r="M168" s="76"/>
      <c r="N168" s="76"/>
      <c r="O168" s="76"/>
      <c r="P168" s="76"/>
      <c r="Q168" s="76"/>
      <c r="R168" s="76"/>
      <c r="S168" s="76"/>
      <c r="T168" s="76"/>
      <c r="U168" s="76"/>
      <c r="V168" s="76"/>
      <c r="W168" s="76"/>
      <c r="X168" s="76"/>
      <c r="Y168" s="76"/>
      <c r="Z168" s="76"/>
    </row>
    <row r="169">
      <c r="J169" s="76"/>
      <c r="K169" s="76"/>
      <c r="L169" s="76"/>
      <c r="M169" s="76"/>
      <c r="N169" s="76"/>
      <c r="O169" s="76"/>
      <c r="P169" s="76"/>
      <c r="Q169" s="76"/>
      <c r="R169" s="76"/>
      <c r="S169" s="76"/>
      <c r="T169" s="76"/>
      <c r="U169" s="76"/>
      <c r="V169" s="76"/>
      <c r="W169" s="76"/>
      <c r="X169" s="76"/>
      <c r="Y169" s="76"/>
      <c r="Z169" s="76"/>
    </row>
    <row r="170">
      <c r="J170" s="76"/>
      <c r="K170" s="76"/>
      <c r="L170" s="76"/>
      <c r="M170" s="76"/>
      <c r="N170" s="76"/>
      <c r="O170" s="76"/>
      <c r="P170" s="76"/>
      <c r="Q170" s="76"/>
      <c r="R170" s="76"/>
      <c r="S170" s="76"/>
      <c r="T170" s="76"/>
      <c r="U170" s="76"/>
      <c r="V170" s="76"/>
      <c r="W170" s="76"/>
      <c r="X170" s="76"/>
      <c r="Y170" s="76"/>
      <c r="Z170" s="76"/>
    </row>
    <row r="171">
      <c r="J171" s="76"/>
      <c r="K171" s="76"/>
      <c r="L171" s="76"/>
      <c r="M171" s="76"/>
      <c r="N171" s="76"/>
      <c r="O171" s="76"/>
      <c r="P171" s="76"/>
      <c r="Q171" s="76"/>
      <c r="R171" s="76"/>
      <c r="S171" s="76"/>
      <c r="T171" s="76"/>
      <c r="U171" s="76"/>
      <c r="V171" s="76"/>
      <c r="W171" s="76"/>
      <c r="X171" s="76"/>
      <c r="Y171" s="76"/>
      <c r="Z171" s="76"/>
    </row>
    <row r="172">
      <c r="J172" s="76"/>
      <c r="K172" s="76"/>
      <c r="L172" s="76"/>
      <c r="M172" s="76"/>
      <c r="N172" s="76"/>
      <c r="O172" s="76"/>
      <c r="P172" s="76"/>
      <c r="Q172" s="76"/>
      <c r="R172" s="76"/>
      <c r="S172" s="76"/>
      <c r="T172" s="76"/>
      <c r="U172" s="76"/>
      <c r="V172" s="76"/>
      <c r="W172" s="76"/>
      <c r="X172" s="76"/>
      <c r="Y172" s="76"/>
      <c r="Z172" s="76"/>
    </row>
    <row r="173">
      <c r="J173" s="76"/>
      <c r="K173" s="76"/>
      <c r="L173" s="76"/>
      <c r="M173" s="76"/>
      <c r="N173" s="76"/>
      <c r="O173" s="76"/>
      <c r="P173" s="76"/>
      <c r="Q173" s="76"/>
      <c r="R173" s="76"/>
      <c r="S173" s="76"/>
      <c r="T173" s="76"/>
      <c r="U173" s="76"/>
      <c r="V173" s="76"/>
      <c r="W173" s="76"/>
      <c r="X173" s="76"/>
      <c r="Y173" s="76"/>
      <c r="Z173" s="76"/>
    </row>
    <row r="174">
      <c r="J174" s="76"/>
      <c r="K174" s="76"/>
      <c r="L174" s="76"/>
      <c r="M174" s="76"/>
      <c r="N174" s="76"/>
      <c r="O174" s="76"/>
      <c r="P174" s="76"/>
      <c r="Q174" s="76"/>
      <c r="R174" s="76"/>
      <c r="S174" s="76"/>
      <c r="T174" s="76"/>
      <c r="U174" s="76"/>
      <c r="V174" s="76"/>
      <c r="W174" s="76"/>
      <c r="X174" s="76"/>
      <c r="Y174" s="76"/>
      <c r="Z174" s="76"/>
    </row>
    <row r="175">
      <c r="J175" s="76"/>
      <c r="K175" s="76"/>
      <c r="L175" s="76"/>
      <c r="M175" s="76"/>
      <c r="N175" s="76"/>
      <c r="O175" s="76"/>
      <c r="P175" s="76"/>
      <c r="Q175" s="76"/>
      <c r="R175" s="76"/>
      <c r="S175" s="76"/>
      <c r="T175" s="76"/>
      <c r="U175" s="76"/>
      <c r="V175" s="76"/>
      <c r="W175" s="76"/>
      <c r="X175" s="76"/>
      <c r="Y175" s="76"/>
      <c r="Z175" s="76"/>
    </row>
    <row r="176">
      <c r="J176" s="76"/>
      <c r="K176" s="76"/>
      <c r="L176" s="76"/>
      <c r="M176" s="76"/>
      <c r="N176" s="76"/>
      <c r="O176" s="76"/>
      <c r="P176" s="76"/>
      <c r="Q176" s="76"/>
      <c r="R176" s="76"/>
      <c r="S176" s="76"/>
      <c r="T176" s="76"/>
      <c r="U176" s="76"/>
      <c r="V176" s="76"/>
      <c r="W176" s="76"/>
      <c r="X176" s="76"/>
      <c r="Y176" s="76"/>
      <c r="Z176" s="76"/>
    </row>
    <row r="177">
      <c r="J177" s="76"/>
      <c r="K177" s="76"/>
      <c r="L177" s="76"/>
      <c r="M177" s="76"/>
      <c r="N177" s="76"/>
      <c r="O177" s="76"/>
      <c r="P177" s="76"/>
      <c r="Q177" s="76"/>
      <c r="R177" s="76"/>
      <c r="S177" s="76"/>
      <c r="T177" s="76"/>
      <c r="U177" s="76"/>
      <c r="V177" s="76"/>
      <c r="W177" s="76"/>
      <c r="X177" s="76"/>
      <c r="Y177" s="76"/>
      <c r="Z177" s="76"/>
    </row>
    <row r="178">
      <c r="J178" s="76"/>
      <c r="K178" s="76"/>
      <c r="L178" s="76"/>
      <c r="M178" s="76"/>
      <c r="N178" s="76"/>
      <c r="O178" s="76"/>
      <c r="P178" s="76"/>
      <c r="Q178" s="76"/>
      <c r="R178" s="76"/>
      <c r="S178" s="76"/>
      <c r="T178" s="76"/>
      <c r="U178" s="76"/>
      <c r="V178" s="76"/>
      <c r="W178" s="76"/>
      <c r="X178" s="76"/>
      <c r="Y178" s="76"/>
      <c r="Z178" s="76"/>
    </row>
    <row r="179">
      <c r="J179" s="76"/>
      <c r="K179" s="76"/>
      <c r="L179" s="76"/>
      <c r="M179" s="76"/>
      <c r="N179" s="76"/>
      <c r="O179" s="76"/>
      <c r="P179" s="76"/>
      <c r="Q179" s="76"/>
      <c r="R179" s="76"/>
      <c r="S179" s="76"/>
      <c r="T179" s="76"/>
      <c r="U179" s="76"/>
      <c r="V179" s="76"/>
      <c r="W179" s="76"/>
      <c r="X179" s="76"/>
      <c r="Y179" s="76"/>
      <c r="Z179" s="76"/>
    </row>
    <row r="180">
      <c r="J180" s="76"/>
      <c r="K180" s="76"/>
      <c r="L180" s="76"/>
      <c r="M180" s="76"/>
      <c r="N180" s="76"/>
      <c r="O180" s="76"/>
      <c r="P180" s="76"/>
      <c r="Q180" s="76"/>
      <c r="R180" s="76"/>
      <c r="S180" s="76"/>
      <c r="T180" s="76"/>
      <c r="U180" s="76"/>
      <c r="V180" s="76"/>
      <c r="W180" s="76"/>
      <c r="X180" s="76"/>
      <c r="Y180" s="76"/>
      <c r="Z180" s="76"/>
    </row>
    <row r="181">
      <c r="J181" s="76"/>
      <c r="K181" s="76"/>
      <c r="L181" s="76"/>
      <c r="M181" s="76"/>
      <c r="N181" s="76"/>
      <c r="O181" s="76"/>
      <c r="P181" s="76"/>
      <c r="Q181" s="76"/>
      <c r="R181" s="76"/>
      <c r="S181" s="76"/>
      <c r="T181" s="76"/>
      <c r="U181" s="76"/>
      <c r="V181" s="76"/>
      <c r="W181" s="76"/>
      <c r="X181" s="76"/>
      <c r="Y181" s="76"/>
      <c r="Z181" s="76"/>
    </row>
    <row r="182">
      <c r="J182" s="76"/>
      <c r="K182" s="76"/>
      <c r="L182" s="76"/>
      <c r="M182" s="76"/>
      <c r="N182" s="76"/>
      <c r="O182" s="76"/>
      <c r="P182" s="76"/>
      <c r="Q182" s="76"/>
      <c r="R182" s="76"/>
      <c r="S182" s="76"/>
      <c r="T182" s="76"/>
      <c r="U182" s="76"/>
      <c r="V182" s="76"/>
      <c r="W182" s="76"/>
      <c r="X182" s="76"/>
      <c r="Y182" s="76"/>
      <c r="Z182" s="76"/>
    </row>
    <row r="183">
      <c r="J183" s="76"/>
      <c r="K183" s="76"/>
      <c r="L183" s="76"/>
      <c r="M183" s="76"/>
      <c r="N183" s="76"/>
      <c r="O183" s="76"/>
      <c r="P183" s="76"/>
      <c r="Q183" s="76"/>
      <c r="R183" s="76"/>
      <c r="S183" s="76"/>
      <c r="T183" s="76"/>
      <c r="U183" s="76"/>
      <c r="V183" s="76"/>
      <c r="W183" s="76"/>
      <c r="X183" s="76"/>
      <c r="Y183" s="76"/>
      <c r="Z183" s="76"/>
    </row>
    <row r="184">
      <c r="J184" s="76"/>
      <c r="K184" s="76"/>
      <c r="L184" s="76"/>
      <c r="M184" s="76"/>
      <c r="N184" s="76"/>
      <c r="O184" s="76"/>
      <c r="P184" s="76"/>
      <c r="Q184" s="76"/>
      <c r="R184" s="76"/>
      <c r="S184" s="76"/>
      <c r="T184" s="76"/>
      <c r="U184" s="76"/>
      <c r="V184" s="76"/>
      <c r="W184" s="76"/>
      <c r="X184" s="76"/>
      <c r="Y184" s="76"/>
      <c r="Z184" s="76"/>
    </row>
    <row r="185">
      <c r="J185" s="76"/>
      <c r="K185" s="76"/>
      <c r="L185" s="76"/>
      <c r="M185" s="76"/>
      <c r="N185" s="76"/>
      <c r="O185" s="76"/>
      <c r="P185" s="76"/>
      <c r="Q185" s="76"/>
      <c r="R185" s="76"/>
      <c r="S185" s="76"/>
      <c r="T185" s="76"/>
      <c r="U185" s="76"/>
      <c r="V185" s="76"/>
      <c r="W185" s="76"/>
      <c r="X185" s="76"/>
      <c r="Y185" s="76"/>
      <c r="Z185" s="76"/>
    </row>
    <row r="186">
      <c r="J186" s="76"/>
      <c r="K186" s="76"/>
      <c r="L186" s="76"/>
      <c r="M186" s="76"/>
      <c r="N186" s="76"/>
      <c r="O186" s="76"/>
      <c r="P186" s="76"/>
      <c r="Q186" s="76"/>
      <c r="R186" s="76"/>
      <c r="S186" s="76"/>
      <c r="T186" s="76"/>
      <c r="U186" s="76"/>
      <c r="V186" s="76"/>
      <c r="W186" s="76"/>
      <c r="X186" s="76"/>
      <c r="Y186" s="76"/>
      <c r="Z186" s="76"/>
    </row>
    <row r="187">
      <c r="J187" s="76"/>
      <c r="K187" s="76"/>
      <c r="L187" s="76"/>
      <c r="M187" s="76"/>
      <c r="N187" s="76"/>
      <c r="O187" s="76"/>
      <c r="P187" s="76"/>
      <c r="Q187" s="76"/>
      <c r="R187" s="76"/>
      <c r="S187" s="76"/>
      <c r="T187" s="76"/>
      <c r="U187" s="76"/>
      <c r="V187" s="76"/>
      <c r="W187" s="76"/>
      <c r="X187" s="76"/>
      <c r="Y187" s="76"/>
      <c r="Z187" s="76"/>
    </row>
    <row r="188">
      <c r="J188" s="76"/>
      <c r="K188" s="76"/>
      <c r="L188" s="76"/>
      <c r="M188" s="76"/>
      <c r="N188" s="76"/>
      <c r="O188" s="76"/>
      <c r="P188" s="76"/>
      <c r="Q188" s="76"/>
      <c r="R188" s="76"/>
      <c r="S188" s="76"/>
      <c r="T188" s="76"/>
      <c r="U188" s="76"/>
      <c r="V188" s="76"/>
      <c r="W188" s="76"/>
      <c r="X188" s="76"/>
      <c r="Y188" s="76"/>
      <c r="Z188" s="76"/>
    </row>
    <row r="189">
      <c r="J189" s="76"/>
      <c r="K189" s="76"/>
      <c r="L189" s="76"/>
      <c r="M189" s="76"/>
      <c r="N189" s="76"/>
      <c r="O189" s="76"/>
      <c r="P189" s="76"/>
      <c r="Q189" s="76"/>
      <c r="R189" s="76"/>
      <c r="S189" s="76"/>
      <c r="T189" s="76"/>
      <c r="U189" s="76"/>
      <c r="V189" s="76"/>
      <c r="W189" s="76"/>
      <c r="X189" s="76"/>
      <c r="Y189" s="76"/>
      <c r="Z189" s="76"/>
    </row>
    <row r="190">
      <c r="J190" s="76"/>
      <c r="K190" s="76"/>
      <c r="L190" s="76"/>
      <c r="M190" s="76"/>
      <c r="N190" s="76"/>
      <c r="O190" s="76"/>
      <c r="P190" s="76"/>
      <c r="Q190" s="76"/>
      <c r="R190" s="76"/>
      <c r="S190" s="76"/>
      <c r="T190" s="76"/>
      <c r="U190" s="76"/>
      <c r="V190" s="76"/>
      <c r="W190" s="76"/>
      <c r="X190" s="76"/>
      <c r="Y190" s="76"/>
      <c r="Z190" s="76"/>
    </row>
    <row r="191">
      <c r="J191" s="76"/>
      <c r="K191" s="76"/>
      <c r="L191" s="76"/>
      <c r="M191" s="76"/>
      <c r="N191" s="76"/>
      <c r="O191" s="76"/>
      <c r="P191" s="76"/>
      <c r="Q191" s="76"/>
      <c r="R191" s="76"/>
      <c r="S191" s="76"/>
      <c r="T191" s="76"/>
      <c r="U191" s="76"/>
      <c r="V191" s="76"/>
      <c r="W191" s="76"/>
      <c r="X191" s="76"/>
      <c r="Y191" s="76"/>
      <c r="Z191" s="76"/>
    </row>
    <row r="192">
      <c r="J192" s="76"/>
      <c r="K192" s="76"/>
      <c r="L192" s="76"/>
      <c r="M192" s="76"/>
      <c r="N192" s="76"/>
      <c r="O192" s="76"/>
      <c r="P192" s="76"/>
      <c r="Q192" s="76"/>
      <c r="R192" s="76"/>
      <c r="S192" s="76"/>
      <c r="T192" s="76"/>
      <c r="U192" s="76"/>
      <c r="V192" s="76"/>
      <c r="W192" s="76"/>
      <c r="X192" s="76"/>
      <c r="Y192" s="76"/>
      <c r="Z192" s="76"/>
    </row>
    <row r="193">
      <c r="J193" s="76"/>
      <c r="K193" s="76"/>
      <c r="L193" s="76"/>
      <c r="M193" s="76"/>
      <c r="N193" s="76"/>
      <c r="O193" s="76"/>
      <c r="P193" s="76"/>
      <c r="Q193" s="76"/>
      <c r="R193" s="76"/>
      <c r="S193" s="76"/>
      <c r="T193" s="76"/>
      <c r="U193" s="76"/>
      <c r="V193" s="76"/>
      <c r="W193" s="76"/>
      <c r="X193" s="76"/>
      <c r="Y193" s="76"/>
      <c r="Z193" s="76"/>
    </row>
    <row r="194">
      <c r="J194" s="76"/>
      <c r="K194" s="76"/>
      <c r="L194" s="76"/>
      <c r="M194" s="76"/>
      <c r="N194" s="76"/>
      <c r="O194" s="76"/>
      <c r="P194" s="76"/>
      <c r="Q194" s="76"/>
      <c r="R194" s="76"/>
      <c r="S194" s="76"/>
      <c r="T194" s="76"/>
      <c r="U194" s="76"/>
      <c r="V194" s="76"/>
      <c r="W194" s="76"/>
      <c r="X194" s="76"/>
      <c r="Y194" s="76"/>
      <c r="Z194" s="76"/>
    </row>
    <row r="195">
      <c r="J195" s="76"/>
      <c r="K195" s="76"/>
      <c r="L195" s="76"/>
      <c r="M195" s="76"/>
      <c r="N195" s="76"/>
      <c r="O195" s="76"/>
      <c r="P195" s="76"/>
      <c r="Q195" s="76"/>
      <c r="R195" s="76"/>
      <c r="S195" s="76"/>
      <c r="T195" s="76"/>
      <c r="U195" s="76"/>
      <c r="V195" s="76"/>
      <c r="W195" s="76"/>
      <c r="X195" s="76"/>
      <c r="Y195" s="76"/>
      <c r="Z195" s="76"/>
    </row>
    <row r="196">
      <c r="J196" s="76"/>
      <c r="K196" s="76"/>
      <c r="L196" s="76"/>
      <c r="M196" s="76"/>
      <c r="N196" s="76"/>
      <c r="O196" s="76"/>
      <c r="P196" s="76"/>
      <c r="Q196" s="76"/>
      <c r="R196" s="76"/>
      <c r="S196" s="76"/>
      <c r="T196" s="76"/>
      <c r="U196" s="76"/>
      <c r="V196" s="76"/>
      <c r="W196" s="76"/>
      <c r="X196" s="76"/>
      <c r="Y196" s="76"/>
      <c r="Z196" s="76"/>
    </row>
    <row r="197">
      <c r="J197" s="76"/>
      <c r="K197" s="76"/>
      <c r="L197" s="76"/>
      <c r="M197" s="76"/>
      <c r="N197" s="76"/>
      <c r="O197" s="76"/>
      <c r="P197" s="76"/>
      <c r="Q197" s="76"/>
      <c r="R197" s="76"/>
      <c r="S197" s="76"/>
      <c r="T197" s="76"/>
      <c r="U197" s="76"/>
      <c r="V197" s="76"/>
      <c r="W197" s="76"/>
      <c r="X197" s="76"/>
      <c r="Y197" s="76"/>
      <c r="Z197" s="76"/>
    </row>
    <row r="198">
      <c r="J198" s="76"/>
      <c r="K198" s="76"/>
      <c r="L198" s="76"/>
      <c r="M198" s="76"/>
      <c r="N198" s="76"/>
      <c r="O198" s="76"/>
      <c r="P198" s="76"/>
      <c r="Q198" s="76"/>
      <c r="R198" s="76"/>
      <c r="S198" s="76"/>
      <c r="T198" s="76"/>
      <c r="U198" s="76"/>
      <c r="V198" s="76"/>
      <c r="W198" s="76"/>
      <c r="X198" s="76"/>
      <c r="Y198" s="76"/>
      <c r="Z198" s="76"/>
    </row>
    <row r="199">
      <c r="J199" s="76"/>
      <c r="K199" s="76"/>
      <c r="L199" s="76"/>
      <c r="M199" s="76"/>
      <c r="N199" s="76"/>
      <c r="O199" s="76"/>
      <c r="P199" s="76"/>
      <c r="Q199" s="76"/>
      <c r="R199" s="76"/>
      <c r="S199" s="76"/>
      <c r="T199" s="76"/>
      <c r="U199" s="76"/>
      <c r="V199" s="76"/>
      <c r="W199" s="76"/>
      <c r="X199" s="76"/>
      <c r="Y199" s="76"/>
      <c r="Z199" s="76"/>
    </row>
    <row r="200">
      <c r="J200" s="76"/>
      <c r="K200" s="76"/>
      <c r="L200" s="76"/>
      <c r="M200" s="76"/>
      <c r="N200" s="76"/>
      <c r="O200" s="76"/>
      <c r="P200" s="76"/>
      <c r="Q200" s="76"/>
      <c r="R200" s="76"/>
      <c r="S200" s="76"/>
      <c r="T200" s="76"/>
      <c r="U200" s="76"/>
      <c r="V200" s="76"/>
      <c r="W200" s="76"/>
      <c r="X200" s="76"/>
      <c r="Y200" s="76"/>
      <c r="Z200" s="76"/>
    </row>
    <row r="201">
      <c r="J201" s="76"/>
      <c r="K201" s="76"/>
      <c r="L201" s="76"/>
      <c r="M201" s="76"/>
      <c r="N201" s="76"/>
      <c r="O201" s="76"/>
      <c r="P201" s="76"/>
      <c r="Q201" s="76"/>
      <c r="R201" s="76"/>
      <c r="S201" s="76"/>
      <c r="T201" s="76"/>
      <c r="U201" s="76"/>
      <c r="V201" s="76"/>
      <c r="W201" s="76"/>
      <c r="X201" s="76"/>
      <c r="Y201" s="76"/>
      <c r="Z201" s="76"/>
    </row>
    <row r="202">
      <c r="J202" s="76"/>
      <c r="K202" s="76"/>
      <c r="L202" s="76"/>
      <c r="M202" s="76"/>
      <c r="N202" s="76"/>
      <c r="O202" s="76"/>
      <c r="P202" s="76"/>
      <c r="Q202" s="76"/>
      <c r="R202" s="76"/>
      <c r="S202" s="76"/>
      <c r="T202" s="76"/>
      <c r="U202" s="76"/>
      <c r="V202" s="76"/>
      <c r="W202" s="76"/>
      <c r="X202" s="76"/>
      <c r="Y202" s="76"/>
      <c r="Z202" s="76"/>
    </row>
    <row r="203">
      <c r="J203" s="76"/>
      <c r="K203" s="76"/>
      <c r="L203" s="76"/>
      <c r="M203" s="76"/>
      <c r="N203" s="76"/>
      <c r="O203" s="76"/>
      <c r="P203" s="76"/>
      <c r="Q203" s="76"/>
      <c r="R203" s="76"/>
      <c r="S203" s="76"/>
      <c r="T203" s="76"/>
      <c r="U203" s="76"/>
      <c r="V203" s="76"/>
      <c r="W203" s="76"/>
      <c r="X203" s="76"/>
      <c r="Y203" s="76"/>
      <c r="Z203" s="76"/>
    </row>
    <row r="204">
      <c r="J204" s="76"/>
      <c r="K204" s="76"/>
      <c r="L204" s="76"/>
      <c r="M204" s="76"/>
      <c r="N204" s="76"/>
      <c r="O204" s="76"/>
      <c r="P204" s="76"/>
      <c r="Q204" s="76"/>
      <c r="R204" s="76"/>
      <c r="S204" s="76"/>
      <c r="T204" s="76"/>
      <c r="U204" s="76"/>
      <c r="V204" s="76"/>
      <c r="W204" s="76"/>
      <c r="X204" s="76"/>
      <c r="Y204" s="76"/>
      <c r="Z204" s="76"/>
    </row>
    <row r="205">
      <c r="J205" s="76"/>
      <c r="K205" s="76"/>
      <c r="L205" s="76"/>
      <c r="M205" s="76"/>
      <c r="N205" s="76"/>
      <c r="O205" s="76"/>
      <c r="P205" s="76"/>
      <c r="Q205" s="76"/>
      <c r="R205" s="76"/>
      <c r="S205" s="76"/>
      <c r="T205" s="76"/>
      <c r="U205" s="76"/>
      <c r="V205" s="76"/>
      <c r="W205" s="76"/>
      <c r="X205" s="76"/>
      <c r="Y205" s="76"/>
      <c r="Z205" s="76"/>
    </row>
    <row r="206">
      <c r="J206" s="76"/>
      <c r="K206" s="76"/>
      <c r="L206" s="76"/>
      <c r="M206" s="76"/>
      <c r="N206" s="76"/>
      <c r="O206" s="76"/>
      <c r="P206" s="76"/>
      <c r="Q206" s="76"/>
      <c r="R206" s="76"/>
      <c r="S206" s="76"/>
      <c r="T206" s="76"/>
      <c r="U206" s="76"/>
      <c r="V206" s="76"/>
      <c r="W206" s="76"/>
      <c r="X206" s="76"/>
      <c r="Y206" s="76"/>
      <c r="Z206" s="76"/>
    </row>
    <row r="207">
      <c r="J207" s="76"/>
      <c r="K207" s="76"/>
      <c r="L207" s="76"/>
      <c r="M207" s="76"/>
      <c r="N207" s="76"/>
      <c r="O207" s="76"/>
      <c r="P207" s="76"/>
      <c r="Q207" s="76"/>
      <c r="R207" s="76"/>
      <c r="S207" s="76"/>
      <c r="T207" s="76"/>
      <c r="U207" s="76"/>
      <c r="V207" s="76"/>
      <c r="W207" s="76"/>
      <c r="X207" s="76"/>
      <c r="Y207" s="76"/>
      <c r="Z207" s="76"/>
    </row>
    <row r="208">
      <c r="J208" s="76"/>
      <c r="K208" s="76"/>
      <c r="L208" s="76"/>
      <c r="M208" s="76"/>
      <c r="N208" s="76"/>
      <c r="O208" s="76"/>
      <c r="P208" s="76"/>
      <c r="Q208" s="76"/>
      <c r="R208" s="76"/>
      <c r="S208" s="76"/>
      <c r="T208" s="76"/>
      <c r="U208" s="76"/>
      <c r="V208" s="76"/>
      <c r="W208" s="76"/>
      <c r="X208" s="76"/>
      <c r="Y208" s="76"/>
      <c r="Z208" s="76"/>
    </row>
    <row r="209">
      <c r="J209" s="76"/>
      <c r="K209" s="76"/>
      <c r="L209" s="76"/>
      <c r="M209" s="76"/>
      <c r="N209" s="76"/>
      <c r="O209" s="76"/>
      <c r="P209" s="76"/>
      <c r="Q209" s="76"/>
      <c r="R209" s="76"/>
      <c r="S209" s="76"/>
      <c r="T209" s="76"/>
      <c r="U209" s="76"/>
      <c r="V209" s="76"/>
      <c r="W209" s="76"/>
      <c r="X209" s="76"/>
      <c r="Y209" s="76"/>
      <c r="Z209" s="76"/>
    </row>
    <row r="210">
      <c r="J210" s="76"/>
      <c r="K210" s="76"/>
      <c r="L210" s="76"/>
      <c r="M210" s="76"/>
      <c r="N210" s="76"/>
      <c r="O210" s="76"/>
      <c r="P210" s="76"/>
      <c r="Q210" s="76"/>
      <c r="R210" s="76"/>
      <c r="S210" s="76"/>
      <c r="T210" s="76"/>
      <c r="U210" s="76"/>
      <c r="V210" s="76"/>
      <c r="W210" s="76"/>
      <c r="X210" s="76"/>
      <c r="Y210" s="76"/>
      <c r="Z210" s="76"/>
    </row>
    <row r="211">
      <c r="J211" s="76"/>
      <c r="K211" s="76"/>
      <c r="L211" s="76"/>
      <c r="M211" s="76"/>
      <c r="N211" s="76"/>
      <c r="O211" s="76"/>
      <c r="P211" s="76"/>
      <c r="Q211" s="76"/>
      <c r="R211" s="76"/>
      <c r="S211" s="76"/>
      <c r="T211" s="76"/>
      <c r="U211" s="76"/>
      <c r="V211" s="76"/>
      <c r="W211" s="76"/>
      <c r="X211" s="76"/>
      <c r="Y211" s="76"/>
      <c r="Z211" s="76"/>
    </row>
    <row r="212">
      <c r="J212" s="76"/>
      <c r="K212" s="76"/>
      <c r="L212" s="76"/>
      <c r="M212" s="76"/>
      <c r="N212" s="76"/>
      <c r="O212" s="76"/>
      <c r="P212" s="76"/>
      <c r="Q212" s="76"/>
      <c r="R212" s="76"/>
      <c r="S212" s="76"/>
      <c r="T212" s="76"/>
      <c r="U212" s="76"/>
      <c r="V212" s="76"/>
      <c r="W212" s="76"/>
      <c r="X212" s="76"/>
      <c r="Y212" s="76"/>
      <c r="Z212" s="76"/>
    </row>
    <row r="213">
      <c r="J213" s="76"/>
      <c r="K213" s="76"/>
      <c r="L213" s="76"/>
      <c r="M213" s="76"/>
      <c r="N213" s="76"/>
      <c r="O213" s="76"/>
      <c r="P213" s="76"/>
      <c r="Q213" s="76"/>
      <c r="R213" s="76"/>
      <c r="S213" s="76"/>
      <c r="T213" s="76"/>
      <c r="U213" s="76"/>
      <c r="V213" s="76"/>
      <c r="W213" s="76"/>
      <c r="X213" s="76"/>
      <c r="Y213" s="76"/>
      <c r="Z213" s="76"/>
    </row>
    <row r="214">
      <c r="J214" s="76"/>
      <c r="K214" s="76"/>
      <c r="L214" s="76"/>
      <c r="M214" s="76"/>
      <c r="N214" s="76"/>
      <c r="O214" s="76"/>
      <c r="P214" s="76"/>
      <c r="Q214" s="76"/>
      <c r="R214" s="76"/>
      <c r="S214" s="76"/>
      <c r="T214" s="76"/>
      <c r="U214" s="76"/>
      <c r="V214" s="76"/>
      <c r="W214" s="76"/>
      <c r="X214" s="76"/>
      <c r="Y214" s="76"/>
      <c r="Z214" s="76"/>
    </row>
    <row r="215">
      <c r="J215" s="76"/>
      <c r="K215" s="76"/>
      <c r="L215" s="76"/>
      <c r="M215" s="76"/>
      <c r="N215" s="76"/>
      <c r="O215" s="76"/>
      <c r="P215" s="76"/>
      <c r="Q215" s="76"/>
      <c r="R215" s="76"/>
      <c r="S215" s="76"/>
      <c r="T215" s="76"/>
      <c r="U215" s="76"/>
      <c r="V215" s="76"/>
      <c r="W215" s="76"/>
      <c r="X215" s="76"/>
      <c r="Y215" s="76"/>
      <c r="Z215" s="76"/>
    </row>
    <row r="216">
      <c r="J216" s="76"/>
      <c r="K216" s="76"/>
      <c r="L216" s="76"/>
      <c r="M216" s="76"/>
      <c r="N216" s="76"/>
      <c r="O216" s="76"/>
      <c r="P216" s="76"/>
      <c r="Q216" s="76"/>
      <c r="R216" s="76"/>
      <c r="S216" s="76"/>
      <c r="T216" s="76"/>
      <c r="U216" s="76"/>
      <c r="V216" s="76"/>
      <c r="W216" s="76"/>
      <c r="X216" s="76"/>
      <c r="Y216" s="76"/>
      <c r="Z216" s="76"/>
    </row>
    <row r="217">
      <c r="J217" s="76"/>
      <c r="K217" s="76"/>
      <c r="L217" s="76"/>
      <c r="M217" s="76"/>
      <c r="N217" s="76"/>
      <c r="O217" s="76"/>
      <c r="P217" s="76"/>
      <c r="Q217" s="76"/>
      <c r="R217" s="76"/>
      <c r="S217" s="76"/>
      <c r="T217" s="76"/>
      <c r="U217" s="76"/>
      <c r="V217" s="76"/>
      <c r="W217" s="76"/>
      <c r="X217" s="76"/>
      <c r="Y217" s="76"/>
      <c r="Z217" s="76"/>
    </row>
    <row r="218">
      <c r="J218" s="76"/>
      <c r="K218" s="76"/>
      <c r="L218" s="76"/>
      <c r="M218" s="76"/>
      <c r="N218" s="76"/>
      <c r="O218" s="76"/>
      <c r="P218" s="76"/>
      <c r="Q218" s="76"/>
      <c r="R218" s="76"/>
      <c r="S218" s="76"/>
      <c r="T218" s="76"/>
      <c r="U218" s="76"/>
      <c r="V218" s="76"/>
      <c r="W218" s="76"/>
      <c r="X218" s="76"/>
      <c r="Y218" s="76"/>
      <c r="Z218" s="76"/>
    </row>
    <row r="219">
      <c r="J219" s="76"/>
      <c r="K219" s="76"/>
      <c r="L219" s="76"/>
      <c r="M219" s="76"/>
      <c r="N219" s="76"/>
      <c r="O219" s="76"/>
      <c r="P219" s="76"/>
      <c r="Q219" s="76"/>
      <c r="R219" s="76"/>
      <c r="S219" s="76"/>
      <c r="T219" s="76"/>
      <c r="U219" s="76"/>
      <c r="V219" s="76"/>
      <c r="W219" s="76"/>
      <c r="X219" s="76"/>
      <c r="Y219" s="76"/>
      <c r="Z219" s="76"/>
    </row>
    <row r="220">
      <c r="J220" s="76"/>
      <c r="K220" s="76"/>
      <c r="L220" s="76"/>
      <c r="M220" s="76"/>
      <c r="N220" s="76"/>
      <c r="O220" s="76"/>
      <c r="P220" s="76"/>
      <c r="Q220" s="76"/>
      <c r="R220" s="76"/>
      <c r="S220" s="76"/>
      <c r="T220" s="76"/>
      <c r="U220" s="76"/>
      <c r="V220" s="76"/>
      <c r="W220" s="76"/>
      <c r="X220" s="76"/>
      <c r="Y220" s="76"/>
      <c r="Z220" s="76"/>
    </row>
    <row r="221">
      <c r="J221" s="76"/>
      <c r="K221" s="76"/>
      <c r="L221" s="76"/>
      <c r="M221" s="76"/>
      <c r="N221" s="76"/>
      <c r="O221" s="76"/>
      <c r="P221" s="76"/>
      <c r="Q221" s="76"/>
      <c r="R221" s="76"/>
      <c r="S221" s="76"/>
      <c r="T221" s="76"/>
      <c r="U221" s="76"/>
      <c r="V221" s="76"/>
      <c r="W221" s="76"/>
      <c r="X221" s="76"/>
      <c r="Y221" s="76"/>
      <c r="Z221" s="76"/>
    </row>
    <row r="222">
      <c r="J222" s="76"/>
      <c r="K222" s="76"/>
      <c r="L222" s="76"/>
      <c r="M222" s="76"/>
      <c r="N222" s="76"/>
      <c r="O222" s="76"/>
      <c r="P222" s="76"/>
      <c r="Q222" s="76"/>
      <c r="R222" s="76"/>
      <c r="S222" s="76"/>
      <c r="T222" s="76"/>
      <c r="U222" s="76"/>
      <c r="V222" s="76"/>
      <c r="W222" s="76"/>
      <c r="X222" s="76"/>
      <c r="Y222" s="76"/>
      <c r="Z222" s="76"/>
    </row>
    <row r="223">
      <c r="J223" s="76"/>
      <c r="K223" s="76"/>
      <c r="L223" s="76"/>
      <c r="M223" s="76"/>
      <c r="N223" s="76"/>
      <c r="O223" s="76"/>
      <c r="P223" s="76"/>
      <c r="Q223" s="76"/>
      <c r="R223" s="76"/>
      <c r="S223" s="76"/>
      <c r="T223" s="76"/>
      <c r="U223" s="76"/>
      <c r="V223" s="76"/>
      <c r="W223" s="76"/>
      <c r="X223" s="76"/>
      <c r="Y223" s="76"/>
      <c r="Z223" s="76"/>
    </row>
    <row r="224">
      <c r="J224" s="76"/>
      <c r="K224" s="76"/>
      <c r="L224" s="76"/>
      <c r="M224" s="76"/>
      <c r="N224" s="76"/>
      <c r="O224" s="76"/>
      <c r="P224" s="76"/>
      <c r="Q224" s="76"/>
      <c r="R224" s="76"/>
      <c r="S224" s="76"/>
      <c r="T224" s="76"/>
      <c r="U224" s="76"/>
      <c r="V224" s="76"/>
      <c r="W224" s="76"/>
      <c r="X224" s="76"/>
      <c r="Y224" s="76"/>
      <c r="Z224" s="76"/>
    </row>
    <row r="225">
      <c r="J225" s="76"/>
      <c r="K225" s="76"/>
      <c r="L225" s="76"/>
      <c r="M225" s="76"/>
      <c r="N225" s="76"/>
      <c r="O225" s="76"/>
      <c r="P225" s="76"/>
      <c r="Q225" s="76"/>
      <c r="R225" s="76"/>
      <c r="S225" s="76"/>
      <c r="T225" s="76"/>
      <c r="U225" s="76"/>
      <c r="V225" s="76"/>
      <c r="W225" s="76"/>
      <c r="X225" s="76"/>
      <c r="Y225" s="76"/>
      <c r="Z225" s="76"/>
    </row>
    <row r="226">
      <c r="J226" s="76"/>
      <c r="K226" s="76"/>
      <c r="L226" s="76"/>
      <c r="M226" s="76"/>
      <c r="N226" s="76"/>
      <c r="O226" s="76"/>
      <c r="P226" s="76"/>
      <c r="Q226" s="76"/>
      <c r="R226" s="76"/>
      <c r="S226" s="76"/>
      <c r="T226" s="76"/>
      <c r="U226" s="76"/>
      <c r="V226" s="76"/>
      <c r="W226" s="76"/>
      <c r="X226" s="76"/>
      <c r="Y226" s="76"/>
      <c r="Z226" s="76"/>
    </row>
    <row r="227">
      <c r="J227" s="76"/>
      <c r="K227" s="76"/>
      <c r="L227" s="76"/>
      <c r="M227" s="76"/>
      <c r="N227" s="76"/>
      <c r="O227" s="76"/>
      <c r="P227" s="76"/>
      <c r="Q227" s="76"/>
      <c r="R227" s="76"/>
      <c r="S227" s="76"/>
      <c r="T227" s="76"/>
      <c r="U227" s="76"/>
      <c r="V227" s="76"/>
      <c r="W227" s="76"/>
      <c r="X227" s="76"/>
      <c r="Y227" s="76"/>
      <c r="Z227" s="76"/>
    </row>
    <row r="228">
      <c r="J228" s="76"/>
      <c r="K228" s="76"/>
      <c r="L228" s="76"/>
      <c r="M228" s="76"/>
      <c r="N228" s="76"/>
      <c r="O228" s="76"/>
      <c r="P228" s="76"/>
      <c r="Q228" s="76"/>
      <c r="R228" s="76"/>
      <c r="S228" s="76"/>
      <c r="T228" s="76"/>
      <c r="U228" s="76"/>
      <c r="V228" s="76"/>
      <c r="W228" s="76"/>
      <c r="X228" s="76"/>
      <c r="Y228" s="76"/>
      <c r="Z228" s="76"/>
    </row>
    <row r="229">
      <c r="J229" s="76"/>
      <c r="K229" s="76"/>
      <c r="L229" s="76"/>
      <c r="M229" s="76"/>
      <c r="N229" s="76"/>
      <c r="O229" s="76"/>
      <c r="P229" s="76"/>
      <c r="Q229" s="76"/>
      <c r="R229" s="76"/>
      <c r="S229" s="76"/>
      <c r="T229" s="76"/>
      <c r="U229" s="76"/>
      <c r="V229" s="76"/>
      <c r="W229" s="76"/>
      <c r="X229" s="76"/>
      <c r="Y229" s="76"/>
      <c r="Z229" s="76"/>
    </row>
    <row r="230">
      <c r="J230" s="76"/>
      <c r="K230" s="76"/>
      <c r="L230" s="76"/>
      <c r="M230" s="76"/>
      <c r="N230" s="76"/>
      <c r="O230" s="76"/>
      <c r="P230" s="76"/>
      <c r="Q230" s="76"/>
      <c r="R230" s="76"/>
      <c r="S230" s="76"/>
      <c r="T230" s="76"/>
      <c r="U230" s="76"/>
      <c r="V230" s="76"/>
      <c r="W230" s="76"/>
      <c r="X230" s="76"/>
      <c r="Y230" s="76"/>
      <c r="Z230" s="76"/>
    </row>
    <row r="231">
      <c r="J231" s="76"/>
      <c r="K231" s="76"/>
      <c r="L231" s="76"/>
      <c r="M231" s="76"/>
      <c r="N231" s="76"/>
      <c r="O231" s="76"/>
      <c r="P231" s="76"/>
      <c r="Q231" s="76"/>
      <c r="R231" s="76"/>
      <c r="S231" s="76"/>
      <c r="T231" s="76"/>
      <c r="U231" s="76"/>
      <c r="V231" s="76"/>
      <c r="W231" s="76"/>
      <c r="X231" s="76"/>
      <c r="Y231" s="76"/>
      <c r="Z231" s="76"/>
    </row>
    <row r="232">
      <c r="J232" s="76"/>
      <c r="K232" s="76"/>
      <c r="L232" s="76"/>
      <c r="M232" s="76"/>
      <c r="N232" s="76"/>
      <c r="O232" s="76"/>
      <c r="P232" s="76"/>
      <c r="Q232" s="76"/>
      <c r="R232" s="76"/>
      <c r="S232" s="76"/>
      <c r="T232" s="76"/>
      <c r="U232" s="76"/>
      <c r="V232" s="76"/>
      <c r="W232" s="76"/>
      <c r="X232" s="76"/>
      <c r="Y232" s="76"/>
      <c r="Z232" s="76"/>
    </row>
    <row r="233">
      <c r="J233" s="76"/>
      <c r="K233" s="76"/>
      <c r="L233" s="76"/>
      <c r="M233" s="76"/>
      <c r="N233" s="76"/>
      <c r="O233" s="76"/>
      <c r="P233" s="76"/>
      <c r="Q233" s="76"/>
      <c r="R233" s="76"/>
      <c r="S233" s="76"/>
      <c r="T233" s="76"/>
      <c r="U233" s="76"/>
      <c r="V233" s="76"/>
      <c r="W233" s="76"/>
      <c r="X233" s="76"/>
      <c r="Y233" s="76"/>
      <c r="Z233" s="76"/>
    </row>
    <row r="234">
      <c r="J234" s="76"/>
      <c r="K234" s="76"/>
      <c r="L234" s="76"/>
      <c r="M234" s="76"/>
      <c r="N234" s="76"/>
      <c r="O234" s="76"/>
      <c r="P234" s="76"/>
      <c r="Q234" s="76"/>
      <c r="R234" s="76"/>
      <c r="S234" s="76"/>
      <c r="T234" s="76"/>
      <c r="U234" s="76"/>
      <c r="V234" s="76"/>
      <c r="W234" s="76"/>
      <c r="X234" s="76"/>
      <c r="Y234" s="76"/>
      <c r="Z234" s="76"/>
    </row>
    <row r="235">
      <c r="J235" s="76"/>
      <c r="K235" s="76"/>
      <c r="L235" s="76"/>
      <c r="M235" s="76"/>
      <c r="N235" s="76"/>
      <c r="O235" s="76"/>
      <c r="P235" s="76"/>
      <c r="Q235" s="76"/>
      <c r="R235" s="76"/>
      <c r="S235" s="76"/>
      <c r="T235" s="76"/>
      <c r="U235" s="76"/>
      <c r="V235" s="76"/>
      <c r="W235" s="76"/>
      <c r="X235" s="76"/>
      <c r="Y235" s="76"/>
      <c r="Z235" s="76"/>
    </row>
    <row r="236">
      <c r="J236" s="76"/>
      <c r="K236" s="76"/>
      <c r="L236" s="76"/>
      <c r="M236" s="76"/>
      <c r="N236" s="76"/>
      <c r="O236" s="76"/>
      <c r="P236" s="76"/>
      <c r="Q236" s="76"/>
      <c r="R236" s="76"/>
      <c r="S236" s="76"/>
      <c r="T236" s="76"/>
      <c r="U236" s="76"/>
      <c r="V236" s="76"/>
      <c r="W236" s="76"/>
      <c r="X236" s="76"/>
      <c r="Y236" s="76"/>
      <c r="Z236" s="76"/>
    </row>
    <row r="237">
      <c r="J237" s="76"/>
      <c r="K237" s="76"/>
      <c r="L237" s="76"/>
      <c r="M237" s="76"/>
      <c r="N237" s="76"/>
      <c r="O237" s="76"/>
      <c r="P237" s="76"/>
      <c r="Q237" s="76"/>
      <c r="R237" s="76"/>
      <c r="S237" s="76"/>
      <c r="T237" s="76"/>
      <c r="U237" s="76"/>
      <c r="V237" s="76"/>
      <c r="W237" s="76"/>
      <c r="X237" s="76"/>
      <c r="Y237" s="76"/>
      <c r="Z237" s="76"/>
    </row>
    <row r="238">
      <c r="J238" s="76"/>
      <c r="K238" s="76"/>
      <c r="L238" s="76"/>
      <c r="M238" s="76"/>
      <c r="N238" s="76"/>
      <c r="O238" s="76"/>
      <c r="P238" s="76"/>
      <c r="Q238" s="76"/>
      <c r="R238" s="76"/>
      <c r="S238" s="76"/>
      <c r="T238" s="76"/>
      <c r="U238" s="76"/>
      <c r="V238" s="76"/>
      <c r="W238" s="76"/>
      <c r="X238" s="76"/>
      <c r="Y238" s="76"/>
      <c r="Z238" s="76"/>
    </row>
    <row r="239">
      <c r="J239" s="76"/>
      <c r="K239" s="76"/>
      <c r="L239" s="76"/>
      <c r="M239" s="76"/>
      <c r="N239" s="76"/>
      <c r="O239" s="76"/>
      <c r="P239" s="76"/>
      <c r="Q239" s="76"/>
      <c r="R239" s="76"/>
      <c r="S239" s="76"/>
      <c r="T239" s="76"/>
      <c r="U239" s="76"/>
      <c r="V239" s="76"/>
      <c r="W239" s="76"/>
      <c r="X239" s="76"/>
      <c r="Y239" s="76"/>
      <c r="Z239" s="76"/>
    </row>
    <row r="240">
      <c r="J240" s="76"/>
      <c r="K240" s="76"/>
      <c r="L240" s="76"/>
      <c r="M240" s="76"/>
      <c r="N240" s="76"/>
      <c r="O240" s="76"/>
      <c r="P240" s="76"/>
      <c r="Q240" s="76"/>
      <c r="R240" s="76"/>
      <c r="S240" s="76"/>
      <c r="T240" s="76"/>
      <c r="U240" s="76"/>
      <c r="V240" s="76"/>
      <c r="W240" s="76"/>
      <c r="X240" s="76"/>
      <c r="Y240" s="76"/>
      <c r="Z240" s="76"/>
    </row>
    <row r="241">
      <c r="J241" s="76"/>
      <c r="K241" s="76"/>
      <c r="L241" s="76"/>
      <c r="M241" s="76"/>
      <c r="N241" s="76"/>
      <c r="O241" s="76"/>
      <c r="P241" s="76"/>
      <c r="Q241" s="76"/>
      <c r="R241" s="76"/>
      <c r="S241" s="76"/>
      <c r="T241" s="76"/>
      <c r="U241" s="76"/>
      <c r="V241" s="76"/>
      <c r="W241" s="76"/>
      <c r="X241" s="76"/>
      <c r="Y241" s="76"/>
      <c r="Z241" s="76"/>
    </row>
    <row r="242">
      <c r="J242" s="76"/>
      <c r="K242" s="76"/>
      <c r="L242" s="76"/>
      <c r="M242" s="76"/>
      <c r="N242" s="76"/>
      <c r="O242" s="76"/>
      <c r="P242" s="76"/>
      <c r="Q242" s="76"/>
      <c r="R242" s="76"/>
      <c r="S242" s="76"/>
      <c r="T242" s="76"/>
      <c r="U242" s="76"/>
      <c r="V242" s="76"/>
      <c r="W242" s="76"/>
      <c r="X242" s="76"/>
      <c r="Y242" s="76"/>
      <c r="Z242" s="76"/>
    </row>
    <row r="243">
      <c r="J243" s="76"/>
      <c r="K243" s="76"/>
      <c r="L243" s="76"/>
      <c r="M243" s="76"/>
      <c r="N243" s="76"/>
      <c r="O243" s="76"/>
      <c r="P243" s="76"/>
      <c r="Q243" s="76"/>
      <c r="R243" s="76"/>
      <c r="S243" s="76"/>
      <c r="T243" s="76"/>
      <c r="U243" s="76"/>
      <c r="V243" s="76"/>
      <c r="W243" s="76"/>
      <c r="X243" s="76"/>
      <c r="Y243" s="76"/>
      <c r="Z243" s="76"/>
    </row>
    <row r="244">
      <c r="J244" s="76"/>
      <c r="K244" s="76"/>
      <c r="L244" s="76"/>
      <c r="M244" s="76"/>
      <c r="N244" s="76"/>
      <c r="O244" s="76"/>
      <c r="P244" s="76"/>
      <c r="Q244" s="76"/>
      <c r="R244" s="76"/>
      <c r="S244" s="76"/>
      <c r="T244" s="76"/>
      <c r="U244" s="76"/>
      <c r="V244" s="76"/>
      <c r="W244" s="76"/>
      <c r="X244" s="76"/>
      <c r="Y244" s="76"/>
      <c r="Z244" s="76"/>
    </row>
    <row r="245">
      <c r="J245" s="76"/>
      <c r="K245" s="76"/>
      <c r="L245" s="76"/>
      <c r="M245" s="76"/>
      <c r="N245" s="76"/>
      <c r="O245" s="76"/>
      <c r="P245" s="76"/>
      <c r="Q245" s="76"/>
      <c r="R245" s="76"/>
      <c r="S245" s="76"/>
      <c r="T245" s="76"/>
      <c r="U245" s="76"/>
      <c r="V245" s="76"/>
      <c r="W245" s="76"/>
      <c r="X245" s="76"/>
      <c r="Y245" s="76"/>
      <c r="Z245" s="76"/>
    </row>
    <row r="246">
      <c r="J246" s="76"/>
      <c r="K246" s="76"/>
      <c r="L246" s="76"/>
      <c r="M246" s="76"/>
      <c r="N246" s="76"/>
      <c r="O246" s="76"/>
      <c r="P246" s="76"/>
      <c r="Q246" s="76"/>
      <c r="R246" s="76"/>
      <c r="S246" s="76"/>
      <c r="T246" s="76"/>
      <c r="U246" s="76"/>
      <c r="V246" s="76"/>
      <c r="W246" s="76"/>
      <c r="X246" s="76"/>
      <c r="Y246" s="76"/>
      <c r="Z246" s="76"/>
    </row>
    <row r="247">
      <c r="J247" s="76"/>
      <c r="K247" s="76"/>
      <c r="L247" s="76"/>
      <c r="M247" s="76"/>
      <c r="N247" s="76"/>
      <c r="O247" s="76"/>
      <c r="P247" s="76"/>
      <c r="Q247" s="76"/>
      <c r="R247" s="76"/>
      <c r="S247" s="76"/>
      <c r="T247" s="76"/>
      <c r="U247" s="76"/>
      <c r="V247" s="76"/>
      <c r="W247" s="76"/>
      <c r="X247" s="76"/>
      <c r="Y247" s="76"/>
      <c r="Z247" s="76"/>
    </row>
    <row r="248">
      <c r="J248" s="76"/>
      <c r="K248" s="76"/>
      <c r="L248" s="76"/>
      <c r="M248" s="76"/>
      <c r="N248" s="76"/>
      <c r="O248" s="76"/>
      <c r="P248" s="76"/>
      <c r="Q248" s="76"/>
      <c r="R248" s="76"/>
      <c r="S248" s="76"/>
      <c r="T248" s="76"/>
      <c r="U248" s="76"/>
      <c r="V248" s="76"/>
      <c r="W248" s="76"/>
      <c r="X248" s="76"/>
      <c r="Y248" s="76"/>
      <c r="Z248" s="76"/>
    </row>
    <row r="249">
      <c r="J249" s="76"/>
      <c r="K249" s="76"/>
      <c r="L249" s="76"/>
      <c r="M249" s="76"/>
      <c r="N249" s="76"/>
      <c r="O249" s="76"/>
      <c r="P249" s="76"/>
      <c r="Q249" s="76"/>
      <c r="R249" s="76"/>
      <c r="S249" s="76"/>
      <c r="T249" s="76"/>
      <c r="U249" s="76"/>
      <c r="V249" s="76"/>
      <c r="W249" s="76"/>
      <c r="X249" s="76"/>
      <c r="Y249" s="76"/>
      <c r="Z249" s="76"/>
    </row>
    <row r="250">
      <c r="J250" s="76"/>
      <c r="K250" s="76"/>
      <c r="L250" s="76"/>
      <c r="M250" s="76"/>
      <c r="N250" s="76"/>
      <c r="O250" s="76"/>
      <c r="P250" s="76"/>
      <c r="Q250" s="76"/>
      <c r="R250" s="76"/>
      <c r="S250" s="76"/>
      <c r="T250" s="76"/>
      <c r="U250" s="76"/>
      <c r="V250" s="76"/>
      <c r="W250" s="76"/>
      <c r="X250" s="76"/>
      <c r="Y250" s="76"/>
      <c r="Z250" s="76"/>
    </row>
    <row r="251">
      <c r="J251" s="76"/>
      <c r="K251" s="76"/>
      <c r="L251" s="76"/>
      <c r="M251" s="76"/>
      <c r="N251" s="76"/>
      <c r="O251" s="76"/>
      <c r="P251" s="76"/>
      <c r="Q251" s="76"/>
      <c r="R251" s="76"/>
      <c r="S251" s="76"/>
      <c r="T251" s="76"/>
      <c r="U251" s="76"/>
      <c r="V251" s="76"/>
      <c r="W251" s="76"/>
      <c r="X251" s="76"/>
      <c r="Y251" s="76"/>
      <c r="Z251" s="76"/>
    </row>
    <row r="252">
      <c r="J252" s="76"/>
      <c r="K252" s="76"/>
      <c r="L252" s="76"/>
      <c r="M252" s="76"/>
      <c r="N252" s="76"/>
      <c r="O252" s="76"/>
      <c r="P252" s="76"/>
      <c r="Q252" s="76"/>
      <c r="R252" s="76"/>
      <c r="S252" s="76"/>
      <c r="T252" s="76"/>
      <c r="U252" s="76"/>
      <c r="V252" s="76"/>
      <c r="W252" s="76"/>
      <c r="X252" s="76"/>
      <c r="Y252" s="76"/>
      <c r="Z252" s="76"/>
    </row>
    <row r="253">
      <c r="J253" s="76"/>
      <c r="K253" s="76"/>
      <c r="L253" s="76"/>
      <c r="M253" s="76"/>
      <c r="N253" s="76"/>
      <c r="O253" s="76"/>
      <c r="P253" s="76"/>
      <c r="Q253" s="76"/>
      <c r="R253" s="76"/>
      <c r="S253" s="76"/>
      <c r="T253" s="76"/>
      <c r="U253" s="76"/>
      <c r="V253" s="76"/>
      <c r="W253" s="76"/>
      <c r="X253" s="76"/>
      <c r="Y253" s="76"/>
      <c r="Z253" s="76"/>
    </row>
    <row r="254">
      <c r="J254" s="76"/>
      <c r="K254" s="76"/>
      <c r="L254" s="76"/>
      <c r="M254" s="76"/>
      <c r="N254" s="76"/>
      <c r="O254" s="76"/>
      <c r="P254" s="76"/>
      <c r="Q254" s="76"/>
      <c r="R254" s="76"/>
      <c r="S254" s="76"/>
      <c r="T254" s="76"/>
      <c r="U254" s="76"/>
      <c r="V254" s="76"/>
      <c r="W254" s="76"/>
      <c r="X254" s="76"/>
      <c r="Y254" s="76"/>
      <c r="Z254" s="76"/>
    </row>
    <row r="255">
      <c r="J255" s="76"/>
      <c r="K255" s="76"/>
      <c r="L255" s="76"/>
      <c r="M255" s="76"/>
      <c r="N255" s="76"/>
      <c r="O255" s="76"/>
      <c r="P255" s="76"/>
      <c r="Q255" s="76"/>
      <c r="R255" s="76"/>
      <c r="S255" s="76"/>
      <c r="T255" s="76"/>
      <c r="U255" s="76"/>
      <c r="V255" s="76"/>
      <c r="W255" s="76"/>
      <c r="X255" s="76"/>
      <c r="Y255" s="76"/>
      <c r="Z255" s="76"/>
    </row>
    <row r="256">
      <c r="J256" s="76"/>
      <c r="K256" s="76"/>
      <c r="L256" s="76"/>
      <c r="M256" s="76"/>
      <c r="N256" s="76"/>
      <c r="O256" s="76"/>
      <c r="P256" s="76"/>
      <c r="Q256" s="76"/>
      <c r="R256" s="76"/>
      <c r="S256" s="76"/>
      <c r="T256" s="76"/>
      <c r="U256" s="76"/>
      <c r="V256" s="76"/>
      <c r="W256" s="76"/>
      <c r="X256" s="76"/>
      <c r="Y256" s="76"/>
      <c r="Z256" s="76"/>
    </row>
    <row r="257">
      <c r="J257" s="76"/>
      <c r="K257" s="76"/>
      <c r="L257" s="76"/>
      <c r="M257" s="76"/>
      <c r="N257" s="76"/>
      <c r="O257" s="76"/>
      <c r="P257" s="76"/>
      <c r="Q257" s="76"/>
      <c r="R257" s="76"/>
      <c r="S257" s="76"/>
      <c r="T257" s="76"/>
      <c r="U257" s="76"/>
      <c r="V257" s="76"/>
      <c r="W257" s="76"/>
      <c r="X257" s="76"/>
      <c r="Y257" s="76"/>
      <c r="Z257" s="76"/>
    </row>
    <row r="258">
      <c r="J258" s="76"/>
      <c r="K258" s="76"/>
      <c r="L258" s="76"/>
      <c r="M258" s="76"/>
      <c r="N258" s="76"/>
      <c r="O258" s="76"/>
      <c r="P258" s="76"/>
      <c r="Q258" s="76"/>
      <c r="R258" s="76"/>
      <c r="S258" s="76"/>
      <c r="T258" s="76"/>
      <c r="U258" s="76"/>
      <c r="V258" s="76"/>
      <c r="W258" s="76"/>
      <c r="X258" s="76"/>
      <c r="Y258" s="76"/>
      <c r="Z258" s="76"/>
    </row>
    <row r="259">
      <c r="J259" s="76"/>
      <c r="K259" s="76"/>
      <c r="L259" s="76"/>
      <c r="M259" s="76"/>
      <c r="N259" s="76"/>
      <c r="O259" s="76"/>
      <c r="P259" s="76"/>
      <c r="Q259" s="76"/>
      <c r="R259" s="76"/>
      <c r="S259" s="76"/>
      <c r="T259" s="76"/>
      <c r="U259" s="76"/>
      <c r="V259" s="76"/>
      <c r="W259" s="76"/>
      <c r="X259" s="76"/>
      <c r="Y259" s="76"/>
      <c r="Z259" s="76"/>
    </row>
    <row r="260">
      <c r="J260" s="76"/>
      <c r="K260" s="76"/>
      <c r="L260" s="76"/>
      <c r="M260" s="76"/>
      <c r="N260" s="76"/>
      <c r="O260" s="76"/>
      <c r="P260" s="76"/>
      <c r="Q260" s="76"/>
      <c r="R260" s="76"/>
      <c r="S260" s="76"/>
      <c r="T260" s="76"/>
      <c r="U260" s="76"/>
      <c r="V260" s="76"/>
      <c r="W260" s="76"/>
      <c r="X260" s="76"/>
      <c r="Y260" s="76"/>
      <c r="Z260" s="76"/>
    </row>
    <row r="261">
      <c r="J261" s="76"/>
      <c r="K261" s="76"/>
      <c r="L261" s="76"/>
      <c r="M261" s="76"/>
      <c r="N261" s="76"/>
      <c r="O261" s="76"/>
      <c r="P261" s="76"/>
      <c r="Q261" s="76"/>
      <c r="R261" s="76"/>
      <c r="S261" s="76"/>
      <c r="T261" s="76"/>
      <c r="U261" s="76"/>
      <c r="V261" s="76"/>
      <c r="W261" s="76"/>
      <c r="X261" s="76"/>
      <c r="Y261" s="76"/>
      <c r="Z261" s="76"/>
    </row>
    <row r="262">
      <c r="J262" s="76"/>
      <c r="K262" s="76"/>
      <c r="L262" s="76"/>
      <c r="M262" s="76"/>
      <c r="N262" s="76"/>
      <c r="O262" s="76"/>
      <c r="P262" s="76"/>
      <c r="Q262" s="76"/>
      <c r="R262" s="76"/>
      <c r="S262" s="76"/>
      <c r="T262" s="76"/>
      <c r="U262" s="76"/>
      <c r="V262" s="76"/>
      <c r="W262" s="76"/>
      <c r="X262" s="76"/>
      <c r="Y262" s="76"/>
      <c r="Z262" s="76"/>
    </row>
    <row r="263">
      <c r="J263" s="76"/>
      <c r="K263" s="76"/>
      <c r="L263" s="76"/>
      <c r="M263" s="76"/>
      <c r="N263" s="76"/>
      <c r="O263" s="76"/>
      <c r="P263" s="76"/>
      <c r="Q263" s="76"/>
      <c r="R263" s="76"/>
      <c r="S263" s="76"/>
      <c r="T263" s="76"/>
      <c r="U263" s="76"/>
      <c r="V263" s="76"/>
      <c r="W263" s="76"/>
      <c r="X263" s="76"/>
      <c r="Y263" s="76"/>
      <c r="Z263" s="76"/>
    </row>
    <row r="264">
      <c r="J264" s="76"/>
      <c r="K264" s="76"/>
      <c r="L264" s="76"/>
      <c r="M264" s="76"/>
      <c r="N264" s="76"/>
      <c r="O264" s="76"/>
      <c r="P264" s="76"/>
      <c r="Q264" s="76"/>
      <c r="R264" s="76"/>
      <c r="S264" s="76"/>
      <c r="T264" s="76"/>
      <c r="U264" s="76"/>
      <c r="V264" s="76"/>
      <c r="W264" s="76"/>
      <c r="X264" s="76"/>
      <c r="Y264" s="76"/>
      <c r="Z264" s="76"/>
    </row>
    <row r="265">
      <c r="J265" s="76"/>
      <c r="K265" s="76"/>
      <c r="L265" s="76"/>
      <c r="M265" s="76"/>
      <c r="N265" s="76"/>
      <c r="O265" s="76"/>
      <c r="P265" s="76"/>
      <c r="Q265" s="76"/>
      <c r="R265" s="76"/>
      <c r="S265" s="76"/>
      <c r="T265" s="76"/>
      <c r="U265" s="76"/>
      <c r="V265" s="76"/>
      <c r="W265" s="76"/>
      <c r="X265" s="76"/>
      <c r="Y265" s="76"/>
      <c r="Z265" s="76"/>
    </row>
    <row r="266">
      <c r="J266" s="76"/>
      <c r="K266" s="76"/>
      <c r="L266" s="76"/>
      <c r="M266" s="76"/>
      <c r="N266" s="76"/>
      <c r="O266" s="76"/>
      <c r="P266" s="76"/>
      <c r="Q266" s="76"/>
      <c r="R266" s="76"/>
      <c r="S266" s="76"/>
      <c r="T266" s="76"/>
      <c r="U266" s="76"/>
      <c r="V266" s="76"/>
      <c r="W266" s="76"/>
      <c r="X266" s="76"/>
      <c r="Y266" s="76"/>
      <c r="Z266" s="76"/>
    </row>
    <row r="267">
      <c r="J267" s="76"/>
      <c r="K267" s="76"/>
      <c r="L267" s="76"/>
      <c r="M267" s="76"/>
      <c r="N267" s="76"/>
      <c r="O267" s="76"/>
      <c r="P267" s="76"/>
      <c r="Q267" s="76"/>
      <c r="R267" s="76"/>
      <c r="S267" s="76"/>
      <c r="T267" s="76"/>
      <c r="U267" s="76"/>
      <c r="V267" s="76"/>
      <c r="W267" s="76"/>
      <c r="X267" s="76"/>
      <c r="Y267" s="76"/>
      <c r="Z267" s="76"/>
    </row>
    <row r="268">
      <c r="J268" s="76"/>
      <c r="K268" s="76"/>
      <c r="L268" s="76"/>
      <c r="M268" s="76"/>
      <c r="N268" s="76"/>
      <c r="O268" s="76"/>
      <c r="P268" s="76"/>
      <c r="Q268" s="76"/>
      <c r="R268" s="76"/>
      <c r="S268" s="76"/>
      <c r="T268" s="76"/>
      <c r="U268" s="76"/>
      <c r="V268" s="76"/>
      <c r="W268" s="76"/>
      <c r="X268" s="76"/>
      <c r="Y268" s="76"/>
      <c r="Z268" s="76"/>
    </row>
    <row r="269">
      <c r="J269" s="76"/>
      <c r="K269" s="76"/>
      <c r="L269" s="76"/>
      <c r="M269" s="76"/>
      <c r="N269" s="76"/>
      <c r="O269" s="76"/>
      <c r="P269" s="76"/>
      <c r="Q269" s="76"/>
      <c r="R269" s="76"/>
      <c r="S269" s="76"/>
      <c r="T269" s="76"/>
      <c r="U269" s="76"/>
      <c r="V269" s="76"/>
      <c r="W269" s="76"/>
      <c r="X269" s="76"/>
      <c r="Y269" s="76"/>
      <c r="Z269" s="76"/>
    </row>
    <row r="270">
      <c r="J270" s="76"/>
      <c r="K270" s="76"/>
      <c r="L270" s="76"/>
      <c r="M270" s="76"/>
      <c r="N270" s="76"/>
      <c r="O270" s="76"/>
      <c r="P270" s="76"/>
      <c r="Q270" s="76"/>
      <c r="R270" s="76"/>
      <c r="S270" s="76"/>
      <c r="T270" s="76"/>
      <c r="U270" s="76"/>
      <c r="V270" s="76"/>
      <c r="W270" s="76"/>
      <c r="X270" s="76"/>
      <c r="Y270" s="76"/>
      <c r="Z270" s="76"/>
    </row>
    <row r="271">
      <c r="J271" s="76"/>
      <c r="K271" s="76"/>
      <c r="L271" s="76"/>
      <c r="M271" s="76"/>
      <c r="N271" s="76"/>
      <c r="O271" s="76"/>
      <c r="P271" s="76"/>
      <c r="Q271" s="76"/>
      <c r="R271" s="76"/>
      <c r="S271" s="76"/>
      <c r="T271" s="76"/>
      <c r="U271" s="76"/>
      <c r="V271" s="76"/>
      <c r="W271" s="76"/>
      <c r="X271" s="76"/>
      <c r="Y271" s="76"/>
      <c r="Z271" s="76"/>
    </row>
    <row r="272">
      <c r="J272" s="76"/>
      <c r="K272" s="76"/>
      <c r="L272" s="76"/>
      <c r="M272" s="76"/>
      <c r="N272" s="76"/>
      <c r="O272" s="76"/>
      <c r="P272" s="76"/>
      <c r="Q272" s="76"/>
      <c r="R272" s="76"/>
      <c r="S272" s="76"/>
      <c r="T272" s="76"/>
      <c r="U272" s="76"/>
      <c r="V272" s="76"/>
      <c r="W272" s="76"/>
      <c r="X272" s="76"/>
      <c r="Y272" s="76"/>
      <c r="Z272" s="76"/>
    </row>
    <row r="273">
      <c r="J273" s="76"/>
      <c r="K273" s="76"/>
      <c r="L273" s="76"/>
      <c r="M273" s="76"/>
      <c r="N273" s="76"/>
      <c r="O273" s="76"/>
      <c r="P273" s="76"/>
      <c r="Q273" s="76"/>
      <c r="R273" s="76"/>
      <c r="S273" s="76"/>
      <c r="T273" s="76"/>
      <c r="U273" s="76"/>
      <c r="V273" s="76"/>
      <c r="W273" s="76"/>
      <c r="X273" s="76"/>
      <c r="Y273" s="76"/>
      <c r="Z273" s="76"/>
    </row>
    <row r="274">
      <c r="J274" s="76"/>
      <c r="K274" s="76"/>
      <c r="L274" s="76"/>
      <c r="M274" s="76"/>
      <c r="N274" s="76"/>
      <c r="O274" s="76"/>
      <c r="P274" s="76"/>
      <c r="Q274" s="76"/>
      <c r="R274" s="76"/>
      <c r="S274" s="76"/>
      <c r="T274" s="76"/>
      <c r="U274" s="76"/>
      <c r="V274" s="76"/>
      <c r="W274" s="76"/>
      <c r="X274" s="76"/>
      <c r="Y274" s="76"/>
      <c r="Z274" s="76"/>
    </row>
    <row r="275">
      <c r="J275" s="76"/>
      <c r="K275" s="76"/>
      <c r="L275" s="76"/>
      <c r="M275" s="76"/>
      <c r="N275" s="76"/>
      <c r="O275" s="76"/>
      <c r="P275" s="76"/>
      <c r="Q275" s="76"/>
      <c r="R275" s="76"/>
      <c r="S275" s="76"/>
      <c r="T275" s="76"/>
      <c r="U275" s="76"/>
      <c r="V275" s="76"/>
      <c r="W275" s="76"/>
      <c r="X275" s="76"/>
      <c r="Y275" s="76"/>
      <c r="Z275" s="76"/>
    </row>
    <row r="276">
      <c r="J276" s="76"/>
      <c r="K276" s="76"/>
      <c r="L276" s="76"/>
      <c r="M276" s="76"/>
      <c r="N276" s="76"/>
      <c r="O276" s="76"/>
      <c r="P276" s="76"/>
      <c r="Q276" s="76"/>
      <c r="R276" s="76"/>
      <c r="S276" s="76"/>
      <c r="T276" s="76"/>
      <c r="U276" s="76"/>
      <c r="V276" s="76"/>
      <c r="W276" s="76"/>
      <c r="X276" s="76"/>
      <c r="Y276" s="76"/>
      <c r="Z276" s="76"/>
    </row>
    <row r="277">
      <c r="J277" s="76"/>
      <c r="K277" s="76"/>
      <c r="L277" s="76"/>
      <c r="M277" s="76"/>
      <c r="N277" s="76"/>
      <c r="O277" s="76"/>
      <c r="P277" s="76"/>
      <c r="Q277" s="76"/>
      <c r="R277" s="76"/>
      <c r="S277" s="76"/>
      <c r="T277" s="76"/>
      <c r="U277" s="76"/>
      <c r="V277" s="76"/>
      <c r="W277" s="76"/>
      <c r="X277" s="76"/>
      <c r="Y277" s="76"/>
      <c r="Z277" s="76"/>
    </row>
    <row r="278">
      <c r="J278" s="76"/>
      <c r="K278" s="76"/>
      <c r="L278" s="76"/>
      <c r="M278" s="76"/>
      <c r="N278" s="76"/>
      <c r="O278" s="76"/>
      <c r="P278" s="76"/>
      <c r="Q278" s="76"/>
      <c r="R278" s="76"/>
      <c r="S278" s="76"/>
      <c r="T278" s="76"/>
      <c r="U278" s="76"/>
      <c r="V278" s="76"/>
      <c r="W278" s="76"/>
      <c r="X278" s="76"/>
      <c r="Y278" s="76"/>
      <c r="Z278" s="76"/>
    </row>
    <row r="279">
      <c r="J279" s="76"/>
      <c r="K279" s="76"/>
      <c r="L279" s="76"/>
      <c r="M279" s="76"/>
      <c r="N279" s="76"/>
      <c r="O279" s="76"/>
      <c r="P279" s="76"/>
      <c r="Q279" s="76"/>
      <c r="R279" s="76"/>
      <c r="S279" s="76"/>
      <c r="T279" s="76"/>
      <c r="U279" s="76"/>
      <c r="V279" s="76"/>
      <c r="W279" s="76"/>
      <c r="X279" s="76"/>
      <c r="Y279" s="76"/>
      <c r="Z279" s="76"/>
    </row>
    <row r="280">
      <c r="J280" s="76"/>
      <c r="K280" s="76"/>
      <c r="L280" s="76"/>
      <c r="M280" s="76"/>
      <c r="N280" s="76"/>
      <c r="O280" s="76"/>
      <c r="P280" s="76"/>
      <c r="Q280" s="76"/>
      <c r="R280" s="76"/>
      <c r="S280" s="76"/>
      <c r="T280" s="76"/>
      <c r="U280" s="76"/>
      <c r="V280" s="76"/>
      <c r="W280" s="76"/>
      <c r="X280" s="76"/>
      <c r="Y280" s="76"/>
      <c r="Z280" s="76"/>
    </row>
    <row r="281">
      <c r="J281" s="76"/>
      <c r="K281" s="76"/>
      <c r="L281" s="76"/>
      <c r="M281" s="76"/>
      <c r="N281" s="76"/>
      <c r="O281" s="76"/>
      <c r="P281" s="76"/>
      <c r="Q281" s="76"/>
      <c r="R281" s="76"/>
      <c r="S281" s="76"/>
      <c r="T281" s="76"/>
      <c r="U281" s="76"/>
      <c r="V281" s="76"/>
      <c r="W281" s="76"/>
      <c r="X281" s="76"/>
      <c r="Y281" s="76"/>
      <c r="Z281" s="76"/>
    </row>
    <row r="282">
      <c r="J282" s="76"/>
      <c r="K282" s="76"/>
      <c r="L282" s="76"/>
      <c r="M282" s="76"/>
      <c r="N282" s="76"/>
      <c r="O282" s="76"/>
      <c r="P282" s="76"/>
      <c r="Q282" s="76"/>
      <c r="R282" s="76"/>
      <c r="S282" s="76"/>
      <c r="T282" s="76"/>
      <c r="U282" s="76"/>
      <c r="V282" s="76"/>
      <c r="W282" s="76"/>
      <c r="X282" s="76"/>
      <c r="Y282" s="76"/>
      <c r="Z282" s="76"/>
    </row>
    <row r="283">
      <c r="J283" s="76"/>
      <c r="K283" s="76"/>
      <c r="L283" s="76"/>
      <c r="M283" s="76"/>
      <c r="N283" s="76"/>
      <c r="O283" s="76"/>
      <c r="P283" s="76"/>
      <c r="Q283" s="76"/>
      <c r="R283" s="76"/>
      <c r="S283" s="76"/>
      <c r="T283" s="76"/>
      <c r="U283" s="76"/>
      <c r="V283" s="76"/>
      <c r="W283" s="76"/>
      <c r="X283" s="76"/>
      <c r="Y283" s="76"/>
      <c r="Z283" s="76"/>
    </row>
    <row r="284">
      <c r="J284" s="76"/>
      <c r="K284" s="76"/>
      <c r="L284" s="76"/>
      <c r="M284" s="76"/>
      <c r="N284" s="76"/>
      <c r="O284" s="76"/>
      <c r="P284" s="76"/>
      <c r="Q284" s="76"/>
      <c r="R284" s="76"/>
      <c r="S284" s="76"/>
      <c r="T284" s="76"/>
      <c r="U284" s="76"/>
      <c r="V284" s="76"/>
      <c r="W284" s="76"/>
      <c r="X284" s="76"/>
      <c r="Y284" s="76"/>
      <c r="Z284" s="76"/>
    </row>
    <row r="285">
      <c r="J285" s="76"/>
      <c r="K285" s="76"/>
      <c r="L285" s="76"/>
      <c r="M285" s="76"/>
      <c r="N285" s="76"/>
      <c r="O285" s="76"/>
      <c r="P285" s="76"/>
      <c r="Q285" s="76"/>
      <c r="R285" s="76"/>
      <c r="S285" s="76"/>
      <c r="T285" s="76"/>
      <c r="U285" s="76"/>
      <c r="V285" s="76"/>
      <c r="W285" s="76"/>
      <c r="X285" s="76"/>
      <c r="Y285" s="76"/>
      <c r="Z285" s="76"/>
    </row>
    <row r="286">
      <c r="J286" s="76"/>
      <c r="K286" s="76"/>
      <c r="L286" s="76"/>
      <c r="M286" s="76"/>
      <c r="N286" s="76"/>
      <c r="O286" s="76"/>
      <c r="P286" s="76"/>
      <c r="Q286" s="76"/>
      <c r="R286" s="76"/>
      <c r="S286" s="76"/>
      <c r="T286" s="76"/>
      <c r="U286" s="76"/>
      <c r="V286" s="76"/>
      <c r="W286" s="76"/>
      <c r="X286" s="76"/>
      <c r="Y286" s="76"/>
      <c r="Z286" s="76"/>
    </row>
    <row r="287">
      <c r="J287" s="76"/>
      <c r="K287" s="76"/>
      <c r="L287" s="76"/>
      <c r="M287" s="76"/>
      <c r="N287" s="76"/>
      <c r="O287" s="76"/>
      <c r="P287" s="76"/>
      <c r="Q287" s="76"/>
      <c r="R287" s="76"/>
      <c r="S287" s="76"/>
      <c r="T287" s="76"/>
      <c r="U287" s="76"/>
      <c r="V287" s="76"/>
      <c r="W287" s="76"/>
      <c r="X287" s="76"/>
      <c r="Y287" s="76"/>
      <c r="Z287" s="76"/>
    </row>
    <row r="288">
      <c r="J288" s="76"/>
      <c r="K288" s="76"/>
      <c r="L288" s="76"/>
      <c r="M288" s="76"/>
      <c r="N288" s="76"/>
      <c r="O288" s="76"/>
      <c r="P288" s="76"/>
      <c r="Q288" s="76"/>
      <c r="R288" s="76"/>
      <c r="S288" s="76"/>
      <c r="T288" s="76"/>
      <c r="U288" s="76"/>
      <c r="V288" s="76"/>
      <c r="W288" s="76"/>
      <c r="X288" s="76"/>
      <c r="Y288" s="76"/>
      <c r="Z288" s="76"/>
    </row>
    <row r="289">
      <c r="J289" s="76"/>
      <c r="K289" s="76"/>
      <c r="L289" s="76"/>
      <c r="M289" s="76"/>
      <c r="N289" s="76"/>
      <c r="O289" s="76"/>
      <c r="P289" s="76"/>
      <c r="Q289" s="76"/>
      <c r="R289" s="76"/>
      <c r="S289" s="76"/>
      <c r="T289" s="76"/>
      <c r="U289" s="76"/>
      <c r="V289" s="76"/>
      <c r="W289" s="76"/>
      <c r="X289" s="76"/>
      <c r="Y289" s="76"/>
      <c r="Z289" s="76"/>
    </row>
    <row r="290">
      <c r="J290" s="76"/>
      <c r="K290" s="76"/>
      <c r="L290" s="76"/>
      <c r="M290" s="76"/>
      <c r="N290" s="76"/>
      <c r="O290" s="76"/>
      <c r="P290" s="76"/>
      <c r="Q290" s="76"/>
      <c r="R290" s="76"/>
      <c r="S290" s="76"/>
      <c r="T290" s="76"/>
      <c r="U290" s="76"/>
      <c r="V290" s="76"/>
      <c r="W290" s="76"/>
      <c r="X290" s="76"/>
      <c r="Y290" s="76"/>
      <c r="Z290" s="76"/>
    </row>
    <row r="291">
      <c r="J291" s="76"/>
      <c r="K291" s="76"/>
      <c r="L291" s="76"/>
      <c r="M291" s="76"/>
      <c r="N291" s="76"/>
      <c r="O291" s="76"/>
      <c r="P291" s="76"/>
      <c r="Q291" s="76"/>
      <c r="R291" s="76"/>
      <c r="S291" s="76"/>
      <c r="T291" s="76"/>
      <c r="U291" s="76"/>
      <c r="V291" s="76"/>
      <c r="W291" s="76"/>
      <c r="X291" s="76"/>
      <c r="Y291" s="76"/>
      <c r="Z291" s="76"/>
    </row>
    <row r="292">
      <c r="J292" s="76"/>
      <c r="K292" s="76"/>
      <c r="L292" s="76"/>
      <c r="M292" s="76"/>
      <c r="N292" s="76"/>
      <c r="O292" s="76"/>
      <c r="P292" s="76"/>
      <c r="Q292" s="76"/>
      <c r="R292" s="76"/>
      <c r="S292" s="76"/>
      <c r="T292" s="76"/>
      <c r="U292" s="76"/>
      <c r="V292" s="76"/>
      <c r="W292" s="76"/>
      <c r="X292" s="76"/>
      <c r="Y292" s="76"/>
      <c r="Z292" s="76"/>
    </row>
    <row r="293">
      <c r="J293" s="76"/>
      <c r="K293" s="76"/>
      <c r="L293" s="76"/>
      <c r="M293" s="76"/>
      <c r="N293" s="76"/>
      <c r="O293" s="76"/>
      <c r="P293" s="76"/>
      <c r="Q293" s="76"/>
      <c r="R293" s="76"/>
      <c r="S293" s="76"/>
      <c r="T293" s="76"/>
      <c r="U293" s="76"/>
      <c r="V293" s="76"/>
      <c r="W293" s="76"/>
      <c r="X293" s="76"/>
      <c r="Y293" s="76"/>
      <c r="Z293" s="76"/>
    </row>
    <row r="294">
      <c r="J294" s="76"/>
      <c r="K294" s="76"/>
      <c r="L294" s="76"/>
      <c r="M294" s="76"/>
      <c r="N294" s="76"/>
      <c r="O294" s="76"/>
      <c r="P294" s="76"/>
      <c r="Q294" s="76"/>
      <c r="R294" s="76"/>
      <c r="S294" s="76"/>
      <c r="T294" s="76"/>
      <c r="U294" s="76"/>
      <c r="V294" s="76"/>
      <c r="W294" s="76"/>
      <c r="X294" s="76"/>
      <c r="Y294" s="76"/>
      <c r="Z294" s="76"/>
    </row>
    <row r="295">
      <c r="J295" s="76"/>
      <c r="K295" s="76"/>
      <c r="L295" s="76"/>
      <c r="M295" s="76"/>
      <c r="N295" s="76"/>
      <c r="O295" s="76"/>
      <c r="P295" s="76"/>
      <c r="Q295" s="76"/>
      <c r="R295" s="76"/>
      <c r="S295" s="76"/>
      <c r="T295" s="76"/>
      <c r="U295" s="76"/>
      <c r="V295" s="76"/>
      <c r="W295" s="76"/>
      <c r="X295" s="76"/>
      <c r="Y295" s="76"/>
      <c r="Z295" s="76"/>
    </row>
    <row r="296">
      <c r="J296" s="76"/>
      <c r="K296" s="76"/>
      <c r="L296" s="76"/>
      <c r="M296" s="76"/>
      <c r="N296" s="76"/>
      <c r="O296" s="76"/>
      <c r="P296" s="76"/>
      <c r="Q296" s="76"/>
      <c r="R296" s="76"/>
      <c r="S296" s="76"/>
      <c r="T296" s="76"/>
      <c r="U296" s="76"/>
      <c r="V296" s="76"/>
      <c r="W296" s="76"/>
      <c r="X296" s="76"/>
      <c r="Y296" s="76"/>
      <c r="Z296" s="76"/>
    </row>
    <row r="297">
      <c r="J297" s="76"/>
      <c r="K297" s="76"/>
      <c r="L297" s="76"/>
      <c r="M297" s="76"/>
      <c r="N297" s="76"/>
      <c r="O297" s="76"/>
      <c r="P297" s="76"/>
      <c r="Q297" s="76"/>
      <c r="R297" s="76"/>
      <c r="S297" s="76"/>
      <c r="T297" s="76"/>
      <c r="U297" s="76"/>
      <c r="V297" s="76"/>
      <c r="W297" s="76"/>
      <c r="X297" s="76"/>
      <c r="Y297" s="76"/>
      <c r="Z297" s="76"/>
    </row>
    <row r="298">
      <c r="J298" s="76"/>
      <c r="K298" s="76"/>
      <c r="L298" s="76"/>
      <c r="M298" s="76"/>
      <c r="N298" s="76"/>
      <c r="O298" s="76"/>
      <c r="P298" s="76"/>
      <c r="Q298" s="76"/>
      <c r="R298" s="76"/>
      <c r="S298" s="76"/>
      <c r="T298" s="76"/>
      <c r="U298" s="76"/>
      <c r="V298" s="76"/>
      <c r="W298" s="76"/>
      <c r="X298" s="76"/>
      <c r="Y298" s="76"/>
      <c r="Z298" s="76"/>
    </row>
    <row r="299">
      <c r="J299" s="76"/>
      <c r="K299" s="76"/>
      <c r="L299" s="76"/>
      <c r="M299" s="76"/>
      <c r="N299" s="76"/>
      <c r="O299" s="76"/>
      <c r="P299" s="76"/>
      <c r="Q299" s="76"/>
      <c r="R299" s="76"/>
      <c r="S299" s="76"/>
      <c r="T299" s="76"/>
      <c r="U299" s="76"/>
      <c r="V299" s="76"/>
      <c r="W299" s="76"/>
      <c r="X299" s="76"/>
      <c r="Y299" s="76"/>
      <c r="Z299" s="76"/>
    </row>
    <row r="300">
      <c r="J300" s="76"/>
      <c r="K300" s="76"/>
      <c r="L300" s="76"/>
      <c r="M300" s="76"/>
      <c r="N300" s="76"/>
      <c r="O300" s="76"/>
      <c r="P300" s="76"/>
      <c r="Q300" s="76"/>
      <c r="R300" s="76"/>
      <c r="S300" s="76"/>
      <c r="T300" s="76"/>
      <c r="U300" s="76"/>
      <c r="V300" s="76"/>
      <c r="W300" s="76"/>
      <c r="X300" s="76"/>
      <c r="Y300" s="76"/>
      <c r="Z300" s="76"/>
    </row>
    <row r="301">
      <c r="J301" s="76"/>
      <c r="K301" s="76"/>
      <c r="L301" s="76"/>
      <c r="M301" s="76"/>
      <c r="N301" s="76"/>
      <c r="O301" s="76"/>
      <c r="P301" s="76"/>
      <c r="Q301" s="76"/>
      <c r="R301" s="76"/>
      <c r="S301" s="76"/>
      <c r="T301" s="76"/>
      <c r="U301" s="76"/>
      <c r="V301" s="76"/>
      <c r="W301" s="76"/>
      <c r="X301" s="76"/>
      <c r="Y301" s="76"/>
      <c r="Z301" s="76"/>
    </row>
    <row r="302">
      <c r="J302" s="76"/>
      <c r="K302" s="76"/>
      <c r="L302" s="76"/>
      <c r="M302" s="76"/>
      <c r="N302" s="76"/>
      <c r="O302" s="76"/>
      <c r="P302" s="76"/>
      <c r="Q302" s="76"/>
      <c r="R302" s="76"/>
      <c r="S302" s="76"/>
      <c r="T302" s="76"/>
      <c r="U302" s="76"/>
      <c r="V302" s="76"/>
      <c r="W302" s="76"/>
      <c r="X302" s="76"/>
      <c r="Y302" s="76"/>
      <c r="Z302" s="76"/>
    </row>
    <row r="303">
      <c r="J303" s="76"/>
      <c r="K303" s="76"/>
      <c r="L303" s="76"/>
      <c r="M303" s="76"/>
      <c r="N303" s="76"/>
      <c r="O303" s="76"/>
      <c r="P303" s="76"/>
      <c r="Q303" s="76"/>
      <c r="R303" s="76"/>
      <c r="S303" s="76"/>
      <c r="T303" s="76"/>
      <c r="U303" s="76"/>
      <c r="V303" s="76"/>
      <c r="W303" s="76"/>
      <c r="X303" s="76"/>
      <c r="Y303" s="76"/>
      <c r="Z303" s="76"/>
    </row>
    <row r="304">
      <c r="J304" s="76"/>
      <c r="K304" s="76"/>
      <c r="L304" s="76"/>
      <c r="M304" s="76"/>
      <c r="N304" s="76"/>
      <c r="O304" s="76"/>
      <c r="P304" s="76"/>
      <c r="Q304" s="76"/>
      <c r="R304" s="76"/>
      <c r="S304" s="76"/>
      <c r="T304" s="76"/>
      <c r="U304" s="76"/>
      <c r="V304" s="76"/>
      <c r="W304" s="76"/>
      <c r="X304" s="76"/>
      <c r="Y304" s="76"/>
      <c r="Z304" s="76"/>
    </row>
    <row r="305">
      <c r="J305" s="76"/>
      <c r="K305" s="76"/>
      <c r="L305" s="76"/>
      <c r="M305" s="76"/>
      <c r="N305" s="76"/>
      <c r="O305" s="76"/>
      <c r="P305" s="76"/>
      <c r="Q305" s="76"/>
      <c r="R305" s="76"/>
      <c r="S305" s="76"/>
      <c r="T305" s="76"/>
      <c r="U305" s="76"/>
      <c r="V305" s="76"/>
      <c r="W305" s="76"/>
      <c r="X305" s="76"/>
      <c r="Y305" s="76"/>
      <c r="Z305" s="76"/>
    </row>
    <row r="306">
      <c r="J306" s="76"/>
      <c r="K306" s="76"/>
      <c r="L306" s="76"/>
      <c r="M306" s="76"/>
      <c r="N306" s="76"/>
      <c r="O306" s="76"/>
      <c r="P306" s="76"/>
      <c r="Q306" s="76"/>
      <c r="R306" s="76"/>
      <c r="S306" s="76"/>
      <c r="T306" s="76"/>
      <c r="U306" s="76"/>
      <c r="V306" s="76"/>
      <c r="W306" s="76"/>
      <c r="X306" s="76"/>
      <c r="Y306" s="76"/>
      <c r="Z306" s="76"/>
    </row>
    <row r="307">
      <c r="J307" s="76"/>
      <c r="K307" s="76"/>
      <c r="L307" s="76"/>
      <c r="M307" s="76"/>
      <c r="N307" s="76"/>
      <c r="O307" s="76"/>
      <c r="P307" s="76"/>
      <c r="Q307" s="76"/>
      <c r="R307" s="76"/>
      <c r="S307" s="76"/>
      <c r="T307" s="76"/>
      <c r="U307" s="76"/>
      <c r="V307" s="76"/>
      <c r="W307" s="76"/>
      <c r="X307" s="76"/>
      <c r="Y307" s="76"/>
      <c r="Z307" s="76"/>
    </row>
    <row r="308">
      <c r="J308" s="76"/>
      <c r="K308" s="76"/>
      <c r="L308" s="76"/>
      <c r="M308" s="76"/>
      <c r="N308" s="76"/>
      <c r="O308" s="76"/>
      <c r="P308" s="76"/>
      <c r="Q308" s="76"/>
      <c r="R308" s="76"/>
      <c r="S308" s="76"/>
      <c r="T308" s="76"/>
      <c r="U308" s="76"/>
      <c r="V308" s="76"/>
      <c r="W308" s="76"/>
      <c r="X308" s="76"/>
      <c r="Y308" s="76"/>
      <c r="Z308" s="76"/>
    </row>
    <row r="309">
      <c r="J309" s="76"/>
      <c r="K309" s="76"/>
      <c r="L309" s="76"/>
      <c r="M309" s="76"/>
      <c r="N309" s="76"/>
      <c r="O309" s="76"/>
      <c r="P309" s="76"/>
      <c r="Q309" s="76"/>
      <c r="R309" s="76"/>
      <c r="S309" s="76"/>
      <c r="T309" s="76"/>
      <c r="U309" s="76"/>
      <c r="V309" s="76"/>
      <c r="W309" s="76"/>
      <c r="X309" s="76"/>
      <c r="Y309" s="76"/>
      <c r="Z309" s="76"/>
    </row>
    <row r="310">
      <c r="J310" s="76"/>
      <c r="K310" s="76"/>
      <c r="L310" s="76"/>
      <c r="M310" s="76"/>
      <c r="N310" s="76"/>
      <c r="O310" s="76"/>
      <c r="P310" s="76"/>
      <c r="Q310" s="76"/>
      <c r="R310" s="76"/>
      <c r="S310" s="76"/>
      <c r="T310" s="76"/>
      <c r="U310" s="76"/>
      <c r="V310" s="76"/>
      <c r="W310" s="76"/>
      <c r="X310" s="76"/>
      <c r="Y310" s="76"/>
      <c r="Z310" s="76"/>
    </row>
    <row r="311">
      <c r="J311" s="76"/>
      <c r="K311" s="76"/>
      <c r="L311" s="76"/>
      <c r="M311" s="76"/>
      <c r="N311" s="76"/>
      <c r="O311" s="76"/>
      <c r="P311" s="76"/>
      <c r="Q311" s="76"/>
      <c r="R311" s="76"/>
      <c r="S311" s="76"/>
      <c r="T311" s="76"/>
      <c r="U311" s="76"/>
      <c r="V311" s="76"/>
      <c r="W311" s="76"/>
      <c r="X311" s="76"/>
      <c r="Y311" s="76"/>
      <c r="Z311" s="76"/>
    </row>
    <row r="312">
      <c r="J312" s="76"/>
      <c r="K312" s="76"/>
      <c r="L312" s="76"/>
      <c r="M312" s="76"/>
      <c r="N312" s="76"/>
      <c r="O312" s="76"/>
      <c r="P312" s="76"/>
      <c r="Q312" s="76"/>
      <c r="R312" s="76"/>
      <c r="S312" s="76"/>
      <c r="T312" s="76"/>
      <c r="U312" s="76"/>
      <c r="V312" s="76"/>
      <c r="W312" s="76"/>
      <c r="X312" s="76"/>
      <c r="Y312" s="76"/>
      <c r="Z312" s="76"/>
    </row>
    <row r="313">
      <c r="J313" s="76"/>
      <c r="K313" s="76"/>
      <c r="L313" s="76"/>
      <c r="M313" s="76"/>
      <c r="N313" s="76"/>
      <c r="O313" s="76"/>
      <c r="P313" s="76"/>
      <c r="Q313" s="76"/>
      <c r="R313" s="76"/>
      <c r="S313" s="76"/>
      <c r="T313" s="76"/>
      <c r="U313" s="76"/>
      <c r="V313" s="76"/>
      <c r="W313" s="76"/>
      <c r="X313" s="76"/>
      <c r="Y313" s="76"/>
      <c r="Z313" s="76"/>
    </row>
    <row r="314">
      <c r="J314" s="76"/>
      <c r="K314" s="76"/>
      <c r="L314" s="76"/>
      <c r="M314" s="76"/>
      <c r="N314" s="76"/>
      <c r="O314" s="76"/>
      <c r="P314" s="76"/>
      <c r="Q314" s="76"/>
      <c r="R314" s="76"/>
      <c r="S314" s="76"/>
      <c r="T314" s="76"/>
      <c r="U314" s="76"/>
      <c r="V314" s="76"/>
      <c r="W314" s="76"/>
      <c r="X314" s="76"/>
      <c r="Y314" s="76"/>
      <c r="Z314" s="76"/>
    </row>
    <row r="315">
      <c r="J315" s="76"/>
      <c r="K315" s="76"/>
      <c r="L315" s="76"/>
      <c r="M315" s="76"/>
      <c r="N315" s="76"/>
      <c r="O315" s="76"/>
      <c r="P315" s="76"/>
      <c r="Q315" s="76"/>
      <c r="R315" s="76"/>
      <c r="S315" s="76"/>
      <c r="T315" s="76"/>
      <c r="U315" s="76"/>
      <c r="V315" s="76"/>
      <c r="W315" s="76"/>
      <c r="X315" s="76"/>
      <c r="Y315" s="76"/>
      <c r="Z315" s="76"/>
    </row>
    <row r="316">
      <c r="J316" s="76"/>
      <c r="K316" s="76"/>
      <c r="L316" s="76"/>
      <c r="M316" s="76"/>
      <c r="N316" s="76"/>
      <c r="O316" s="76"/>
      <c r="P316" s="76"/>
      <c r="Q316" s="76"/>
      <c r="R316" s="76"/>
      <c r="S316" s="76"/>
      <c r="T316" s="76"/>
      <c r="U316" s="76"/>
      <c r="V316" s="76"/>
      <c r="W316" s="76"/>
      <c r="X316" s="76"/>
      <c r="Y316" s="76"/>
      <c r="Z316" s="76"/>
    </row>
    <row r="317">
      <c r="J317" s="76"/>
      <c r="K317" s="76"/>
      <c r="L317" s="76"/>
      <c r="M317" s="76"/>
      <c r="N317" s="76"/>
      <c r="O317" s="76"/>
      <c r="P317" s="76"/>
      <c r="Q317" s="76"/>
      <c r="R317" s="76"/>
      <c r="S317" s="76"/>
      <c r="T317" s="76"/>
      <c r="U317" s="76"/>
      <c r="V317" s="76"/>
      <c r="W317" s="76"/>
      <c r="X317" s="76"/>
      <c r="Y317" s="76"/>
      <c r="Z317" s="76"/>
    </row>
    <row r="318">
      <c r="J318" s="76"/>
      <c r="K318" s="76"/>
      <c r="L318" s="76"/>
      <c r="M318" s="76"/>
      <c r="N318" s="76"/>
      <c r="O318" s="76"/>
      <c r="P318" s="76"/>
      <c r="Q318" s="76"/>
      <c r="R318" s="76"/>
      <c r="S318" s="76"/>
      <c r="T318" s="76"/>
      <c r="U318" s="76"/>
      <c r="V318" s="76"/>
      <c r="W318" s="76"/>
      <c r="X318" s="76"/>
      <c r="Y318" s="76"/>
      <c r="Z318" s="76"/>
    </row>
    <row r="319">
      <c r="J319" s="76"/>
      <c r="K319" s="76"/>
      <c r="L319" s="76"/>
      <c r="M319" s="76"/>
      <c r="N319" s="76"/>
      <c r="O319" s="76"/>
      <c r="P319" s="76"/>
      <c r="Q319" s="76"/>
      <c r="R319" s="76"/>
      <c r="S319" s="76"/>
      <c r="T319" s="76"/>
      <c r="U319" s="76"/>
      <c r="V319" s="76"/>
      <c r="W319" s="76"/>
      <c r="X319" s="76"/>
      <c r="Y319" s="76"/>
      <c r="Z319" s="76"/>
    </row>
    <row r="320">
      <c r="J320" s="76"/>
      <c r="K320" s="76"/>
      <c r="L320" s="76"/>
      <c r="M320" s="76"/>
      <c r="N320" s="76"/>
      <c r="O320" s="76"/>
      <c r="P320" s="76"/>
      <c r="Q320" s="76"/>
      <c r="R320" s="76"/>
      <c r="S320" s="76"/>
      <c r="T320" s="76"/>
      <c r="U320" s="76"/>
      <c r="V320" s="76"/>
      <c r="W320" s="76"/>
      <c r="X320" s="76"/>
      <c r="Y320" s="76"/>
      <c r="Z320" s="76"/>
    </row>
    <row r="321">
      <c r="J321" s="76"/>
      <c r="K321" s="76"/>
      <c r="L321" s="76"/>
      <c r="M321" s="76"/>
      <c r="N321" s="76"/>
      <c r="O321" s="76"/>
      <c r="P321" s="76"/>
      <c r="Q321" s="76"/>
      <c r="R321" s="76"/>
      <c r="S321" s="76"/>
      <c r="T321" s="76"/>
      <c r="U321" s="76"/>
      <c r="V321" s="76"/>
      <c r="W321" s="76"/>
      <c r="X321" s="76"/>
      <c r="Y321" s="76"/>
      <c r="Z321" s="76"/>
    </row>
    <row r="322">
      <c r="J322" s="76"/>
      <c r="K322" s="76"/>
      <c r="L322" s="76"/>
      <c r="M322" s="76"/>
      <c r="N322" s="76"/>
      <c r="O322" s="76"/>
      <c r="P322" s="76"/>
      <c r="Q322" s="76"/>
      <c r="R322" s="76"/>
      <c r="S322" s="76"/>
      <c r="T322" s="76"/>
      <c r="U322" s="76"/>
      <c r="V322" s="76"/>
      <c r="W322" s="76"/>
      <c r="X322" s="76"/>
      <c r="Y322" s="76"/>
      <c r="Z322" s="76"/>
    </row>
    <row r="323">
      <c r="J323" s="76"/>
      <c r="K323" s="76"/>
      <c r="L323" s="76"/>
      <c r="M323" s="76"/>
      <c r="N323" s="76"/>
      <c r="O323" s="76"/>
      <c r="P323" s="76"/>
      <c r="Q323" s="76"/>
      <c r="R323" s="76"/>
      <c r="S323" s="76"/>
      <c r="T323" s="76"/>
      <c r="U323" s="76"/>
      <c r="V323" s="76"/>
      <c r="W323" s="76"/>
      <c r="X323" s="76"/>
      <c r="Y323" s="76"/>
      <c r="Z323" s="76"/>
    </row>
    <row r="324">
      <c r="J324" s="76"/>
      <c r="K324" s="76"/>
      <c r="L324" s="76"/>
      <c r="M324" s="76"/>
      <c r="N324" s="76"/>
      <c r="O324" s="76"/>
      <c r="P324" s="76"/>
      <c r="Q324" s="76"/>
      <c r="R324" s="76"/>
      <c r="S324" s="76"/>
      <c r="T324" s="76"/>
      <c r="U324" s="76"/>
      <c r="V324" s="76"/>
      <c r="W324" s="76"/>
      <c r="X324" s="76"/>
      <c r="Y324" s="76"/>
      <c r="Z324" s="76"/>
    </row>
    <row r="325">
      <c r="J325" s="76"/>
      <c r="K325" s="76"/>
      <c r="L325" s="76"/>
      <c r="M325" s="76"/>
      <c r="N325" s="76"/>
      <c r="O325" s="76"/>
      <c r="P325" s="76"/>
      <c r="Q325" s="76"/>
      <c r="R325" s="76"/>
      <c r="S325" s="76"/>
      <c r="T325" s="76"/>
      <c r="U325" s="76"/>
      <c r="V325" s="76"/>
      <c r="W325" s="76"/>
      <c r="X325" s="76"/>
      <c r="Y325" s="76"/>
      <c r="Z325" s="76"/>
    </row>
    <row r="326">
      <c r="J326" s="76"/>
      <c r="K326" s="76"/>
      <c r="L326" s="76"/>
      <c r="M326" s="76"/>
      <c r="N326" s="76"/>
      <c r="O326" s="76"/>
      <c r="P326" s="76"/>
      <c r="Q326" s="76"/>
      <c r="R326" s="76"/>
      <c r="S326" s="76"/>
      <c r="T326" s="76"/>
      <c r="U326" s="76"/>
      <c r="V326" s="76"/>
      <c r="W326" s="76"/>
      <c r="X326" s="76"/>
      <c r="Y326" s="76"/>
      <c r="Z326" s="76"/>
    </row>
    <row r="327">
      <c r="J327" s="76"/>
      <c r="K327" s="76"/>
      <c r="L327" s="76"/>
      <c r="M327" s="76"/>
      <c r="N327" s="76"/>
      <c r="O327" s="76"/>
      <c r="P327" s="76"/>
      <c r="Q327" s="76"/>
      <c r="R327" s="76"/>
      <c r="S327" s="76"/>
      <c r="T327" s="76"/>
      <c r="U327" s="76"/>
      <c r="V327" s="76"/>
      <c r="W327" s="76"/>
      <c r="X327" s="76"/>
      <c r="Y327" s="76"/>
      <c r="Z327" s="76"/>
    </row>
    <row r="328">
      <c r="J328" s="76"/>
      <c r="K328" s="76"/>
      <c r="L328" s="76"/>
      <c r="M328" s="76"/>
      <c r="N328" s="76"/>
      <c r="O328" s="76"/>
      <c r="P328" s="76"/>
      <c r="Q328" s="76"/>
      <c r="R328" s="76"/>
      <c r="S328" s="76"/>
      <c r="T328" s="76"/>
      <c r="U328" s="76"/>
      <c r="V328" s="76"/>
      <c r="W328" s="76"/>
      <c r="X328" s="76"/>
      <c r="Y328" s="76"/>
      <c r="Z328" s="76"/>
    </row>
    <row r="329">
      <c r="J329" s="76"/>
      <c r="K329" s="76"/>
      <c r="L329" s="76"/>
      <c r="M329" s="76"/>
      <c r="N329" s="76"/>
      <c r="O329" s="76"/>
      <c r="P329" s="76"/>
      <c r="Q329" s="76"/>
      <c r="R329" s="76"/>
      <c r="S329" s="76"/>
      <c r="T329" s="76"/>
      <c r="U329" s="76"/>
      <c r="V329" s="76"/>
      <c r="W329" s="76"/>
      <c r="X329" s="76"/>
      <c r="Y329" s="76"/>
      <c r="Z329" s="76"/>
    </row>
    <row r="330">
      <c r="J330" s="76"/>
      <c r="K330" s="76"/>
      <c r="L330" s="76"/>
      <c r="M330" s="76"/>
      <c r="N330" s="76"/>
      <c r="O330" s="76"/>
      <c r="P330" s="76"/>
      <c r="Q330" s="76"/>
      <c r="R330" s="76"/>
      <c r="S330" s="76"/>
      <c r="T330" s="76"/>
      <c r="U330" s="76"/>
      <c r="V330" s="76"/>
      <c r="W330" s="76"/>
      <c r="X330" s="76"/>
      <c r="Y330" s="76"/>
      <c r="Z330" s="76"/>
    </row>
    <row r="331">
      <c r="J331" s="76"/>
      <c r="K331" s="76"/>
      <c r="L331" s="76"/>
      <c r="M331" s="76"/>
      <c r="N331" s="76"/>
      <c r="O331" s="76"/>
      <c r="P331" s="76"/>
      <c r="Q331" s="76"/>
      <c r="R331" s="76"/>
      <c r="S331" s="76"/>
      <c r="T331" s="76"/>
      <c r="U331" s="76"/>
      <c r="V331" s="76"/>
      <c r="W331" s="76"/>
      <c r="X331" s="76"/>
      <c r="Y331" s="76"/>
      <c r="Z331" s="76"/>
    </row>
    <row r="332">
      <c r="J332" s="76"/>
      <c r="K332" s="76"/>
      <c r="L332" s="76"/>
      <c r="M332" s="76"/>
      <c r="N332" s="76"/>
      <c r="O332" s="76"/>
      <c r="P332" s="76"/>
      <c r="Q332" s="76"/>
      <c r="R332" s="76"/>
      <c r="S332" s="76"/>
      <c r="T332" s="76"/>
      <c r="U332" s="76"/>
      <c r="V332" s="76"/>
      <c r="W332" s="76"/>
      <c r="X332" s="76"/>
      <c r="Y332" s="76"/>
      <c r="Z332" s="76"/>
    </row>
    <row r="333">
      <c r="J333" s="76"/>
      <c r="K333" s="76"/>
      <c r="L333" s="76"/>
      <c r="M333" s="76"/>
      <c r="N333" s="76"/>
      <c r="O333" s="76"/>
      <c r="P333" s="76"/>
      <c r="Q333" s="76"/>
      <c r="R333" s="76"/>
      <c r="S333" s="76"/>
      <c r="T333" s="76"/>
      <c r="U333" s="76"/>
      <c r="V333" s="76"/>
      <c r="W333" s="76"/>
      <c r="X333" s="76"/>
      <c r="Y333" s="76"/>
      <c r="Z333" s="76"/>
    </row>
    <row r="334">
      <c r="J334" s="76"/>
      <c r="K334" s="76"/>
      <c r="L334" s="76"/>
      <c r="M334" s="76"/>
      <c r="N334" s="76"/>
      <c r="O334" s="76"/>
      <c r="P334" s="76"/>
      <c r="Q334" s="76"/>
      <c r="R334" s="76"/>
      <c r="S334" s="76"/>
      <c r="T334" s="76"/>
      <c r="U334" s="76"/>
      <c r="V334" s="76"/>
      <c r="W334" s="76"/>
      <c r="X334" s="76"/>
      <c r="Y334" s="76"/>
      <c r="Z334" s="76"/>
    </row>
    <row r="335">
      <c r="J335" s="76"/>
      <c r="K335" s="76"/>
      <c r="L335" s="76"/>
      <c r="M335" s="76"/>
      <c r="N335" s="76"/>
      <c r="O335" s="76"/>
      <c r="P335" s="76"/>
      <c r="Q335" s="76"/>
      <c r="R335" s="76"/>
      <c r="S335" s="76"/>
      <c r="T335" s="76"/>
      <c r="U335" s="76"/>
      <c r="V335" s="76"/>
      <c r="W335" s="76"/>
      <c r="X335" s="76"/>
      <c r="Y335" s="76"/>
      <c r="Z335" s="76"/>
    </row>
    <row r="336">
      <c r="J336" s="76"/>
      <c r="K336" s="76"/>
      <c r="L336" s="76"/>
      <c r="M336" s="76"/>
      <c r="N336" s="76"/>
      <c r="O336" s="76"/>
      <c r="P336" s="76"/>
      <c r="Q336" s="76"/>
      <c r="R336" s="76"/>
      <c r="S336" s="76"/>
      <c r="T336" s="76"/>
      <c r="U336" s="76"/>
      <c r="V336" s="76"/>
      <c r="W336" s="76"/>
      <c r="X336" s="76"/>
      <c r="Y336" s="76"/>
      <c r="Z336" s="76"/>
    </row>
    <row r="337">
      <c r="J337" s="76"/>
      <c r="K337" s="76"/>
      <c r="L337" s="76"/>
      <c r="M337" s="76"/>
      <c r="N337" s="76"/>
      <c r="O337" s="76"/>
      <c r="P337" s="76"/>
      <c r="Q337" s="76"/>
      <c r="R337" s="76"/>
      <c r="S337" s="76"/>
      <c r="T337" s="76"/>
      <c r="U337" s="76"/>
      <c r="V337" s="76"/>
      <c r="W337" s="76"/>
      <c r="X337" s="76"/>
      <c r="Y337" s="76"/>
      <c r="Z337" s="76"/>
    </row>
    <row r="338">
      <c r="J338" s="76"/>
      <c r="K338" s="76"/>
      <c r="L338" s="76"/>
      <c r="M338" s="76"/>
      <c r="N338" s="76"/>
      <c r="O338" s="76"/>
      <c r="P338" s="76"/>
      <c r="Q338" s="76"/>
      <c r="R338" s="76"/>
      <c r="S338" s="76"/>
      <c r="T338" s="76"/>
      <c r="U338" s="76"/>
      <c r="V338" s="76"/>
      <c r="W338" s="76"/>
      <c r="X338" s="76"/>
      <c r="Y338" s="76"/>
      <c r="Z338" s="76"/>
    </row>
    <row r="339">
      <c r="J339" s="76"/>
      <c r="K339" s="76"/>
      <c r="L339" s="76"/>
      <c r="M339" s="76"/>
      <c r="N339" s="76"/>
      <c r="O339" s="76"/>
      <c r="P339" s="76"/>
      <c r="Q339" s="76"/>
      <c r="R339" s="76"/>
      <c r="S339" s="76"/>
      <c r="T339" s="76"/>
      <c r="U339" s="76"/>
      <c r="V339" s="76"/>
      <c r="W339" s="76"/>
      <c r="X339" s="76"/>
      <c r="Y339" s="76"/>
      <c r="Z339" s="76"/>
    </row>
    <row r="340">
      <c r="J340" s="76"/>
      <c r="K340" s="76"/>
      <c r="L340" s="76"/>
      <c r="M340" s="76"/>
      <c r="N340" s="76"/>
      <c r="O340" s="76"/>
      <c r="P340" s="76"/>
      <c r="Q340" s="76"/>
      <c r="R340" s="76"/>
      <c r="S340" s="76"/>
      <c r="T340" s="76"/>
      <c r="U340" s="76"/>
      <c r="V340" s="76"/>
      <c r="W340" s="76"/>
      <c r="X340" s="76"/>
      <c r="Y340" s="76"/>
      <c r="Z340" s="76"/>
    </row>
    <row r="341">
      <c r="J341" s="76"/>
      <c r="K341" s="76"/>
      <c r="L341" s="76"/>
      <c r="M341" s="76"/>
      <c r="N341" s="76"/>
      <c r="O341" s="76"/>
      <c r="P341" s="76"/>
      <c r="Q341" s="76"/>
      <c r="R341" s="76"/>
      <c r="S341" s="76"/>
      <c r="T341" s="76"/>
      <c r="U341" s="76"/>
      <c r="V341" s="76"/>
      <c r="W341" s="76"/>
      <c r="X341" s="76"/>
      <c r="Y341" s="76"/>
      <c r="Z341" s="76"/>
    </row>
    <row r="342">
      <c r="J342" s="76"/>
      <c r="K342" s="76"/>
      <c r="L342" s="76"/>
      <c r="M342" s="76"/>
      <c r="N342" s="76"/>
      <c r="O342" s="76"/>
      <c r="P342" s="76"/>
      <c r="Q342" s="76"/>
      <c r="R342" s="76"/>
      <c r="S342" s="76"/>
      <c r="T342" s="76"/>
      <c r="U342" s="76"/>
      <c r="V342" s="76"/>
      <c r="W342" s="76"/>
      <c r="X342" s="76"/>
      <c r="Y342" s="76"/>
      <c r="Z342" s="76"/>
    </row>
    <row r="343">
      <c r="J343" s="76"/>
      <c r="K343" s="76"/>
      <c r="L343" s="76"/>
      <c r="M343" s="76"/>
      <c r="N343" s="76"/>
      <c r="O343" s="76"/>
      <c r="P343" s="76"/>
      <c r="Q343" s="76"/>
      <c r="R343" s="76"/>
      <c r="S343" s="76"/>
      <c r="T343" s="76"/>
      <c r="U343" s="76"/>
      <c r="V343" s="76"/>
      <c r="W343" s="76"/>
      <c r="X343" s="76"/>
      <c r="Y343" s="76"/>
      <c r="Z343" s="76"/>
    </row>
    <row r="344">
      <c r="J344" s="76"/>
      <c r="K344" s="76"/>
      <c r="L344" s="76"/>
      <c r="M344" s="76"/>
      <c r="N344" s="76"/>
      <c r="O344" s="76"/>
      <c r="P344" s="76"/>
      <c r="Q344" s="76"/>
      <c r="R344" s="76"/>
      <c r="S344" s="76"/>
      <c r="T344" s="76"/>
      <c r="U344" s="76"/>
      <c r="V344" s="76"/>
      <c r="W344" s="76"/>
      <c r="X344" s="76"/>
      <c r="Y344" s="76"/>
      <c r="Z344" s="76"/>
    </row>
    <row r="345">
      <c r="J345" s="76"/>
      <c r="K345" s="76"/>
      <c r="L345" s="76"/>
      <c r="M345" s="76"/>
      <c r="N345" s="76"/>
      <c r="O345" s="76"/>
      <c r="P345" s="76"/>
      <c r="Q345" s="76"/>
      <c r="R345" s="76"/>
      <c r="S345" s="76"/>
      <c r="T345" s="76"/>
      <c r="U345" s="76"/>
      <c r="V345" s="76"/>
      <c r="W345" s="76"/>
      <c r="X345" s="76"/>
      <c r="Y345" s="76"/>
      <c r="Z345" s="76"/>
    </row>
    <row r="346">
      <c r="J346" s="76"/>
      <c r="K346" s="76"/>
      <c r="L346" s="76"/>
      <c r="M346" s="76"/>
      <c r="N346" s="76"/>
      <c r="O346" s="76"/>
      <c r="P346" s="76"/>
      <c r="Q346" s="76"/>
      <c r="R346" s="76"/>
      <c r="S346" s="76"/>
      <c r="T346" s="76"/>
      <c r="U346" s="76"/>
      <c r="V346" s="76"/>
      <c r="W346" s="76"/>
      <c r="X346" s="76"/>
      <c r="Y346" s="76"/>
      <c r="Z346" s="76"/>
    </row>
    <row r="347">
      <c r="J347" s="76"/>
      <c r="K347" s="76"/>
      <c r="L347" s="76"/>
      <c r="M347" s="76"/>
      <c r="N347" s="76"/>
      <c r="O347" s="76"/>
      <c r="P347" s="76"/>
      <c r="Q347" s="76"/>
      <c r="R347" s="76"/>
      <c r="S347" s="76"/>
      <c r="T347" s="76"/>
      <c r="U347" s="76"/>
      <c r="V347" s="76"/>
      <c r="W347" s="76"/>
      <c r="X347" s="76"/>
      <c r="Y347" s="76"/>
      <c r="Z347" s="76"/>
    </row>
    <row r="348">
      <c r="J348" s="76"/>
      <c r="K348" s="76"/>
      <c r="L348" s="76"/>
      <c r="M348" s="76"/>
      <c r="N348" s="76"/>
      <c r="O348" s="76"/>
      <c r="P348" s="76"/>
      <c r="Q348" s="76"/>
      <c r="R348" s="76"/>
      <c r="S348" s="76"/>
      <c r="T348" s="76"/>
      <c r="U348" s="76"/>
      <c r="V348" s="76"/>
      <c r="W348" s="76"/>
      <c r="X348" s="76"/>
      <c r="Y348" s="76"/>
      <c r="Z348" s="76"/>
    </row>
    <row r="349">
      <c r="J349" s="76"/>
      <c r="K349" s="76"/>
      <c r="L349" s="76"/>
      <c r="M349" s="76"/>
      <c r="N349" s="76"/>
      <c r="O349" s="76"/>
      <c r="P349" s="76"/>
      <c r="Q349" s="76"/>
      <c r="R349" s="76"/>
      <c r="S349" s="76"/>
      <c r="T349" s="76"/>
      <c r="U349" s="76"/>
      <c r="V349" s="76"/>
      <c r="W349" s="76"/>
      <c r="X349" s="76"/>
      <c r="Y349" s="76"/>
      <c r="Z349" s="76"/>
    </row>
    <row r="350">
      <c r="J350" s="76"/>
      <c r="K350" s="76"/>
      <c r="L350" s="76"/>
      <c r="M350" s="76"/>
      <c r="N350" s="76"/>
      <c r="O350" s="76"/>
      <c r="P350" s="76"/>
      <c r="Q350" s="76"/>
      <c r="R350" s="76"/>
      <c r="S350" s="76"/>
      <c r="T350" s="76"/>
      <c r="U350" s="76"/>
      <c r="V350" s="76"/>
      <c r="W350" s="76"/>
      <c r="X350" s="76"/>
      <c r="Y350" s="76"/>
      <c r="Z350" s="76"/>
    </row>
    <row r="351">
      <c r="J351" s="76"/>
      <c r="K351" s="76"/>
      <c r="L351" s="76"/>
      <c r="M351" s="76"/>
      <c r="N351" s="76"/>
      <c r="O351" s="76"/>
      <c r="P351" s="76"/>
      <c r="Q351" s="76"/>
      <c r="R351" s="76"/>
      <c r="S351" s="76"/>
      <c r="T351" s="76"/>
      <c r="U351" s="76"/>
      <c r="V351" s="76"/>
      <c r="W351" s="76"/>
      <c r="X351" s="76"/>
      <c r="Y351" s="76"/>
      <c r="Z351" s="76"/>
    </row>
    <row r="352">
      <c r="J352" s="76"/>
      <c r="K352" s="76"/>
      <c r="L352" s="76"/>
      <c r="M352" s="76"/>
      <c r="N352" s="76"/>
      <c r="O352" s="76"/>
      <c r="P352" s="76"/>
      <c r="Q352" s="76"/>
      <c r="R352" s="76"/>
      <c r="S352" s="76"/>
      <c r="T352" s="76"/>
      <c r="U352" s="76"/>
      <c r="V352" s="76"/>
      <c r="W352" s="76"/>
      <c r="X352" s="76"/>
      <c r="Y352" s="76"/>
      <c r="Z352" s="76"/>
    </row>
    <row r="353">
      <c r="J353" s="76"/>
      <c r="K353" s="76"/>
      <c r="L353" s="76"/>
      <c r="M353" s="76"/>
      <c r="N353" s="76"/>
      <c r="O353" s="76"/>
      <c r="P353" s="76"/>
      <c r="Q353" s="76"/>
      <c r="R353" s="76"/>
      <c r="S353" s="76"/>
      <c r="T353" s="76"/>
      <c r="U353" s="76"/>
      <c r="V353" s="76"/>
      <c r="W353" s="76"/>
      <c r="X353" s="76"/>
      <c r="Y353" s="76"/>
      <c r="Z353" s="76"/>
    </row>
    <row r="354">
      <c r="J354" s="76"/>
      <c r="K354" s="76"/>
      <c r="L354" s="76"/>
      <c r="M354" s="76"/>
      <c r="N354" s="76"/>
      <c r="O354" s="76"/>
      <c r="P354" s="76"/>
      <c r="Q354" s="76"/>
      <c r="R354" s="76"/>
      <c r="S354" s="76"/>
      <c r="T354" s="76"/>
      <c r="U354" s="76"/>
      <c r="V354" s="76"/>
      <c r="W354" s="76"/>
      <c r="X354" s="76"/>
      <c r="Y354" s="76"/>
      <c r="Z354" s="76"/>
    </row>
    <row r="355">
      <c r="J355" s="76"/>
      <c r="K355" s="76"/>
      <c r="L355" s="76"/>
      <c r="M355" s="76"/>
      <c r="N355" s="76"/>
      <c r="O355" s="76"/>
      <c r="P355" s="76"/>
      <c r="Q355" s="76"/>
      <c r="R355" s="76"/>
      <c r="S355" s="76"/>
      <c r="T355" s="76"/>
      <c r="U355" s="76"/>
      <c r="V355" s="76"/>
      <c r="W355" s="76"/>
      <c r="X355" s="76"/>
      <c r="Y355" s="76"/>
      <c r="Z355" s="76"/>
    </row>
    <row r="356">
      <c r="J356" s="76"/>
      <c r="K356" s="76"/>
      <c r="L356" s="76"/>
      <c r="M356" s="76"/>
      <c r="N356" s="76"/>
      <c r="O356" s="76"/>
      <c r="P356" s="76"/>
      <c r="Q356" s="76"/>
      <c r="R356" s="76"/>
      <c r="S356" s="76"/>
      <c r="T356" s="76"/>
      <c r="U356" s="76"/>
      <c r="V356" s="76"/>
      <c r="W356" s="76"/>
      <c r="X356" s="76"/>
      <c r="Y356" s="76"/>
      <c r="Z356" s="76"/>
    </row>
    <row r="357">
      <c r="J357" s="76"/>
      <c r="K357" s="76"/>
      <c r="L357" s="76"/>
      <c r="M357" s="76"/>
      <c r="N357" s="76"/>
      <c r="O357" s="76"/>
      <c r="P357" s="76"/>
      <c r="Q357" s="76"/>
      <c r="R357" s="76"/>
      <c r="S357" s="76"/>
      <c r="T357" s="76"/>
      <c r="U357" s="76"/>
      <c r="V357" s="76"/>
      <c r="W357" s="76"/>
      <c r="X357" s="76"/>
      <c r="Y357" s="76"/>
      <c r="Z357" s="76"/>
    </row>
    <row r="358">
      <c r="J358" s="76"/>
      <c r="K358" s="76"/>
      <c r="L358" s="76"/>
      <c r="M358" s="76"/>
      <c r="N358" s="76"/>
      <c r="O358" s="76"/>
      <c r="P358" s="76"/>
      <c r="Q358" s="76"/>
      <c r="R358" s="76"/>
      <c r="S358" s="76"/>
      <c r="T358" s="76"/>
      <c r="U358" s="76"/>
      <c r="V358" s="76"/>
      <c r="W358" s="76"/>
      <c r="X358" s="76"/>
      <c r="Y358" s="76"/>
      <c r="Z358" s="76"/>
    </row>
    <row r="359">
      <c r="J359" s="76"/>
      <c r="K359" s="76"/>
      <c r="L359" s="76"/>
      <c r="M359" s="76"/>
      <c r="N359" s="76"/>
      <c r="O359" s="76"/>
      <c r="P359" s="76"/>
      <c r="Q359" s="76"/>
      <c r="R359" s="76"/>
      <c r="S359" s="76"/>
      <c r="T359" s="76"/>
      <c r="U359" s="76"/>
      <c r="V359" s="76"/>
      <c r="W359" s="76"/>
      <c r="X359" s="76"/>
      <c r="Y359" s="76"/>
      <c r="Z359" s="76"/>
    </row>
    <row r="360">
      <c r="J360" s="76"/>
      <c r="K360" s="76"/>
      <c r="L360" s="76"/>
      <c r="M360" s="76"/>
      <c r="N360" s="76"/>
      <c r="O360" s="76"/>
      <c r="P360" s="76"/>
      <c r="Q360" s="76"/>
      <c r="R360" s="76"/>
      <c r="S360" s="76"/>
      <c r="T360" s="76"/>
      <c r="U360" s="76"/>
      <c r="V360" s="76"/>
      <c r="W360" s="76"/>
      <c r="X360" s="76"/>
      <c r="Y360" s="76"/>
      <c r="Z360" s="76"/>
    </row>
    <row r="361">
      <c r="J361" s="76"/>
      <c r="K361" s="76"/>
      <c r="L361" s="76"/>
      <c r="M361" s="76"/>
      <c r="N361" s="76"/>
      <c r="O361" s="76"/>
      <c r="P361" s="76"/>
      <c r="Q361" s="76"/>
      <c r="R361" s="76"/>
      <c r="S361" s="76"/>
      <c r="T361" s="76"/>
      <c r="U361" s="76"/>
      <c r="V361" s="76"/>
      <c r="W361" s="76"/>
      <c r="X361" s="76"/>
      <c r="Y361" s="76"/>
      <c r="Z361" s="76"/>
    </row>
    <row r="362">
      <c r="J362" s="76"/>
      <c r="K362" s="76"/>
      <c r="L362" s="76"/>
      <c r="M362" s="76"/>
      <c r="N362" s="76"/>
      <c r="O362" s="76"/>
      <c r="P362" s="76"/>
      <c r="Q362" s="76"/>
      <c r="R362" s="76"/>
      <c r="S362" s="76"/>
      <c r="T362" s="76"/>
      <c r="U362" s="76"/>
      <c r="V362" s="76"/>
      <c r="W362" s="76"/>
      <c r="X362" s="76"/>
      <c r="Y362" s="76"/>
      <c r="Z362" s="76"/>
    </row>
    <row r="363">
      <c r="J363" s="76"/>
      <c r="K363" s="76"/>
      <c r="L363" s="76"/>
      <c r="M363" s="76"/>
      <c r="N363" s="76"/>
      <c r="O363" s="76"/>
      <c r="P363" s="76"/>
      <c r="Q363" s="76"/>
      <c r="R363" s="76"/>
      <c r="S363" s="76"/>
      <c r="T363" s="76"/>
      <c r="U363" s="76"/>
      <c r="V363" s="76"/>
      <c r="W363" s="76"/>
      <c r="X363" s="76"/>
      <c r="Y363" s="76"/>
      <c r="Z363" s="76"/>
    </row>
    <row r="364">
      <c r="J364" s="76"/>
      <c r="K364" s="76"/>
      <c r="L364" s="76"/>
      <c r="M364" s="76"/>
      <c r="N364" s="76"/>
      <c r="O364" s="76"/>
      <c r="P364" s="76"/>
      <c r="Q364" s="76"/>
      <c r="R364" s="76"/>
      <c r="S364" s="76"/>
      <c r="T364" s="76"/>
      <c r="U364" s="76"/>
      <c r="V364" s="76"/>
      <c r="W364" s="76"/>
      <c r="X364" s="76"/>
      <c r="Y364" s="76"/>
      <c r="Z364" s="76"/>
    </row>
    <row r="365">
      <c r="J365" s="76"/>
      <c r="K365" s="76"/>
      <c r="L365" s="76"/>
      <c r="M365" s="76"/>
      <c r="N365" s="76"/>
      <c r="O365" s="76"/>
      <c r="P365" s="76"/>
      <c r="Q365" s="76"/>
      <c r="R365" s="76"/>
      <c r="S365" s="76"/>
      <c r="T365" s="76"/>
      <c r="U365" s="76"/>
      <c r="V365" s="76"/>
      <c r="W365" s="76"/>
      <c r="X365" s="76"/>
      <c r="Y365" s="76"/>
      <c r="Z365" s="76"/>
    </row>
    <row r="366">
      <c r="J366" s="76"/>
      <c r="K366" s="76"/>
      <c r="L366" s="76"/>
      <c r="M366" s="76"/>
      <c r="N366" s="76"/>
      <c r="O366" s="76"/>
      <c r="P366" s="76"/>
      <c r="Q366" s="76"/>
      <c r="R366" s="76"/>
      <c r="S366" s="76"/>
      <c r="T366" s="76"/>
      <c r="U366" s="76"/>
      <c r="V366" s="76"/>
      <c r="W366" s="76"/>
      <c r="X366" s="76"/>
      <c r="Y366" s="76"/>
      <c r="Z366" s="76"/>
    </row>
    <row r="367">
      <c r="J367" s="76"/>
      <c r="K367" s="76"/>
      <c r="L367" s="76"/>
      <c r="M367" s="76"/>
      <c r="N367" s="76"/>
      <c r="O367" s="76"/>
      <c r="P367" s="76"/>
      <c r="Q367" s="76"/>
      <c r="R367" s="76"/>
      <c r="S367" s="76"/>
      <c r="T367" s="76"/>
      <c r="U367" s="76"/>
      <c r="V367" s="76"/>
      <c r="W367" s="76"/>
      <c r="X367" s="76"/>
      <c r="Y367" s="76"/>
      <c r="Z367" s="76"/>
    </row>
    <row r="368">
      <c r="J368" s="76"/>
      <c r="K368" s="76"/>
      <c r="L368" s="76"/>
      <c r="M368" s="76"/>
      <c r="N368" s="76"/>
      <c r="O368" s="76"/>
      <c r="P368" s="76"/>
      <c r="Q368" s="76"/>
      <c r="R368" s="76"/>
      <c r="S368" s="76"/>
      <c r="T368" s="76"/>
      <c r="U368" s="76"/>
      <c r="V368" s="76"/>
      <c r="W368" s="76"/>
      <c r="X368" s="76"/>
      <c r="Y368" s="76"/>
      <c r="Z368" s="76"/>
    </row>
    <row r="369">
      <c r="J369" s="76"/>
      <c r="K369" s="76"/>
      <c r="L369" s="76"/>
      <c r="M369" s="76"/>
      <c r="N369" s="76"/>
      <c r="O369" s="76"/>
      <c r="P369" s="76"/>
      <c r="Q369" s="76"/>
      <c r="R369" s="76"/>
      <c r="S369" s="76"/>
      <c r="T369" s="76"/>
      <c r="U369" s="76"/>
      <c r="V369" s="76"/>
      <c r="W369" s="76"/>
      <c r="X369" s="76"/>
      <c r="Y369" s="76"/>
      <c r="Z369" s="76"/>
    </row>
    <row r="370">
      <c r="J370" s="76"/>
      <c r="K370" s="76"/>
      <c r="L370" s="76"/>
      <c r="M370" s="76"/>
      <c r="N370" s="76"/>
      <c r="O370" s="76"/>
      <c r="P370" s="76"/>
      <c r="Q370" s="76"/>
      <c r="R370" s="76"/>
      <c r="S370" s="76"/>
      <c r="T370" s="76"/>
      <c r="U370" s="76"/>
      <c r="V370" s="76"/>
      <c r="W370" s="76"/>
      <c r="X370" s="76"/>
      <c r="Y370" s="76"/>
      <c r="Z370" s="76"/>
    </row>
    <row r="371">
      <c r="J371" s="76"/>
      <c r="K371" s="76"/>
      <c r="L371" s="76"/>
      <c r="M371" s="76"/>
      <c r="N371" s="76"/>
      <c r="O371" s="76"/>
      <c r="P371" s="76"/>
      <c r="Q371" s="76"/>
      <c r="R371" s="76"/>
      <c r="S371" s="76"/>
      <c r="T371" s="76"/>
      <c r="U371" s="76"/>
      <c r="V371" s="76"/>
      <c r="W371" s="76"/>
      <c r="X371" s="76"/>
      <c r="Y371" s="76"/>
      <c r="Z371" s="76"/>
    </row>
    <row r="372">
      <c r="J372" s="76"/>
      <c r="K372" s="76"/>
      <c r="L372" s="76"/>
      <c r="M372" s="76"/>
      <c r="N372" s="76"/>
      <c r="O372" s="76"/>
      <c r="P372" s="76"/>
      <c r="Q372" s="76"/>
      <c r="R372" s="76"/>
      <c r="S372" s="76"/>
      <c r="T372" s="76"/>
      <c r="U372" s="76"/>
      <c r="V372" s="76"/>
      <c r="W372" s="76"/>
      <c r="X372" s="76"/>
      <c r="Y372" s="76"/>
      <c r="Z372" s="76"/>
    </row>
    <row r="373">
      <c r="J373" s="76"/>
      <c r="K373" s="76"/>
      <c r="L373" s="76"/>
      <c r="M373" s="76"/>
      <c r="N373" s="76"/>
      <c r="O373" s="76"/>
      <c r="P373" s="76"/>
      <c r="Q373" s="76"/>
      <c r="R373" s="76"/>
      <c r="S373" s="76"/>
      <c r="T373" s="76"/>
      <c r="U373" s="76"/>
      <c r="V373" s="76"/>
      <c r="W373" s="76"/>
      <c r="X373" s="76"/>
      <c r="Y373" s="76"/>
      <c r="Z373" s="76"/>
    </row>
    <row r="374">
      <c r="J374" s="76"/>
      <c r="K374" s="76"/>
      <c r="L374" s="76"/>
      <c r="M374" s="76"/>
      <c r="N374" s="76"/>
      <c r="O374" s="76"/>
      <c r="P374" s="76"/>
      <c r="Q374" s="76"/>
      <c r="R374" s="76"/>
      <c r="S374" s="76"/>
      <c r="T374" s="76"/>
      <c r="U374" s="76"/>
      <c r="V374" s="76"/>
      <c r="W374" s="76"/>
      <c r="X374" s="76"/>
      <c r="Y374" s="76"/>
      <c r="Z374" s="76"/>
    </row>
    <row r="375">
      <c r="J375" s="76"/>
      <c r="K375" s="76"/>
      <c r="L375" s="76"/>
      <c r="M375" s="76"/>
      <c r="N375" s="76"/>
      <c r="O375" s="76"/>
      <c r="P375" s="76"/>
      <c r="Q375" s="76"/>
      <c r="R375" s="76"/>
      <c r="S375" s="76"/>
      <c r="T375" s="76"/>
      <c r="U375" s="76"/>
      <c r="V375" s="76"/>
      <c r="W375" s="76"/>
      <c r="X375" s="76"/>
      <c r="Y375" s="76"/>
      <c r="Z375" s="76"/>
    </row>
    <row r="376">
      <c r="J376" s="76"/>
      <c r="K376" s="76"/>
      <c r="L376" s="76"/>
      <c r="M376" s="76"/>
      <c r="N376" s="76"/>
      <c r="O376" s="76"/>
      <c r="P376" s="76"/>
      <c r="Q376" s="76"/>
      <c r="R376" s="76"/>
      <c r="S376" s="76"/>
      <c r="T376" s="76"/>
      <c r="U376" s="76"/>
      <c r="V376" s="76"/>
      <c r="W376" s="76"/>
      <c r="X376" s="76"/>
      <c r="Y376" s="76"/>
      <c r="Z376" s="76"/>
    </row>
    <row r="377">
      <c r="J377" s="76"/>
      <c r="K377" s="76"/>
      <c r="L377" s="76"/>
      <c r="M377" s="76"/>
      <c r="N377" s="76"/>
      <c r="O377" s="76"/>
      <c r="P377" s="76"/>
      <c r="Q377" s="76"/>
      <c r="R377" s="76"/>
      <c r="S377" s="76"/>
      <c r="T377" s="76"/>
      <c r="U377" s="76"/>
      <c r="V377" s="76"/>
      <c r="W377" s="76"/>
      <c r="X377" s="76"/>
      <c r="Y377" s="76"/>
      <c r="Z377" s="76"/>
    </row>
    <row r="378">
      <c r="J378" s="76"/>
      <c r="K378" s="76"/>
      <c r="L378" s="76"/>
      <c r="M378" s="76"/>
      <c r="N378" s="76"/>
      <c r="O378" s="76"/>
      <c r="P378" s="76"/>
      <c r="Q378" s="76"/>
      <c r="R378" s="76"/>
      <c r="S378" s="76"/>
      <c r="T378" s="76"/>
      <c r="U378" s="76"/>
      <c r="V378" s="76"/>
      <c r="W378" s="76"/>
      <c r="X378" s="76"/>
      <c r="Y378" s="76"/>
      <c r="Z378" s="76"/>
    </row>
    <row r="379">
      <c r="J379" s="76"/>
      <c r="K379" s="76"/>
      <c r="L379" s="76"/>
      <c r="M379" s="76"/>
      <c r="N379" s="76"/>
      <c r="O379" s="76"/>
      <c r="P379" s="76"/>
      <c r="Q379" s="76"/>
      <c r="R379" s="76"/>
      <c r="S379" s="76"/>
      <c r="T379" s="76"/>
      <c r="U379" s="76"/>
      <c r="V379" s="76"/>
      <c r="W379" s="76"/>
      <c r="X379" s="76"/>
      <c r="Y379" s="76"/>
      <c r="Z379" s="76"/>
    </row>
    <row r="380">
      <c r="J380" s="76"/>
      <c r="K380" s="76"/>
      <c r="L380" s="76"/>
      <c r="M380" s="76"/>
      <c r="N380" s="76"/>
      <c r="O380" s="76"/>
      <c r="P380" s="76"/>
      <c r="Q380" s="76"/>
      <c r="R380" s="76"/>
      <c r="S380" s="76"/>
      <c r="T380" s="76"/>
      <c r="U380" s="76"/>
      <c r="V380" s="76"/>
      <c r="W380" s="76"/>
      <c r="X380" s="76"/>
      <c r="Y380" s="76"/>
      <c r="Z380" s="76"/>
    </row>
    <row r="381">
      <c r="J381" s="76"/>
      <c r="K381" s="76"/>
      <c r="L381" s="76"/>
      <c r="M381" s="76"/>
      <c r="N381" s="76"/>
      <c r="O381" s="76"/>
      <c r="P381" s="76"/>
      <c r="Q381" s="76"/>
      <c r="R381" s="76"/>
      <c r="S381" s="76"/>
      <c r="T381" s="76"/>
      <c r="U381" s="76"/>
      <c r="V381" s="76"/>
      <c r="W381" s="76"/>
      <c r="X381" s="76"/>
      <c r="Y381" s="76"/>
      <c r="Z381" s="76"/>
    </row>
    <row r="382">
      <c r="J382" s="76"/>
      <c r="K382" s="76"/>
      <c r="L382" s="76"/>
      <c r="M382" s="76"/>
      <c r="N382" s="76"/>
      <c r="O382" s="76"/>
      <c r="P382" s="76"/>
      <c r="Q382" s="76"/>
      <c r="R382" s="76"/>
      <c r="S382" s="76"/>
      <c r="T382" s="76"/>
      <c r="U382" s="76"/>
      <c r="V382" s="76"/>
      <c r="W382" s="76"/>
      <c r="X382" s="76"/>
      <c r="Y382" s="76"/>
      <c r="Z382" s="76"/>
    </row>
    <row r="383">
      <c r="J383" s="76"/>
      <c r="K383" s="76"/>
      <c r="L383" s="76"/>
      <c r="M383" s="76"/>
      <c r="N383" s="76"/>
      <c r="O383" s="76"/>
      <c r="P383" s="76"/>
      <c r="Q383" s="76"/>
      <c r="R383" s="76"/>
      <c r="S383" s="76"/>
      <c r="T383" s="76"/>
      <c r="U383" s="76"/>
      <c r="V383" s="76"/>
      <c r="W383" s="76"/>
      <c r="X383" s="76"/>
      <c r="Y383" s="76"/>
      <c r="Z383" s="76"/>
    </row>
    <row r="384">
      <c r="J384" s="76"/>
      <c r="K384" s="76"/>
      <c r="L384" s="76"/>
      <c r="M384" s="76"/>
      <c r="N384" s="76"/>
      <c r="O384" s="76"/>
      <c r="P384" s="76"/>
      <c r="Q384" s="76"/>
      <c r="R384" s="76"/>
      <c r="S384" s="76"/>
      <c r="T384" s="76"/>
      <c r="U384" s="76"/>
      <c r="V384" s="76"/>
      <c r="W384" s="76"/>
      <c r="X384" s="76"/>
      <c r="Y384" s="76"/>
      <c r="Z384" s="76"/>
    </row>
    <row r="385">
      <c r="J385" s="76"/>
      <c r="K385" s="76"/>
      <c r="L385" s="76"/>
      <c r="M385" s="76"/>
      <c r="N385" s="76"/>
      <c r="O385" s="76"/>
      <c r="P385" s="76"/>
      <c r="Q385" s="76"/>
      <c r="R385" s="76"/>
      <c r="S385" s="76"/>
      <c r="T385" s="76"/>
      <c r="U385" s="76"/>
      <c r="V385" s="76"/>
      <c r="W385" s="76"/>
      <c r="X385" s="76"/>
      <c r="Y385" s="76"/>
      <c r="Z385" s="76"/>
    </row>
    <row r="386">
      <c r="J386" s="76"/>
      <c r="K386" s="76"/>
      <c r="L386" s="76"/>
      <c r="M386" s="76"/>
      <c r="N386" s="76"/>
      <c r="O386" s="76"/>
      <c r="P386" s="76"/>
      <c r="Q386" s="76"/>
      <c r="R386" s="76"/>
      <c r="S386" s="76"/>
      <c r="T386" s="76"/>
      <c r="U386" s="76"/>
      <c r="V386" s="76"/>
      <c r="W386" s="76"/>
      <c r="X386" s="76"/>
      <c r="Y386" s="76"/>
      <c r="Z386" s="76"/>
    </row>
    <row r="387">
      <c r="J387" s="76"/>
      <c r="K387" s="76"/>
      <c r="L387" s="76"/>
      <c r="M387" s="76"/>
      <c r="N387" s="76"/>
      <c r="O387" s="76"/>
      <c r="P387" s="76"/>
      <c r="Q387" s="76"/>
      <c r="R387" s="76"/>
      <c r="S387" s="76"/>
      <c r="T387" s="76"/>
      <c r="U387" s="76"/>
      <c r="V387" s="76"/>
      <c r="W387" s="76"/>
      <c r="X387" s="76"/>
      <c r="Y387" s="76"/>
      <c r="Z387" s="76"/>
    </row>
    <row r="388">
      <c r="J388" s="76"/>
      <c r="K388" s="76"/>
      <c r="L388" s="76"/>
      <c r="M388" s="76"/>
      <c r="N388" s="76"/>
      <c r="O388" s="76"/>
      <c r="P388" s="76"/>
      <c r="Q388" s="76"/>
      <c r="R388" s="76"/>
      <c r="S388" s="76"/>
      <c r="T388" s="76"/>
      <c r="U388" s="76"/>
      <c r="V388" s="76"/>
      <c r="W388" s="76"/>
      <c r="X388" s="76"/>
      <c r="Y388" s="76"/>
      <c r="Z388" s="76"/>
    </row>
    <row r="389">
      <c r="J389" s="76"/>
      <c r="K389" s="76"/>
      <c r="L389" s="76"/>
      <c r="M389" s="76"/>
      <c r="N389" s="76"/>
      <c r="O389" s="76"/>
      <c r="P389" s="76"/>
      <c r="Q389" s="76"/>
      <c r="R389" s="76"/>
      <c r="S389" s="76"/>
      <c r="T389" s="76"/>
      <c r="U389" s="76"/>
      <c r="V389" s="76"/>
      <c r="W389" s="76"/>
      <c r="X389" s="76"/>
      <c r="Y389" s="76"/>
      <c r="Z389" s="76"/>
    </row>
    <row r="390">
      <c r="J390" s="76"/>
      <c r="K390" s="76"/>
      <c r="L390" s="76"/>
      <c r="M390" s="76"/>
      <c r="N390" s="76"/>
      <c r="O390" s="76"/>
      <c r="P390" s="76"/>
      <c r="Q390" s="76"/>
      <c r="R390" s="76"/>
      <c r="S390" s="76"/>
      <c r="T390" s="76"/>
      <c r="U390" s="76"/>
      <c r="V390" s="76"/>
      <c r="W390" s="76"/>
      <c r="X390" s="76"/>
      <c r="Y390" s="76"/>
      <c r="Z390" s="76"/>
    </row>
    <row r="391">
      <c r="J391" s="76"/>
      <c r="K391" s="76"/>
      <c r="L391" s="76"/>
      <c r="M391" s="76"/>
      <c r="N391" s="76"/>
      <c r="O391" s="76"/>
      <c r="P391" s="76"/>
      <c r="Q391" s="76"/>
      <c r="R391" s="76"/>
      <c r="S391" s="76"/>
      <c r="T391" s="76"/>
      <c r="U391" s="76"/>
      <c r="V391" s="76"/>
      <c r="W391" s="76"/>
      <c r="X391" s="76"/>
      <c r="Y391" s="76"/>
      <c r="Z391" s="76"/>
    </row>
    <row r="392">
      <c r="J392" s="76"/>
      <c r="K392" s="76"/>
      <c r="L392" s="76"/>
      <c r="M392" s="76"/>
      <c r="N392" s="76"/>
      <c r="O392" s="76"/>
      <c r="P392" s="76"/>
      <c r="Q392" s="76"/>
      <c r="R392" s="76"/>
      <c r="S392" s="76"/>
      <c r="T392" s="76"/>
      <c r="U392" s="76"/>
      <c r="V392" s="76"/>
      <c r="W392" s="76"/>
      <c r="X392" s="76"/>
      <c r="Y392" s="76"/>
      <c r="Z392" s="76"/>
    </row>
    <row r="393">
      <c r="J393" s="76"/>
      <c r="K393" s="76"/>
      <c r="L393" s="76"/>
      <c r="M393" s="76"/>
      <c r="N393" s="76"/>
      <c r="O393" s="76"/>
      <c r="P393" s="76"/>
      <c r="Q393" s="76"/>
      <c r="R393" s="76"/>
      <c r="S393" s="76"/>
      <c r="T393" s="76"/>
      <c r="U393" s="76"/>
      <c r="V393" s="76"/>
      <c r="W393" s="76"/>
      <c r="X393" s="76"/>
      <c r="Y393" s="76"/>
      <c r="Z393" s="76"/>
    </row>
    <row r="394">
      <c r="J394" s="76"/>
      <c r="K394" s="76"/>
      <c r="L394" s="76"/>
      <c r="M394" s="76"/>
      <c r="N394" s="76"/>
      <c r="O394" s="76"/>
      <c r="P394" s="76"/>
      <c r="Q394" s="76"/>
      <c r="R394" s="76"/>
      <c r="S394" s="76"/>
      <c r="T394" s="76"/>
      <c r="U394" s="76"/>
      <c r="V394" s="76"/>
      <c r="W394" s="76"/>
      <c r="X394" s="76"/>
      <c r="Y394" s="76"/>
      <c r="Z394" s="76"/>
    </row>
    <row r="395">
      <c r="J395" s="76"/>
      <c r="K395" s="76"/>
      <c r="L395" s="76"/>
      <c r="M395" s="76"/>
      <c r="N395" s="76"/>
      <c r="O395" s="76"/>
      <c r="P395" s="76"/>
      <c r="Q395" s="76"/>
      <c r="R395" s="76"/>
      <c r="S395" s="76"/>
      <c r="T395" s="76"/>
      <c r="U395" s="76"/>
      <c r="V395" s="76"/>
      <c r="W395" s="76"/>
      <c r="X395" s="76"/>
      <c r="Y395" s="76"/>
      <c r="Z395" s="76"/>
    </row>
    <row r="396">
      <c r="J396" s="76"/>
      <c r="K396" s="76"/>
      <c r="L396" s="76"/>
      <c r="M396" s="76"/>
      <c r="N396" s="76"/>
      <c r="O396" s="76"/>
      <c r="P396" s="76"/>
      <c r="Q396" s="76"/>
      <c r="R396" s="76"/>
      <c r="S396" s="76"/>
      <c r="T396" s="76"/>
      <c r="U396" s="76"/>
      <c r="V396" s="76"/>
      <c r="W396" s="76"/>
      <c r="X396" s="76"/>
      <c r="Y396" s="76"/>
      <c r="Z396" s="76"/>
    </row>
    <row r="397">
      <c r="J397" s="76"/>
      <c r="K397" s="76"/>
      <c r="L397" s="76"/>
      <c r="M397" s="76"/>
      <c r="N397" s="76"/>
      <c r="O397" s="76"/>
      <c r="P397" s="76"/>
      <c r="Q397" s="76"/>
      <c r="R397" s="76"/>
      <c r="S397" s="76"/>
      <c r="T397" s="76"/>
      <c r="U397" s="76"/>
      <c r="V397" s="76"/>
      <c r="W397" s="76"/>
      <c r="X397" s="76"/>
      <c r="Y397" s="76"/>
      <c r="Z397" s="76"/>
    </row>
    <row r="398">
      <c r="J398" s="76"/>
      <c r="K398" s="76"/>
      <c r="L398" s="76"/>
      <c r="M398" s="76"/>
      <c r="N398" s="76"/>
      <c r="O398" s="76"/>
      <c r="P398" s="76"/>
      <c r="Q398" s="76"/>
      <c r="R398" s="76"/>
      <c r="S398" s="76"/>
      <c r="T398" s="76"/>
      <c r="U398" s="76"/>
      <c r="V398" s="76"/>
      <c r="W398" s="76"/>
      <c r="X398" s="76"/>
      <c r="Y398" s="76"/>
      <c r="Z398" s="76"/>
    </row>
    <row r="399">
      <c r="J399" s="76"/>
      <c r="K399" s="76"/>
      <c r="L399" s="76"/>
      <c r="M399" s="76"/>
      <c r="N399" s="76"/>
      <c r="O399" s="76"/>
      <c r="P399" s="76"/>
      <c r="Q399" s="76"/>
      <c r="R399" s="76"/>
      <c r="S399" s="76"/>
      <c r="T399" s="76"/>
      <c r="U399" s="76"/>
      <c r="V399" s="76"/>
      <c r="W399" s="76"/>
      <c r="X399" s="76"/>
      <c r="Y399" s="76"/>
      <c r="Z399" s="76"/>
    </row>
    <row r="400">
      <c r="J400" s="76"/>
      <c r="K400" s="76"/>
      <c r="L400" s="76"/>
      <c r="M400" s="76"/>
      <c r="N400" s="76"/>
      <c r="O400" s="76"/>
      <c r="P400" s="76"/>
      <c r="Q400" s="76"/>
      <c r="R400" s="76"/>
      <c r="S400" s="76"/>
      <c r="T400" s="76"/>
      <c r="U400" s="76"/>
      <c r="V400" s="76"/>
      <c r="W400" s="76"/>
      <c r="X400" s="76"/>
      <c r="Y400" s="76"/>
      <c r="Z400" s="76"/>
    </row>
    <row r="401">
      <c r="J401" s="76"/>
      <c r="K401" s="76"/>
      <c r="L401" s="76"/>
      <c r="M401" s="76"/>
      <c r="N401" s="76"/>
      <c r="O401" s="76"/>
      <c r="P401" s="76"/>
      <c r="Q401" s="76"/>
      <c r="R401" s="76"/>
      <c r="S401" s="76"/>
      <c r="T401" s="76"/>
      <c r="U401" s="76"/>
      <c r="V401" s="76"/>
      <c r="W401" s="76"/>
      <c r="X401" s="76"/>
      <c r="Y401" s="76"/>
      <c r="Z401" s="76"/>
    </row>
    <row r="402">
      <c r="J402" s="76"/>
      <c r="K402" s="76"/>
      <c r="L402" s="76"/>
      <c r="M402" s="76"/>
      <c r="N402" s="76"/>
      <c r="O402" s="76"/>
      <c r="P402" s="76"/>
      <c r="Q402" s="76"/>
      <c r="R402" s="76"/>
      <c r="S402" s="76"/>
      <c r="T402" s="76"/>
      <c r="U402" s="76"/>
      <c r="V402" s="76"/>
      <c r="W402" s="76"/>
      <c r="X402" s="76"/>
      <c r="Y402" s="76"/>
      <c r="Z402" s="76"/>
    </row>
    <row r="403">
      <c r="J403" s="76"/>
      <c r="K403" s="76"/>
      <c r="L403" s="76"/>
      <c r="M403" s="76"/>
      <c r="N403" s="76"/>
      <c r="O403" s="76"/>
      <c r="P403" s="76"/>
      <c r="Q403" s="76"/>
      <c r="R403" s="76"/>
      <c r="S403" s="76"/>
      <c r="T403" s="76"/>
      <c r="U403" s="76"/>
      <c r="V403" s="76"/>
      <c r="W403" s="76"/>
      <c r="X403" s="76"/>
      <c r="Y403" s="76"/>
      <c r="Z403" s="76"/>
    </row>
    <row r="404">
      <c r="J404" s="76"/>
      <c r="K404" s="76"/>
      <c r="L404" s="76"/>
      <c r="M404" s="76"/>
      <c r="N404" s="76"/>
      <c r="O404" s="76"/>
      <c r="P404" s="76"/>
      <c r="Q404" s="76"/>
      <c r="R404" s="76"/>
      <c r="S404" s="76"/>
      <c r="T404" s="76"/>
      <c r="U404" s="76"/>
      <c r="V404" s="76"/>
      <c r="W404" s="76"/>
      <c r="X404" s="76"/>
      <c r="Y404" s="76"/>
      <c r="Z404" s="76"/>
    </row>
    <row r="405">
      <c r="J405" s="76"/>
      <c r="K405" s="76"/>
      <c r="L405" s="76"/>
      <c r="M405" s="76"/>
      <c r="N405" s="76"/>
      <c r="O405" s="76"/>
      <c r="P405" s="76"/>
      <c r="Q405" s="76"/>
      <c r="R405" s="76"/>
      <c r="S405" s="76"/>
      <c r="T405" s="76"/>
      <c r="U405" s="76"/>
      <c r="V405" s="76"/>
      <c r="W405" s="76"/>
      <c r="X405" s="76"/>
      <c r="Y405" s="76"/>
      <c r="Z405" s="76"/>
    </row>
    <row r="406">
      <c r="J406" s="76"/>
      <c r="K406" s="76"/>
      <c r="L406" s="76"/>
      <c r="M406" s="76"/>
      <c r="N406" s="76"/>
      <c r="O406" s="76"/>
      <c r="P406" s="76"/>
      <c r="Q406" s="76"/>
      <c r="R406" s="76"/>
      <c r="S406" s="76"/>
      <c r="T406" s="76"/>
      <c r="U406" s="76"/>
      <c r="V406" s="76"/>
      <c r="W406" s="76"/>
      <c r="X406" s="76"/>
      <c r="Y406" s="76"/>
      <c r="Z406" s="76"/>
    </row>
    <row r="407">
      <c r="J407" s="76"/>
      <c r="K407" s="76"/>
      <c r="L407" s="76"/>
      <c r="M407" s="76"/>
      <c r="N407" s="76"/>
      <c r="O407" s="76"/>
      <c r="P407" s="76"/>
      <c r="Q407" s="76"/>
      <c r="R407" s="76"/>
      <c r="S407" s="76"/>
      <c r="T407" s="76"/>
      <c r="U407" s="76"/>
      <c r="V407" s="76"/>
      <c r="W407" s="76"/>
      <c r="X407" s="76"/>
      <c r="Y407" s="76"/>
      <c r="Z407" s="76"/>
    </row>
    <row r="408">
      <c r="J408" s="76"/>
      <c r="K408" s="76"/>
      <c r="L408" s="76"/>
      <c r="M408" s="76"/>
      <c r="N408" s="76"/>
      <c r="O408" s="76"/>
      <c r="P408" s="76"/>
      <c r="Q408" s="76"/>
      <c r="R408" s="76"/>
      <c r="S408" s="76"/>
      <c r="T408" s="76"/>
      <c r="U408" s="76"/>
      <c r="V408" s="76"/>
      <c r="W408" s="76"/>
      <c r="X408" s="76"/>
      <c r="Y408" s="76"/>
      <c r="Z408" s="76"/>
    </row>
    <row r="409">
      <c r="J409" s="76"/>
      <c r="K409" s="76"/>
      <c r="L409" s="76"/>
      <c r="M409" s="76"/>
      <c r="N409" s="76"/>
      <c r="O409" s="76"/>
      <c r="P409" s="76"/>
      <c r="Q409" s="76"/>
      <c r="R409" s="76"/>
      <c r="S409" s="76"/>
      <c r="T409" s="76"/>
      <c r="U409" s="76"/>
      <c r="V409" s="76"/>
      <c r="W409" s="76"/>
      <c r="X409" s="76"/>
      <c r="Y409" s="76"/>
      <c r="Z409" s="76"/>
    </row>
    <row r="410">
      <c r="J410" s="76"/>
      <c r="K410" s="76"/>
      <c r="L410" s="76"/>
      <c r="M410" s="76"/>
      <c r="N410" s="76"/>
      <c r="O410" s="76"/>
      <c r="P410" s="76"/>
      <c r="Q410" s="76"/>
      <c r="R410" s="76"/>
      <c r="S410" s="76"/>
      <c r="T410" s="76"/>
      <c r="U410" s="76"/>
      <c r="V410" s="76"/>
      <c r="W410" s="76"/>
      <c r="X410" s="76"/>
      <c r="Y410" s="76"/>
      <c r="Z410" s="76"/>
    </row>
    <row r="411">
      <c r="J411" s="76"/>
      <c r="K411" s="76"/>
      <c r="L411" s="76"/>
      <c r="M411" s="76"/>
      <c r="N411" s="76"/>
      <c r="O411" s="76"/>
      <c r="P411" s="76"/>
      <c r="Q411" s="76"/>
      <c r="R411" s="76"/>
      <c r="S411" s="76"/>
      <c r="T411" s="76"/>
      <c r="U411" s="76"/>
      <c r="V411" s="76"/>
      <c r="W411" s="76"/>
      <c r="X411" s="76"/>
      <c r="Y411" s="76"/>
      <c r="Z411" s="76"/>
    </row>
    <row r="412">
      <c r="J412" s="76"/>
      <c r="K412" s="76"/>
      <c r="L412" s="76"/>
      <c r="M412" s="76"/>
      <c r="N412" s="76"/>
      <c r="O412" s="76"/>
      <c r="P412" s="76"/>
      <c r="Q412" s="76"/>
      <c r="R412" s="76"/>
      <c r="S412" s="76"/>
      <c r="T412" s="76"/>
      <c r="U412" s="76"/>
      <c r="V412" s="76"/>
      <c r="W412" s="76"/>
      <c r="X412" s="76"/>
      <c r="Y412" s="76"/>
      <c r="Z412" s="76"/>
    </row>
    <row r="413">
      <c r="J413" s="76"/>
      <c r="K413" s="76"/>
      <c r="L413" s="76"/>
      <c r="M413" s="76"/>
      <c r="N413" s="76"/>
      <c r="O413" s="76"/>
      <c r="P413" s="76"/>
      <c r="Q413" s="76"/>
      <c r="R413" s="76"/>
      <c r="S413" s="76"/>
      <c r="T413" s="76"/>
      <c r="U413" s="76"/>
      <c r="V413" s="76"/>
      <c r="W413" s="76"/>
      <c r="X413" s="76"/>
      <c r="Y413" s="76"/>
      <c r="Z413" s="76"/>
    </row>
    <row r="414">
      <c r="J414" s="76"/>
      <c r="K414" s="76"/>
      <c r="L414" s="76"/>
      <c r="M414" s="76"/>
      <c r="N414" s="76"/>
      <c r="O414" s="76"/>
      <c r="P414" s="76"/>
      <c r="Q414" s="76"/>
      <c r="R414" s="76"/>
      <c r="S414" s="76"/>
      <c r="T414" s="76"/>
      <c r="U414" s="76"/>
      <c r="V414" s="76"/>
      <c r="W414" s="76"/>
      <c r="X414" s="76"/>
      <c r="Y414" s="76"/>
      <c r="Z414" s="76"/>
    </row>
    <row r="415">
      <c r="J415" s="76"/>
      <c r="K415" s="76"/>
      <c r="L415" s="76"/>
      <c r="M415" s="76"/>
      <c r="N415" s="76"/>
      <c r="O415" s="76"/>
      <c r="P415" s="76"/>
      <c r="Q415" s="76"/>
      <c r="R415" s="76"/>
      <c r="S415" s="76"/>
      <c r="T415" s="76"/>
      <c r="U415" s="76"/>
      <c r="V415" s="76"/>
      <c r="W415" s="76"/>
      <c r="X415" s="76"/>
      <c r="Y415" s="76"/>
      <c r="Z415" s="76"/>
    </row>
    <row r="416">
      <c r="J416" s="76"/>
      <c r="K416" s="76"/>
      <c r="L416" s="76"/>
      <c r="M416" s="76"/>
      <c r="N416" s="76"/>
      <c r="O416" s="76"/>
      <c r="P416" s="76"/>
      <c r="Q416" s="76"/>
      <c r="R416" s="76"/>
      <c r="S416" s="76"/>
      <c r="T416" s="76"/>
      <c r="U416" s="76"/>
      <c r="V416" s="76"/>
      <c r="W416" s="76"/>
      <c r="X416" s="76"/>
      <c r="Y416" s="76"/>
      <c r="Z416" s="76"/>
    </row>
    <row r="417">
      <c r="J417" s="76"/>
      <c r="K417" s="76"/>
      <c r="L417" s="76"/>
      <c r="M417" s="76"/>
      <c r="N417" s="76"/>
      <c r="O417" s="76"/>
      <c r="P417" s="76"/>
      <c r="Q417" s="76"/>
      <c r="R417" s="76"/>
      <c r="S417" s="76"/>
      <c r="T417" s="76"/>
      <c r="U417" s="76"/>
      <c r="V417" s="76"/>
      <c r="W417" s="76"/>
      <c r="X417" s="76"/>
      <c r="Y417" s="76"/>
      <c r="Z417" s="76"/>
    </row>
    <row r="418">
      <c r="J418" s="76"/>
      <c r="K418" s="76"/>
      <c r="L418" s="76"/>
      <c r="M418" s="76"/>
      <c r="N418" s="76"/>
      <c r="O418" s="76"/>
      <c r="P418" s="76"/>
      <c r="Q418" s="76"/>
      <c r="R418" s="76"/>
      <c r="S418" s="76"/>
      <c r="T418" s="76"/>
      <c r="U418" s="76"/>
      <c r="V418" s="76"/>
      <c r="W418" s="76"/>
      <c r="X418" s="76"/>
      <c r="Y418" s="76"/>
      <c r="Z418" s="76"/>
    </row>
    <row r="419">
      <c r="J419" s="76"/>
      <c r="K419" s="76"/>
      <c r="L419" s="76"/>
      <c r="M419" s="76"/>
      <c r="N419" s="76"/>
      <c r="O419" s="76"/>
      <c r="P419" s="76"/>
      <c r="Q419" s="76"/>
      <c r="R419" s="76"/>
      <c r="S419" s="76"/>
      <c r="T419" s="76"/>
      <c r="U419" s="76"/>
      <c r="V419" s="76"/>
      <c r="W419" s="76"/>
      <c r="X419" s="76"/>
      <c r="Y419" s="76"/>
      <c r="Z419" s="76"/>
    </row>
    <row r="420">
      <c r="J420" s="76"/>
      <c r="K420" s="76"/>
      <c r="L420" s="76"/>
      <c r="M420" s="76"/>
      <c r="N420" s="76"/>
      <c r="O420" s="76"/>
      <c r="P420" s="76"/>
      <c r="Q420" s="76"/>
      <c r="R420" s="76"/>
      <c r="S420" s="76"/>
      <c r="T420" s="76"/>
      <c r="U420" s="76"/>
      <c r="V420" s="76"/>
      <c r="W420" s="76"/>
      <c r="X420" s="76"/>
      <c r="Y420" s="76"/>
      <c r="Z420" s="76"/>
    </row>
    <row r="421">
      <c r="J421" s="76"/>
      <c r="K421" s="76"/>
      <c r="L421" s="76"/>
      <c r="M421" s="76"/>
      <c r="N421" s="76"/>
      <c r="O421" s="76"/>
      <c r="P421" s="76"/>
      <c r="Q421" s="76"/>
      <c r="R421" s="76"/>
      <c r="S421" s="76"/>
      <c r="T421" s="76"/>
      <c r="U421" s="76"/>
      <c r="V421" s="76"/>
      <c r="W421" s="76"/>
      <c r="X421" s="76"/>
      <c r="Y421" s="76"/>
      <c r="Z421" s="76"/>
    </row>
    <row r="422">
      <c r="J422" s="76"/>
      <c r="K422" s="76"/>
      <c r="L422" s="76"/>
      <c r="M422" s="76"/>
      <c r="N422" s="76"/>
      <c r="O422" s="76"/>
      <c r="P422" s="76"/>
      <c r="Q422" s="76"/>
      <c r="R422" s="76"/>
      <c r="S422" s="76"/>
      <c r="T422" s="76"/>
      <c r="U422" s="76"/>
      <c r="V422" s="76"/>
      <c r="W422" s="76"/>
      <c r="X422" s="76"/>
      <c r="Y422" s="76"/>
      <c r="Z422" s="76"/>
    </row>
    <row r="423">
      <c r="J423" s="76"/>
      <c r="K423" s="76"/>
      <c r="L423" s="76"/>
      <c r="M423" s="76"/>
      <c r="N423" s="76"/>
      <c r="O423" s="76"/>
      <c r="P423" s="76"/>
      <c r="Q423" s="76"/>
      <c r="R423" s="76"/>
      <c r="S423" s="76"/>
      <c r="T423" s="76"/>
      <c r="U423" s="76"/>
      <c r="V423" s="76"/>
      <c r="W423" s="76"/>
      <c r="X423" s="76"/>
      <c r="Y423" s="76"/>
      <c r="Z423" s="76"/>
    </row>
    <row r="424">
      <c r="J424" s="76"/>
      <c r="K424" s="76"/>
      <c r="L424" s="76"/>
      <c r="M424" s="76"/>
      <c r="N424" s="76"/>
      <c r="O424" s="76"/>
      <c r="P424" s="76"/>
      <c r="Q424" s="76"/>
      <c r="R424" s="76"/>
      <c r="S424" s="76"/>
      <c r="T424" s="76"/>
      <c r="U424" s="76"/>
      <c r="V424" s="76"/>
      <c r="W424" s="76"/>
      <c r="X424" s="76"/>
      <c r="Y424" s="76"/>
      <c r="Z424" s="76"/>
    </row>
    <row r="425">
      <c r="J425" s="76"/>
      <c r="K425" s="76"/>
      <c r="L425" s="76"/>
      <c r="M425" s="76"/>
      <c r="N425" s="76"/>
      <c r="O425" s="76"/>
      <c r="P425" s="76"/>
      <c r="Q425" s="76"/>
      <c r="R425" s="76"/>
      <c r="S425" s="76"/>
      <c r="T425" s="76"/>
      <c r="U425" s="76"/>
      <c r="V425" s="76"/>
      <c r="W425" s="76"/>
      <c r="X425" s="76"/>
      <c r="Y425" s="76"/>
      <c r="Z425" s="76"/>
    </row>
    <row r="426">
      <c r="J426" s="76"/>
      <c r="K426" s="76"/>
      <c r="L426" s="76"/>
      <c r="M426" s="76"/>
      <c r="N426" s="76"/>
      <c r="O426" s="76"/>
      <c r="P426" s="76"/>
      <c r="Q426" s="76"/>
      <c r="R426" s="76"/>
      <c r="S426" s="76"/>
      <c r="T426" s="76"/>
      <c r="U426" s="76"/>
      <c r="V426" s="76"/>
      <c r="W426" s="76"/>
      <c r="X426" s="76"/>
      <c r="Y426" s="76"/>
      <c r="Z426" s="76"/>
    </row>
    <row r="427">
      <c r="J427" s="76"/>
      <c r="K427" s="76"/>
      <c r="L427" s="76"/>
      <c r="M427" s="76"/>
      <c r="N427" s="76"/>
      <c r="O427" s="76"/>
      <c r="P427" s="76"/>
      <c r="Q427" s="76"/>
      <c r="R427" s="76"/>
      <c r="S427" s="76"/>
      <c r="T427" s="76"/>
      <c r="U427" s="76"/>
      <c r="V427" s="76"/>
      <c r="W427" s="76"/>
      <c r="X427" s="76"/>
      <c r="Y427" s="76"/>
      <c r="Z427" s="76"/>
    </row>
    <row r="428">
      <c r="J428" s="76"/>
      <c r="K428" s="76"/>
      <c r="L428" s="76"/>
      <c r="M428" s="76"/>
      <c r="N428" s="76"/>
      <c r="O428" s="76"/>
      <c r="P428" s="76"/>
      <c r="Q428" s="76"/>
      <c r="R428" s="76"/>
      <c r="S428" s="76"/>
      <c r="T428" s="76"/>
      <c r="U428" s="76"/>
      <c r="V428" s="76"/>
      <c r="W428" s="76"/>
      <c r="X428" s="76"/>
      <c r="Y428" s="76"/>
      <c r="Z428" s="76"/>
    </row>
    <row r="429">
      <c r="J429" s="76"/>
      <c r="K429" s="76"/>
      <c r="L429" s="76"/>
      <c r="M429" s="76"/>
      <c r="N429" s="76"/>
      <c r="O429" s="76"/>
      <c r="P429" s="76"/>
      <c r="Q429" s="76"/>
      <c r="R429" s="76"/>
      <c r="S429" s="76"/>
      <c r="T429" s="76"/>
      <c r="U429" s="76"/>
      <c r="V429" s="76"/>
      <c r="W429" s="76"/>
      <c r="X429" s="76"/>
      <c r="Y429" s="76"/>
      <c r="Z429" s="76"/>
    </row>
    <row r="430">
      <c r="J430" s="76"/>
      <c r="K430" s="76"/>
      <c r="L430" s="76"/>
      <c r="M430" s="76"/>
      <c r="N430" s="76"/>
      <c r="O430" s="76"/>
      <c r="P430" s="76"/>
      <c r="Q430" s="76"/>
      <c r="R430" s="76"/>
      <c r="S430" s="76"/>
      <c r="T430" s="76"/>
      <c r="U430" s="76"/>
      <c r="V430" s="76"/>
      <c r="W430" s="76"/>
      <c r="X430" s="76"/>
      <c r="Y430" s="76"/>
      <c r="Z430" s="76"/>
    </row>
    <row r="431">
      <c r="J431" s="76"/>
      <c r="K431" s="76"/>
      <c r="L431" s="76"/>
      <c r="M431" s="76"/>
      <c r="N431" s="76"/>
      <c r="O431" s="76"/>
      <c r="P431" s="76"/>
      <c r="Q431" s="76"/>
      <c r="R431" s="76"/>
      <c r="S431" s="76"/>
      <c r="T431" s="76"/>
      <c r="U431" s="76"/>
      <c r="V431" s="76"/>
      <c r="W431" s="76"/>
      <c r="X431" s="76"/>
      <c r="Y431" s="76"/>
      <c r="Z431" s="76"/>
    </row>
    <row r="432">
      <c r="J432" s="76"/>
      <c r="K432" s="76"/>
      <c r="L432" s="76"/>
      <c r="M432" s="76"/>
      <c r="N432" s="76"/>
      <c r="O432" s="76"/>
      <c r="P432" s="76"/>
      <c r="Q432" s="76"/>
      <c r="R432" s="76"/>
      <c r="S432" s="76"/>
      <c r="T432" s="76"/>
      <c r="U432" s="76"/>
      <c r="V432" s="76"/>
      <c r="W432" s="76"/>
      <c r="X432" s="76"/>
      <c r="Y432" s="76"/>
      <c r="Z432" s="76"/>
    </row>
    <row r="433">
      <c r="J433" s="76"/>
      <c r="K433" s="76"/>
      <c r="L433" s="76"/>
      <c r="M433" s="76"/>
      <c r="N433" s="76"/>
      <c r="O433" s="76"/>
      <c r="P433" s="76"/>
      <c r="Q433" s="76"/>
      <c r="R433" s="76"/>
      <c r="S433" s="76"/>
      <c r="T433" s="76"/>
      <c r="U433" s="76"/>
      <c r="V433" s="76"/>
      <c r="W433" s="76"/>
      <c r="X433" s="76"/>
      <c r="Y433" s="76"/>
      <c r="Z433" s="76"/>
    </row>
    <row r="434">
      <c r="J434" s="76"/>
      <c r="K434" s="76"/>
      <c r="L434" s="76"/>
      <c r="M434" s="76"/>
      <c r="N434" s="76"/>
      <c r="O434" s="76"/>
      <c r="P434" s="76"/>
      <c r="Q434" s="76"/>
      <c r="R434" s="76"/>
      <c r="S434" s="76"/>
      <c r="T434" s="76"/>
      <c r="U434" s="76"/>
      <c r="V434" s="76"/>
      <c r="W434" s="76"/>
      <c r="X434" s="76"/>
      <c r="Y434" s="76"/>
      <c r="Z434" s="76"/>
    </row>
    <row r="435">
      <c r="J435" s="76"/>
      <c r="K435" s="76"/>
      <c r="L435" s="76"/>
      <c r="M435" s="76"/>
      <c r="N435" s="76"/>
      <c r="O435" s="76"/>
      <c r="P435" s="76"/>
      <c r="Q435" s="76"/>
      <c r="R435" s="76"/>
      <c r="S435" s="76"/>
      <c r="T435" s="76"/>
      <c r="U435" s="76"/>
      <c r="V435" s="76"/>
      <c r="W435" s="76"/>
      <c r="X435" s="76"/>
      <c r="Y435" s="76"/>
      <c r="Z435" s="76"/>
    </row>
    <row r="436">
      <c r="J436" s="76"/>
      <c r="K436" s="76"/>
      <c r="L436" s="76"/>
      <c r="M436" s="76"/>
      <c r="N436" s="76"/>
      <c r="O436" s="76"/>
      <c r="P436" s="76"/>
      <c r="Q436" s="76"/>
      <c r="R436" s="76"/>
      <c r="S436" s="76"/>
      <c r="T436" s="76"/>
      <c r="U436" s="76"/>
      <c r="V436" s="76"/>
      <c r="W436" s="76"/>
      <c r="X436" s="76"/>
      <c r="Y436" s="76"/>
      <c r="Z436" s="76"/>
    </row>
    <row r="437">
      <c r="J437" s="76"/>
      <c r="K437" s="76"/>
      <c r="L437" s="76"/>
      <c r="M437" s="76"/>
      <c r="N437" s="76"/>
      <c r="O437" s="76"/>
      <c r="P437" s="76"/>
      <c r="Q437" s="76"/>
      <c r="R437" s="76"/>
      <c r="S437" s="76"/>
      <c r="T437" s="76"/>
      <c r="U437" s="76"/>
      <c r="V437" s="76"/>
      <c r="W437" s="76"/>
      <c r="X437" s="76"/>
      <c r="Y437" s="76"/>
      <c r="Z437" s="76"/>
    </row>
    <row r="438">
      <c r="J438" s="76"/>
      <c r="K438" s="76"/>
      <c r="L438" s="76"/>
      <c r="M438" s="76"/>
      <c r="N438" s="76"/>
      <c r="O438" s="76"/>
      <c r="P438" s="76"/>
      <c r="Q438" s="76"/>
      <c r="R438" s="76"/>
      <c r="S438" s="76"/>
      <c r="T438" s="76"/>
      <c r="U438" s="76"/>
      <c r="V438" s="76"/>
      <c r="W438" s="76"/>
      <c r="X438" s="76"/>
      <c r="Y438" s="76"/>
      <c r="Z438" s="76"/>
    </row>
    <row r="439">
      <c r="J439" s="76"/>
      <c r="K439" s="76"/>
      <c r="L439" s="76"/>
      <c r="M439" s="76"/>
      <c r="N439" s="76"/>
      <c r="O439" s="76"/>
      <c r="P439" s="76"/>
      <c r="Q439" s="76"/>
      <c r="R439" s="76"/>
      <c r="S439" s="76"/>
      <c r="T439" s="76"/>
      <c r="U439" s="76"/>
      <c r="V439" s="76"/>
      <c r="W439" s="76"/>
      <c r="X439" s="76"/>
      <c r="Y439" s="76"/>
      <c r="Z439" s="76"/>
    </row>
    <row r="440">
      <c r="J440" s="76"/>
      <c r="K440" s="76"/>
      <c r="L440" s="76"/>
      <c r="M440" s="76"/>
      <c r="N440" s="76"/>
      <c r="O440" s="76"/>
      <c r="P440" s="76"/>
      <c r="Q440" s="76"/>
      <c r="R440" s="76"/>
      <c r="S440" s="76"/>
      <c r="T440" s="76"/>
      <c r="U440" s="76"/>
      <c r="V440" s="76"/>
      <c r="W440" s="76"/>
      <c r="X440" s="76"/>
      <c r="Y440" s="76"/>
      <c r="Z440" s="76"/>
    </row>
    <row r="441">
      <c r="J441" s="76"/>
      <c r="K441" s="76"/>
      <c r="L441" s="76"/>
      <c r="M441" s="76"/>
      <c r="N441" s="76"/>
      <c r="O441" s="76"/>
      <c r="P441" s="76"/>
      <c r="Q441" s="76"/>
      <c r="R441" s="76"/>
      <c r="S441" s="76"/>
      <c r="T441" s="76"/>
      <c r="U441" s="76"/>
      <c r="V441" s="76"/>
      <c r="W441" s="76"/>
      <c r="X441" s="76"/>
      <c r="Y441" s="76"/>
      <c r="Z441" s="76"/>
    </row>
    <row r="442">
      <c r="J442" s="76"/>
      <c r="K442" s="76"/>
      <c r="L442" s="76"/>
      <c r="M442" s="76"/>
      <c r="N442" s="76"/>
      <c r="O442" s="76"/>
      <c r="P442" s="76"/>
      <c r="Q442" s="76"/>
      <c r="R442" s="76"/>
      <c r="S442" s="76"/>
      <c r="T442" s="76"/>
      <c r="U442" s="76"/>
      <c r="V442" s="76"/>
      <c r="W442" s="76"/>
      <c r="X442" s="76"/>
      <c r="Y442" s="76"/>
      <c r="Z442" s="76"/>
    </row>
    <row r="443">
      <c r="J443" s="76"/>
      <c r="K443" s="76"/>
      <c r="L443" s="76"/>
      <c r="M443" s="76"/>
      <c r="N443" s="76"/>
      <c r="O443" s="76"/>
      <c r="P443" s="76"/>
      <c r="Q443" s="76"/>
      <c r="R443" s="76"/>
      <c r="S443" s="76"/>
      <c r="T443" s="76"/>
      <c r="U443" s="76"/>
      <c r="V443" s="76"/>
      <c r="W443" s="76"/>
      <c r="X443" s="76"/>
      <c r="Y443" s="76"/>
      <c r="Z443" s="76"/>
    </row>
    <row r="444">
      <c r="J444" s="76"/>
      <c r="K444" s="76"/>
      <c r="L444" s="76"/>
      <c r="M444" s="76"/>
      <c r="N444" s="76"/>
      <c r="O444" s="76"/>
      <c r="P444" s="76"/>
      <c r="Q444" s="76"/>
      <c r="R444" s="76"/>
      <c r="S444" s="76"/>
      <c r="T444" s="76"/>
      <c r="U444" s="76"/>
      <c r="V444" s="76"/>
      <c r="W444" s="76"/>
      <c r="X444" s="76"/>
      <c r="Y444" s="76"/>
      <c r="Z444" s="76"/>
    </row>
    <row r="445">
      <c r="J445" s="76"/>
      <c r="K445" s="76"/>
      <c r="L445" s="76"/>
      <c r="M445" s="76"/>
      <c r="N445" s="76"/>
      <c r="O445" s="76"/>
      <c r="P445" s="76"/>
      <c r="Q445" s="76"/>
      <c r="R445" s="76"/>
      <c r="S445" s="76"/>
      <c r="T445" s="76"/>
      <c r="U445" s="76"/>
      <c r="V445" s="76"/>
      <c r="W445" s="76"/>
      <c r="X445" s="76"/>
      <c r="Y445" s="76"/>
      <c r="Z445" s="76"/>
    </row>
    <row r="446">
      <c r="J446" s="76"/>
      <c r="K446" s="76"/>
      <c r="L446" s="76"/>
      <c r="M446" s="76"/>
      <c r="N446" s="76"/>
      <c r="O446" s="76"/>
      <c r="P446" s="76"/>
      <c r="Q446" s="76"/>
      <c r="R446" s="76"/>
      <c r="S446" s="76"/>
      <c r="T446" s="76"/>
      <c r="U446" s="76"/>
      <c r="V446" s="76"/>
      <c r="W446" s="76"/>
      <c r="X446" s="76"/>
      <c r="Y446" s="76"/>
      <c r="Z446" s="76"/>
    </row>
    <row r="447">
      <c r="J447" s="76"/>
      <c r="K447" s="76"/>
      <c r="L447" s="76"/>
      <c r="M447" s="76"/>
      <c r="N447" s="76"/>
      <c r="O447" s="76"/>
      <c r="P447" s="76"/>
      <c r="Q447" s="76"/>
      <c r="R447" s="76"/>
      <c r="S447" s="76"/>
      <c r="T447" s="76"/>
      <c r="U447" s="76"/>
      <c r="V447" s="76"/>
      <c r="W447" s="76"/>
      <c r="X447" s="76"/>
      <c r="Y447" s="76"/>
      <c r="Z447" s="76"/>
    </row>
    <row r="448">
      <c r="J448" s="76"/>
      <c r="K448" s="76"/>
      <c r="L448" s="76"/>
      <c r="M448" s="76"/>
      <c r="N448" s="76"/>
      <c r="O448" s="76"/>
      <c r="P448" s="76"/>
      <c r="Q448" s="76"/>
      <c r="R448" s="76"/>
      <c r="S448" s="76"/>
      <c r="T448" s="76"/>
      <c r="U448" s="76"/>
      <c r="V448" s="76"/>
      <c r="W448" s="76"/>
      <c r="X448" s="76"/>
      <c r="Y448" s="76"/>
      <c r="Z448" s="76"/>
    </row>
    <row r="449">
      <c r="J449" s="76"/>
      <c r="K449" s="76"/>
      <c r="L449" s="76"/>
      <c r="M449" s="76"/>
      <c r="N449" s="76"/>
      <c r="O449" s="76"/>
      <c r="P449" s="76"/>
      <c r="Q449" s="76"/>
      <c r="R449" s="76"/>
      <c r="S449" s="76"/>
      <c r="T449" s="76"/>
      <c r="U449" s="76"/>
      <c r="V449" s="76"/>
      <c r="W449" s="76"/>
      <c r="X449" s="76"/>
      <c r="Y449" s="76"/>
      <c r="Z449" s="76"/>
    </row>
    <row r="450">
      <c r="J450" s="76"/>
      <c r="K450" s="76"/>
      <c r="L450" s="76"/>
      <c r="M450" s="76"/>
      <c r="N450" s="76"/>
      <c r="O450" s="76"/>
      <c r="P450" s="76"/>
      <c r="Q450" s="76"/>
      <c r="R450" s="76"/>
      <c r="S450" s="76"/>
      <c r="T450" s="76"/>
      <c r="U450" s="76"/>
      <c r="V450" s="76"/>
      <c r="W450" s="76"/>
      <c r="X450" s="76"/>
      <c r="Y450" s="76"/>
      <c r="Z450" s="76"/>
    </row>
    <row r="451">
      <c r="J451" s="76"/>
      <c r="K451" s="76"/>
      <c r="L451" s="76"/>
      <c r="M451" s="76"/>
      <c r="N451" s="76"/>
      <c r="O451" s="76"/>
      <c r="P451" s="76"/>
      <c r="Q451" s="76"/>
      <c r="R451" s="76"/>
      <c r="S451" s="76"/>
      <c r="T451" s="76"/>
      <c r="U451" s="76"/>
      <c r="V451" s="76"/>
      <c r="W451" s="76"/>
      <c r="X451" s="76"/>
      <c r="Y451" s="76"/>
      <c r="Z451" s="76"/>
    </row>
    <row r="452">
      <c r="J452" s="76"/>
      <c r="K452" s="76"/>
      <c r="L452" s="76"/>
      <c r="M452" s="76"/>
      <c r="N452" s="76"/>
      <c r="O452" s="76"/>
      <c r="P452" s="76"/>
      <c r="Q452" s="76"/>
      <c r="R452" s="76"/>
      <c r="S452" s="76"/>
      <c r="T452" s="76"/>
      <c r="U452" s="76"/>
      <c r="V452" s="76"/>
      <c r="W452" s="76"/>
      <c r="X452" s="76"/>
      <c r="Y452" s="76"/>
      <c r="Z452" s="76"/>
    </row>
    <row r="453">
      <c r="J453" s="76"/>
      <c r="K453" s="76"/>
      <c r="L453" s="76"/>
      <c r="M453" s="76"/>
      <c r="N453" s="76"/>
      <c r="O453" s="76"/>
      <c r="P453" s="76"/>
      <c r="Q453" s="76"/>
      <c r="R453" s="76"/>
      <c r="S453" s="76"/>
      <c r="T453" s="76"/>
      <c r="U453" s="76"/>
      <c r="V453" s="76"/>
      <c r="W453" s="76"/>
      <c r="X453" s="76"/>
      <c r="Y453" s="76"/>
      <c r="Z453" s="76"/>
    </row>
    <row r="454">
      <c r="J454" s="76"/>
      <c r="K454" s="76"/>
      <c r="L454" s="76"/>
      <c r="M454" s="76"/>
      <c r="N454" s="76"/>
      <c r="O454" s="76"/>
      <c r="P454" s="76"/>
      <c r="Q454" s="76"/>
      <c r="R454" s="76"/>
      <c r="S454" s="76"/>
      <c r="T454" s="76"/>
      <c r="U454" s="76"/>
      <c r="V454" s="76"/>
      <c r="W454" s="76"/>
      <c r="X454" s="76"/>
      <c r="Y454" s="76"/>
      <c r="Z454" s="76"/>
    </row>
    <row r="455">
      <c r="J455" s="76"/>
      <c r="K455" s="76"/>
      <c r="L455" s="76"/>
      <c r="M455" s="76"/>
      <c r="N455" s="76"/>
      <c r="O455" s="76"/>
      <c r="P455" s="76"/>
      <c r="Q455" s="76"/>
      <c r="R455" s="76"/>
      <c r="S455" s="76"/>
      <c r="T455" s="76"/>
      <c r="U455" s="76"/>
      <c r="V455" s="76"/>
      <c r="W455" s="76"/>
      <c r="X455" s="76"/>
      <c r="Y455" s="76"/>
      <c r="Z455" s="76"/>
    </row>
    <row r="456">
      <c r="J456" s="76"/>
      <c r="K456" s="76"/>
      <c r="L456" s="76"/>
      <c r="M456" s="76"/>
      <c r="N456" s="76"/>
      <c r="O456" s="76"/>
      <c r="P456" s="76"/>
      <c r="Q456" s="76"/>
      <c r="R456" s="76"/>
      <c r="S456" s="76"/>
      <c r="T456" s="76"/>
      <c r="U456" s="76"/>
      <c r="V456" s="76"/>
      <c r="W456" s="76"/>
      <c r="X456" s="76"/>
      <c r="Y456" s="76"/>
      <c r="Z456" s="76"/>
    </row>
    <row r="457">
      <c r="J457" s="76"/>
      <c r="K457" s="76"/>
      <c r="L457" s="76"/>
      <c r="M457" s="76"/>
      <c r="N457" s="76"/>
      <c r="O457" s="76"/>
      <c r="P457" s="76"/>
      <c r="Q457" s="76"/>
      <c r="R457" s="76"/>
      <c r="S457" s="76"/>
      <c r="T457" s="76"/>
      <c r="U457" s="76"/>
      <c r="V457" s="76"/>
      <c r="W457" s="76"/>
      <c r="X457" s="76"/>
      <c r="Y457" s="76"/>
      <c r="Z457" s="76"/>
    </row>
    <row r="458">
      <c r="J458" s="76"/>
      <c r="K458" s="76"/>
      <c r="L458" s="76"/>
      <c r="M458" s="76"/>
      <c r="N458" s="76"/>
      <c r="O458" s="76"/>
      <c r="P458" s="76"/>
      <c r="Q458" s="76"/>
      <c r="R458" s="76"/>
      <c r="S458" s="76"/>
      <c r="T458" s="76"/>
      <c r="U458" s="76"/>
      <c r="V458" s="76"/>
      <c r="W458" s="76"/>
      <c r="X458" s="76"/>
      <c r="Y458" s="76"/>
      <c r="Z458" s="76"/>
    </row>
    <row r="459">
      <c r="J459" s="76"/>
      <c r="K459" s="76"/>
      <c r="L459" s="76"/>
      <c r="M459" s="76"/>
      <c r="N459" s="76"/>
      <c r="O459" s="76"/>
      <c r="P459" s="76"/>
      <c r="Q459" s="76"/>
      <c r="R459" s="76"/>
      <c r="S459" s="76"/>
      <c r="T459" s="76"/>
      <c r="U459" s="76"/>
      <c r="V459" s="76"/>
      <c r="W459" s="76"/>
      <c r="X459" s="76"/>
      <c r="Y459" s="76"/>
      <c r="Z459" s="76"/>
    </row>
    <row r="460">
      <c r="J460" s="76"/>
      <c r="K460" s="76"/>
      <c r="L460" s="76"/>
      <c r="M460" s="76"/>
      <c r="N460" s="76"/>
      <c r="O460" s="76"/>
      <c r="P460" s="76"/>
      <c r="Q460" s="76"/>
      <c r="R460" s="76"/>
      <c r="S460" s="76"/>
      <c r="T460" s="76"/>
      <c r="U460" s="76"/>
      <c r="V460" s="76"/>
      <c r="W460" s="76"/>
      <c r="X460" s="76"/>
      <c r="Y460" s="76"/>
      <c r="Z460" s="76"/>
    </row>
    <row r="461">
      <c r="J461" s="76"/>
      <c r="K461" s="76"/>
      <c r="L461" s="76"/>
      <c r="M461" s="76"/>
      <c r="N461" s="76"/>
      <c r="O461" s="76"/>
      <c r="P461" s="76"/>
      <c r="Q461" s="76"/>
      <c r="R461" s="76"/>
      <c r="S461" s="76"/>
      <c r="T461" s="76"/>
      <c r="U461" s="76"/>
      <c r="V461" s="76"/>
      <c r="W461" s="76"/>
      <c r="X461" s="76"/>
      <c r="Y461" s="76"/>
      <c r="Z461" s="76"/>
    </row>
    <row r="462">
      <c r="J462" s="76"/>
      <c r="K462" s="76"/>
      <c r="L462" s="76"/>
      <c r="M462" s="76"/>
      <c r="N462" s="76"/>
      <c r="O462" s="76"/>
      <c r="P462" s="76"/>
      <c r="Q462" s="76"/>
      <c r="R462" s="76"/>
      <c r="S462" s="76"/>
      <c r="T462" s="76"/>
      <c r="U462" s="76"/>
      <c r="V462" s="76"/>
      <c r="W462" s="76"/>
      <c r="X462" s="76"/>
      <c r="Y462" s="76"/>
      <c r="Z462" s="76"/>
    </row>
    <row r="463">
      <c r="J463" s="76"/>
      <c r="K463" s="76"/>
      <c r="L463" s="76"/>
      <c r="M463" s="76"/>
      <c r="N463" s="76"/>
      <c r="O463" s="76"/>
      <c r="P463" s="76"/>
      <c r="Q463" s="76"/>
      <c r="R463" s="76"/>
      <c r="S463" s="76"/>
      <c r="T463" s="76"/>
      <c r="U463" s="76"/>
      <c r="V463" s="76"/>
      <c r="W463" s="76"/>
      <c r="X463" s="76"/>
      <c r="Y463" s="76"/>
      <c r="Z463" s="76"/>
    </row>
    <row r="464">
      <c r="J464" s="76"/>
      <c r="K464" s="76"/>
      <c r="L464" s="76"/>
      <c r="M464" s="76"/>
      <c r="N464" s="76"/>
      <c r="O464" s="76"/>
      <c r="P464" s="76"/>
      <c r="Q464" s="76"/>
      <c r="R464" s="76"/>
      <c r="S464" s="76"/>
      <c r="T464" s="76"/>
      <c r="U464" s="76"/>
      <c r="V464" s="76"/>
      <c r="W464" s="76"/>
      <c r="X464" s="76"/>
      <c r="Y464" s="76"/>
      <c r="Z464" s="76"/>
    </row>
    <row r="465">
      <c r="J465" s="76"/>
      <c r="K465" s="76"/>
      <c r="L465" s="76"/>
      <c r="M465" s="76"/>
      <c r="N465" s="76"/>
      <c r="O465" s="76"/>
      <c r="P465" s="76"/>
      <c r="Q465" s="76"/>
      <c r="R465" s="76"/>
      <c r="S465" s="76"/>
      <c r="T465" s="76"/>
      <c r="U465" s="76"/>
      <c r="V465" s="76"/>
      <c r="W465" s="76"/>
      <c r="X465" s="76"/>
      <c r="Y465" s="76"/>
      <c r="Z465" s="76"/>
    </row>
    <row r="466">
      <c r="J466" s="76"/>
      <c r="K466" s="76"/>
      <c r="L466" s="76"/>
      <c r="M466" s="76"/>
      <c r="N466" s="76"/>
      <c r="O466" s="76"/>
      <c r="P466" s="76"/>
      <c r="Q466" s="76"/>
      <c r="R466" s="76"/>
      <c r="S466" s="76"/>
      <c r="T466" s="76"/>
      <c r="U466" s="76"/>
      <c r="V466" s="76"/>
      <c r="W466" s="76"/>
      <c r="X466" s="76"/>
      <c r="Y466" s="76"/>
      <c r="Z466" s="76"/>
    </row>
    <row r="467">
      <c r="J467" s="76"/>
      <c r="K467" s="76"/>
      <c r="L467" s="76"/>
      <c r="M467" s="76"/>
      <c r="N467" s="76"/>
      <c r="O467" s="76"/>
      <c r="P467" s="76"/>
      <c r="Q467" s="76"/>
      <c r="R467" s="76"/>
      <c r="S467" s="76"/>
      <c r="T467" s="76"/>
      <c r="U467" s="76"/>
      <c r="V467" s="76"/>
      <c r="W467" s="76"/>
      <c r="X467" s="76"/>
      <c r="Y467" s="76"/>
      <c r="Z467" s="76"/>
    </row>
    <row r="468">
      <c r="J468" s="76"/>
      <c r="K468" s="76"/>
      <c r="L468" s="76"/>
      <c r="M468" s="76"/>
      <c r="N468" s="76"/>
      <c r="O468" s="76"/>
      <c r="P468" s="76"/>
      <c r="Q468" s="76"/>
      <c r="R468" s="76"/>
      <c r="S468" s="76"/>
      <c r="T468" s="76"/>
      <c r="U468" s="76"/>
      <c r="V468" s="76"/>
      <c r="W468" s="76"/>
      <c r="X468" s="76"/>
      <c r="Y468" s="76"/>
      <c r="Z468" s="76"/>
    </row>
    <row r="469">
      <c r="J469" s="76"/>
      <c r="K469" s="76"/>
      <c r="L469" s="76"/>
      <c r="M469" s="76"/>
      <c r="N469" s="76"/>
      <c r="O469" s="76"/>
      <c r="P469" s="76"/>
      <c r="Q469" s="76"/>
      <c r="R469" s="76"/>
      <c r="S469" s="76"/>
      <c r="T469" s="76"/>
      <c r="U469" s="76"/>
      <c r="V469" s="76"/>
      <c r="W469" s="76"/>
      <c r="X469" s="76"/>
      <c r="Y469" s="76"/>
      <c r="Z469" s="76"/>
    </row>
    <row r="470">
      <c r="J470" s="76"/>
      <c r="K470" s="76"/>
      <c r="L470" s="76"/>
      <c r="M470" s="76"/>
      <c r="N470" s="76"/>
      <c r="O470" s="76"/>
      <c r="P470" s="76"/>
      <c r="Q470" s="76"/>
      <c r="R470" s="76"/>
      <c r="S470" s="76"/>
      <c r="T470" s="76"/>
      <c r="U470" s="76"/>
      <c r="V470" s="76"/>
      <c r="W470" s="76"/>
      <c r="X470" s="76"/>
      <c r="Y470" s="76"/>
      <c r="Z470" s="76"/>
    </row>
    <row r="471">
      <c r="J471" s="76"/>
      <c r="K471" s="76"/>
      <c r="L471" s="76"/>
      <c r="M471" s="76"/>
      <c r="N471" s="76"/>
      <c r="O471" s="76"/>
      <c r="P471" s="76"/>
      <c r="Q471" s="76"/>
      <c r="R471" s="76"/>
      <c r="S471" s="76"/>
      <c r="T471" s="76"/>
      <c r="U471" s="76"/>
      <c r="V471" s="76"/>
      <c r="W471" s="76"/>
      <c r="X471" s="76"/>
      <c r="Y471" s="76"/>
      <c r="Z471" s="76"/>
    </row>
    <row r="472">
      <c r="J472" s="76"/>
      <c r="K472" s="76"/>
      <c r="L472" s="76"/>
      <c r="M472" s="76"/>
      <c r="N472" s="76"/>
      <c r="O472" s="76"/>
      <c r="P472" s="76"/>
      <c r="Q472" s="76"/>
      <c r="R472" s="76"/>
      <c r="S472" s="76"/>
      <c r="T472" s="76"/>
      <c r="U472" s="76"/>
      <c r="V472" s="76"/>
      <c r="W472" s="76"/>
      <c r="X472" s="76"/>
      <c r="Y472" s="76"/>
      <c r="Z472" s="76"/>
    </row>
    <row r="473">
      <c r="J473" s="76"/>
      <c r="K473" s="76"/>
      <c r="L473" s="76"/>
      <c r="M473" s="76"/>
      <c r="N473" s="76"/>
      <c r="O473" s="76"/>
      <c r="P473" s="76"/>
      <c r="Q473" s="76"/>
      <c r="R473" s="76"/>
      <c r="S473" s="76"/>
      <c r="T473" s="76"/>
      <c r="U473" s="76"/>
      <c r="V473" s="76"/>
      <c r="W473" s="76"/>
      <c r="X473" s="76"/>
      <c r="Y473" s="76"/>
      <c r="Z473" s="76"/>
    </row>
    <row r="474">
      <c r="J474" s="76"/>
      <c r="K474" s="76"/>
      <c r="L474" s="76"/>
      <c r="M474" s="76"/>
      <c r="N474" s="76"/>
      <c r="O474" s="76"/>
      <c r="P474" s="76"/>
      <c r="Q474" s="76"/>
      <c r="R474" s="76"/>
      <c r="S474" s="76"/>
      <c r="T474" s="76"/>
      <c r="U474" s="76"/>
      <c r="V474" s="76"/>
      <c r="W474" s="76"/>
      <c r="X474" s="76"/>
      <c r="Y474" s="76"/>
      <c r="Z474" s="76"/>
    </row>
    <row r="475">
      <c r="J475" s="76"/>
      <c r="K475" s="76"/>
      <c r="L475" s="76"/>
      <c r="M475" s="76"/>
      <c r="N475" s="76"/>
      <c r="O475" s="76"/>
      <c r="P475" s="76"/>
      <c r="Q475" s="76"/>
      <c r="R475" s="76"/>
      <c r="S475" s="76"/>
      <c r="T475" s="76"/>
      <c r="U475" s="76"/>
      <c r="V475" s="76"/>
      <c r="W475" s="76"/>
      <c r="X475" s="76"/>
      <c r="Y475" s="76"/>
      <c r="Z475" s="76"/>
    </row>
    <row r="476">
      <c r="J476" s="76"/>
      <c r="K476" s="76"/>
      <c r="L476" s="76"/>
      <c r="M476" s="76"/>
      <c r="N476" s="76"/>
      <c r="O476" s="76"/>
      <c r="P476" s="76"/>
      <c r="Q476" s="76"/>
      <c r="R476" s="76"/>
      <c r="S476" s="76"/>
      <c r="T476" s="76"/>
      <c r="U476" s="76"/>
      <c r="V476" s="76"/>
      <c r="W476" s="76"/>
      <c r="X476" s="76"/>
      <c r="Y476" s="76"/>
      <c r="Z476" s="76"/>
    </row>
    <row r="477">
      <c r="J477" s="76"/>
      <c r="K477" s="76"/>
      <c r="L477" s="76"/>
      <c r="M477" s="76"/>
      <c r="N477" s="76"/>
      <c r="O477" s="76"/>
      <c r="P477" s="76"/>
      <c r="Q477" s="76"/>
      <c r="R477" s="76"/>
      <c r="S477" s="76"/>
      <c r="T477" s="76"/>
      <c r="U477" s="76"/>
      <c r="V477" s="76"/>
      <c r="W477" s="76"/>
      <c r="X477" s="76"/>
      <c r="Y477" s="76"/>
      <c r="Z477" s="76"/>
    </row>
    <row r="478">
      <c r="J478" s="76"/>
      <c r="K478" s="76"/>
      <c r="L478" s="76"/>
      <c r="M478" s="76"/>
      <c r="N478" s="76"/>
      <c r="O478" s="76"/>
      <c r="P478" s="76"/>
      <c r="Q478" s="76"/>
      <c r="R478" s="76"/>
      <c r="S478" s="76"/>
      <c r="T478" s="76"/>
      <c r="U478" s="76"/>
      <c r="V478" s="76"/>
      <c r="W478" s="76"/>
      <c r="X478" s="76"/>
      <c r="Y478" s="76"/>
      <c r="Z478" s="76"/>
    </row>
    <row r="479">
      <c r="J479" s="76"/>
      <c r="K479" s="76"/>
      <c r="L479" s="76"/>
      <c r="M479" s="76"/>
      <c r="N479" s="76"/>
      <c r="O479" s="76"/>
      <c r="P479" s="76"/>
      <c r="Q479" s="76"/>
      <c r="R479" s="76"/>
      <c r="S479" s="76"/>
      <c r="T479" s="76"/>
      <c r="U479" s="76"/>
      <c r="V479" s="76"/>
      <c r="W479" s="76"/>
      <c r="X479" s="76"/>
      <c r="Y479" s="76"/>
      <c r="Z479" s="76"/>
    </row>
    <row r="480">
      <c r="J480" s="76"/>
      <c r="K480" s="76"/>
      <c r="L480" s="76"/>
      <c r="M480" s="76"/>
      <c r="N480" s="76"/>
      <c r="O480" s="76"/>
      <c r="P480" s="76"/>
      <c r="Q480" s="76"/>
      <c r="R480" s="76"/>
      <c r="S480" s="76"/>
      <c r="T480" s="76"/>
      <c r="U480" s="76"/>
      <c r="V480" s="76"/>
      <c r="W480" s="76"/>
      <c r="X480" s="76"/>
      <c r="Y480" s="76"/>
      <c r="Z480" s="76"/>
    </row>
    <row r="481">
      <c r="J481" s="76"/>
      <c r="K481" s="76"/>
      <c r="L481" s="76"/>
      <c r="M481" s="76"/>
      <c r="N481" s="76"/>
      <c r="O481" s="76"/>
      <c r="P481" s="76"/>
      <c r="Q481" s="76"/>
      <c r="R481" s="76"/>
      <c r="S481" s="76"/>
      <c r="T481" s="76"/>
      <c r="U481" s="76"/>
      <c r="V481" s="76"/>
      <c r="W481" s="76"/>
      <c r="X481" s="76"/>
      <c r="Y481" s="76"/>
      <c r="Z481" s="76"/>
    </row>
    <row r="482">
      <c r="J482" s="76"/>
      <c r="K482" s="76"/>
      <c r="L482" s="76"/>
      <c r="M482" s="76"/>
      <c r="N482" s="76"/>
      <c r="O482" s="76"/>
      <c r="P482" s="76"/>
      <c r="Q482" s="76"/>
      <c r="R482" s="76"/>
      <c r="S482" s="76"/>
      <c r="T482" s="76"/>
      <c r="U482" s="76"/>
      <c r="V482" s="76"/>
      <c r="W482" s="76"/>
      <c r="X482" s="76"/>
      <c r="Y482" s="76"/>
      <c r="Z482" s="76"/>
    </row>
    <row r="483">
      <c r="J483" s="76"/>
      <c r="K483" s="76"/>
      <c r="L483" s="76"/>
      <c r="M483" s="76"/>
      <c r="N483" s="76"/>
      <c r="O483" s="76"/>
      <c r="P483" s="76"/>
      <c r="Q483" s="76"/>
      <c r="R483" s="76"/>
      <c r="S483" s="76"/>
      <c r="T483" s="76"/>
      <c r="U483" s="76"/>
      <c r="V483" s="76"/>
      <c r="W483" s="76"/>
      <c r="X483" s="76"/>
      <c r="Y483" s="76"/>
      <c r="Z483" s="76"/>
    </row>
    <row r="484">
      <c r="J484" s="76"/>
      <c r="K484" s="76"/>
      <c r="L484" s="76"/>
      <c r="M484" s="76"/>
      <c r="N484" s="76"/>
      <c r="O484" s="76"/>
      <c r="P484" s="76"/>
      <c r="Q484" s="76"/>
      <c r="R484" s="76"/>
      <c r="S484" s="76"/>
      <c r="T484" s="76"/>
      <c r="U484" s="76"/>
      <c r="V484" s="76"/>
      <c r="W484" s="76"/>
      <c r="X484" s="76"/>
      <c r="Y484" s="76"/>
      <c r="Z484" s="76"/>
    </row>
    <row r="485">
      <c r="J485" s="76"/>
      <c r="K485" s="76"/>
      <c r="L485" s="76"/>
      <c r="M485" s="76"/>
      <c r="N485" s="76"/>
      <c r="O485" s="76"/>
      <c r="P485" s="76"/>
      <c r="Q485" s="76"/>
      <c r="R485" s="76"/>
      <c r="S485" s="76"/>
      <c r="T485" s="76"/>
      <c r="U485" s="76"/>
      <c r="V485" s="76"/>
      <c r="W485" s="76"/>
      <c r="X485" s="76"/>
      <c r="Y485" s="76"/>
      <c r="Z485" s="76"/>
    </row>
    <row r="486">
      <c r="J486" s="76"/>
      <c r="K486" s="76"/>
      <c r="L486" s="76"/>
      <c r="M486" s="76"/>
      <c r="N486" s="76"/>
      <c r="O486" s="76"/>
      <c r="P486" s="76"/>
      <c r="Q486" s="76"/>
      <c r="R486" s="76"/>
      <c r="S486" s="76"/>
      <c r="T486" s="76"/>
      <c r="U486" s="76"/>
      <c r="V486" s="76"/>
      <c r="W486" s="76"/>
      <c r="X486" s="76"/>
      <c r="Y486" s="76"/>
      <c r="Z486" s="76"/>
    </row>
    <row r="487">
      <c r="J487" s="76"/>
      <c r="K487" s="76"/>
      <c r="L487" s="76"/>
      <c r="M487" s="76"/>
      <c r="N487" s="76"/>
      <c r="O487" s="76"/>
      <c r="P487" s="76"/>
      <c r="Q487" s="76"/>
      <c r="R487" s="76"/>
      <c r="S487" s="76"/>
      <c r="T487" s="76"/>
      <c r="U487" s="76"/>
      <c r="V487" s="76"/>
      <c r="W487" s="76"/>
      <c r="X487" s="76"/>
      <c r="Y487" s="76"/>
      <c r="Z487" s="76"/>
    </row>
    <row r="488">
      <c r="J488" s="76"/>
      <c r="K488" s="76"/>
      <c r="L488" s="76"/>
      <c r="M488" s="76"/>
      <c r="N488" s="76"/>
      <c r="O488" s="76"/>
      <c r="P488" s="76"/>
      <c r="Q488" s="76"/>
      <c r="R488" s="76"/>
      <c r="S488" s="76"/>
      <c r="T488" s="76"/>
      <c r="U488" s="76"/>
      <c r="V488" s="76"/>
      <c r="W488" s="76"/>
      <c r="X488" s="76"/>
      <c r="Y488" s="76"/>
      <c r="Z488" s="76"/>
    </row>
    <row r="489">
      <c r="J489" s="76"/>
      <c r="K489" s="76"/>
      <c r="L489" s="76"/>
      <c r="M489" s="76"/>
      <c r="N489" s="76"/>
      <c r="O489" s="76"/>
      <c r="P489" s="76"/>
      <c r="Q489" s="76"/>
      <c r="R489" s="76"/>
      <c r="S489" s="76"/>
      <c r="T489" s="76"/>
      <c r="U489" s="76"/>
      <c r="V489" s="76"/>
      <c r="W489" s="76"/>
      <c r="X489" s="76"/>
      <c r="Y489" s="76"/>
      <c r="Z489" s="76"/>
    </row>
    <row r="490">
      <c r="J490" s="76"/>
      <c r="K490" s="76"/>
      <c r="L490" s="76"/>
      <c r="M490" s="76"/>
      <c r="N490" s="76"/>
      <c r="O490" s="76"/>
      <c r="P490" s="76"/>
      <c r="Q490" s="76"/>
      <c r="R490" s="76"/>
      <c r="S490" s="76"/>
      <c r="T490" s="76"/>
      <c r="U490" s="76"/>
      <c r="V490" s="76"/>
      <c r="W490" s="76"/>
      <c r="X490" s="76"/>
      <c r="Y490" s="76"/>
      <c r="Z490" s="76"/>
    </row>
    <row r="491">
      <c r="J491" s="76"/>
      <c r="K491" s="76"/>
      <c r="L491" s="76"/>
      <c r="M491" s="76"/>
      <c r="N491" s="76"/>
      <c r="O491" s="76"/>
      <c r="P491" s="76"/>
      <c r="Q491" s="76"/>
      <c r="R491" s="76"/>
      <c r="S491" s="76"/>
      <c r="T491" s="76"/>
      <c r="U491" s="76"/>
      <c r="V491" s="76"/>
      <c r="W491" s="76"/>
      <c r="X491" s="76"/>
      <c r="Y491" s="76"/>
      <c r="Z491" s="76"/>
    </row>
    <row r="492">
      <c r="J492" s="76"/>
      <c r="K492" s="76"/>
      <c r="L492" s="76"/>
      <c r="M492" s="76"/>
      <c r="N492" s="76"/>
      <c r="O492" s="76"/>
      <c r="P492" s="76"/>
      <c r="Q492" s="76"/>
      <c r="R492" s="76"/>
      <c r="S492" s="76"/>
      <c r="T492" s="76"/>
      <c r="U492" s="76"/>
      <c r="V492" s="76"/>
      <c r="W492" s="76"/>
      <c r="X492" s="76"/>
      <c r="Y492" s="76"/>
      <c r="Z492" s="76"/>
    </row>
    <row r="493">
      <c r="J493" s="76"/>
      <c r="K493" s="76"/>
      <c r="L493" s="76"/>
      <c r="M493" s="76"/>
      <c r="N493" s="76"/>
      <c r="O493" s="76"/>
      <c r="P493" s="76"/>
      <c r="Q493" s="76"/>
      <c r="R493" s="76"/>
      <c r="S493" s="76"/>
      <c r="T493" s="76"/>
      <c r="U493" s="76"/>
      <c r="V493" s="76"/>
      <c r="W493" s="76"/>
      <c r="X493" s="76"/>
      <c r="Y493" s="76"/>
      <c r="Z493" s="76"/>
    </row>
    <row r="494">
      <c r="J494" s="76"/>
      <c r="K494" s="76"/>
      <c r="L494" s="76"/>
      <c r="M494" s="76"/>
      <c r="N494" s="76"/>
      <c r="O494" s="76"/>
      <c r="P494" s="76"/>
      <c r="Q494" s="76"/>
      <c r="R494" s="76"/>
      <c r="S494" s="76"/>
      <c r="T494" s="76"/>
      <c r="U494" s="76"/>
      <c r="V494" s="76"/>
      <c r="W494" s="76"/>
      <c r="X494" s="76"/>
      <c r="Y494" s="76"/>
      <c r="Z494" s="76"/>
    </row>
    <row r="495">
      <c r="J495" s="76"/>
      <c r="K495" s="76"/>
      <c r="L495" s="76"/>
      <c r="M495" s="76"/>
      <c r="N495" s="76"/>
      <c r="O495" s="76"/>
      <c r="P495" s="76"/>
      <c r="Q495" s="76"/>
      <c r="R495" s="76"/>
      <c r="S495" s="76"/>
      <c r="T495" s="76"/>
      <c r="U495" s="76"/>
      <c r="V495" s="76"/>
      <c r="W495" s="76"/>
      <c r="X495" s="76"/>
      <c r="Y495" s="76"/>
      <c r="Z495" s="76"/>
    </row>
    <row r="496">
      <c r="J496" s="76"/>
      <c r="K496" s="76"/>
      <c r="L496" s="76"/>
      <c r="M496" s="76"/>
      <c r="N496" s="76"/>
      <c r="O496" s="76"/>
      <c r="P496" s="76"/>
      <c r="Q496" s="76"/>
      <c r="R496" s="76"/>
      <c r="S496" s="76"/>
      <c r="T496" s="76"/>
      <c r="U496" s="76"/>
      <c r="V496" s="76"/>
      <c r="W496" s="76"/>
      <c r="X496" s="76"/>
      <c r="Y496" s="76"/>
      <c r="Z496" s="76"/>
    </row>
    <row r="497">
      <c r="J497" s="76"/>
      <c r="K497" s="76"/>
      <c r="L497" s="76"/>
      <c r="M497" s="76"/>
      <c r="N497" s="76"/>
      <c r="O497" s="76"/>
      <c r="P497" s="76"/>
      <c r="Q497" s="76"/>
      <c r="R497" s="76"/>
      <c r="S497" s="76"/>
      <c r="T497" s="76"/>
      <c r="U497" s="76"/>
      <c r="V497" s="76"/>
      <c r="W497" s="76"/>
      <c r="X497" s="76"/>
      <c r="Y497" s="76"/>
      <c r="Z497" s="76"/>
    </row>
    <row r="498">
      <c r="J498" s="76"/>
      <c r="K498" s="76"/>
      <c r="L498" s="76"/>
      <c r="M498" s="76"/>
      <c r="N498" s="76"/>
      <c r="O498" s="76"/>
      <c r="P498" s="76"/>
      <c r="Q498" s="76"/>
      <c r="R498" s="76"/>
      <c r="S498" s="76"/>
      <c r="T498" s="76"/>
      <c r="U498" s="76"/>
      <c r="V498" s="76"/>
      <c r="W498" s="76"/>
      <c r="X498" s="76"/>
      <c r="Y498" s="76"/>
      <c r="Z498" s="76"/>
    </row>
    <row r="499">
      <c r="J499" s="76"/>
      <c r="K499" s="76"/>
      <c r="L499" s="76"/>
      <c r="M499" s="76"/>
      <c r="N499" s="76"/>
      <c r="O499" s="76"/>
      <c r="P499" s="76"/>
      <c r="Q499" s="76"/>
      <c r="R499" s="76"/>
      <c r="S499" s="76"/>
      <c r="T499" s="76"/>
      <c r="U499" s="76"/>
      <c r="V499" s="76"/>
      <c r="W499" s="76"/>
      <c r="X499" s="76"/>
      <c r="Y499" s="76"/>
      <c r="Z499" s="76"/>
    </row>
    <row r="500">
      <c r="J500" s="76"/>
      <c r="K500" s="76"/>
      <c r="L500" s="76"/>
      <c r="M500" s="76"/>
      <c r="N500" s="76"/>
      <c r="O500" s="76"/>
      <c r="P500" s="76"/>
      <c r="Q500" s="76"/>
      <c r="R500" s="76"/>
      <c r="S500" s="76"/>
      <c r="T500" s="76"/>
      <c r="U500" s="76"/>
      <c r="V500" s="76"/>
      <c r="W500" s="76"/>
      <c r="X500" s="76"/>
      <c r="Y500" s="76"/>
      <c r="Z500" s="76"/>
    </row>
    <row r="501">
      <c r="J501" s="76"/>
      <c r="K501" s="76"/>
      <c r="L501" s="76"/>
      <c r="M501" s="76"/>
      <c r="N501" s="76"/>
      <c r="O501" s="76"/>
      <c r="P501" s="76"/>
      <c r="Q501" s="76"/>
      <c r="R501" s="76"/>
      <c r="S501" s="76"/>
      <c r="T501" s="76"/>
      <c r="U501" s="76"/>
      <c r="V501" s="76"/>
      <c r="W501" s="76"/>
      <c r="X501" s="76"/>
      <c r="Y501" s="76"/>
      <c r="Z501" s="76"/>
    </row>
    <row r="502">
      <c r="J502" s="76"/>
      <c r="K502" s="76"/>
      <c r="L502" s="76"/>
      <c r="M502" s="76"/>
      <c r="N502" s="76"/>
      <c r="O502" s="76"/>
      <c r="P502" s="76"/>
      <c r="Q502" s="76"/>
      <c r="R502" s="76"/>
      <c r="S502" s="76"/>
      <c r="T502" s="76"/>
      <c r="U502" s="76"/>
      <c r="V502" s="76"/>
      <c r="W502" s="76"/>
      <c r="X502" s="76"/>
      <c r="Y502" s="76"/>
      <c r="Z502" s="76"/>
    </row>
    <row r="503">
      <c r="J503" s="76"/>
      <c r="K503" s="76"/>
      <c r="L503" s="76"/>
      <c r="M503" s="76"/>
      <c r="N503" s="76"/>
      <c r="O503" s="76"/>
      <c r="P503" s="76"/>
      <c r="Q503" s="76"/>
      <c r="R503" s="76"/>
      <c r="S503" s="76"/>
      <c r="T503" s="76"/>
      <c r="U503" s="76"/>
      <c r="V503" s="76"/>
      <c r="W503" s="76"/>
      <c r="X503" s="76"/>
      <c r="Y503" s="76"/>
      <c r="Z503" s="76"/>
    </row>
    <row r="504">
      <c r="J504" s="76"/>
      <c r="K504" s="76"/>
      <c r="L504" s="76"/>
      <c r="M504" s="76"/>
      <c r="N504" s="76"/>
      <c r="O504" s="76"/>
      <c r="P504" s="76"/>
      <c r="Q504" s="76"/>
      <c r="R504" s="76"/>
      <c r="S504" s="76"/>
      <c r="T504" s="76"/>
      <c r="U504" s="76"/>
      <c r="V504" s="76"/>
      <c r="W504" s="76"/>
      <c r="X504" s="76"/>
      <c r="Y504" s="76"/>
      <c r="Z504" s="76"/>
    </row>
    <row r="505">
      <c r="J505" s="76"/>
      <c r="K505" s="76"/>
      <c r="L505" s="76"/>
      <c r="M505" s="76"/>
      <c r="N505" s="76"/>
      <c r="O505" s="76"/>
      <c r="P505" s="76"/>
      <c r="Q505" s="76"/>
      <c r="R505" s="76"/>
      <c r="S505" s="76"/>
      <c r="T505" s="76"/>
      <c r="U505" s="76"/>
      <c r="V505" s="76"/>
      <c r="W505" s="76"/>
      <c r="X505" s="76"/>
      <c r="Y505" s="76"/>
      <c r="Z505" s="76"/>
    </row>
    <row r="506">
      <c r="J506" s="76"/>
      <c r="K506" s="76"/>
      <c r="L506" s="76"/>
      <c r="M506" s="76"/>
      <c r="N506" s="76"/>
      <c r="O506" s="76"/>
      <c r="P506" s="76"/>
      <c r="Q506" s="76"/>
      <c r="R506" s="76"/>
      <c r="S506" s="76"/>
      <c r="T506" s="76"/>
      <c r="U506" s="76"/>
      <c r="V506" s="76"/>
      <c r="W506" s="76"/>
      <c r="X506" s="76"/>
      <c r="Y506" s="76"/>
      <c r="Z506" s="76"/>
    </row>
    <row r="507">
      <c r="J507" s="76"/>
      <c r="K507" s="76"/>
      <c r="L507" s="76"/>
      <c r="M507" s="76"/>
      <c r="N507" s="76"/>
      <c r="O507" s="76"/>
      <c r="P507" s="76"/>
      <c r="Q507" s="76"/>
      <c r="R507" s="76"/>
      <c r="S507" s="76"/>
      <c r="T507" s="76"/>
      <c r="U507" s="76"/>
      <c r="V507" s="76"/>
      <c r="W507" s="76"/>
      <c r="X507" s="76"/>
      <c r="Y507" s="76"/>
      <c r="Z507" s="76"/>
    </row>
    <row r="508">
      <c r="J508" s="76"/>
      <c r="K508" s="76"/>
      <c r="L508" s="76"/>
      <c r="M508" s="76"/>
      <c r="N508" s="76"/>
      <c r="O508" s="76"/>
      <c r="P508" s="76"/>
      <c r="Q508" s="76"/>
      <c r="R508" s="76"/>
      <c r="S508" s="76"/>
      <c r="T508" s="76"/>
      <c r="U508" s="76"/>
      <c r="V508" s="76"/>
      <c r="W508" s="76"/>
      <c r="X508" s="76"/>
      <c r="Y508" s="76"/>
      <c r="Z508" s="76"/>
    </row>
    <row r="509">
      <c r="J509" s="76"/>
      <c r="K509" s="76"/>
      <c r="L509" s="76"/>
      <c r="M509" s="76"/>
      <c r="N509" s="76"/>
      <c r="O509" s="76"/>
      <c r="P509" s="76"/>
      <c r="Q509" s="76"/>
      <c r="R509" s="76"/>
      <c r="S509" s="76"/>
      <c r="T509" s="76"/>
      <c r="U509" s="76"/>
      <c r="V509" s="76"/>
      <c r="W509" s="76"/>
      <c r="X509" s="76"/>
      <c r="Y509" s="76"/>
      <c r="Z509" s="76"/>
    </row>
    <row r="510">
      <c r="J510" s="76"/>
      <c r="K510" s="76"/>
      <c r="L510" s="76"/>
      <c r="M510" s="76"/>
      <c r="N510" s="76"/>
      <c r="O510" s="76"/>
      <c r="P510" s="76"/>
      <c r="Q510" s="76"/>
      <c r="R510" s="76"/>
      <c r="S510" s="76"/>
      <c r="T510" s="76"/>
      <c r="U510" s="76"/>
      <c r="V510" s="76"/>
      <c r="W510" s="76"/>
      <c r="X510" s="76"/>
      <c r="Y510" s="76"/>
      <c r="Z510" s="76"/>
    </row>
    <row r="511">
      <c r="J511" s="76"/>
      <c r="K511" s="76"/>
      <c r="L511" s="76"/>
      <c r="M511" s="76"/>
      <c r="N511" s="76"/>
      <c r="O511" s="76"/>
      <c r="P511" s="76"/>
      <c r="Q511" s="76"/>
      <c r="R511" s="76"/>
      <c r="S511" s="76"/>
      <c r="T511" s="76"/>
      <c r="U511" s="76"/>
      <c r="V511" s="76"/>
      <c r="W511" s="76"/>
      <c r="X511" s="76"/>
      <c r="Y511" s="76"/>
      <c r="Z511" s="76"/>
    </row>
    <row r="512">
      <c r="J512" s="76"/>
      <c r="K512" s="76"/>
      <c r="L512" s="76"/>
      <c r="M512" s="76"/>
      <c r="N512" s="76"/>
      <c r="O512" s="76"/>
      <c r="P512" s="76"/>
      <c r="Q512" s="76"/>
      <c r="R512" s="76"/>
      <c r="S512" s="76"/>
      <c r="T512" s="76"/>
      <c r="U512" s="76"/>
      <c r="V512" s="76"/>
      <c r="W512" s="76"/>
      <c r="X512" s="76"/>
      <c r="Y512" s="76"/>
      <c r="Z512" s="76"/>
    </row>
    <row r="513">
      <c r="J513" s="76"/>
      <c r="K513" s="76"/>
      <c r="L513" s="76"/>
      <c r="M513" s="76"/>
      <c r="N513" s="76"/>
      <c r="O513" s="76"/>
      <c r="P513" s="76"/>
      <c r="Q513" s="76"/>
      <c r="R513" s="76"/>
      <c r="S513" s="76"/>
      <c r="T513" s="76"/>
      <c r="U513" s="76"/>
      <c r="V513" s="76"/>
      <c r="W513" s="76"/>
      <c r="X513" s="76"/>
      <c r="Y513" s="76"/>
      <c r="Z513" s="76"/>
    </row>
    <row r="514">
      <c r="J514" s="76"/>
      <c r="K514" s="76"/>
      <c r="L514" s="76"/>
      <c r="M514" s="76"/>
      <c r="N514" s="76"/>
      <c r="O514" s="76"/>
      <c r="P514" s="76"/>
      <c r="Q514" s="76"/>
      <c r="R514" s="76"/>
      <c r="S514" s="76"/>
      <c r="T514" s="76"/>
      <c r="U514" s="76"/>
      <c r="V514" s="76"/>
      <c r="W514" s="76"/>
      <c r="X514" s="76"/>
      <c r="Y514" s="76"/>
      <c r="Z514" s="76"/>
    </row>
    <row r="515">
      <c r="J515" s="76"/>
      <c r="K515" s="76"/>
      <c r="L515" s="76"/>
      <c r="M515" s="76"/>
      <c r="N515" s="76"/>
      <c r="O515" s="76"/>
      <c r="P515" s="76"/>
      <c r="Q515" s="76"/>
      <c r="R515" s="76"/>
      <c r="S515" s="76"/>
      <c r="T515" s="76"/>
      <c r="U515" s="76"/>
      <c r="V515" s="76"/>
      <c r="W515" s="76"/>
      <c r="X515" s="76"/>
      <c r="Y515" s="76"/>
      <c r="Z515" s="76"/>
    </row>
    <row r="516">
      <c r="J516" s="76"/>
      <c r="K516" s="76"/>
      <c r="L516" s="76"/>
      <c r="M516" s="76"/>
      <c r="N516" s="76"/>
      <c r="O516" s="76"/>
      <c r="P516" s="76"/>
      <c r="Q516" s="76"/>
      <c r="R516" s="76"/>
      <c r="S516" s="76"/>
      <c r="T516" s="76"/>
      <c r="U516" s="76"/>
      <c r="V516" s="76"/>
      <c r="W516" s="76"/>
      <c r="X516" s="76"/>
      <c r="Y516" s="76"/>
      <c r="Z516" s="76"/>
    </row>
    <row r="517">
      <c r="J517" s="76"/>
      <c r="K517" s="76"/>
      <c r="L517" s="76"/>
      <c r="M517" s="76"/>
      <c r="N517" s="76"/>
      <c r="O517" s="76"/>
      <c r="P517" s="76"/>
      <c r="Q517" s="76"/>
      <c r="R517" s="76"/>
      <c r="S517" s="76"/>
      <c r="T517" s="76"/>
      <c r="U517" s="76"/>
      <c r="V517" s="76"/>
      <c r="W517" s="76"/>
      <c r="X517" s="76"/>
      <c r="Y517" s="76"/>
      <c r="Z517" s="76"/>
    </row>
    <row r="518">
      <c r="J518" s="76"/>
      <c r="K518" s="76"/>
      <c r="L518" s="76"/>
      <c r="M518" s="76"/>
      <c r="N518" s="76"/>
      <c r="O518" s="76"/>
      <c r="P518" s="76"/>
      <c r="Q518" s="76"/>
      <c r="R518" s="76"/>
      <c r="S518" s="76"/>
      <c r="T518" s="76"/>
      <c r="U518" s="76"/>
      <c r="V518" s="76"/>
      <c r="W518" s="76"/>
      <c r="X518" s="76"/>
      <c r="Y518" s="76"/>
      <c r="Z518" s="76"/>
    </row>
    <row r="519">
      <c r="J519" s="76"/>
      <c r="K519" s="76"/>
      <c r="L519" s="76"/>
      <c r="M519" s="76"/>
      <c r="N519" s="76"/>
      <c r="O519" s="76"/>
      <c r="P519" s="76"/>
      <c r="Q519" s="76"/>
      <c r="R519" s="76"/>
      <c r="S519" s="76"/>
      <c r="T519" s="76"/>
      <c r="U519" s="76"/>
      <c r="V519" s="76"/>
      <c r="W519" s="76"/>
      <c r="X519" s="76"/>
      <c r="Y519" s="76"/>
      <c r="Z519" s="76"/>
    </row>
    <row r="520">
      <c r="J520" s="76"/>
      <c r="K520" s="76"/>
      <c r="L520" s="76"/>
      <c r="M520" s="76"/>
      <c r="N520" s="76"/>
      <c r="O520" s="76"/>
      <c r="P520" s="76"/>
      <c r="Q520" s="76"/>
      <c r="R520" s="76"/>
      <c r="S520" s="76"/>
      <c r="T520" s="76"/>
      <c r="U520" s="76"/>
      <c r="V520" s="76"/>
      <c r="W520" s="76"/>
      <c r="X520" s="76"/>
      <c r="Y520" s="76"/>
      <c r="Z520" s="76"/>
    </row>
    <row r="521">
      <c r="J521" s="76"/>
      <c r="K521" s="76"/>
      <c r="L521" s="76"/>
      <c r="M521" s="76"/>
      <c r="N521" s="76"/>
      <c r="O521" s="76"/>
      <c r="P521" s="76"/>
      <c r="Q521" s="76"/>
      <c r="R521" s="76"/>
      <c r="S521" s="76"/>
      <c r="T521" s="76"/>
      <c r="U521" s="76"/>
      <c r="V521" s="76"/>
      <c r="W521" s="76"/>
      <c r="X521" s="76"/>
      <c r="Y521" s="76"/>
      <c r="Z521" s="76"/>
    </row>
    <row r="522">
      <c r="J522" s="76"/>
      <c r="K522" s="76"/>
      <c r="L522" s="76"/>
      <c r="M522" s="76"/>
      <c r="N522" s="76"/>
      <c r="O522" s="76"/>
      <c r="P522" s="76"/>
      <c r="Q522" s="76"/>
      <c r="R522" s="76"/>
      <c r="S522" s="76"/>
      <c r="T522" s="76"/>
      <c r="U522" s="76"/>
      <c r="V522" s="76"/>
      <c r="W522" s="76"/>
      <c r="X522" s="76"/>
      <c r="Y522" s="76"/>
      <c r="Z522" s="76"/>
    </row>
    <row r="523">
      <c r="J523" s="76"/>
      <c r="K523" s="76"/>
      <c r="L523" s="76"/>
      <c r="M523" s="76"/>
      <c r="N523" s="76"/>
      <c r="O523" s="76"/>
      <c r="P523" s="76"/>
      <c r="Q523" s="76"/>
      <c r="R523" s="76"/>
      <c r="S523" s="76"/>
      <c r="T523" s="76"/>
      <c r="U523" s="76"/>
      <c r="V523" s="76"/>
      <c r="W523" s="76"/>
      <c r="X523" s="76"/>
      <c r="Y523" s="76"/>
      <c r="Z523" s="76"/>
    </row>
    <row r="524">
      <c r="J524" s="76"/>
      <c r="K524" s="76"/>
      <c r="L524" s="76"/>
      <c r="M524" s="76"/>
      <c r="N524" s="76"/>
      <c r="O524" s="76"/>
      <c r="P524" s="76"/>
      <c r="Q524" s="76"/>
      <c r="R524" s="76"/>
      <c r="S524" s="76"/>
      <c r="T524" s="76"/>
      <c r="U524" s="76"/>
      <c r="V524" s="76"/>
      <c r="W524" s="76"/>
      <c r="X524" s="76"/>
      <c r="Y524" s="76"/>
      <c r="Z524" s="76"/>
    </row>
    <row r="525">
      <c r="J525" s="76"/>
      <c r="K525" s="76"/>
      <c r="L525" s="76"/>
      <c r="M525" s="76"/>
      <c r="N525" s="76"/>
      <c r="O525" s="76"/>
      <c r="P525" s="76"/>
      <c r="Q525" s="76"/>
      <c r="R525" s="76"/>
      <c r="S525" s="76"/>
      <c r="T525" s="76"/>
      <c r="U525" s="76"/>
      <c r="V525" s="76"/>
      <c r="W525" s="76"/>
      <c r="X525" s="76"/>
      <c r="Y525" s="76"/>
      <c r="Z525" s="76"/>
    </row>
    <row r="526">
      <c r="J526" s="76"/>
      <c r="K526" s="76"/>
      <c r="L526" s="76"/>
      <c r="M526" s="76"/>
      <c r="N526" s="76"/>
      <c r="O526" s="76"/>
      <c r="P526" s="76"/>
      <c r="Q526" s="76"/>
      <c r="R526" s="76"/>
      <c r="S526" s="76"/>
      <c r="T526" s="76"/>
      <c r="U526" s="76"/>
      <c r="V526" s="76"/>
      <c r="W526" s="76"/>
      <c r="X526" s="76"/>
      <c r="Y526" s="76"/>
      <c r="Z526" s="76"/>
    </row>
    <row r="527">
      <c r="J527" s="76"/>
      <c r="K527" s="76"/>
      <c r="L527" s="76"/>
      <c r="M527" s="76"/>
      <c r="N527" s="76"/>
      <c r="O527" s="76"/>
      <c r="P527" s="76"/>
      <c r="Q527" s="76"/>
      <c r="R527" s="76"/>
      <c r="S527" s="76"/>
      <c r="T527" s="76"/>
      <c r="U527" s="76"/>
      <c r="V527" s="76"/>
      <c r="W527" s="76"/>
      <c r="X527" s="76"/>
      <c r="Y527" s="76"/>
      <c r="Z527" s="76"/>
    </row>
    <row r="528">
      <c r="J528" s="76"/>
      <c r="K528" s="76"/>
      <c r="L528" s="76"/>
      <c r="M528" s="76"/>
      <c r="N528" s="76"/>
      <c r="O528" s="76"/>
      <c r="P528" s="76"/>
      <c r="Q528" s="76"/>
      <c r="R528" s="76"/>
      <c r="S528" s="76"/>
      <c r="T528" s="76"/>
      <c r="U528" s="76"/>
      <c r="V528" s="76"/>
      <c r="W528" s="76"/>
      <c r="X528" s="76"/>
      <c r="Y528" s="76"/>
      <c r="Z528" s="76"/>
    </row>
    <row r="529">
      <c r="J529" s="76"/>
      <c r="K529" s="76"/>
      <c r="L529" s="76"/>
      <c r="M529" s="76"/>
      <c r="N529" s="76"/>
      <c r="O529" s="76"/>
      <c r="P529" s="76"/>
      <c r="Q529" s="76"/>
      <c r="R529" s="76"/>
      <c r="S529" s="76"/>
      <c r="T529" s="76"/>
      <c r="U529" s="76"/>
      <c r="V529" s="76"/>
      <c r="W529" s="76"/>
      <c r="X529" s="76"/>
      <c r="Y529" s="76"/>
      <c r="Z529" s="76"/>
    </row>
    <row r="530">
      <c r="J530" s="76"/>
      <c r="K530" s="76"/>
      <c r="L530" s="76"/>
      <c r="M530" s="76"/>
      <c r="N530" s="76"/>
      <c r="O530" s="76"/>
      <c r="P530" s="76"/>
      <c r="Q530" s="76"/>
      <c r="R530" s="76"/>
      <c r="S530" s="76"/>
      <c r="T530" s="76"/>
      <c r="U530" s="76"/>
      <c r="V530" s="76"/>
      <c r="W530" s="76"/>
      <c r="X530" s="76"/>
      <c r="Y530" s="76"/>
      <c r="Z530" s="76"/>
    </row>
    <row r="531">
      <c r="J531" s="76"/>
      <c r="K531" s="76"/>
      <c r="L531" s="76"/>
      <c r="M531" s="76"/>
      <c r="N531" s="76"/>
      <c r="O531" s="76"/>
      <c r="P531" s="76"/>
      <c r="Q531" s="76"/>
      <c r="R531" s="76"/>
      <c r="S531" s="76"/>
      <c r="T531" s="76"/>
      <c r="U531" s="76"/>
      <c r="V531" s="76"/>
      <c r="W531" s="76"/>
      <c r="X531" s="76"/>
      <c r="Y531" s="76"/>
      <c r="Z531" s="76"/>
    </row>
    <row r="532">
      <c r="J532" s="76"/>
      <c r="K532" s="76"/>
      <c r="L532" s="76"/>
      <c r="M532" s="76"/>
      <c r="N532" s="76"/>
      <c r="O532" s="76"/>
      <c r="P532" s="76"/>
      <c r="Q532" s="76"/>
      <c r="R532" s="76"/>
      <c r="S532" s="76"/>
      <c r="T532" s="76"/>
      <c r="U532" s="76"/>
      <c r="V532" s="76"/>
      <c r="W532" s="76"/>
      <c r="X532" s="76"/>
      <c r="Y532" s="76"/>
      <c r="Z532" s="76"/>
    </row>
    <row r="533">
      <c r="J533" s="76"/>
      <c r="K533" s="76"/>
      <c r="L533" s="76"/>
      <c r="M533" s="76"/>
      <c r="N533" s="76"/>
      <c r="O533" s="76"/>
      <c r="P533" s="76"/>
      <c r="Q533" s="76"/>
      <c r="R533" s="76"/>
      <c r="S533" s="76"/>
      <c r="T533" s="76"/>
      <c r="U533" s="76"/>
      <c r="V533" s="76"/>
      <c r="W533" s="76"/>
      <c r="X533" s="76"/>
      <c r="Y533" s="76"/>
      <c r="Z533" s="76"/>
    </row>
    <row r="534">
      <c r="J534" s="76"/>
      <c r="K534" s="76"/>
      <c r="L534" s="76"/>
      <c r="M534" s="76"/>
      <c r="N534" s="76"/>
      <c r="O534" s="76"/>
      <c r="P534" s="76"/>
      <c r="Q534" s="76"/>
      <c r="R534" s="76"/>
      <c r="S534" s="76"/>
      <c r="T534" s="76"/>
      <c r="U534" s="76"/>
      <c r="V534" s="76"/>
      <c r="W534" s="76"/>
      <c r="X534" s="76"/>
      <c r="Y534" s="76"/>
      <c r="Z534" s="76"/>
    </row>
    <row r="535">
      <c r="J535" s="76"/>
      <c r="K535" s="76"/>
      <c r="L535" s="76"/>
      <c r="M535" s="76"/>
      <c r="N535" s="76"/>
      <c r="O535" s="76"/>
      <c r="P535" s="76"/>
      <c r="Q535" s="76"/>
      <c r="R535" s="76"/>
      <c r="S535" s="76"/>
      <c r="T535" s="76"/>
      <c r="U535" s="76"/>
      <c r="V535" s="76"/>
      <c r="W535" s="76"/>
      <c r="X535" s="76"/>
      <c r="Y535" s="76"/>
      <c r="Z535" s="76"/>
    </row>
    <row r="536">
      <c r="J536" s="76"/>
      <c r="K536" s="76"/>
      <c r="L536" s="76"/>
      <c r="M536" s="76"/>
      <c r="N536" s="76"/>
      <c r="O536" s="76"/>
      <c r="P536" s="76"/>
      <c r="Q536" s="76"/>
      <c r="R536" s="76"/>
      <c r="S536" s="76"/>
      <c r="T536" s="76"/>
      <c r="U536" s="76"/>
      <c r="V536" s="76"/>
      <c r="W536" s="76"/>
      <c r="X536" s="76"/>
      <c r="Y536" s="76"/>
      <c r="Z536" s="76"/>
    </row>
    <row r="537">
      <c r="J537" s="76"/>
      <c r="K537" s="76"/>
      <c r="L537" s="76"/>
      <c r="M537" s="76"/>
      <c r="N537" s="76"/>
      <c r="O537" s="76"/>
      <c r="P537" s="76"/>
      <c r="Q537" s="76"/>
      <c r="R537" s="76"/>
      <c r="S537" s="76"/>
      <c r="T537" s="76"/>
      <c r="U537" s="76"/>
      <c r="V537" s="76"/>
      <c r="W537" s="76"/>
      <c r="X537" s="76"/>
      <c r="Y537" s="76"/>
      <c r="Z537" s="76"/>
    </row>
    <row r="538">
      <c r="J538" s="76"/>
      <c r="K538" s="76"/>
      <c r="L538" s="76"/>
      <c r="M538" s="76"/>
      <c r="N538" s="76"/>
      <c r="O538" s="76"/>
      <c r="P538" s="76"/>
      <c r="Q538" s="76"/>
      <c r="R538" s="76"/>
      <c r="S538" s="76"/>
      <c r="T538" s="76"/>
      <c r="U538" s="76"/>
      <c r="V538" s="76"/>
      <c r="W538" s="76"/>
      <c r="X538" s="76"/>
      <c r="Y538" s="76"/>
      <c r="Z538" s="76"/>
    </row>
    <row r="539">
      <c r="J539" s="76"/>
      <c r="K539" s="76"/>
      <c r="L539" s="76"/>
      <c r="M539" s="76"/>
      <c r="N539" s="76"/>
      <c r="O539" s="76"/>
      <c r="P539" s="76"/>
      <c r="Q539" s="76"/>
      <c r="R539" s="76"/>
      <c r="S539" s="76"/>
      <c r="T539" s="76"/>
      <c r="U539" s="76"/>
      <c r="V539" s="76"/>
      <c r="W539" s="76"/>
      <c r="X539" s="76"/>
      <c r="Y539" s="76"/>
      <c r="Z539" s="76"/>
    </row>
    <row r="540">
      <c r="J540" s="76"/>
      <c r="K540" s="76"/>
      <c r="L540" s="76"/>
      <c r="M540" s="76"/>
      <c r="N540" s="76"/>
      <c r="O540" s="76"/>
      <c r="P540" s="76"/>
      <c r="Q540" s="76"/>
      <c r="R540" s="76"/>
      <c r="S540" s="76"/>
      <c r="T540" s="76"/>
      <c r="U540" s="76"/>
      <c r="V540" s="76"/>
      <c r="W540" s="76"/>
      <c r="X540" s="76"/>
      <c r="Y540" s="76"/>
      <c r="Z540" s="76"/>
    </row>
    <row r="541">
      <c r="J541" s="76"/>
      <c r="K541" s="76"/>
      <c r="L541" s="76"/>
      <c r="M541" s="76"/>
      <c r="N541" s="76"/>
      <c r="O541" s="76"/>
      <c r="P541" s="76"/>
      <c r="Q541" s="76"/>
      <c r="R541" s="76"/>
      <c r="S541" s="76"/>
      <c r="T541" s="76"/>
      <c r="U541" s="76"/>
      <c r="V541" s="76"/>
      <c r="W541" s="76"/>
      <c r="X541" s="76"/>
      <c r="Y541" s="76"/>
      <c r="Z541" s="76"/>
    </row>
    <row r="542">
      <c r="J542" s="76"/>
      <c r="K542" s="76"/>
      <c r="L542" s="76"/>
      <c r="M542" s="76"/>
      <c r="N542" s="76"/>
      <c r="O542" s="76"/>
      <c r="P542" s="76"/>
      <c r="Q542" s="76"/>
      <c r="R542" s="76"/>
      <c r="S542" s="76"/>
      <c r="T542" s="76"/>
      <c r="U542" s="76"/>
      <c r="V542" s="76"/>
      <c r="W542" s="76"/>
      <c r="X542" s="76"/>
      <c r="Y542" s="76"/>
      <c r="Z542" s="76"/>
    </row>
    <row r="543">
      <c r="J543" s="76"/>
      <c r="K543" s="76"/>
      <c r="L543" s="76"/>
      <c r="M543" s="76"/>
      <c r="N543" s="76"/>
      <c r="O543" s="76"/>
      <c r="P543" s="76"/>
      <c r="Q543" s="76"/>
      <c r="R543" s="76"/>
      <c r="S543" s="76"/>
      <c r="T543" s="76"/>
      <c r="U543" s="76"/>
      <c r="V543" s="76"/>
      <c r="W543" s="76"/>
      <c r="X543" s="76"/>
      <c r="Y543" s="76"/>
      <c r="Z543" s="76"/>
    </row>
    <row r="544">
      <c r="J544" s="76"/>
      <c r="K544" s="76"/>
      <c r="L544" s="76"/>
      <c r="M544" s="76"/>
      <c r="N544" s="76"/>
      <c r="O544" s="76"/>
      <c r="P544" s="76"/>
      <c r="Q544" s="76"/>
      <c r="R544" s="76"/>
      <c r="S544" s="76"/>
      <c r="T544" s="76"/>
      <c r="U544" s="76"/>
      <c r="V544" s="76"/>
      <c r="W544" s="76"/>
      <c r="X544" s="76"/>
      <c r="Y544" s="76"/>
      <c r="Z544" s="76"/>
    </row>
    <row r="545">
      <c r="J545" s="76"/>
      <c r="K545" s="76"/>
      <c r="L545" s="76"/>
      <c r="M545" s="76"/>
      <c r="N545" s="76"/>
      <c r="O545" s="76"/>
      <c r="P545" s="76"/>
      <c r="Q545" s="76"/>
      <c r="R545" s="76"/>
      <c r="S545" s="76"/>
      <c r="T545" s="76"/>
      <c r="U545" s="76"/>
      <c r="V545" s="76"/>
      <c r="W545" s="76"/>
      <c r="X545" s="76"/>
      <c r="Y545" s="76"/>
      <c r="Z545" s="76"/>
    </row>
    <row r="546">
      <c r="J546" s="76"/>
      <c r="K546" s="76"/>
      <c r="L546" s="76"/>
      <c r="M546" s="76"/>
      <c r="N546" s="76"/>
      <c r="O546" s="76"/>
      <c r="P546" s="76"/>
      <c r="Q546" s="76"/>
      <c r="R546" s="76"/>
      <c r="S546" s="76"/>
      <c r="T546" s="76"/>
      <c r="U546" s="76"/>
      <c r="V546" s="76"/>
      <c r="W546" s="76"/>
      <c r="X546" s="76"/>
      <c r="Y546" s="76"/>
      <c r="Z546" s="76"/>
    </row>
    <row r="547">
      <c r="J547" s="76"/>
      <c r="K547" s="76"/>
      <c r="L547" s="76"/>
      <c r="M547" s="76"/>
      <c r="N547" s="76"/>
      <c r="O547" s="76"/>
      <c r="P547" s="76"/>
      <c r="Q547" s="76"/>
      <c r="R547" s="76"/>
      <c r="S547" s="76"/>
      <c r="T547" s="76"/>
      <c r="U547" s="76"/>
      <c r="V547" s="76"/>
      <c r="W547" s="76"/>
      <c r="X547" s="76"/>
      <c r="Y547" s="76"/>
      <c r="Z547" s="76"/>
    </row>
    <row r="548">
      <c r="J548" s="76"/>
      <c r="K548" s="76"/>
      <c r="L548" s="76"/>
      <c r="M548" s="76"/>
      <c r="N548" s="76"/>
      <c r="O548" s="76"/>
      <c r="P548" s="76"/>
      <c r="Q548" s="76"/>
      <c r="R548" s="76"/>
      <c r="S548" s="76"/>
      <c r="T548" s="76"/>
      <c r="U548" s="76"/>
      <c r="V548" s="76"/>
      <c r="W548" s="76"/>
      <c r="X548" s="76"/>
      <c r="Y548" s="76"/>
      <c r="Z548" s="76"/>
    </row>
    <row r="549">
      <c r="J549" s="76"/>
      <c r="K549" s="76"/>
      <c r="L549" s="76"/>
      <c r="M549" s="76"/>
      <c r="N549" s="76"/>
      <c r="O549" s="76"/>
      <c r="P549" s="76"/>
      <c r="Q549" s="76"/>
      <c r="R549" s="76"/>
      <c r="S549" s="76"/>
      <c r="T549" s="76"/>
      <c r="U549" s="76"/>
      <c r="V549" s="76"/>
      <c r="W549" s="76"/>
      <c r="X549" s="76"/>
      <c r="Y549" s="76"/>
      <c r="Z549" s="76"/>
    </row>
    <row r="550">
      <c r="J550" s="76"/>
      <c r="K550" s="76"/>
      <c r="L550" s="76"/>
      <c r="M550" s="76"/>
      <c r="N550" s="76"/>
      <c r="O550" s="76"/>
      <c r="P550" s="76"/>
      <c r="Q550" s="76"/>
      <c r="R550" s="76"/>
      <c r="S550" s="76"/>
      <c r="T550" s="76"/>
      <c r="U550" s="76"/>
      <c r="V550" s="76"/>
      <c r="W550" s="76"/>
      <c r="X550" s="76"/>
      <c r="Y550" s="76"/>
      <c r="Z550" s="76"/>
    </row>
    <row r="551">
      <c r="J551" s="76"/>
      <c r="K551" s="76"/>
      <c r="L551" s="76"/>
      <c r="M551" s="76"/>
      <c r="N551" s="76"/>
      <c r="O551" s="76"/>
      <c r="P551" s="76"/>
      <c r="Q551" s="76"/>
      <c r="R551" s="76"/>
      <c r="S551" s="76"/>
      <c r="T551" s="76"/>
      <c r="U551" s="76"/>
      <c r="V551" s="76"/>
      <c r="W551" s="76"/>
      <c r="X551" s="76"/>
      <c r="Y551" s="76"/>
      <c r="Z551" s="76"/>
    </row>
    <row r="552">
      <c r="J552" s="76"/>
      <c r="K552" s="76"/>
      <c r="L552" s="76"/>
      <c r="M552" s="76"/>
      <c r="N552" s="76"/>
      <c r="O552" s="76"/>
      <c r="P552" s="76"/>
      <c r="Q552" s="76"/>
      <c r="R552" s="76"/>
      <c r="S552" s="76"/>
      <c r="T552" s="76"/>
      <c r="U552" s="76"/>
      <c r="V552" s="76"/>
      <c r="W552" s="76"/>
      <c r="X552" s="76"/>
      <c r="Y552" s="76"/>
      <c r="Z552" s="76"/>
    </row>
    <row r="553">
      <c r="J553" s="76"/>
      <c r="K553" s="76"/>
      <c r="L553" s="76"/>
      <c r="M553" s="76"/>
      <c r="N553" s="76"/>
      <c r="O553" s="76"/>
      <c r="P553" s="76"/>
      <c r="Q553" s="76"/>
      <c r="R553" s="76"/>
      <c r="S553" s="76"/>
      <c r="T553" s="76"/>
      <c r="U553" s="76"/>
      <c r="V553" s="76"/>
      <c r="W553" s="76"/>
      <c r="X553" s="76"/>
      <c r="Y553" s="76"/>
      <c r="Z553" s="76"/>
    </row>
    <row r="554">
      <c r="J554" s="76"/>
      <c r="K554" s="76"/>
      <c r="L554" s="76"/>
      <c r="M554" s="76"/>
      <c r="N554" s="76"/>
      <c r="O554" s="76"/>
      <c r="P554" s="76"/>
      <c r="Q554" s="76"/>
      <c r="R554" s="76"/>
      <c r="S554" s="76"/>
      <c r="T554" s="76"/>
      <c r="U554" s="76"/>
      <c r="V554" s="76"/>
      <c r="W554" s="76"/>
      <c r="X554" s="76"/>
      <c r="Y554" s="76"/>
      <c r="Z554" s="76"/>
    </row>
    <row r="555">
      <c r="J555" s="76"/>
      <c r="K555" s="76"/>
      <c r="L555" s="76"/>
      <c r="M555" s="76"/>
      <c r="N555" s="76"/>
      <c r="O555" s="76"/>
      <c r="P555" s="76"/>
      <c r="Q555" s="76"/>
      <c r="R555" s="76"/>
      <c r="S555" s="76"/>
      <c r="T555" s="76"/>
      <c r="U555" s="76"/>
      <c r="V555" s="76"/>
      <c r="W555" s="76"/>
      <c r="X555" s="76"/>
      <c r="Y555" s="76"/>
      <c r="Z555" s="76"/>
    </row>
    <row r="556">
      <c r="J556" s="76"/>
      <c r="K556" s="76"/>
      <c r="L556" s="76"/>
      <c r="M556" s="76"/>
      <c r="N556" s="76"/>
      <c r="O556" s="76"/>
      <c r="P556" s="76"/>
      <c r="Q556" s="76"/>
      <c r="R556" s="76"/>
      <c r="S556" s="76"/>
      <c r="T556" s="76"/>
      <c r="U556" s="76"/>
      <c r="V556" s="76"/>
      <c r="W556" s="76"/>
      <c r="X556" s="76"/>
      <c r="Y556" s="76"/>
      <c r="Z556" s="76"/>
    </row>
    <row r="557">
      <c r="J557" s="76"/>
      <c r="K557" s="76"/>
      <c r="L557" s="76"/>
      <c r="M557" s="76"/>
      <c r="N557" s="76"/>
      <c r="O557" s="76"/>
      <c r="P557" s="76"/>
      <c r="Q557" s="76"/>
      <c r="R557" s="76"/>
      <c r="S557" s="76"/>
      <c r="T557" s="76"/>
      <c r="U557" s="76"/>
      <c r="V557" s="76"/>
      <c r="W557" s="76"/>
      <c r="X557" s="76"/>
      <c r="Y557" s="76"/>
      <c r="Z557" s="76"/>
    </row>
    <row r="558">
      <c r="J558" s="76"/>
      <c r="K558" s="76"/>
      <c r="L558" s="76"/>
      <c r="M558" s="76"/>
      <c r="N558" s="76"/>
      <c r="O558" s="76"/>
      <c r="P558" s="76"/>
      <c r="Q558" s="76"/>
      <c r="R558" s="76"/>
      <c r="S558" s="76"/>
      <c r="T558" s="76"/>
      <c r="U558" s="76"/>
      <c r="V558" s="76"/>
      <c r="W558" s="76"/>
      <c r="X558" s="76"/>
      <c r="Y558" s="76"/>
      <c r="Z558" s="76"/>
    </row>
    <row r="559">
      <c r="J559" s="76"/>
      <c r="K559" s="76"/>
      <c r="L559" s="76"/>
      <c r="M559" s="76"/>
      <c r="N559" s="76"/>
      <c r="O559" s="76"/>
      <c r="P559" s="76"/>
      <c r="Q559" s="76"/>
      <c r="R559" s="76"/>
      <c r="S559" s="76"/>
      <c r="T559" s="76"/>
      <c r="U559" s="76"/>
      <c r="V559" s="76"/>
      <c r="W559" s="76"/>
      <c r="X559" s="76"/>
      <c r="Y559" s="76"/>
      <c r="Z559" s="76"/>
    </row>
    <row r="560">
      <c r="J560" s="76"/>
      <c r="K560" s="76"/>
      <c r="L560" s="76"/>
      <c r="M560" s="76"/>
      <c r="N560" s="76"/>
      <c r="O560" s="76"/>
      <c r="P560" s="76"/>
      <c r="Q560" s="76"/>
      <c r="R560" s="76"/>
      <c r="S560" s="76"/>
      <c r="T560" s="76"/>
      <c r="U560" s="76"/>
      <c r="V560" s="76"/>
      <c r="W560" s="76"/>
      <c r="X560" s="76"/>
      <c r="Y560" s="76"/>
      <c r="Z560" s="76"/>
    </row>
    <row r="561">
      <c r="J561" s="76"/>
      <c r="K561" s="76"/>
      <c r="L561" s="76"/>
      <c r="M561" s="76"/>
      <c r="N561" s="76"/>
      <c r="O561" s="76"/>
      <c r="P561" s="76"/>
      <c r="Q561" s="76"/>
      <c r="R561" s="76"/>
      <c r="S561" s="76"/>
      <c r="T561" s="76"/>
      <c r="U561" s="76"/>
      <c r="V561" s="76"/>
      <c r="W561" s="76"/>
      <c r="X561" s="76"/>
      <c r="Y561" s="76"/>
      <c r="Z561" s="76"/>
    </row>
    <row r="562">
      <c r="J562" s="76"/>
      <c r="K562" s="76"/>
      <c r="L562" s="76"/>
      <c r="M562" s="76"/>
      <c r="N562" s="76"/>
      <c r="O562" s="76"/>
      <c r="P562" s="76"/>
      <c r="Q562" s="76"/>
      <c r="R562" s="76"/>
      <c r="S562" s="76"/>
      <c r="T562" s="76"/>
      <c r="U562" s="76"/>
      <c r="V562" s="76"/>
      <c r="W562" s="76"/>
      <c r="X562" s="76"/>
      <c r="Y562" s="76"/>
      <c r="Z562" s="76"/>
    </row>
    <row r="563">
      <c r="J563" s="76"/>
      <c r="K563" s="76"/>
      <c r="L563" s="76"/>
      <c r="M563" s="76"/>
      <c r="N563" s="76"/>
      <c r="O563" s="76"/>
      <c r="P563" s="76"/>
      <c r="Q563" s="76"/>
      <c r="R563" s="76"/>
      <c r="S563" s="76"/>
      <c r="T563" s="76"/>
      <c r="U563" s="76"/>
      <c r="V563" s="76"/>
      <c r="W563" s="76"/>
      <c r="X563" s="76"/>
      <c r="Y563" s="76"/>
      <c r="Z563" s="76"/>
    </row>
    <row r="564">
      <c r="J564" s="76"/>
      <c r="K564" s="76"/>
      <c r="L564" s="76"/>
      <c r="M564" s="76"/>
      <c r="N564" s="76"/>
      <c r="O564" s="76"/>
      <c r="P564" s="76"/>
      <c r="Q564" s="76"/>
      <c r="R564" s="76"/>
      <c r="S564" s="76"/>
      <c r="T564" s="76"/>
      <c r="U564" s="76"/>
      <c r="V564" s="76"/>
      <c r="W564" s="76"/>
      <c r="X564" s="76"/>
      <c r="Y564" s="76"/>
      <c r="Z564" s="76"/>
    </row>
    <row r="565">
      <c r="J565" s="76"/>
      <c r="K565" s="76"/>
      <c r="L565" s="76"/>
      <c r="M565" s="76"/>
      <c r="N565" s="76"/>
      <c r="O565" s="76"/>
      <c r="P565" s="76"/>
      <c r="Q565" s="76"/>
      <c r="R565" s="76"/>
      <c r="S565" s="76"/>
      <c r="T565" s="76"/>
      <c r="U565" s="76"/>
      <c r="V565" s="76"/>
      <c r="W565" s="76"/>
      <c r="X565" s="76"/>
      <c r="Y565" s="76"/>
      <c r="Z565" s="76"/>
    </row>
    <row r="566">
      <c r="J566" s="76"/>
      <c r="K566" s="76"/>
      <c r="L566" s="76"/>
      <c r="M566" s="76"/>
      <c r="N566" s="76"/>
      <c r="O566" s="76"/>
      <c r="P566" s="76"/>
      <c r="Q566" s="76"/>
      <c r="R566" s="76"/>
      <c r="S566" s="76"/>
      <c r="T566" s="76"/>
      <c r="U566" s="76"/>
      <c r="V566" s="76"/>
      <c r="W566" s="76"/>
      <c r="X566" s="76"/>
      <c r="Y566" s="76"/>
      <c r="Z566" s="76"/>
    </row>
    <row r="567">
      <c r="J567" s="76"/>
      <c r="K567" s="76"/>
      <c r="L567" s="76"/>
      <c r="M567" s="76"/>
      <c r="N567" s="76"/>
      <c r="O567" s="76"/>
      <c r="P567" s="76"/>
      <c r="Q567" s="76"/>
      <c r="R567" s="76"/>
      <c r="S567" s="76"/>
      <c r="T567" s="76"/>
      <c r="U567" s="76"/>
      <c r="V567" s="76"/>
      <c r="W567" s="76"/>
      <c r="X567" s="76"/>
      <c r="Y567" s="76"/>
      <c r="Z567" s="76"/>
    </row>
    <row r="568">
      <c r="J568" s="76"/>
      <c r="K568" s="76"/>
      <c r="L568" s="76"/>
      <c r="M568" s="76"/>
      <c r="N568" s="76"/>
      <c r="O568" s="76"/>
      <c r="P568" s="76"/>
      <c r="Q568" s="76"/>
      <c r="R568" s="76"/>
      <c r="S568" s="76"/>
      <c r="T568" s="76"/>
      <c r="U568" s="76"/>
      <c r="V568" s="76"/>
      <c r="W568" s="76"/>
      <c r="X568" s="76"/>
      <c r="Y568" s="76"/>
      <c r="Z568" s="76"/>
    </row>
    <row r="569">
      <c r="J569" s="76"/>
      <c r="K569" s="76"/>
      <c r="L569" s="76"/>
      <c r="M569" s="76"/>
      <c r="N569" s="76"/>
      <c r="O569" s="76"/>
      <c r="P569" s="76"/>
      <c r="Q569" s="76"/>
      <c r="R569" s="76"/>
      <c r="S569" s="76"/>
      <c r="T569" s="76"/>
      <c r="U569" s="76"/>
      <c r="V569" s="76"/>
      <c r="W569" s="76"/>
      <c r="X569" s="76"/>
      <c r="Y569" s="76"/>
      <c r="Z569" s="76"/>
    </row>
    <row r="570">
      <c r="J570" s="76"/>
      <c r="K570" s="76"/>
      <c r="L570" s="76"/>
      <c r="M570" s="76"/>
      <c r="N570" s="76"/>
      <c r="O570" s="76"/>
      <c r="P570" s="76"/>
      <c r="Q570" s="76"/>
      <c r="R570" s="76"/>
      <c r="S570" s="76"/>
      <c r="T570" s="76"/>
      <c r="U570" s="76"/>
      <c r="V570" s="76"/>
      <c r="W570" s="76"/>
      <c r="X570" s="76"/>
      <c r="Y570" s="76"/>
      <c r="Z570" s="76"/>
    </row>
    <row r="571">
      <c r="J571" s="76"/>
      <c r="K571" s="76"/>
      <c r="L571" s="76"/>
      <c r="M571" s="76"/>
      <c r="N571" s="76"/>
      <c r="O571" s="76"/>
      <c r="P571" s="76"/>
      <c r="Q571" s="76"/>
      <c r="R571" s="76"/>
      <c r="S571" s="76"/>
      <c r="T571" s="76"/>
      <c r="U571" s="76"/>
      <c r="V571" s="76"/>
      <c r="W571" s="76"/>
      <c r="X571" s="76"/>
      <c r="Y571" s="76"/>
      <c r="Z571" s="76"/>
    </row>
    <row r="572">
      <c r="J572" s="76"/>
      <c r="K572" s="76"/>
      <c r="L572" s="76"/>
      <c r="M572" s="76"/>
      <c r="N572" s="76"/>
      <c r="O572" s="76"/>
      <c r="P572" s="76"/>
      <c r="Q572" s="76"/>
      <c r="R572" s="76"/>
      <c r="S572" s="76"/>
      <c r="T572" s="76"/>
      <c r="U572" s="76"/>
      <c r="V572" s="76"/>
      <c r="W572" s="76"/>
      <c r="X572" s="76"/>
      <c r="Y572" s="76"/>
      <c r="Z572" s="76"/>
    </row>
    <row r="573">
      <c r="J573" s="76"/>
      <c r="K573" s="76"/>
      <c r="L573" s="76"/>
      <c r="M573" s="76"/>
      <c r="N573" s="76"/>
      <c r="O573" s="76"/>
      <c r="P573" s="76"/>
      <c r="Q573" s="76"/>
      <c r="R573" s="76"/>
      <c r="S573" s="76"/>
      <c r="T573" s="76"/>
      <c r="U573" s="76"/>
      <c r="V573" s="76"/>
      <c r="W573" s="76"/>
      <c r="X573" s="76"/>
      <c r="Y573" s="76"/>
      <c r="Z573" s="76"/>
    </row>
    <row r="574">
      <c r="J574" s="76"/>
      <c r="K574" s="76"/>
      <c r="L574" s="76"/>
      <c r="M574" s="76"/>
      <c r="N574" s="76"/>
      <c r="O574" s="76"/>
      <c r="P574" s="76"/>
      <c r="Q574" s="76"/>
      <c r="R574" s="76"/>
      <c r="S574" s="76"/>
      <c r="T574" s="76"/>
      <c r="U574" s="76"/>
      <c r="V574" s="76"/>
      <c r="W574" s="76"/>
      <c r="X574" s="76"/>
      <c r="Y574" s="76"/>
      <c r="Z574" s="76"/>
    </row>
    <row r="575">
      <c r="J575" s="76"/>
      <c r="K575" s="76"/>
      <c r="L575" s="76"/>
      <c r="M575" s="76"/>
      <c r="N575" s="76"/>
      <c r="O575" s="76"/>
      <c r="P575" s="76"/>
      <c r="Q575" s="76"/>
      <c r="R575" s="76"/>
      <c r="S575" s="76"/>
      <c r="T575" s="76"/>
      <c r="U575" s="76"/>
      <c r="V575" s="76"/>
      <c r="W575" s="76"/>
      <c r="X575" s="76"/>
      <c r="Y575" s="76"/>
      <c r="Z575" s="76"/>
    </row>
    <row r="576">
      <c r="J576" s="76"/>
      <c r="K576" s="76"/>
      <c r="L576" s="76"/>
      <c r="M576" s="76"/>
      <c r="N576" s="76"/>
      <c r="O576" s="76"/>
      <c r="P576" s="76"/>
      <c r="Q576" s="76"/>
      <c r="R576" s="76"/>
      <c r="S576" s="76"/>
      <c r="T576" s="76"/>
      <c r="U576" s="76"/>
      <c r="V576" s="76"/>
      <c r="W576" s="76"/>
      <c r="X576" s="76"/>
      <c r="Y576" s="76"/>
      <c r="Z576" s="76"/>
    </row>
    <row r="577">
      <c r="J577" s="76"/>
      <c r="K577" s="76"/>
      <c r="L577" s="76"/>
      <c r="M577" s="76"/>
      <c r="N577" s="76"/>
      <c r="O577" s="76"/>
      <c r="P577" s="76"/>
      <c r="Q577" s="76"/>
      <c r="R577" s="76"/>
      <c r="S577" s="76"/>
      <c r="T577" s="76"/>
      <c r="U577" s="76"/>
      <c r="V577" s="76"/>
      <c r="W577" s="76"/>
      <c r="X577" s="76"/>
      <c r="Y577" s="76"/>
      <c r="Z577" s="76"/>
    </row>
    <row r="578">
      <c r="J578" s="76"/>
      <c r="K578" s="76"/>
      <c r="L578" s="76"/>
      <c r="M578" s="76"/>
      <c r="N578" s="76"/>
      <c r="O578" s="76"/>
      <c r="P578" s="76"/>
      <c r="Q578" s="76"/>
      <c r="R578" s="76"/>
      <c r="S578" s="76"/>
      <c r="T578" s="76"/>
      <c r="U578" s="76"/>
      <c r="V578" s="76"/>
      <c r="W578" s="76"/>
      <c r="X578" s="76"/>
      <c r="Y578" s="76"/>
      <c r="Z578" s="76"/>
    </row>
    <row r="579">
      <c r="J579" s="76"/>
      <c r="K579" s="76"/>
      <c r="L579" s="76"/>
      <c r="M579" s="76"/>
      <c r="N579" s="76"/>
      <c r="O579" s="76"/>
      <c r="P579" s="76"/>
      <c r="Q579" s="76"/>
      <c r="R579" s="76"/>
      <c r="S579" s="76"/>
      <c r="T579" s="76"/>
      <c r="U579" s="76"/>
      <c r="V579" s="76"/>
      <c r="W579" s="76"/>
      <c r="X579" s="76"/>
      <c r="Y579" s="76"/>
      <c r="Z579" s="76"/>
    </row>
    <row r="580">
      <c r="J580" s="76"/>
      <c r="K580" s="76"/>
      <c r="L580" s="76"/>
      <c r="M580" s="76"/>
      <c r="N580" s="76"/>
      <c r="O580" s="76"/>
      <c r="P580" s="76"/>
      <c r="Q580" s="76"/>
      <c r="R580" s="76"/>
      <c r="S580" s="76"/>
      <c r="T580" s="76"/>
      <c r="U580" s="76"/>
      <c r="V580" s="76"/>
      <c r="W580" s="76"/>
      <c r="X580" s="76"/>
      <c r="Y580" s="76"/>
      <c r="Z580" s="76"/>
    </row>
    <row r="581">
      <c r="J581" s="76"/>
      <c r="K581" s="76"/>
      <c r="L581" s="76"/>
      <c r="M581" s="76"/>
      <c r="N581" s="76"/>
      <c r="O581" s="76"/>
      <c r="P581" s="76"/>
      <c r="Q581" s="76"/>
      <c r="R581" s="76"/>
      <c r="S581" s="76"/>
      <c r="T581" s="76"/>
      <c r="U581" s="76"/>
      <c r="V581" s="76"/>
      <c r="W581" s="76"/>
      <c r="X581" s="76"/>
      <c r="Y581" s="76"/>
      <c r="Z581" s="76"/>
    </row>
    <row r="582">
      <c r="J582" s="76"/>
      <c r="K582" s="76"/>
      <c r="L582" s="76"/>
      <c r="M582" s="76"/>
      <c r="N582" s="76"/>
      <c r="O582" s="76"/>
      <c r="P582" s="76"/>
      <c r="Q582" s="76"/>
      <c r="R582" s="76"/>
      <c r="S582" s="76"/>
      <c r="T582" s="76"/>
      <c r="U582" s="76"/>
      <c r="V582" s="76"/>
      <c r="W582" s="76"/>
      <c r="X582" s="76"/>
      <c r="Y582" s="76"/>
      <c r="Z582" s="76"/>
    </row>
    <row r="583">
      <c r="J583" s="76"/>
      <c r="K583" s="76"/>
      <c r="L583" s="76"/>
      <c r="M583" s="76"/>
      <c r="N583" s="76"/>
      <c r="O583" s="76"/>
      <c r="P583" s="76"/>
      <c r="Q583" s="76"/>
      <c r="R583" s="76"/>
      <c r="S583" s="76"/>
      <c r="T583" s="76"/>
      <c r="U583" s="76"/>
      <c r="V583" s="76"/>
      <c r="W583" s="76"/>
      <c r="X583" s="76"/>
      <c r="Y583" s="76"/>
      <c r="Z583" s="76"/>
    </row>
    <row r="584">
      <c r="J584" s="76"/>
      <c r="K584" s="76"/>
      <c r="L584" s="76"/>
      <c r="M584" s="76"/>
      <c r="N584" s="76"/>
      <c r="O584" s="76"/>
      <c r="P584" s="76"/>
      <c r="Q584" s="76"/>
      <c r="R584" s="76"/>
      <c r="S584" s="76"/>
      <c r="T584" s="76"/>
      <c r="U584" s="76"/>
      <c r="V584" s="76"/>
      <c r="W584" s="76"/>
      <c r="X584" s="76"/>
      <c r="Y584" s="76"/>
      <c r="Z584" s="76"/>
    </row>
    <row r="585">
      <c r="J585" s="76"/>
      <c r="K585" s="76"/>
      <c r="L585" s="76"/>
      <c r="M585" s="76"/>
      <c r="N585" s="76"/>
      <c r="O585" s="76"/>
      <c r="P585" s="76"/>
      <c r="Q585" s="76"/>
      <c r="R585" s="76"/>
      <c r="S585" s="76"/>
      <c r="T585" s="76"/>
      <c r="U585" s="76"/>
      <c r="V585" s="76"/>
      <c r="W585" s="76"/>
      <c r="X585" s="76"/>
      <c r="Y585" s="76"/>
      <c r="Z585" s="76"/>
    </row>
    <row r="586">
      <c r="J586" s="76"/>
      <c r="K586" s="76"/>
      <c r="L586" s="76"/>
      <c r="M586" s="76"/>
      <c r="N586" s="76"/>
      <c r="O586" s="76"/>
      <c r="P586" s="76"/>
      <c r="Q586" s="76"/>
      <c r="R586" s="76"/>
      <c r="S586" s="76"/>
      <c r="T586" s="76"/>
      <c r="U586" s="76"/>
      <c r="V586" s="76"/>
      <c r="W586" s="76"/>
      <c r="X586" s="76"/>
      <c r="Y586" s="76"/>
      <c r="Z586" s="76"/>
    </row>
    <row r="587">
      <c r="J587" s="76"/>
      <c r="K587" s="76"/>
      <c r="L587" s="76"/>
      <c r="M587" s="76"/>
      <c r="N587" s="76"/>
      <c r="O587" s="76"/>
      <c r="P587" s="76"/>
      <c r="Q587" s="76"/>
      <c r="R587" s="76"/>
      <c r="S587" s="76"/>
      <c r="T587" s="76"/>
      <c r="U587" s="76"/>
      <c r="V587" s="76"/>
      <c r="W587" s="76"/>
      <c r="X587" s="76"/>
      <c r="Y587" s="76"/>
      <c r="Z587" s="76"/>
    </row>
    <row r="588">
      <c r="J588" s="76"/>
      <c r="K588" s="76"/>
      <c r="L588" s="76"/>
      <c r="M588" s="76"/>
      <c r="N588" s="76"/>
      <c r="O588" s="76"/>
      <c r="P588" s="76"/>
      <c r="Q588" s="76"/>
      <c r="R588" s="76"/>
      <c r="S588" s="76"/>
      <c r="T588" s="76"/>
      <c r="U588" s="76"/>
      <c r="V588" s="76"/>
      <c r="W588" s="76"/>
      <c r="X588" s="76"/>
      <c r="Y588" s="76"/>
      <c r="Z588" s="76"/>
    </row>
    <row r="589">
      <c r="J589" s="76"/>
      <c r="K589" s="76"/>
      <c r="L589" s="76"/>
      <c r="M589" s="76"/>
      <c r="N589" s="76"/>
      <c r="O589" s="76"/>
      <c r="P589" s="76"/>
      <c r="Q589" s="76"/>
      <c r="R589" s="76"/>
      <c r="S589" s="76"/>
      <c r="T589" s="76"/>
      <c r="U589" s="76"/>
      <c r="V589" s="76"/>
      <c r="W589" s="76"/>
      <c r="X589" s="76"/>
      <c r="Y589" s="76"/>
      <c r="Z589" s="76"/>
    </row>
    <row r="590">
      <c r="J590" s="76"/>
      <c r="K590" s="76"/>
      <c r="L590" s="76"/>
      <c r="M590" s="76"/>
      <c r="N590" s="76"/>
      <c r="O590" s="76"/>
      <c r="P590" s="76"/>
      <c r="Q590" s="76"/>
      <c r="R590" s="76"/>
      <c r="S590" s="76"/>
      <c r="T590" s="76"/>
      <c r="U590" s="76"/>
      <c r="V590" s="76"/>
      <c r="W590" s="76"/>
      <c r="X590" s="76"/>
      <c r="Y590" s="76"/>
      <c r="Z590" s="76"/>
    </row>
    <row r="591">
      <c r="J591" s="76"/>
      <c r="K591" s="76"/>
      <c r="L591" s="76"/>
      <c r="M591" s="76"/>
      <c r="N591" s="76"/>
      <c r="O591" s="76"/>
      <c r="P591" s="76"/>
      <c r="Q591" s="76"/>
      <c r="R591" s="76"/>
      <c r="S591" s="76"/>
      <c r="T591" s="76"/>
      <c r="U591" s="76"/>
      <c r="V591" s="76"/>
      <c r="W591" s="76"/>
      <c r="X591" s="76"/>
      <c r="Y591" s="76"/>
      <c r="Z591" s="76"/>
    </row>
    <row r="592">
      <c r="J592" s="76"/>
      <c r="K592" s="76"/>
      <c r="L592" s="76"/>
      <c r="M592" s="76"/>
      <c r="N592" s="76"/>
      <c r="O592" s="76"/>
      <c r="P592" s="76"/>
      <c r="Q592" s="76"/>
      <c r="R592" s="76"/>
      <c r="S592" s="76"/>
      <c r="T592" s="76"/>
      <c r="U592" s="76"/>
      <c r="V592" s="76"/>
      <c r="W592" s="76"/>
      <c r="X592" s="76"/>
      <c r="Y592" s="76"/>
      <c r="Z592" s="76"/>
    </row>
    <row r="593">
      <c r="J593" s="76"/>
      <c r="K593" s="76"/>
      <c r="L593" s="76"/>
      <c r="M593" s="76"/>
      <c r="N593" s="76"/>
      <c r="O593" s="76"/>
      <c r="P593" s="76"/>
      <c r="Q593" s="76"/>
      <c r="R593" s="76"/>
      <c r="S593" s="76"/>
      <c r="T593" s="76"/>
      <c r="U593" s="76"/>
      <c r="V593" s="76"/>
      <c r="W593" s="76"/>
      <c r="X593" s="76"/>
      <c r="Y593" s="76"/>
      <c r="Z593" s="76"/>
    </row>
    <row r="594">
      <c r="J594" s="76"/>
      <c r="K594" s="76"/>
      <c r="L594" s="76"/>
      <c r="M594" s="76"/>
      <c r="N594" s="76"/>
      <c r="O594" s="76"/>
      <c r="P594" s="76"/>
      <c r="Q594" s="76"/>
      <c r="R594" s="76"/>
      <c r="S594" s="76"/>
      <c r="T594" s="76"/>
      <c r="U594" s="76"/>
      <c r="V594" s="76"/>
      <c r="W594" s="76"/>
      <c r="X594" s="76"/>
      <c r="Y594" s="76"/>
      <c r="Z594" s="76"/>
    </row>
    <row r="595">
      <c r="J595" s="76"/>
      <c r="K595" s="76"/>
      <c r="L595" s="76"/>
      <c r="M595" s="76"/>
      <c r="N595" s="76"/>
      <c r="O595" s="76"/>
      <c r="P595" s="76"/>
      <c r="Q595" s="76"/>
      <c r="R595" s="76"/>
      <c r="S595" s="76"/>
      <c r="T595" s="76"/>
      <c r="U595" s="76"/>
      <c r="V595" s="76"/>
      <c r="W595" s="76"/>
      <c r="X595" s="76"/>
      <c r="Y595" s="76"/>
      <c r="Z595" s="76"/>
    </row>
    <row r="596">
      <c r="J596" s="76"/>
      <c r="K596" s="76"/>
      <c r="L596" s="76"/>
      <c r="M596" s="76"/>
      <c r="N596" s="76"/>
      <c r="O596" s="76"/>
      <c r="P596" s="76"/>
      <c r="Q596" s="76"/>
      <c r="R596" s="76"/>
      <c r="S596" s="76"/>
      <c r="T596" s="76"/>
      <c r="U596" s="76"/>
      <c r="V596" s="76"/>
      <c r="W596" s="76"/>
      <c r="X596" s="76"/>
      <c r="Y596" s="76"/>
      <c r="Z596" s="76"/>
    </row>
    <row r="597">
      <c r="J597" s="76"/>
      <c r="K597" s="76"/>
      <c r="L597" s="76"/>
      <c r="M597" s="76"/>
      <c r="N597" s="76"/>
      <c r="O597" s="76"/>
      <c r="P597" s="76"/>
      <c r="Q597" s="76"/>
      <c r="R597" s="76"/>
      <c r="S597" s="76"/>
      <c r="T597" s="76"/>
      <c r="U597" s="76"/>
      <c r="V597" s="76"/>
      <c r="W597" s="76"/>
      <c r="X597" s="76"/>
      <c r="Y597" s="76"/>
      <c r="Z597" s="76"/>
    </row>
    <row r="598">
      <c r="J598" s="76"/>
      <c r="K598" s="76"/>
      <c r="L598" s="76"/>
      <c r="M598" s="76"/>
      <c r="N598" s="76"/>
      <c r="O598" s="76"/>
      <c r="P598" s="76"/>
      <c r="Q598" s="76"/>
      <c r="R598" s="76"/>
      <c r="S598" s="76"/>
      <c r="T598" s="76"/>
      <c r="U598" s="76"/>
      <c r="V598" s="76"/>
      <c r="W598" s="76"/>
      <c r="X598" s="76"/>
      <c r="Y598" s="76"/>
      <c r="Z598" s="76"/>
    </row>
    <row r="599">
      <c r="J599" s="76"/>
      <c r="K599" s="76"/>
      <c r="L599" s="76"/>
      <c r="M599" s="76"/>
      <c r="N599" s="76"/>
      <c r="O599" s="76"/>
      <c r="P599" s="76"/>
      <c r="Q599" s="76"/>
      <c r="R599" s="76"/>
      <c r="S599" s="76"/>
      <c r="T599" s="76"/>
      <c r="U599" s="76"/>
      <c r="V599" s="76"/>
      <c r="W599" s="76"/>
      <c r="X599" s="76"/>
      <c r="Y599" s="76"/>
      <c r="Z599" s="76"/>
    </row>
    <row r="600">
      <c r="J600" s="76"/>
      <c r="K600" s="76"/>
      <c r="L600" s="76"/>
      <c r="M600" s="76"/>
      <c r="N600" s="76"/>
      <c r="O600" s="76"/>
      <c r="P600" s="76"/>
      <c r="Q600" s="76"/>
      <c r="R600" s="76"/>
      <c r="S600" s="76"/>
      <c r="T600" s="76"/>
      <c r="U600" s="76"/>
      <c r="V600" s="76"/>
      <c r="W600" s="76"/>
      <c r="X600" s="76"/>
      <c r="Y600" s="76"/>
      <c r="Z600" s="76"/>
    </row>
    <row r="601">
      <c r="J601" s="76"/>
      <c r="K601" s="76"/>
      <c r="L601" s="76"/>
      <c r="M601" s="76"/>
      <c r="N601" s="76"/>
      <c r="O601" s="76"/>
      <c r="P601" s="76"/>
      <c r="Q601" s="76"/>
      <c r="R601" s="76"/>
      <c r="S601" s="76"/>
      <c r="T601" s="76"/>
      <c r="U601" s="76"/>
      <c r="V601" s="76"/>
      <c r="W601" s="76"/>
      <c r="X601" s="76"/>
      <c r="Y601" s="76"/>
      <c r="Z601" s="76"/>
    </row>
    <row r="602">
      <c r="J602" s="76"/>
      <c r="K602" s="76"/>
      <c r="L602" s="76"/>
      <c r="M602" s="76"/>
      <c r="N602" s="76"/>
      <c r="O602" s="76"/>
      <c r="P602" s="76"/>
      <c r="Q602" s="76"/>
      <c r="R602" s="76"/>
      <c r="S602" s="76"/>
      <c r="T602" s="76"/>
      <c r="U602" s="76"/>
      <c r="V602" s="76"/>
      <c r="W602" s="76"/>
      <c r="X602" s="76"/>
      <c r="Y602" s="76"/>
      <c r="Z602" s="76"/>
    </row>
    <row r="603">
      <c r="J603" s="76"/>
      <c r="K603" s="76"/>
      <c r="L603" s="76"/>
      <c r="M603" s="76"/>
      <c r="N603" s="76"/>
      <c r="O603" s="76"/>
      <c r="P603" s="76"/>
      <c r="Q603" s="76"/>
      <c r="R603" s="76"/>
      <c r="S603" s="76"/>
      <c r="T603" s="76"/>
      <c r="U603" s="76"/>
      <c r="V603" s="76"/>
      <c r="W603" s="76"/>
      <c r="X603" s="76"/>
      <c r="Y603" s="76"/>
      <c r="Z603" s="76"/>
    </row>
    <row r="604">
      <c r="J604" s="76"/>
      <c r="K604" s="76"/>
      <c r="L604" s="76"/>
      <c r="M604" s="76"/>
      <c r="N604" s="76"/>
      <c r="O604" s="76"/>
      <c r="P604" s="76"/>
      <c r="Q604" s="76"/>
      <c r="R604" s="76"/>
      <c r="S604" s="76"/>
      <c r="T604" s="76"/>
      <c r="U604" s="76"/>
      <c r="V604" s="76"/>
      <c r="W604" s="76"/>
      <c r="X604" s="76"/>
      <c r="Y604" s="76"/>
      <c r="Z604" s="76"/>
    </row>
    <row r="605">
      <c r="J605" s="76"/>
      <c r="K605" s="76"/>
      <c r="L605" s="76"/>
      <c r="M605" s="76"/>
      <c r="N605" s="76"/>
      <c r="O605" s="76"/>
      <c r="P605" s="76"/>
      <c r="Q605" s="76"/>
      <c r="R605" s="76"/>
      <c r="S605" s="76"/>
      <c r="T605" s="76"/>
      <c r="U605" s="76"/>
      <c r="V605" s="76"/>
      <c r="W605" s="76"/>
      <c r="X605" s="76"/>
      <c r="Y605" s="76"/>
      <c r="Z605" s="76"/>
    </row>
    <row r="606">
      <c r="J606" s="76"/>
      <c r="K606" s="76"/>
      <c r="L606" s="76"/>
      <c r="M606" s="76"/>
      <c r="N606" s="76"/>
      <c r="O606" s="76"/>
      <c r="P606" s="76"/>
      <c r="Q606" s="76"/>
      <c r="R606" s="76"/>
      <c r="S606" s="76"/>
      <c r="T606" s="76"/>
      <c r="U606" s="76"/>
      <c r="V606" s="76"/>
      <c r="W606" s="76"/>
      <c r="X606" s="76"/>
      <c r="Y606" s="76"/>
      <c r="Z606" s="76"/>
    </row>
    <row r="607">
      <c r="J607" s="76"/>
      <c r="K607" s="76"/>
      <c r="L607" s="76"/>
      <c r="M607" s="76"/>
      <c r="N607" s="76"/>
      <c r="O607" s="76"/>
      <c r="P607" s="76"/>
      <c r="Q607" s="76"/>
      <c r="R607" s="76"/>
      <c r="S607" s="76"/>
      <c r="T607" s="76"/>
      <c r="U607" s="76"/>
      <c r="V607" s="76"/>
      <c r="W607" s="76"/>
      <c r="X607" s="76"/>
      <c r="Y607" s="76"/>
      <c r="Z607" s="76"/>
    </row>
    <row r="608">
      <c r="J608" s="76"/>
      <c r="K608" s="76"/>
      <c r="L608" s="76"/>
      <c r="M608" s="76"/>
      <c r="N608" s="76"/>
      <c r="O608" s="76"/>
      <c r="P608" s="76"/>
      <c r="Q608" s="76"/>
      <c r="R608" s="76"/>
      <c r="S608" s="76"/>
      <c r="T608" s="76"/>
      <c r="U608" s="76"/>
      <c r="V608" s="76"/>
      <c r="W608" s="76"/>
      <c r="X608" s="76"/>
      <c r="Y608" s="76"/>
      <c r="Z608" s="76"/>
    </row>
    <row r="609">
      <c r="J609" s="76"/>
      <c r="K609" s="76"/>
      <c r="L609" s="76"/>
      <c r="M609" s="76"/>
      <c r="N609" s="76"/>
      <c r="O609" s="76"/>
      <c r="P609" s="76"/>
      <c r="Q609" s="76"/>
      <c r="R609" s="76"/>
      <c r="S609" s="76"/>
      <c r="T609" s="76"/>
      <c r="U609" s="76"/>
      <c r="V609" s="76"/>
      <c r="W609" s="76"/>
      <c r="X609" s="76"/>
      <c r="Y609" s="76"/>
      <c r="Z609" s="76"/>
    </row>
    <row r="610">
      <c r="J610" s="76"/>
      <c r="K610" s="76"/>
      <c r="L610" s="76"/>
      <c r="M610" s="76"/>
      <c r="N610" s="76"/>
      <c r="O610" s="76"/>
      <c r="P610" s="76"/>
      <c r="Q610" s="76"/>
      <c r="R610" s="76"/>
      <c r="S610" s="76"/>
      <c r="T610" s="76"/>
      <c r="U610" s="76"/>
      <c r="V610" s="76"/>
      <c r="W610" s="76"/>
      <c r="X610" s="76"/>
      <c r="Y610" s="76"/>
      <c r="Z610" s="76"/>
    </row>
    <row r="611">
      <c r="J611" s="76"/>
      <c r="K611" s="76"/>
      <c r="L611" s="76"/>
      <c r="M611" s="76"/>
      <c r="N611" s="76"/>
      <c r="O611" s="76"/>
      <c r="P611" s="76"/>
      <c r="Q611" s="76"/>
      <c r="R611" s="76"/>
      <c r="S611" s="76"/>
      <c r="T611" s="76"/>
      <c r="U611" s="76"/>
      <c r="V611" s="76"/>
      <c r="W611" s="76"/>
      <c r="X611" s="76"/>
      <c r="Y611" s="76"/>
      <c r="Z611" s="76"/>
    </row>
    <row r="612">
      <c r="J612" s="76"/>
      <c r="K612" s="76"/>
      <c r="L612" s="76"/>
      <c r="M612" s="76"/>
      <c r="N612" s="76"/>
      <c r="O612" s="76"/>
      <c r="P612" s="76"/>
      <c r="Q612" s="76"/>
      <c r="R612" s="76"/>
      <c r="S612" s="76"/>
      <c r="T612" s="76"/>
      <c r="U612" s="76"/>
      <c r="V612" s="76"/>
      <c r="W612" s="76"/>
      <c r="X612" s="76"/>
      <c r="Y612" s="76"/>
      <c r="Z612" s="76"/>
    </row>
    <row r="613">
      <c r="J613" s="76"/>
      <c r="K613" s="76"/>
      <c r="L613" s="76"/>
      <c r="M613" s="76"/>
      <c r="N613" s="76"/>
      <c r="O613" s="76"/>
      <c r="P613" s="76"/>
      <c r="Q613" s="76"/>
      <c r="R613" s="76"/>
      <c r="S613" s="76"/>
      <c r="T613" s="76"/>
      <c r="U613" s="76"/>
      <c r="V613" s="76"/>
      <c r="W613" s="76"/>
      <c r="X613" s="76"/>
      <c r="Y613" s="76"/>
      <c r="Z613" s="76"/>
    </row>
    <row r="614">
      <c r="J614" s="76"/>
      <c r="K614" s="76"/>
      <c r="L614" s="76"/>
      <c r="M614" s="76"/>
      <c r="N614" s="76"/>
      <c r="O614" s="76"/>
      <c r="P614" s="76"/>
      <c r="Q614" s="76"/>
      <c r="R614" s="76"/>
      <c r="S614" s="76"/>
      <c r="T614" s="76"/>
      <c r="U614" s="76"/>
      <c r="V614" s="76"/>
      <c r="W614" s="76"/>
      <c r="X614" s="76"/>
      <c r="Y614" s="76"/>
      <c r="Z614" s="76"/>
    </row>
    <row r="615">
      <c r="J615" s="76"/>
      <c r="K615" s="76"/>
      <c r="L615" s="76"/>
      <c r="M615" s="76"/>
      <c r="N615" s="76"/>
      <c r="O615" s="76"/>
      <c r="P615" s="76"/>
      <c r="Q615" s="76"/>
      <c r="R615" s="76"/>
      <c r="S615" s="76"/>
      <c r="T615" s="76"/>
      <c r="U615" s="76"/>
      <c r="V615" s="76"/>
      <c r="W615" s="76"/>
      <c r="X615" s="76"/>
      <c r="Y615" s="76"/>
      <c r="Z615" s="76"/>
    </row>
    <row r="616">
      <c r="J616" s="76"/>
      <c r="K616" s="76"/>
      <c r="L616" s="76"/>
      <c r="M616" s="76"/>
      <c r="N616" s="76"/>
      <c r="O616" s="76"/>
      <c r="P616" s="76"/>
      <c r="Q616" s="76"/>
      <c r="R616" s="76"/>
      <c r="S616" s="76"/>
      <c r="T616" s="76"/>
      <c r="U616" s="76"/>
      <c r="V616" s="76"/>
      <c r="W616" s="76"/>
      <c r="X616" s="76"/>
      <c r="Y616" s="76"/>
      <c r="Z616" s="76"/>
    </row>
    <row r="617">
      <c r="J617" s="76"/>
      <c r="K617" s="76"/>
      <c r="L617" s="76"/>
      <c r="M617" s="76"/>
      <c r="N617" s="76"/>
      <c r="O617" s="76"/>
      <c r="P617" s="76"/>
      <c r="Q617" s="76"/>
      <c r="R617" s="76"/>
      <c r="S617" s="76"/>
      <c r="T617" s="76"/>
      <c r="U617" s="76"/>
      <c r="V617" s="76"/>
      <c r="W617" s="76"/>
      <c r="X617" s="76"/>
      <c r="Y617" s="76"/>
      <c r="Z617" s="76"/>
    </row>
    <row r="618">
      <c r="J618" s="76"/>
      <c r="K618" s="76"/>
      <c r="L618" s="76"/>
      <c r="M618" s="76"/>
      <c r="N618" s="76"/>
      <c r="O618" s="76"/>
      <c r="P618" s="76"/>
      <c r="Q618" s="76"/>
      <c r="R618" s="76"/>
      <c r="S618" s="76"/>
      <c r="T618" s="76"/>
      <c r="U618" s="76"/>
      <c r="V618" s="76"/>
      <c r="W618" s="76"/>
      <c r="X618" s="76"/>
      <c r="Y618" s="76"/>
      <c r="Z618" s="76"/>
    </row>
    <row r="619">
      <c r="J619" s="76"/>
      <c r="K619" s="76"/>
      <c r="L619" s="76"/>
      <c r="M619" s="76"/>
      <c r="N619" s="76"/>
      <c r="O619" s="76"/>
      <c r="P619" s="76"/>
      <c r="Q619" s="76"/>
      <c r="R619" s="76"/>
      <c r="S619" s="76"/>
      <c r="T619" s="76"/>
      <c r="U619" s="76"/>
      <c r="V619" s="76"/>
      <c r="W619" s="76"/>
      <c r="X619" s="76"/>
      <c r="Y619" s="76"/>
      <c r="Z619" s="76"/>
    </row>
    <row r="620">
      <c r="J620" s="76"/>
      <c r="K620" s="76"/>
      <c r="L620" s="76"/>
      <c r="M620" s="76"/>
      <c r="N620" s="76"/>
      <c r="O620" s="76"/>
      <c r="P620" s="76"/>
      <c r="Q620" s="76"/>
      <c r="R620" s="76"/>
      <c r="S620" s="76"/>
      <c r="T620" s="76"/>
      <c r="U620" s="76"/>
      <c r="V620" s="76"/>
      <c r="W620" s="76"/>
      <c r="X620" s="76"/>
      <c r="Y620" s="76"/>
      <c r="Z620" s="76"/>
    </row>
    <row r="621">
      <c r="J621" s="76"/>
      <c r="K621" s="76"/>
      <c r="L621" s="76"/>
      <c r="M621" s="76"/>
      <c r="N621" s="76"/>
      <c r="O621" s="76"/>
      <c r="P621" s="76"/>
      <c r="Q621" s="76"/>
      <c r="R621" s="76"/>
      <c r="S621" s="76"/>
      <c r="T621" s="76"/>
      <c r="U621" s="76"/>
      <c r="V621" s="76"/>
      <c r="W621" s="76"/>
      <c r="X621" s="76"/>
      <c r="Y621" s="76"/>
      <c r="Z621" s="76"/>
    </row>
    <row r="622">
      <c r="J622" s="76"/>
      <c r="K622" s="76"/>
      <c r="L622" s="76"/>
      <c r="M622" s="76"/>
      <c r="N622" s="76"/>
      <c r="O622" s="76"/>
      <c r="P622" s="76"/>
      <c r="Q622" s="76"/>
      <c r="R622" s="76"/>
      <c r="S622" s="76"/>
      <c r="T622" s="76"/>
      <c r="U622" s="76"/>
      <c r="V622" s="76"/>
      <c r="W622" s="76"/>
      <c r="X622" s="76"/>
      <c r="Y622" s="76"/>
      <c r="Z622" s="76"/>
    </row>
    <row r="623">
      <c r="J623" s="76"/>
      <c r="K623" s="76"/>
      <c r="L623" s="76"/>
      <c r="M623" s="76"/>
      <c r="N623" s="76"/>
      <c r="O623" s="76"/>
      <c r="P623" s="76"/>
      <c r="Q623" s="76"/>
      <c r="R623" s="76"/>
      <c r="S623" s="76"/>
      <c r="T623" s="76"/>
      <c r="U623" s="76"/>
      <c r="V623" s="76"/>
      <c r="W623" s="76"/>
      <c r="X623" s="76"/>
      <c r="Y623" s="76"/>
      <c r="Z623" s="76"/>
    </row>
    <row r="624">
      <c r="J624" s="76"/>
      <c r="K624" s="76"/>
      <c r="L624" s="76"/>
      <c r="M624" s="76"/>
      <c r="N624" s="76"/>
      <c r="O624" s="76"/>
      <c r="P624" s="76"/>
      <c r="Q624" s="76"/>
      <c r="R624" s="76"/>
      <c r="S624" s="76"/>
      <c r="T624" s="76"/>
      <c r="U624" s="76"/>
      <c r="V624" s="76"/>
      <c r="W624" s="76"/>
      <c r="X624" s="76"/>
      <c r="Y624" s="76"/>
      <c r="Z624" s="76"/>
    </row>
    <row r="625">
      <c r="J625" s="76"/>
      <c r="K625" s="76"/>
      <c r="L625" s="76"/>
      <c r="M625" s="76"/>
      <c r="N625" s="76"/>
      <c r="O625" s="76"/>
      <c r="P625" s="76"/>
      <c r="Q625" s="76"/>
      <c r="R625" s="76"/>
      <c r="S625" s="76"/>
      <c r="T625" s="76"/>
      <c r="U625" s="76"/>
      <c r="V625" s="76"/>
      <c r="W625" s="76"/>
      <c r="X625" s="76"/>
      <c r="Y625" s="76"/>
      <c r="Z625" s="76"/>
    </row>
    <row r="626">
      <c r="J626" s="76"/>
      <c r="K626" s="76"/>
      <c r="L626" s="76"/>
      <c r="M626" s="76"/>
      <c r="N626" s="76"/>
      <c r="O626" s="76"/>
      <c r="P626" s="76"/>
      <c r="Q626" s="76"/>
      <c r="R626" s="76"/>
      <c r="S626" s="76"/>
      <c r="T626" s="76"/>
      <c r="U626" s="76"/>
      <c r="V626" s="76"/>
      <c r="W626" s="76"/>
      <c r="X626" s="76"/>
      <c r="Y626" s="76"/>
      <c r="Z626" s="76"/>
    </row>
    <row r="627">
      <c r="J627" s="76"/>
      <c r="K627" s="76"/>
      <c r="L627" s="76"/>
      <c r="M627" s="76"/>
      <c r="N627" s="76"/>
      <c r="O627" s="76"/>
      <c r="P627" s="76"/>
      <c r="Q627" s="76"/>
      <c r="R627" s="76"/>
      <c r="S627" s="76"/>
      <c r="T627" s="76"/>
      <c r="U627" s="76"/>
      <c r="V627" s="76"/>
      <c r="W627" s="76"/>
      <c r="X627" s="76"/>
      <c r="Y627" s="76"/>
      <c r="Z627" s="76"/>
    </row>
    <row r="628">
      <c r="J628" s="76"/>
      <c r="K628" s="76"/>
      <c r="L628" s="76"/>
      <c r="M628" s="76"/>
      <c r="N628" s="76"/>
      <c r="O628" s="76"/>
      <c r="P628" s="76"/>
      <c r="Q628" s="76"/>
      <c r="R628" s="76"/>
      <c r="S628" s="76"/>
      <c r="T628" s="76"/>
      <c r="U628" s="76"/>
      <c r="V628" s="76"/>
      <c r="W628" s="76"/>
      <c r="X628" s="76"/>
      <c r="Y628" s="76"/>
      <c r="Z628" s="76"/>
    </row>
    <row r="629">
      <c r="J629" s="76"/>
      <c r="K629" s="76"/>
      <c r="L629" s="76"/>
      <c r="M629" s="76"/>
      <c r="N629" s="76"/>
      <c r="O629" s="76"/>
      <c r="P629" s="76"/>
      <c r="Q629" s="76"/>
      <c r="R629" s="76"/>
      <c r="S629" s="76"/>
      <c r="T629" s="76"/>
      <c r="U629" s="76"/>
      <c r="V629" s="76"/>
      <c r="W629" s="76"/>
      <c r="X629" s="76"/>
      <c r="Y629" s="76"/>
      <c r="Z629" s="76"/>
    </row>
    <row r="630">
      <c r="J630" s="76"/>
      <c r="K630" s="76"/>
      <c r="L630" s="76"/>
      <c r="M630" s="76"/>
      <c r="N630" s="76"/>
      <c r="O630" s="76"/>
      <c r="P630" s="76"/>
      <c r="Q630" s="76"/>
      <c r="R630" s="76"/>
      <c r="S630" s="76"/>
      <c r="T630" s="76"/>
      <c r="U630" s="76"/>
      <c r="V630" s="76"/>
      <c r="W630" s="76"/>
      <c r="X630" s="76"/>
      <c r="Y630" s="76"/>
      <c r="Z630" s="76"/>
    </row>
    <row r="631">
      <c r="J631" s="76"/>
      <c r="K631" s="76"/>
      <c r="L631" s="76"/>
      <c r="M631" s="76"/>
      <c r="N631" s="76"/>
      <c r="O631" s="76"/>
      <c r="P631" s="76"/>
      <c r="Q631" s="76"/>
      <c r="R631" s="76"/>
      <c r="S631" s="76"/>
      <c r="T631" s="76"/>
      <c r="U631" s="76"/>
      <c r="V631" s="76"/>
      <c r="W631" s="76"/>
      <c r="X631" s="76"/>
      <c r="Y631" s="76"/>
      <c r="Z631" s="76"/>
    </row>
    <row r="632">
      <c r="J632" s="76"/>
      <c r="K632" s="76"/>
      <c r="L632" s="76"/>
      <c r="M632" s="76"/>
      <c r="N632" s="76"/>
      <c r="O632" s="76"/>
      <c r="P632" s="76"/>
      <c r="Q632" s="76"/>
      <c r="R632" s="76"/>
      <c r="S632" s="76"/>
      <c r="T632" s="76"/>
      <c r="U632" s="76"/>
      <c r="V632" s="76"/>
      <c r="W632" s="76"/>
      <c r="X632" s="76"/>
      <c r="Y632" s="76"/>
      <c r="Z632" s="76"/>
    </row>
    <row r="633">
      <c r="J633" s="76"/>
      <c r="K633" s="76"/>
      <c r="L633" s="76"/>
      <c r="M633" s="76"/>
      <c r="N633" s="76"/>
      <c r="O633" s="76"/>
      <c r="P633" s="76"/>
      <c r="Q633" s="76"/>
      <c r="R633" s="76"/>
      <c r="S633" s="76"/>
      <c r="T633" s="76"/>
      <c r="U633" s="76"/>
      <c r="V633" s="76"/>
      <c r="W633" s="76"/>
      <c r="X633" s="76"/>
      <c r="Y633" s="76"/>
      <c r="Z633" s="76"/>
    </row>
    <row r="634">
      <c r="J634" s="76"/>
      <c r="K634" s="76"/>
      <c r="L634" s="76"/>
      <c r="M634" s="76"/>
      <c r="N634" s="76"/>
      <c r="O634" s="76"/>
      <c r="P634" s="76"/>
      <c r="Q634" s="76"/>
      <c r="R634" s="76"/>
      <c r="S634" s="76"/>
      <c r="T634" s="76"/>
      <c r="U634" s="76"/>
      <c r="V634" s="76"/>
      <c r="W634" s="76"/>
      <c r="X634" s="76"/>
      <c r="Y634" s="76"/>
      <c r="Z634" s="76"/>
    </row>
    <row r="635">
      <c r="J635" s="76"/>
      <c r="K635" s="76"/>
      <c r="L635" s="76"/>
      <c r="M635" s="76"/>
      <c r="N635" s="76"/>
      <c r="O635" s="76"/>
      <c r="P635" s="76"/>
      <c r="Q635" s="76"/>
      <c r="R635" s="76"/>
      <c r="S635" s="76"/>
      <c r="T635" s="76"/>
      <c r="U635" s="76"/>
      <c r="V635" s="76"/>
      <c r="W635" s="76"/>
      <c r="X635" s="76"/>
      <c r="Y635" s="76"/>
      <c r="Z635" s="76"/>
    </row>
    <row r="636">
      <c r="J636" s="76"/>
      <c r="K636" s="76"/>
      <c r="L636" s="76"/>
      <c r="M636" s="76"/>
      <c r="N636" s="76"/>
      <c r="O636" s="76"/>
      <c r="P636" s="76"/>
      <c r="Q636" s="76"/>
      <c r="R636" s="76"/>
      <c r="S636" s="76"/>
      <c r="T636" s="76"/>
      <c r="U636" s="76"/>
      <c r="V636" s="76"/>
      <c r="W636" s="76"/>
      <c r="X636" s="76"/>
      <c r="Y636" s="76"/>
      <c r="Z636" s="76"/>
    </row>
    <row r="637">
      <c r="J637" s="76"/>
      <c r="K637" s="76"/>
      <c r="L637" s="76"/>
      <c r="M637" s="76"/>
      <c r="N637" s="76"/>
      <c r="O637" s="76"/>
      <c r="P637" s="76"/>
      <c r="Q637" s="76"/>
      <c r="R637" s="76"/>
      <c r="S637" s="76"/>
      <c r="T637" s="76"/>
      <c r="U637" s="76"/>
      <c r="V637" s="76"/>
      <c r="W637" s="76"/>
      <c r="X637" s="76"/>
      <c r="Y637" s="76"/>
      <c r="Z637" s="76"/>
    </row>
    <row r="638">
      <c r="J638" s="76"/>
      <c r="K638" s="76"/>
      <c r="L638" s="76"/>
      <c r="M638" s="76"/>
      <c r="N638" s="76"/>
      <c r="O638" s="76"/>
      <c r="P638" s="76"/>
      <c r="Q638" s="76"/>
      <c r="R638" s="76"/>
      <c r="S638" s="76"/>
      <c r="T638" s="76"/>
      <c r="U638" s="76"/>
      <c r="V638" s="76"/>
      <c r="W638" s="76"/>
      <c r="X638" s="76"/>
      <c r="Y638" s="76"/>
      <c r="Z638" s="76"/>
    </row>
    <row r="639">
      <c r="J639" s="76"/>
      <c r="K639" s="76"/>
      <c r="L639" s="76"/>
      <c r="M639" s="76"/>
      <c r="N639" s="76"/>
      <c r="O639" s="76"/>
      <c r="P639" s="76"/>
      <c r="Q639" s="76"/>
      <c r="R639" s="76"/>
      <c r="S639" s="76"/>
      <c r="T639" s="76"/>
      <c r="U639" s="76"/>
      <c r="V639" s="76"/>
      <c r="W639" s="76"/>
      <c r="X639" s="76"/>
      <c r="Y639" s="76"/>
      <c r="Z639" s="76"/>
    </row>
    <row r="640">
      <c r="J640" s="76"/>
      <c r="K640" s="76"/>
      <c r="L640" s="76"/>
      <c r="M640" s="76"/>
      <c r="N640" s="76"/>
      <c r="O640" s="76"/>
      <c r="P640" s="76"/>
      <c r="Q640" s="76"/>
      <c r="R640" s="76"/>
      <c r="S640" s="76"/>
      <c r="T640" s="76"/>
      <c r="U640" s="76"/>
      <c r="V640" s="76"/>
      <c r="W640" s="76"/>
      <c r="X640" s="76"/>
      <c r="Y640" s="76"/>
      <c r="Z640" s="76"/>
    </row>
    <row r="641">
      <c r="J641" s="76"/>
      <c r="K641" s="76"/>
      <c r="L641" s="76"/>
      <c r="M641" s="76"/>
      <c r="N641" s="76"/>
      <c r="O641" s="76"/>
      <c r="P641" s="76"/>
      <c r="Q641" s="76"/>
      <c r="R641" s="76"/>
      <c r="S641" s="76"/>
      <c r="T641" s="76"/>
      <c r="U641" s="76"/>
      <c r="V641" s="76"/>
      <c r="W641" s="76"/>
      <c r="X641" s="76"/>
      <c r="Y641" s="76"/>
      <c r="Z641" s="76"/>
    </row>
    <row r="642">
      <c r="J642" s="76"/>
      <c r="K642" s="76"/>
      <c r="L642" s="76"/>
      <c r="M642" s="76"/>
      <c r="N642" s="76"/>
      <c r="O642" s="76"/>
      <c r="P642" s="76"/>
      <c r="Q642" s="76"/>
      <c r="R642" s="76"/>
      <c r="S642" s="76"/>
      <c r="T642" s="76"/>
      <c r="U642" s="76"/>
      <c r="V642" s="76"/>
      <c r="W642" s="76"/>
      <c r="X642" s="76"/>
      <c r="Y642" s="76"/>
      <c r="Z642" s="76"/>
    </row>
    <row r="643">
      <c r="J643" s="76"/>
      <c r="K643" s="76"/>
      <c r="L643" s="76"/>
      <c r="M643" s="76"/>
      <c r="N643" s="76"/>
      <c r="O643" s="76"/>
      <c r="P643" s="76"/>
      <c r="Q643" s="76"/>
      <c r="R643" s="76"/>
      <c r="S643" s="76"/>
      <c r="T643" s="76"/>
      <c r="U643" s="76"/>
      <c r="V643" s="76"/>
      <c r="W643" s="76"/>
      <c r="X643" s="76"/>
      <c r="Y643" s="76"/>
      <c r="Z643" s="76"/>
    </row>
    <row r="644">
      <c r="J644" s="76"/>
      <c r="K644" s="76"/>
      <c r="L644" s="76"/>
      <c r="M644" s="76"/>
      <c r="N644" s="76"/>
      <c r="O644" s="76"/>
      <c r="P644" s="76"/>
      <c r="Q644" s="76"/>
      <c r="R644" s="76"/>
      <c r="S644" s="76"/>
      <c r="T644" s="76"/>
      <c r="U644" s="76"/>
      <c r="V644" s="76"/>
      <c r="W644" s="76"/>
      <c r="X644" s="76"/>
      <c r="Y644" s="76"/>
      <c r="Z644" s="76"/>
    </row>
    <row r="645">
      <c r="J645" s="76"/>
      <c r="K645" s="76"/>
      <c r="L645" s="76"/>
      <c r="M645" s="76"/>
      <c r="N645" s="76"/>
      <c r="O645" s="76"/>
      <c r="P645" s="76"/>
      <c r="Q645" s="76"/>
      <c r="R645" s="76"/>
      <c r="S645" s="76"/>
      <c r="T645" s="76"/>
      <c r="U645" s="76"/>
      <c r="V645" s="76"/>
      <c r="W645" s="76"/>
      <c r="X645" s="76"/>
      <c r="Y645" s="76"/>
      <c r="Z645" s="76"/>
    </row>
    <row r="646">
      <c r="J646" s="76"/>
      <c r="K646" s="76"/>
      <c r="L646" s="76"/>
      <c r="M646" s="76"/>
      <c r="N646" s="76"/>
      <c r="O646" s="76"/>
      <c r="P646" s="76"/>
      <c r="Q646" s="76"/>
      <c r="R646" s="76"/>
      <c r="S646" s="76"/>
      <c r="T646" s="76"/>
      <c r="U646" s="76"/>
      <c r="V646" s="76"/>
      <c r="W646" s="76"/>
      <c r="X646" s="76"/>
      <c r="Y646" s="76"/>
      <c r="Z646" s="76"/>
    </row>
    <row r="647">
      <c r="J647" s="76"/>
      <c r="K647" s="76"/>
      <c r="L647" s="76"/>
      <c r="M647" s="76"/>
      <c r="N647" s="76"/>
      <c r="O647" s="76"/>
      <c r="P647" s="76"/>
      <c r="Q647" s="76"/>
      <c r="R647" s="76"/>
      <c r="S647" s="76"/>
      <c r="T647" s="76"/>
      <c r="U647" s="76"/>
      <c r="V647" s="76"/>
      <c r="W647" s="76"/>
      <c r="X647" s="76"/>
      <c r="Y647" s="76"/>
      <c r="Z647" s="76"/>
    </row>
    <row r="648">
      <c r="J648" s="76"/>
      <c r="K648" s="76"/>
      <c r="L648" s="76"/>
      <c r="M648" s="76"/>
      <c r="N648" s="76"/>
      <c r="O648" s="76"/>
      <c r="P648" s="76"/>
      <c r="Q648" s="76"/>
      <c r="R648" s="76"/>
      <c r="S648" s="76"/>
      <c r="T648" s="76"/>
      <c r="U648" s="76"/>
      <c r="V648" s="76"/>
      <c r="W648" s="76"/>
      <c r="X648" s="76"/>
      <c r="Y648" s="76"/>
      <c r="Z648" s="76"/>
    </row>
    <row r="649">
      <c r="J649" s="76"/>
      <c r="K649" s="76"/>
      <c r="L649" s="76"/>
      <c r="M649" s="76"/>
      <c r="N649" s="76"/>
      <c r="O649" s="76"/>
      <c r="P649" s="76"/>
      <c r="Q649" s="76"/>
      <c r="R649" s="76"/>
      <c r="S649" s="76"/>
      <c r="T649" s="76"/>
      <c r="U649" s="76"/>
      <c r="V649" s="76"/>
      <c r="W649" s="76"/>
      <c r="X649" s="76"/>
      <c r="Y649" s="76"/>
      <c r="Z649" s="76"/>
    </row>
    <row r="650">
      <c r="J650" s="76"/>
      <c r="K650" s="76"/>
      <c r="L650" s="76"/>
      <c r="M650" s="76"/>
      <c r="N650" s="76"/>
      <c r="O650" s="76"/>
      <c r="P650" s="76"/>
      <c r="Q650" s="76"/>
      <c r="R650" s="76"/>
      <c r="S650" s="76"/>
      <c r="T650" s="76"/>
      <c r="U650" s="76"/>
      <c r="V650" s="76"/>
      <c r="W650" s="76"/>
      <c r="X650" s="76"/>
      <c r="Y650" s="76"/>
      <c r="Z650" s="76"/>
    </row>
    <row r="651">
      <c r="J651" s="76"/>
      <c r="K651" s="76"/>
      <c r="L651" s="76"/>
      <c r="M651" s="76"/>
      <c r="N651" s="76"/>
      <c r="O651" s="76"/>
      <c r="P651" s="76"/>
      <c r="Q651" s="76"/>
      <c r="R651" s="76"/>
      <c r="S651" s="76"/>
      <c r="T651" s="76"/>
      <c r="U651" s="76"/>
      <c r="V651" s="76"/>
      <c r="W651" s="76"/>
      <c r="X651" s="76"/>
      <c r="Y651" s="76"/>
      <c r="Z651" s="76"/>
    </row>
    <row r="652">
      <c r="J652" s="76"/>
      <c r="K652" s="76"/>
      <c r="L652" s="76"/>
      <c r="M652" s="76"/>
      <c r="N652" s="76"/>
      <c r="O652" s="76"/>
      <c r="P652" s="76"/>
      <c r="Q652" s="76"/>
      <c r="R652" s="76"/>
      <c r="S652" s="76"/>
      <c r="T652" s="76"/>
      <c r="U652" s="76"/>
      <c r="V652" s="76"/>
      <c r="W652" s="76"/>
      <c r="X652" s="76"/>
      <c r="Y652" s="76"/>
      <c r="Z652" s="76"/>
    </row>
    <row r="653">
      <c r="J653" s="76"/>
      <c r="K653" s="76"/>
      <c r="L653" s="76"/>
      <c r="M653" s="76"/>
      <c r="N653" s="76"/>
      <c r="O653" s="76"/>
      <c r="P653" s="76"/>
      <c r="Q653" s="76"/>
      <c r="R653" s="76"/>
      <c r="S653" s="76"/>
      <c r="T653" s="76"/>
      <c r="U653" s="76"/>
      <c r="V653" s="76"/>
      <c r="W653" s="76"/>
      <c r="X653" s="76"/>
      <c r="Y653" s="76"/>
      <c r="Z653" s="76"/>
    </row>
    <row r="654">
      <c r="J654" s="76"/>
      <c r="K654" s="76"/>
      <c r="L654" s="76"/>
      <c r="M654" s="76"/>
      <c r="N654" s="76"/>
      <c r="O654" s="76"/>
      <c r="P654" s="76"/>
      <c r="Q654" s="76"/>
      <c r="R654" s="76"/>
      <c r="S654" s="76"/>
      <c r="T654" s="76"/>
      <c r="U654" s="76"/>
      <c r="V654" s="76"/>
      <c r="W654" s="76"/>
      <c r="X654" s="76"/>
      <c r="Y654" s="76"/>
      <c r="Z654" s="76"/>
    </row>
    <row r="655">
      <c r="J655" s="76"/>
      <c r="K655" s="76"/>
      <c r="L655" s="76"/>
      <c r="M655" s="76"/>
      <c r="N655" s="76"/>
      <c r="O655" s="76"/>
      <c r="P655" s="76"/>
      <c r="Q655" s="76"/>
      <c r="R655" s="76"/>
      <c r="S655" s="76"/>
      <c r="T655" s="76"/>
      <c r="U655" s="76"/>
      <c r="V655" s="76"/>
      <c r="W655" s="76"/>
      <c r="X655" s="76"/>
      <c r="Y655" s="76"/>
      <c r="Z655" s="76"/>
    </row>
    <row r="656">
      <c r="J656" s="76"/>
      <c r="K656" s="76"/>
      <c r="L656" s="76"/>
      <c r="M656" s="76"/>
      <c r="N656" s="76"/>
      <c r="O656" s="76"/>
      <c r="P656" s="76"/>
      <c r="Q656" s="76"/>
      <c r="R656" s="76"/>
      <c r="S656" s="76"/>
      <c r="T656" s="76"/>
      <c r="U656" s="76"/>
      <c r="V656" s="76"/>
      <c r="W656" s="76"/>
      <c r="X656" s="76"/>
      <c r="Y656" s="76"/>
      <c r="Z656" s="76"/>
    </row>
    <row r="657">
      <c r="J657" s="76"/>
      <c r="K657" s="76"/>
      <c r="L657" s="76"/>
      <c r="M657" s="76"/>
      <c r="N657" s="76"/>
      <c r="O657" s="76"/>
      <c r="P657" s="76"/>
      <c r="Q657" s="76"/>
      <c r="R657" s="76"/>
      <c r="S657" s="76"/>
      <c r="T657" s="76"/>
      <c r="U657" s="76"/>
      <c r="V657" s="76"/>
      <c r="W657" s="76"/>
      <c r="X657" s="76"/>
      <c r="Y657" s="76"/>
      <c r="Z657" s="76"/>
    </row>
    <row r="658">
      <c r="J658" s="76"/>
      <c r="K658" s="76"/>
      <c r="L658" s="76"/>
      <c r="M658" s="76"/>
      <c r="N658" s="76"/>
      <c r="O658" s="76"/>
      <c r="P658" s="76"/>
      <c r="Q658" s="76"/>
      <c r="R658" s="76"/>
      <c r="S658" s="76"/>
      <c r="T658" s="76"/>
      <c r="U658" s="76"/>
      <c r="V658" s="76"/>
      <c r="W658" s="76"/>
      <c r="X658" s="76"/>
      <c r="Y658" s="76"/>
      <c r="Z658" s="76"/>
    </row>
    <row r="659">
      <c r="J659" s="76"/>
      <c r="K659" s="76"/>
      <c r="L659" s="76"/>
      <c r="M659" s="76"/>
      <c r="N659" s="76"/>
      <c r="O659" s="76"/>
      <c r="P659" s="76"/>
      <c r="Q659" s="76"/>
      <c r="R659" s="76"/>
      <c r="S659" s="76"/>
      <c r="T659" s="76"/>
      <c r="U659" s="76"/>
      <c r="V659" s="76"/>
      <c r="W659" s="76"/>
      <c r="X659" s="76"/>
      <c r="Y659" s="76"/>
      <c r="Z659" s="76"/>
    </row>
    <row r="660">
      <c r="J660" s="76"/>
      <c r="K660" s="76"/>
      <c r="L660" s="76"/>
      <c r="M660" s="76"/>
      <c r="N660" s="76"/>
      <c r="O660" s="76"/>
      <c r="P660" s="76"/>
      <c r="Q660" s="76"/>
      <c r="R660" s="76"/>
      <c r="S660" s="76"/>
      <c r="T660" s="76"/>
      <c r="U660" s="76"/>
      <c r="V660" s="76"/>
      <c r="W660" s="76"/>
      <c r="X660" s="76"/>
      <c r="Y660" s="76"/>
      <c r="Z660" s="76"/>
    </row>
    <row r="661">
      <c r="J661" s="76"/>
      <c r="K661" s="76"/>
      <c r="L661" s="76"/>
      <c r="M661" s="76"/>
      <c r="N661" s="76"/>
      <c r="O661" s="76"/>
      <c r="P661" s="76"/>
      <c r="Q661" s="76"/>
      <c r="R661" s="76"/>
      <c r="S661" s="76"/>
      <c r="T661" s="76"/>
      <c r="U661" s="76"/>
      <c r="V661" s="76"/>
      <c r="W661" s="76"/>
      <c r="X661" s="76"/>
      <c r="Y661" s="76"/>
      <c r="Z661" s="76"/>
    </row>
    <row r="662">
      <c r="J662" s="76"/>
      <c r="K662" s="76"/>
      <c r="L662" s="76"/>
      <c r="M662" s="76"/>
      <c r="N662" s="76"/>
      <c r="O662" s="76"/>
      <c r="P662" s="76"/>
      <c r="Q662" s="76"/>
      <c r="R662" s="76"/>
      <c r="S662" s="76"/>
      <c r="T662" s="76"/>
      <c r="U662" s="76"/>
      <c r="V662" s="76"/>
      <c r="W662" s="76"/>
      <c r="X662" s="76"/>
      <c r="Y662" s="76"/>
      <c r="Z662" s="76"/>
    </row>
    <row r="663">
      <c r="J663" s="76"/>
      <c r="K663" s="76"/>
      <c r="L663" s="76"/>
      <c r="M663" s="76"/>
      <c r="N663" s="76"/>
      <c r="O663" s="76"/>
      <c r="P663" s="76"/>
      <c r="Q663" s="76"/>
      <c r="R663" s="76"/>
      <c r="S663" s="76"/>
      <c r="T663" s="76"/>
      <c r="U663" s="76"/>
      <c r="V663" s="76"/>
      <c r="W663" s="76"/>
      <c r="X663" s="76"/>
      <c r="Y663" s="76"/>
      <c r="Z663" s="76"/>
    </row>
    <row r="664">
      <c r="J664" s="76"/>
      <c r="K664" s="76"/>
      <c r="L664" s="76"/>
      <c r="M664" s="76"/>
      <c r="N664" s="76"/>
      <c r="O664" s="76"/>
      <c r="P664" s="76"/>
      <c r="Q664" s="76"/>
      <c r="R664" s="76"/>
      <c r="S664" s="76"/>
      <c r="T664" s="76"/>
      <c r="U664" s="76"/>
      <c r="V664" s="76"/>
      <c r="W664" s="76"/>
      <c r="X664" s="76"/>
      <c r="Y664" s="76"/>
      <c r="Z664" s="76"/>
    </row>
    <row r="665">
      <c r="J665" s="76"/>
      <c r="K665" s="76"/>
      <c r="L665" s="76"/>
      <c r="M665" s="76"/>
      <c r="N665" s="76"/>
      <c r="O665" s="76"/>
      <c r="P665" s="76"/>
      <c r="Q665" s="76"/>
      <c r="R665" s="76"/>
      <c r="S665" s="76"/>
      <c r="T665" s="76"/>
      <c r="U665" s="76"/>
      <c r="V665" s="76"/>
      <c r="W665" s="76"/>
      <c r="X665" s="76"/>
      <c r="Y665" s="76"/>
      <c r="Z665" s="76"/>
    </row>
    <row r="666">
      <c r="J666" s="76"/>
      <c r="K666" s="76"/>
      <c r="L666" s="76"/>
      <c r="M666" s="76"/>
      <c r="N666" s="76"/>
      <c r="O666" s="76"/>
      <c r="P666" s="76"/>
      <c r="Q666" s="76"/>
      <c r="R666" s="76"/>
      <c r="S666" s="76"/>
      <c r="T666" s="76"/>
      <c r="U666" s="76"/>
      <c r="V666" s="76"/>
      <c r="W666" s="76"/>
      <c r="X666" s="76"/>
      <c r="Y666" s="76"/>
      <c r="Z666" s="76"/>
    </row>
    <row r="667">
      <c r="J667" s="76"/>
      <c r="K667" s="76"/>
      <c r="L667" s="76"/>
      <c r="M667" s="76"/>
      <c r="N667" s="76"/>
      <c r="O667" s="76"/>
      <c r="P667" s="76"/>
      <c r="Q667" s="76"/>
      <c r="R667" s="76"/>
      <c r="S667" s="76"/>
      <c r="T667" s="76"/>
      <c r="U667" s="76"/>
      <c r="V667" s="76"/>
      <c r="W667" s="76"/>
      <c r="X667" s="76"/>
      <c r="Y667" s="76"/>
      <c r="Z667" s="76"/>
    </row>
    <row r="668">
      <c r="J668" s="76"/>
      <c r="K668" s="76"/>
      <c r="L668" s="76"/>
      <c r="M668" s="76"/>
      <c r="N668" s="76"/>
      <c r="O668" s="76"/>
      <c r="P668" s="76"/>
      <c r="Q668" s="76"/>
      <c r="R668" s="76"/>
      <c r="S668" s="76"/>
      <c r="T668" s="76"/>
      <c r="U668" s="76"/>
      <c r="V668" s="76"/>
      <c r="W668" s="76"/>
      <c r="X668" s="76"/>
      <c r="Y668" s="76"/>
      <c r="Z668" s="76"/>
    </row>
    <row r="669">
      <c r="J669" s="76"/>
      <c r="K669" s="76"/>
      <c r="L669" s="76"/>
      <c r="M669" s="76"/>
      <c r="N669" s="76"/>
      <c r="O669" s="76"/>
      <c r="P669" s="76"/>
      <c r="Q669" s="76"/>
      <c r="R669" s="76"/>
      <c r="S669" s="76"/>
      <c r="T669" s="76"/>
      <c r="U669" s="76"/>
      <c r="V669" s="76"/>
      <c r="W669" s="76"/>
      <c r="X669" s="76"/>
      <c r="Y669" s="76"/>
      <c r="Z669" s="76"/>
    </row>
    <row r="670">
      <c r="J670" s="76"/>
      <c r="K670" s="76"/>
      <c r="L670" s="76"/>
      <c r="M670" s="76"/>
      <c r="N670" s="76"/>
      <c r="O670" s="76"/>
      <c r="P670" s="76"/>
      <c r="Q670" s="76"/>
      <c r="R670" s="76"/>
      <c r="S670" s="76"/>
      <c r="T670" s="76"/>
      <c r="U670" s="76"/>
      <c r="V670" s="76"/>
      <c r="W670" s="76"/>
      <c r="X670" s="76"/>
      <c r="Y670" s="76"/>
      <c r="Z670" s="76"/>
    </row>
    <row r="671">
      <c r="J671" s="76"/>
      <c r="K671" s="76"/>
      <c r="L671" s="76"/>
      <c r="M671" s="76"/>
      <c r="N671" s="76"/>
      <c r="O671" s="76"/>
      <c r="P671" s="76"/>
      <c r="Q671" s="76"/>
      <c r="R671" s="76"/>
      <c r="S671" s="76"/>
      <c r="T671" s="76"/>
      <c r="U671" s="76"/>
      <c r="V671" s="76"/>
      <c r="W671" s="76"/>
      <c r="X671" s="76"/>
      <c r="Y671" s="76"/>
      <c r="Z671" s="76"/>
    </row>
    <row r="672">
      <c r="J672" s="76"/>
      <c r="K672" s="76"/>
      <c r="L672" s="76"/>
      <c r="M672" s="76"/>
      <c r="N672" s="76"/>
      <c r="O672" s="76"/>
      <c r="P672" s="76"/>
      <c r="Q672" s="76"/>
      <c r="R672" s="76"/>
      <c r="S672" s="76"/>
      <c r="T672" s="76"/>
      <c r="U672" s="76"/>
      <c r="V672" s="76"/>
      <c r="W672" s="76"/>
      <c r="X672" s="76"/>
      <c r="Y672" s="76"/>
      <c r="Z672" s="76"/>
    </row>
    <row r="673">
      <c r="J673" s="76"/>
      <c r="K673" s="76"/>
      <c r="L673" s="76"/>
      <c r="M673" s="76"/>
      <c r="N673" s="76"/>
      <c r="O673" s="76"/>
      <c r="P673" s="76"/>
      <c r="Q673" s="76"/>
      <c r="R673" s="76"/>
      <c r="S673" s="76"/>
      <c r="T673" s="76"/>
      <c r="U673" s="76"/>
      <c r="V673" s="76"/>
      <c r="W673" s="76"/>
      <c r="X673" s="76"/>
      <c r="Y673" s="76"/>
      <c r="Z673" s="76"/>
    </row>
    <row r="674">
      <c r="J674" s="76"/>
      <c r="K674" s="76"/>
      <c r="L674" s="76"/>
      <c r="M674" s="76"/>
      <c r="N674" s="76"/>
      <c r="O674" s="76"/>
      <c r="P674" s="76"/>
      <c r="Q674" s="76"/>
      <c r="R674" s="76"/>
      <c r="S674" s="76"/>
      <c r="T674" s="76"/>
      <c r="U674" s="76"/>
      <c r="V674" s="76"/>
      <c r="W674" s="76"/>
      <c r="X674" s="76"/>
      <c r="Y674" s="76"/>
      <c r="Z674" s="76"/>
    </row>
    <row r="675">
      <c r="J675" s="76"/>
      <c r="K675" s="76"/>
      <c r="L675" s="76"/>
      <c r="M675" s="76"/>
      <c r="N675" s="76"/>
      <c r="O675" s="76"/>
      <c r="P675" s="76"/>
      <c r="Q675" s="76"/>
      <c r="R675" s="76"/>
      <c r="S675" s="76"/>
      <c r="T675" s="76"/>
      <c r="U675" s="76"/>
      <c r="V675" s="76"/>
      <c r="W675" s="76"/>
      <c r="X675" s="76"/>
      <c r="Y675" s="76"/>
      <c r="Z675" s="76"/>
    </row>
    <row r="676">
      <c r="J676" s="76"/>
      <c r="K676" s="76"/>
      <c r="L676" s="76"/>
      <c r="M676" s="76"/>
      <c r="N676" s="76"/>
      <c r="O676" s="76"/>
      <c r="P676" s="76"/>
      <c r="Q676" s="76"/>
      <c r="R676" s="76"/>
      <c r="S676" s="76"/>
      <c r="T676" s="76"/>
      <c r="U676" s="76"/>
      <c r="V676" s="76"/>
      <c r="W676" s="76"/>
      <c r="X676" s="76"/>
      <c r="Y676" s="76"/>
      <c r="Z676" s="76"/>
    </row>
    <row r="677">
      <c r="J677" s="76"/>
      <c r="K677" s="76"/>
      <c r="L677" s="76"/>
      <c r="M677" s="76"/>
      <c r="N677" s="76"/>
      <c r="O677" s="76"/>
      <c r="P677" s="76"/>
      <c r="Q677" s="76"/>
      <c r="R677" s="76"/>
      <c r="S677" s="76"/>
      <c r="T677" s="76"/>
      <c r="U677" s="76"/>
      <c r="V677" s="76"/>
      <c r="W677" s="76"/>
      <c r="X677" s="76"/>
      <c r="Y677" s="76"/>
      <c r="Z677" s="76"/>
    </row>
    <row r="678">
      <c r="J678" s="76"/>
      <c r="K678" s="76"/>
      <c r="L678" s="76"/>
      <c r="M678" s="76"/>
      <c r="N678" s="76"/>
      <c r="O678" s="76"/>
      <c r="P678" s="76"/>
      <c r="Q678" s="76"/>
      <c r="R678" s="76"/>
      <c r="S678" s="76"/>
      <c r="T678" s="76"/>
      <c r="U678" s="76"/>
      <c r="V678" s="76"/>
      <c r="W678" s="76"/>
      <c r="X678" s="76"/>
      <c r="Y678" s="76"/>
      <c r="Z678" s="76"/>
    </row>
    <row r="679">
      <c r="J679" s="76"/>
      <c r="K679" s="76"/>
      <c r="L679" s="76"/>
      <c r="M679" s="76"/>
      <c r="N679" s="76"/>
      <c r="O679" s="76"/>
      <c r="P679" s="76"/>
      <c r="Q679" s="76"/>
      <c r="R679" s="76"/>
      <c r="S679" s="76"/>
      <c r="T679" s="76"/>
      <c r="U679" s="76"/>
      <c r="V679" s="76"/>
      <c r="W679" s="76"/>
      <c r="X679" s="76"/>
      <c r="Y679" s="76"/>
      <c r="Z679" s="76"/>
    </row>
    <row r="680">
      <c r="J680" s="76"/>
      <c r="K680" s="76"/>
      <c r="L680" s="76"/>
      <c r="M680" s="76"/>
      <c r="N680" s="76"/>
      <c r="O680" s="76"/>
      <c r="P680" s="76"/>
      <c r="Q680" s="76"/>
      <c r="R680" s="76"/>
      <c r="S680" s="76"/>
      <c r="T680" s="76"/>
      <c r="U680" s="76"/>
      <c r="V680" s="76"/>
      <c r="W680" s="76"/>
      <c r="X680" s="76"/>
      <c r="Y680" s="76"/>
      <c r="Z680" s="76"/>
    </row>
    <row r="681">
      <c r="J681" s="76"/>
      <c r="K681" s="76"/>
      <c r="L681" s="76"/>
      <c r="M681" s="76"/>
      <c r="N681" s="76"/>
      <c r="O681" s="76"/>
      <c r="P681" s="76"/>
      <c r="Q681" s="76"/>
      <c r="R681" s="76"/>
      <c r="S681" s="76"/>
      <c r="T681" s="76"/>
      <c r="U681" s="76"/>
      <c r="V681" s="76"/>
      <c r="W681" s="76"/>
      <c r="X681" s="76"/>
      <c r="Y681" s="76"/>
      <c r="Z681" s="76"/>
    </row>
    <row r="682">
      <c r="J682" s="76"/>
      <c r="K682" s="76"/>
      <c r="L682" s="76"/>
      <c r="M682" s="76"/>
      <c r="N682" s="76"/>
      <c r="O682" s="76"/>
      <c r="P682" s="76"/>
      <c r="Q682" s="76"/>
      <c r="R682" s="76"/>
      <c r="S682" s="76"/>
      <c r="T682" s="76"/>
      <c r="U682" s="76"/>
      <c r="V682" s="76"/>
      <c r="W682" s="76"/>
      <c r="X682" s="76"/>
      <c r="Y682" s="76"/>
      <c r="Z682" s="76"/>
    </row>
    <row r="683">
      <c r="J683" s="76"/>
      <c r="K683" s="76"/>
      <c r="L683" s="76"/>
      <c r="M683" s="76"/>
      <c r="N683" s="76"/>
      <c r="O683" s="76"/>
      <c r="P683" s="76"/>
      <c r="Q683" s="76"/>
      <c r="R683" s="76"/>
      <c r="S683" s="76"/>
      <c r="T683" s="76"/>
      <c r="U683" s="76"/>
      <c r="V683" s="76"/>
      <c r="W683" s="76"/>
      <c r="X683" s="76"/>
      <c r="Y683" s="76"/>
      <c r="Z683" s="76"/>
    </row>
    <row r="684">
      <c r="J684" s="76"/>
      <c r="K684" s="76"/>
      <c r="L684" s="76"/>
      <c r="M684" s="76"/>
      <c r="N684" s="76"/>
      <c r="O684" s="76"/>
      <c r="P684" s="76"/>
      <c r="Q684" s="76"/>
      <c r="R684" s="76"/>
      <c r="S684" s="76"/>
      <c r="T684" s="76"/>
      <c r="U684" s="76"/>
      <c r="V684" s="76"/>
      <c r="W684" s="76"/>
      <c r="X684" s="76"/>
      <c r="Y684" s="76"/>
      <c r="Z684" s="76"/>
    </row>
    <row r="685">
      <c r="J685" s="76"/>
      <c r="K685" s="76"/>
      <c r="L685" s="76"/>
      <c r="M685" s="76"/>
      <c r="N685" s="76"/>
      <c r="O685" s="76"/>
      <c r="P685" s="76"/>
      <c r="Q685" s="76"/>
      <c r="R685" s="76"/>
      <c r="S685" s="76"/>
      <c r="T685" s="76"/>
      <c r="U685" s="76"/>
      <c r="V685" s="76"/>
      <c r="W685" s="76"/>
      <c r="X685" s="76"/>
      <c r="Y685" s="76"/>
      <c r="Z685" s="76"/>
    </row>
    <row r="686">
      <c r="J686" s="76"/>
      <c r="K686" s="76"/>
      <c r="L686" s="76"/>
      <c r="M686" s="76"/>
      <c r="N686" s="76"/>
      <c r="O686" s="76"/>
      <c r="P686" s="76"/>
      <c r="Q686" s="76"/>
      <c r="R686" s="76"/>
      <c r="S686" s="76"/>
      <c r="T686" s="76"/>
      <c r="U686" s="76"/>
      <c r="V686" s="76"/>
      <c r="W686" s="76"/>
      <c r="X686" s="76"/>
      <c r="Y686" s="76"/>
      <c r="Z686" s="76"/>
    </row>
    <row r="687">
      <c r="J687" s="76"/>
      <c r="K687" s="76"/>
      <c r="L687" s="76"/>
      <c r="M687" s="76"/>
      <c r="N687" s="76"/>
      <c r="O687" s="76"/>
      <c r="P687" s="76"/>
      <c r="Q687" s="76"/>
      <c r="R687" s="76"/>
      <c r="S687" s="76"/>
      <c r="T687" s="76"/>
      <c r="U687" s="76"/>
      <c r="V687" s="76"/>
      <c r="W687" s="76"/>
      <c r="X687" s="76"/>
      <c r="Y687" s="76"/>
      <c r="Z687" s="76"/>
    </row>
    <row r="688">
      <c r="J688" s="76"/>
      <c r="K688" s="76"/>
      <c r="L688" s="76"/>
      <c r="M688" s="76"/>
      <c r="N688" s="76"/>
      <c r="O688" s="76"/>
      <c r="P688" s="76"/>
      <c r="Q688" s="76"/>
      <c r="R688" s="76"/>
      <c r="S688" s="76"/>
      <c r="T688" s="76"/>
      <c r="U688" s="76"/>
      <c r="V688" s="76"/>
      <c r="W688" s="76"/>
      <c r="X688" s="76"/>
      <c r="Y688" s="76"/>
      <c r="Z688" s="76"/>
    </row>
    <row r="689">
      <c r="J689" s="76"/>
      <c r="K689" s="76"/>
      <c r="L689" s="76"/>
      <c r="M689" s="76"/>
      <c r="N689" s="76"/>
      <c r="O689" s="76"/>
      <c r="P689" s="76"/>
      <c r="Q689" s="76"/>
      <c r="R689" s="76"/>
      <c r="S689" s="76"/>
      <c r="T689" s="76"/>
      <c r="U689" s="76"/>
      <c r="V689" s="76"/>
      <c r="W689" s="76"/>
      <c r="X689" s="76"/>
      <c r="Y689" s="76"/>
      <c r="Z689" s="76"/>
    </row>
    <row r="690">
      <c r="J690" s="76"/>
      <c r="K690" s="76"/>
      <c r="L690" s="76"/>
      <c r="M690" s="76"/>
      <c r="N690" s="76"/>
      <c r="O690" s="76"/>
      <c r="P690" s="76"/>
      <c r="Q690" s="76"/>
      <c r="R690" s="76"/>
      <c r="S690" s="76"/>
      <c r="T690" s="76"/>
      <c r="U690" s="76"/>
      <c r="V690" s="76"/>
      <c r="W690" s="76"/>
      <c r="X690" s="76"/>
      <c r="Y690" s="76"/>
      <c r="Z690" s="76"/>
    </row>
    <row r="691">
      <c r="J691" s="76"/>
      <c r="K691" s="76"/>
      <c r="L691" s="76"/>
      <c r="M691" s="76"/>
      <c r="N691" s="76"/>
      <c r="O691" s="76"/>
      <c r="P691" s="76"/>
      <c r="Q691" s="76"/>
      <c r="R691" s="76"/>
      <c r="S691" s="76"/>
      <c r="T691" s="76"/>
      <c r="U691" s="76"/>
      <c r="V691" s="76"/>
      <c r="W691" s="76"/>
      <c r="X691" s="76"/>
      <c r="Y691" s="76"/>
      <c r="Z691" s="76"/>
    </row>
    <row r="692">
      <c r="J692" s="76"/>
      <c r="K692" s="76"/>
      <c r="L692" s="76"/>
      <c r="M692" s="76"/>
      <c r="N692" s="76"/>
      <c r="O692" s="76"/>
      <c r="P692" s="76"/>
      <c r="Q692" s="76"/>
      <c r="R692" s="76"/>
      <c r="S692" s="76"/>
      <c r="T692" s="76"/>
      <c r="U692" s="76"/>
      <c r="V692" s="76"/>
      <c r="W692" s="76"/>
      <c r="X692" s="76"/>
      <c r="Y692" s="76"/>
      <c r="Z692" s="76"/>
    </row>
    <row r="693">
      <c r="J693" s="76"/>
      <c r="K693" s="76"/>
      <c r="L693" s="76"/>
      <c r="M693" s="76"/>
      <c r="N693" s="76"/>
      <c r="O693" s="76"/>
      <c r="P693" s="76"/>
      <c r="Q693" s="76"/>
      <c r="R693" s="76"/>
      <c r="S693" s="76"/>
      <c r="T693" s="76"/>
      <c r="U693" s="76"/>
      <c r="V693" s="76"/>
      <c r="W693" s="76"/>
      <c r="X693" s="76"/>
      <c r="Y693" s="76"/>
      <c r="Z693" s="76"/>
    </row>
    <row r="694">
      <c r="J694" s="76"/>
      <c r="K694" s="76"/>
      <c r="L694" s="76"/>
      <c r="M694" s="76"/>
      <c r="N694" s="76"/>
      <c r="O694" s="76"/>
      <c r="P694" s="76"/>
      <c r="Q694" s="76"/>
      <c r="R694" s="76"/>
      <c r="S694" s="76"/>
      <c r="T694" s="76"/>
      <c r="U694" s="76"/>
      <c r="V694" s="76"/>
      <c r="W694" s="76"/>
      <c r="X694" s="76"/>
      <c r="Y694" s="76"/>
      <c r="Z694" s="76"/>
    </row>
    <row r="695">
      <c r="J695" s="76"/>
      <c r="K695" s="76"/>
      <c r="L695" s="76"/>
      <c r="M695" s="76"/>
      <c r="N695" s="76"/>
      <c r="O695" s="76"/>
      <c r="P695" s="76"/>
      <c r="Q695" s="76"/>
      <c r="R695" s="76"/>
      <c r="S695" s="76"/>
      <c r="T695" s="76"/>
      <c r="U695" s="76"/>
      <c r="V695" s="76"/>
      <c r="W695" s="76"/>
      <c r="X695" s="76"/>
      <c r="Y695" s="76"/>
      <c r="Z695" s="76"/>
    </row>
    <row r="696">
      <c r="J696" s="76"/>
      <c r="K696" s="76"/>
      <c r="L696" s="76"/>
      <c r="M696" s="76"/>
      <c r="N696" s="76"/>
      <c r="O696" s="76"/>
      <c r="P696" s="76"/>
      <c r="Q696" s="76"/>
      <c r="R696" s="76"/>
      <c r="S696" s="76"/>
      <c r="T696" s="76"/>
      <c r="U696" s="76"/>
      <c r="V696" s="76"/>
      <c r="W696" s="76"/>
      <c r="X696" s="76"/>
      <c r="Y696" s="76"/>
      <c r="Z696" s="76"/>
    </row>
    <row r="697">
      <c r="J697" s="76"/>
      <c r="K697" s="76"/>
      <c r="L697" s="76"/>
      <c r="M697" s="76"/>
      <c r="N697" s="76"/>
      <c r="O697" s="76"/>
      <c r="P697" s="76"/>
      <c r="Q697" s="76"/>
      <c r="R697" s="76"/>
      <c r="S697" s="76"/>
      <c r="T697" s="76"/>
      <c r="U697" s="76"/>
      <c r="V697" s="76"/>
      <c r="W697" s="76"/>
      <c r="X697" s="76"/>
      <c r="Y697" s="76"/>
      <c r="Z697" s="76"/>
    </row>
    <row r="698">
      <c r="J698" s="76"/>
      <c r="K698" s="76"/>
      <c r="L698" s="76"/>
      <c r="M698" s="76"/>
      <c r="N698" s="76"/>
      <c r="O698" s="76"/>
      <c r="P698" s="76"/>
      <c r="Q698" s="76"/>
      <c r="R698" s="76"/>
      <c r="S698" s="76"/>
      <c r="T698" s="76"/>
      <c r="U698" s="76"/>
      <c r="V698" s="76"/>
      <c r="W698" s="76"/>
      <c r="X698" s="76"/>
      <c r="Y698" s="76"/>
      <c r="Z698" s="76"/>
    </row>
    <row r="699">
      <c r="J699" s="76"/>
      <c r="K699" s="76"/>
      <c r="L699" s="76"/>
      <c r="M699" s="76"/>
      <c r="N699" s="76"/>
      <c r="O699" s="76"/>
      <c r="P699" s="76"/>
      <c r="Q699" s="76"/>
      <c r="R699" s="76"/>
      <c r="S699" s="76"/>
      <c r="T699" s="76"/>
      <c r="U699" s="76"/>
      <c r="V699" s="76"/>
      <c r="W699" s="76"/>
      <c r="X699" s="76"/>
      <c r="Y699" s="76"/>
      <c r="Z699" s="76"/>
    </row>
    <row r="700">
      <c r="J700" s="76"/>
      <c r="K700" s="76"/>
      <c r="L700" s="76"/>
      <c r="M700" s="76"/>
      <c r="N700" s="76"/>
      <c r="O700" s="76"/>
      <c r="P700" s="76"/>
      <c r="Q700" s="76"/>
      <c r="R700" s="76"/>
      <c r="S700" s="76"/>
      <c r="T700" s="76"/>
      <c r="U700" s="76"/>
      <c r="V700" s="76"/>
      <c r="W700" s="76"/>
      <c r="X700" s="76"/>
      <c r="Y700" s="76"/>
      <c r="Z700" s="76"/>
    </row>
    <row r="701">
      <c r="J701" s="76"/>
      <c r="K701" s="76"/>
      <c r="L701" s="76"/>
      <c r="M701" s="76"/>
      <c r="N701" s="76"/>
      <c r="O701" s="76"/>
      <c r="P701" s="76"/>
      <c r="Q701" s="76"/>
      <c r="R701" s="76"/>
      <c r="S701" s="76"/>
      <c r="T701" s="76"/>
      <c r="U701" s="76"/>
      <c r="V701" s="76"/>
      <c r="W701" s="76"/>
      <c r="X701" s="76"/>
      <c r="Y701" s="76"/>
      <c r="Z701" s="76"/>
    </row>
    <row r="702">
      <c r="J702" s="76"/>
      <c r="K702" s="76"/>
      <c r="L702" s="76"/>
      <c r="M702" s="76"/>
      <c r="N702" s="76"/>
      <c r="O702" s="76"/>
      <c r="P702" s="76"/>
      <c r="Q702" s="76"/>
      <c r="R702" s="76"/>
      <c r="S702" s="76"/>
      <c r="T702" s="76"/>
      <c r="U702" s="76"/>
      <c r="V702" s="76"/>
      <c r="W702" s="76"/>
      <c r="X702" s="76"/>
      <c r="Y702" s="76"/>
      <c r="Z702" s="76"/>
    </row>
    <row r="703">
      <c r="J703" s="76"/>
      <c r="K703" s="76"/>
      <c r="L703" s="76"/>
      <c r="M703" s="76"/>
      <c r="N703" s="76"/>
      <c r="O703" s="76"/>
      <c r="P703" s="76"/>
      <c r="Q703" s="76"/>
      <c r="R703" s="76"/>
      <c r="S703" s="76"/>
      <c r="T703" s="76"/>
      <c r="U703" s="76"/>
      <c r="V703" s="76"/>
      <c r="W703" s="76"/>
      <c r="X703" s="76"/>
      <c r="Y703" s="76"/>
      <c r="Z703" s="76"/>
    </row>
    <row r="704">
      <c r="J704" s="76"/>
      <c r="K704" s="76"/>
      <c r="L704" s="76"/>
      <c r="M704" s="76"/>
      <c r="N704" s="76"/>
      <c r="O704" s="76"/>
      <c r="P704" s="76"/>
      <c r="Q704" s="76"/>
      <c r="R704" s="76"/>
      <c r="S704" s="76"/>
      <c r="T704" s="76"/>
      <c r="U704" s="76"/>
      <c r="V704" s="76"/>
      <c r="W704" s="76"/>
      <c r="X704" s="76"/>
      <c r="Y704" s="76"/>
      <c r="Z704" s="76"/>
    </row>
    <row r="705">
      <c r="J705" s="76"/>
      <c r="K705" s="76"/>
      <c r="L705" s="76"/>
      <c r="M705" s="76"/>
      <c r="N705" s="76"/>
      <c r="O705" s="76"/>
      <c r="P705" s="76"/>
      <c r="Q705" s="76"/>
      <c r="R705" s="76"/>
      <c r="S705" s="76"/>
      <c r="T705" s="76"/>
      <c r="U705" s="76"/>
      <c r="V705" s="76"/>
      <c r="W705" s="76"/>
      <c r="X705" s="76"/>
      <c r="Y705" s="76"/>
      <c r="Z705" s="76"/>
    </row>
    <row r="706">
      <c r="J706" s="76"/>
      <c r="K706" s="76"/>
      <c r="L706" s="76"/>
      <c r="M706" s="76"/>
      <c r="N706" s="76"/>
      <c r="O706" s="76"/>
      <c r="P706" s="76"/>
      <c r="Q706" s="76"/>
      <c r="R706" s="76"/>
      <c r="S706" s="76"/>
      <c r="T706" s="76"/>
      <c r="U706" s="76"/>
      <c r="V706" s="76"/>
      <c r="W706" s="76"/>
      <c r="X706" s="76"/>
      <c r="Y706" s="76"/>
      <c r="Z706" s="76"/>
    </row>
    <row r="707">
      <c r="J707" s="76"/>
      <c r="K707" s="76"/>
      <c r="L707" s="76"/>
      <c r="M707" s="76"/>
      <c r="N707" s="76"/>
      <c r="O707" s="76"/>
      <c r="P707" s="76"/>
      <c r="Q707" s="76"/>
      <c r="R707" s="76"/>
      <c r="S707" s="76"/>
      <c r="T707" s="76"/>
      <c r="U707" s="76"/>
      <c r="V707" s="76"/>
      <c r="W707" s="76"/>
      <c r="X707" s="76"/>
      <c r="Y707" s="76"/>
      <c r="Z707" s="76"/>
    </row>
    <row r="708">
      <c r="J708" s="76"/>
      <c r="K708" s="76"/>
      <c r="L708" s="76"/>
      <c r="M708" s="76"/>
      <c r="N708" s="76"/>
      <c r="O708" s="76"/>
      <c r="P708" s="76"/>
      <c r="Q708" s="76"/>
      <c r="R708" s="76"/>
      <c r="S708" s="76"/>
      <c r="T708" s="76"/>
      <c r="U708" s="76"/>
      <c r="V708" s="76"/>
      <c r="W708" s="76"/>
      <c r="X708" s="76"/>
      <c r="Y708" s="76"/>
      <c r="Z708" s="76"/>
    </row>
    <row r="709">
      <c r="J709" s="76"/>
      <c r="K709" s="76"/>
      <c r="L709" s="76"/>
      <c r="M709" s="76"/>
      <c r="N709" s="76"/>
      <c r="O709" s="76"/>
      <c r="P709" s="76"/>
      <c r="Q709" s="76"/>
      <c r="R709" s="76"/>
      <c r="S709" s="76"/>
      <c r="T709" s="76"/>
      <c r="U709" s="76"/>
      <c r="V709" s="76"/>
      <c r="W709" s="76"/>
      <c r="X709" s="76"/>
      <c r="Y709" s="76"/>
      <c r="Z709" s="76"/>
    </row>
    <row r="710">
      <c r="J710" s="76"/>
      <c r="K710" s="76"/>
      <c r="L710" s="76"/>
      <c r="M710" s="76"/>
      <c r="N710" s="76"/>
      <c r="O710" s="76"/>
      <c r="P710" s="76"/>
      <c r="Q710" s="76"/>
      <c r="R710" s="76"/>
      <c r="S710" s="76"/>
      <c r="T710" s="76"/>
      <c r="U710" s="76"/>
      <c r="V710" s="76"/>
      <c r="W710" s="76"/>
      <c r="X710" s="76"/>
      <c r="Y710" s="76"/>
      <c r="Z710" s="76"/>
    </row>
    <row r="711">
      <c r="J711" s="76"/>
      <c r="K711" s="76"/>
      <c r="L711" s="76"/>
      <c r="M711" s="76"/>
      <c r="N711" s="76"/>
      <c r="O711" s="76"/>
      <c r="P711" s="76"/>
      <c r="Q711" s="76"/>
      <c r="R711" s="76"/>
      <c r="S711" s="76"/>
      <c r="T711" s="76"/>
      <c r="U711" s="76"/>
      <c r="V711" s="76"/>
      <c r="W711" s="76"/>
      <c r="X711" s="76"/>
      <c r="Y711" s="76"/>
      <c r="Z711" s="76"/>
    </row>
    <row r="712">
      <c r="J712" s="76"/>
      <c r="K712" s="76"/>
      <c r="L712" s="76"/>
      <c r="M712" s="76"/>
      <c r="N712" s="76"/>
      <c r="O712" s="76"/>
      <c r="P712" s="76"/>
      <c r="Q712" s="76"/>
      <c r="R712" s="76"/>
      <c r="S712" s="76"/>
      <c r="T712" s="76"/>
      <c r="U712" s="76"/>
      <c r="V712" s="76"/>
      <c r="W712" s="76"/>
      <c r="X712" s="76"/>
      <c r="Y712" s="76"/>
      <c r="Z712" s="76"/>
    </row>
    <row r="713">
      <c r="J713" s="76"/>
      <c r="K713" s="76"/>
      <c r="L713" s="76"/>
      <c r="M713" s="76"/>
      <c r="N713" s="76"/>
      <c r="O713" s="76"/>
      <c r="P713" s="76"/>
      <c r="Q713" s="76"/>
      <c r="R713" s="76"/>
      <c r="S713" s="76"/>
      <c r="T713" s="76"/>
      <c r="U713" s="76"/>
      <c r="V713" s="76"/>
      <c r="W713" s="76"/>
      <c r="X713" s="76"/>
      <c r="Y713" s="76"/>
      <c r="Z713" s="76"/>
    </row>
    <row r="714">
      <c r="J714" s="76"/>
      <c r="K714" s="76"/>
      <c r="L714" s="76"/>
      <c r="M714" s="76"/>
      <c r="N714" s="76"/>
      <c r="O714" s="76"/>
      <c r="P714" s="76"/>
      <c r="Q714" s="76"/>
      <c r="R714" s="76"/>
      <c r="S714" s="76"/>
      <c r="T714" s="76"/>
      <c r="U714" s="76"/>
      <c r="V714" s="76"/>
      <c r="W714" s="76"/>
      <c r="X714" s="76"/>
      <c r="Y714" s="76"/>
      <c r="Z714" s="76"/>
    </row>
    <row r="715">
      <c r="J715" s="76"/>
      <c r="K715" s="76"/>
      <c r="L715" s="76"/>
      <c r="M715" s="76"/>
      <c r="N715" s="76"/>
      <c r="O715" s="76"/>
      <c r="P715" s="76"/>
      <c r="Q715" s="76"/>
      <c r="R715" s="76"/>
      <c r="S715" s="76"/>
      <c r="T715" s="76"/>
      <c r="U715" s="76"/>
      <c r="V715" s="76"/>
      <c r="W715" s="76"/>
      <c r="X715" s="76"/>
      <c r="Y715" s="76"/>
      <c r="Z715" s="76"/>
    </row>
    <row r="716">
      <c r="J716" s="76"/>
      <c r="K716" s="76"/>
      <c r="L716" s="76"/>
      <c r="M716" s="76"/>
      <c r="N716" s="76"/>
      <c r="O716" s="76"/>
      <c r="P716" s="76"/>
      <c r="Q716" s="76"/>
      <c r="R716" s="76"/>
      <c r="S716" s="76"/>
      <c r="T716" s="76"/>
      <c r="U716" s="76"/>
      <c r="V716" s="76"/>
      <c r="W716" s="76"/>
      <c r="X716" s="76"/>
      <c r="Y716" s="76"/>
      <c r="Z716" s="76"/>
    </row>
    <row r="717">
      <c r="J717" s="76"/>
      <c r="K717" s="76"/>
      <c r="L717" s="76"/>
      <c r="M717" s="76"/>
      <c r="N717" s="76"/>
      <c r="O717" s="76"/>
      <c r="P717" s="76"/>
      <c r="Q717" s="76"/>
      <c r="R717" s="76"/>
      <c r="S717" s="76"/>
      <c r="T717" s="76"/>
      <c r="U717" s="76"/>
      <c r="V717" s="76"/>
      <c r="W717" s="76"/>
      <c r="X717" s="76"/>
      <c r="Y717" s="76"/>
      <c r="Z717" s="76"/>
    </row>
    <row r="718">
      <c r="J718" s="76"/>
      <c r="K718" s="76"/>
      <c r="L718" s="76"/>
      <c r="M718" s="76"/>
      <c r="N718" s="76"/>
      <c r="O718" s="76"/>
      <c r="P718" s="76"/>
      <c r="Q718" s="76"/>
      <c r="R718" s="76"/>
      <c r="S718" s="76"/>
      <c r="T718" s="76"/>
      <c r="U718" s="76"/>
      <c r="V718" s="76"/>
      <c r="W718" s="76"/>
      <c r="X718" s="76"/>
      <c r="Y718" s="76"/>
      <c r="Z718" s="76"/>
    </row>
    <row r="719">
      <c r="J719" s="76"/>
      <c r="K719" s="76"/>
      <c r="L719" s="76"/>
      <c r="M719" s="76"/>
      <c r="N719" s="76"/>
      <c r="O719" s="76"/>
      <c r="P719" s="76"/>
      <c r="Q719" s="76"/>
      <c r="R719" s="76"/>
      <c r="S719" s="76"/>
      <c r="T719" s="76"/>
      <c r="U719" s="76"/>
      <c r="V719" s="76"/>
      <c r="W719" s="76"/>
      <c r="X719" s="76"/>
      <c r="Y719" s="76"/>
      <c r="Z719" s="76"/>
    </row>
    <row r="720">
      <c r="J720" s="76"/>
      <c r="K720" s="76"/>
      <c r="L720" s="76"/>
      <c r="M720" s="76"/>
      <c r="N720" s="76"/>
      <c r="O720" s="76"/>
      <c r="P720" s="76"/>
      <c r="Q720" s="76"/>
      <c r="R720" s="76"/>
      <c r="S720" s="76"/>
      <c r="T720" s="76"/>
      <c r="U720" s="76"/>
      <c r="V720" s="76"/>
      <c r="W720" s="76"/>
      <c r="X720" s="76"/>
      <c r="Y720" s="76"/>
      <c r="Z720" s="76"/>
    </row>
    <row r="721">
      <c r="J721" s="76"/>
      <c r="K721" s="76"/>
      <c r="L721" s="76"/>
      <c r="M721" s="76"/>
      <c r="N721" s="76"/>
      <c r="O721" s="76"/>
      <c r="P721" s="76"/>
      <c r="Q721" s="76"/>
      <c r="R721" s="76"/>
      <c r="S721" s="76"/>
      <c r="T721" s="76"/>
      <c r="U721" s="76"/>
      <c r="V721" s="76"/>
      <c r="W721" s="76"/>
      <c r="X721" s="76"/>
      <c r="Y721" s="76"/>
      <c r="Z721" s="76"/>
    </row>
    <row r="722">
      <c r="J722" s="76"/>
      <c r="K722" s="76"/>
      <c r="L722" s="76"/>
      <c r="M722" s="76"/>
      <c r="N722" s="76"/>
      <c r="O722" s="76"/>
      <c r="P722" s="76"/>
      <c r="Q722" s="76"/>
      <c r="R722" s="76"/>
      <c r="S722" s="76"/>
      <c r="T722" s="76"/>
      <c r="U722" s="76"/>
      <c r="V722" s="76"/>
      <c r="W722" s="76"/>
      <c r="X722" s="76"/>
      <c r="Y722" s="76"/>
      <c r="Z722" s="76"/>
    </row>
    <row r="723">
      <c r="J723" s="76"/>
      <c r="K723" s="76"/>
      <c r="L723" s="76"/>
      <c r="M723" s="76"/>
      <c r="N723" s="76"/>
      <c r="O723" s="76"/>
      <c r="P723" s="76"/>
      <c r="Q723" s="76"/>
      <c r="R723" s="76"/>
      <c r="S723" s="76"/>
      <c r="T723" s="76"/>
      <c r="U723" s="76"/>
      <c r="V723" s="76"/>
      <c r="W723" s="76"/>
      <c r="X723" s="76"/>
      <c r="Y723" s="76"/>
      <c r="Z723" s="76"/>
    </row>
    <row r="724">
      <c r="J724" s="76"/>
      <c r="K724" s="76"/>
      <c r="L724" s="76"/>
      <c r="M724" s="76"/>
      <c r="N724" s="76"/>
      <c r="O724" s="76"/>
      <c r="P724" s="76"/>
      <c r="Q724" s="76"/>
      <c r="R724" s="76"/>
      <c r="S724" s="76"/>
      <c r="T724" s="76"/>
      <c r="U724" s="76"/>
      <c r="V724" s="76"/>
      <c r="W724" s="76"/>
      <c r="X724" s="76"/>
      <c r="Y724" s="76"/>
      <c r="Z724" s="76"/>
    </row>
    <row r="725">
      <c r="J725" s="76"/>
      <c r="K725" s="76"/>
      <c r="L725" s="76"/>
      <c r="M725" s="76"/>
      <c r="N725" s="76"/>
      <c r="O725" s="76"/>
      <c r="P725" s="76"/>
      <c r="Q725" s="76"/>
      <c r="R725" s="76"/>
      <c r="S725" s="76"/>
      <c r="T725" s="76"/>
      <c r="U725" s="76"/>
      <c r="V725" s="76"/>
      <c r="W725" s="76"/>
      <c r="X725" s="76"/>
      <c r="Y725" s="76"/>
      <c r="Z725" s="76"/>
    </row>
    <row r="726">
      <c r="J726" s="76"/>
      <c r="K726" s="76"/>
      <c r="L726" s="76"/>
      <c r="M726" s="76"/>
      <c r="N726" s="76"/>
      <c r="O726" s="76"/>
      <c r="P726" s="76"/>
      <c r="Q726" s="76"/>
      <c r="R726" s="76"/>
      <c r="S726" s="76"/>
      <c r="T726" s="76"/>
      <c r="U726" s="76"/>
      <c r="V726" s="76"/>
      <c r="W726" s="76"/>
      <c r="X726" s="76"/>
      <c r="Y726" s="76"/>
      <c r="Z726" s="76"/>
    </row>
    <row r="727">
      <c r="J727" s="76"/>
      <c r="K727" s="76"/>
      <c r="L727" s="76"/>
      <c r="M727" s="76"/>
      <c r="N727" s="76"/>
      <c r="O727" s="76"/>
      <c r="P727" s="76"/>
      <c r="Q727" s="76"/>
      <c r="R727" s="76"/>
      <c r="S727" s="76"/>
      <c r="T727" s="76"/>
      <c r="U727" s="76"/>
      <c r="V727" s="76"/>
      <c r="W727" s="76"/>
      <c r="X727" s="76"/>
      <c r="Y727" s="76"/>
      <c r="Z727" s="76"/>
    </row>
    <row r="728">
      <c r="J728" s="76"/>
      <c r="K728" s="76"/>
      <c r="L728" s="76"/>
      <c r="M728" s="76"/>
      <c r="N728" s="76"/>
      <c r="O728" s="76"/>
      <c r="P728" s="76"/>
      <c r="Q728" s="76"/>
      <c r="R728" s="76"/>
      <c r="S728" s="76"/>
      <c r="T728" s="76"/>
      <c r="U728" s="76"/>
      <c r="V728" s="76"/>
      <c r="W728" s="76"/>
      <c r="X728" s="76"/>
      <c r="Y728" s="76"/>
      <c r="Z728" s="76"/>
    </row>
    <row r="729">
      <c r="J729" s="76"/>
      <c r="K729" s="76"/>
      <c r="L729" s="76"/>
      <c r="M729" s="76"/>
      <c r="N729" s="76"/>
      <c r="O729" s="76"/>
      <c r="P729" s="76"/>
      <c r="Q729" s="76"/>
      <c r="R729" s="76"/>
      <c r="S729" s="76"/>
      <c r="T729" s="76"/>
      <c r="U729" s="76"/>
      <c r="V729" s="76"/>
      <c r="W729" s="76"/>
      <c r="X729" s="76"/>
      <c r="Y729" s="76"/>
      <c r="Z729" s="76"/>
    </row>
    <row r="730">
      <c r="J730" s="76"/>
      <c r="K730" s="76"/>
      <c r="L730" s="76"/>
      <c r="M730" s="76"/>
      <c r="N730" s="76"/>
      <c r="O730" s="76"/>
      <c r="P730" s="76"/>
      <c r="Q730" s="76"/>
      <c r="R730" s="76"/>
      <c r="S730" s="76"/>
      <c r="T730" s="76"/>
      <c r="U730" s="76"/>
      <c r="V730" s="76"/>
      <c r="W730" s="76"/>
      <c r="X730" s="76"/>
      <c r="Y730" s="76"/>
      <c r="Z730" s="76"/>
    </row>
    <row r="731">
      <c r="J731" s="76"/>
      <c r="K731" s="76"/>
      <c r="L731" s="76"/>
      <c r="M731" s="76"/>
      <c r="N731" s="76"/>
      <c r="O731" s="76"/>
      <c r="P731" s="76"/>
      <c r="Q731" s="76"/>
      <c r="R731" s="76"/>
      <c r="S731" s="76"/>
      <c r="T731" s="76"/>
      <c r="U731" s="76"/>
      <c r="V731" s="76"/>
      <c r="W731" s="76"/>
      <c r="X731" s="76"/>
      <c r="Y731" s="76"/>
      <c r="Z731" s="76"/>
    </row>
    <row r="732">
      <c r="J732" s="76"/>
      <c r="K732" s="76"/>
      <c r="L732" s="76"/>
      <c r="M732" s="76"/>
      <c r="N732" s="76"/>
      <c r="O732" s="76"/>
      <c r="P732" s="76"/>
      <c r="Q732" s="76"/>
      <c r="R732" s="76"/>
      <c r="S732" s="76"/>
      <c r="T732" s="76"/>
      <c r="U732" s="76"/>
      <c r="V732" s="76"/>
      <c r="W732" s="76"/>
      <c r="X732" s="76"/>
      <c r="Y732" s="76"/>
      <c r="Z732" s="76"/>
    </row>
    <row r="733">
      <c r="J733" s="76"/>
      <c r="K733" s="76"/>
      <c r="L733" s="76"/>
      <c r="M733" s="76"/>
      <c r="N733" s="76"/>
      <c r="O733" s="76"/>
      <c r="P733" s="76"/>
      <c r="Q733" s="76"/>
      <c r="R733" s="76"/>
      <c r="S733" s="76"/>
      <c r="T733" s="76"/>
      <c r="U733" s="76"/>
      <c r="V733" s="76"/>
      <c r="W733" s="76"/>
      <c r="X733" s="76"/>
      <c r="Y733" s="76"/>
      <c r="Z733" s="76"/>
    </row>
    <row r="734">
      <c r="J734" s="76"/>
      <c r="K734" s="76"/>
      <c r="L734" s="76"/>
      <c r="M734" s="76"/>
      <c r="N734" s="76"/>
      <c r="O734" s="76"/>
      <c r="P734" s="76"/>
      <c r="Q734" s="76"/>
      <c r="R734" s="76"/>
      <c r="S734" s="76"/>
      <c r="T734" s="76"/>
      <c r="U734" s="76"/>
      <c r="V734" s="76"/>
      <c r="W734" s="76"/>
      <c r="X734" s="76"/>
      <c r="Y734" s="76"/>
      <c r="Z734" s="76"/>
    </row>
    <row r="735">
      <c r="J735" s="76"/>
      <c r="K735" s="76"/>
      <c r="L735" s="76"/>
      <c r="M735" s="76"/>
      <c r="N735" s="76"/>
      <c r="O735" s="76"/>
      <c r="P735" s="76"/>
      <c r="Q735" s="76"/>
      <c r="R735" s="76"/>
      <c r="S735" s="76"/>
      <c r="T735" s="76"/>
      <c r="U735" s="76"/>
      <c r="V735" s="76"/>
      <c r="W735" s="76"/>
      <c r="X735" s="76"/>
      <c r="Y735" s="76"/>
      <c r="Z735" s="76"/>
    </row>
    <row r="736">
      <c r="J736" s="76"/>
      <c r="K736" s="76"/>
      <c r="L736" s="76"/>
      <c r="M736" s="76"/>
      <c r="N736" s="76"/>
      <c r="O736" s="76"/>
      <c r="P736" s="76"/>
      <c r="Q736" s="76"/>
      <c r="R736" s="76"/>
      <c r="S736" s="76"/>
      <c r="T736" s="76"/>
      <c r="U736" s="76"/>
      <c r="V736" s="76"/>
      <c r="W736" s="76"/>
      <c r="X736" s="76"/>
      <c r="Y736" s="76"/>
      <c r="Z736" s="76"/>
    </row>
    <row r="737">
      <c r="J737" s="76"/>
      <c r="K737" s="76"/>
      <c r="L737" s="76"/>
      <c r="M737" s="76"/>
      <c r="N737" s="76"/>
      <c r="O737" s="76"/>
      <c r="P737" s="76"/>
      <c r="Q737" s="76"/>
      <c r="R737" s="76"/>
      <c r="S737" s="76"/>
      <c r="T737" s="76"/>
      <c r="U737" s="76"/>
      <c r="V737" s="76"/>
      <c r="W737" s="76"/>
      <c r="X737" s="76"/>
      <c r="Y737" s="76"/>
      <c r="Z737" s="76"/>
    </row>
    <row r="738">
      <c r="J738" s="76"/>
      <c r="K738" s="76"/>
      <c r="L738" s="76"/>
      <c r="M738" s="76"/>
      <c r="N738" s="76"/>
      <c r="O738" s="76"/>
      <c r="P738" s="76"/>
      <c r="Q738" s="76"/>
      <c r="R738" s="76"/>
      <c r="S738" s="76"/>
      <c r="T738" s="76"/>
      <c r="U738" s="76"/>
      <c r="V738" s="76"/>
      <c r="W738" s="76"/>
      <c r="X738" s="76"/>
      <c r="Y738" s="76"/>
      <c r="Z738" s="76"/>
    </row>
    <row r="739">
      <c r="J739" s="76"/>
      <c r="K739" s="76"/>
      <c r="L739" s="76"/>
      <c r="M739" s="76"/>
      <c r="N739" s="76"/>
      <c r="O739" s="76"/>
      <c r="P739" s="76"/>
      <c r="Q739" s="76"/>
      <c r="R739" s="76"/>
      <c r="S739" s="76"/>
      <c r="T739" s="76"/>
      <c r="U739" s="76"/>
      <c r="V739" s="76"/>
      <c r="W739" s="76"/>
      <c r="X739" s="76"/>
      <c r="Y739" s="76"/>
      <c r="Z739" s="76"/>
    </row>
    <row r="740">
      <c r="J740" s="76"/>
      <c r="K740" s="76"/>
      <c r="L740" s="76"/>
      <c r="M740" s="76"/>
      <c r="N740" s="76"/>
      <c r="O740" s="76"/>
      <c r="P740" s="76"/>
      <c r="Q740" s="76"/>
      <c r="R740" s="76"/>
      <c r="S740" s="76"/>
      <c r="T740" s="76"/>
      <c r="U740" s="76"/>
      <c r="V740" s="76"/>
      <c r="W740" s="76"/>
      <c r="X740" s="76"/>
      <c r="Y740" s="76"/>
      <c r="Z740" s="76"/>
    </row>
    <row r="741">
      <c r="J741" s="76"/>
      <c r="K741" s="76"/>
      <c r="L741" s="76"/>
      <c r="M741" s="76"/>
      <c r="N741" s="76"/>
      <c r="O741" s="76"/>
      <c r="P741" s="76"/>
      <c r="Q741" s="76"/>
      <c r="R741" s="76"/>
      <c r="S741" s="76"/>
      <c r="T741" s="76"/>
      <c r="U741" s="76"/>
      <c r="V741" s="76"/>
      <c r="W741" s="76"/>
      <c r="X741" s="76"/>
      <c r="Y741" s="76"/>
      <c r="Z741" s="76"/>
    </row>
    <row r="742">
      <c r="J742" s="76"/>
      <c r="K742" s="76"/>
      <c r="L742" s="76"/>
      <c r="M742" s="76"/>
      <c r="N742" s="76"/>
      <c r="O742" s="76"/>
      <c r="P742" s="76"/>
      <c r="Q742" s="76"/>
      <c r="R742" s="76"/>
      <c r="S742" s="76"/>
      <c r="T742" s="76"/>
      <c r="U742" s="76"/>
      <c r="V742" s="76"/>
      <c r="W742" s="76"/>
      <c r="X742" s="76"/>
      <c r="Y742" s="76"/>
      <c r="Z742" s="76"/>
    </row>
    <row r="743">
      <c r="J743" s="76"/>
      <c r="K743" s="76"/>
      <c r="L743" s="76"/>
      <c r="M743" s="76"/>
      <c r="N743" s="76"/>
      <c r="O743" s="76"/>
      <c r="P743" s="76"/>
      <c r="Q743" s="76"/>
      <c r="R743" s="76"/>
      <c r="S743" s="76"/>
      <c r="T743" s="76"/>
      <c r="U743" s="76"/>
      <c r="V743" s="76"/>
      <c r="W743" s="76"/>
      <c r="X743" s="76"/>
      <c r="Y743" s="76"/>
      <c r="Z743" s="76"/>
    </row>
    <row r="744">
      <c r="J744" s="76"/>
      <c r="K744" s="76"/>
      <c r="L744" s="76"/>
      <c r="M744" s="76"/>
      <c r="N744" s="76"/>
      <c r="O744" s="76"/>
      <c r="P744" s="76"/>
      <c r="Q744" s="76"/>
      <c r="R744" s="76"/>
      <c r="S744" s="76"/>
      <c r="T744" s="76"/>
      <c r="U744" s="76"/>
      <c r="V744" s="76"/>
      <c r="W744" s="76"/>
      <c r="X744" s="76"/>
      <c r="Y744" s="76"/>
      <c r="Z744" s="76"/>
    </row>
    <row r="745">
      <c r="J745" s="76"/>
      <c r="K745" s="76"/>
      <c r="L745" s="76"/>
      <c r="M745" s="76"/>
      <c r="N745" s="76"/>
      <c r="O745" s="76"/>
      <c r="P745" s="76"/>
      <c r="Q745" s="76"/>
      <c r="R745" s="76"/>
      <c r="S745" s="76"/>
      <c r="T745" s="76"/>
      <c r="U745" s="76"/>
      <c r="V745" s="76"/>
      <c r="W745" s="76"/>
      <c r="X745" s="76"/>
      <c r="Y745" s="76"/>
      <c r="Z745" s="76"/>
    </row>
    <row r="746">
      <c r="J746" s="76"/>
      <c r="K746" s="76"/>
      <c r="L746" s="76"/>
      <c r="M746" s="76"/>
      <c r="N746" s="76"/>
      <c r="O746" s="76"/>
      <c r="P746" s="76"/>
      <c r="Q746" s="76"/>
      <c r="R746" s="76"/>
      <c r="S746" s="76"/>
      <c r="T746" s="76"/>
      <c r="U746" s="76"/>
      <c r="V746" s="76"/>
      <c r="W746" s="76"/>
      <c r="X746" s="76"/>
      <c r="Y746" s="76"/>
      <c r="Z746" s="76"/>
    </row>
    <row r="747">
      <c r="J747" s="76"/>
      <c r="K747" s="76"/>
      <c r="L747" s="76"/>
      <c r="M747" s="76"/>
      <c r="N747" s="76"/>
      <c r="O747" s="76"/>
      <c r="P747" s="76"/>
      <c r="Q747" s="76"/>
      <c r="R747" s="76"/>
      <c r="S747" s="76"/>
      <c r="T747" s="76"/>
      <c r="U747" s="76"/>
      <c r="V747" s="76"/>
      <c r="W747" s="76"/>
      <c r="X747" s="76"/>
      <c r="Y747" s="76"/>
      <c r="Z747" s="76"/>
    </row>
    <row r="748">
      <c r="J748" s="76"/>
      <c r="K748" s="76"/>
      <c r="L748" s="76"/>
      <c r="M748" s="76"/>
      <c r="N748" s="76"/>
      <c r="O748" s="76"/>
      <c r="P748" s="76"/>
      <c r="Q748" s="76"/>
      <c r="R748" s="76"/>
      <c r="S748" s="76"/>
      <c r="T748" s="76"/>
      <c r="U748" s="76"/>
      <c r="V748" s="76"/>
      <c r="W748" s="76"/>
      <c r="X748" s="76"/>
      <c r="Y748" s="76"/>
      <c r="Z748" s="76"/>
    </row>
    <row r="749">
      <c r="J749" s="76"/>
      <c r="K749" s="76"/>
      <c r="L749" s="76"/>
      <c r="M749" s="76"/>
      <c r="N749" s="76"/>
      <c r="O749" s="76"/>
      <c r="P749" s="76"/>
      <c r="Q749" s="76"/>
      <c r="R749" s="76"/>
      <c r="S749" s="76"/>
      <c r="T749" s="76"/>
      <c r="U749" s="76"/>
      <c r="V749" s="76"/>
      <c r="W749" s="76"/>
      <c r="X749" s="76"/>
      <c r="Y749" s="76"/>
      <c r="Z749" s="76"/>
    </row>
    <row r="750">
      <c r="J750" s="76"/>
      <c r="K750" s="76"/>
      <c r="L750" s="76"/>
      <c r="M750" s="76"/>
      <c r="N750" s="76"/>
      <c r="O750" s="76"/>
      <c r="P750" s="76"/>
      <c r="Q750" s="76"/>
      <c r="R750" s="76"/>
      <c r="S750" s="76"/>
      <c r="T750" s="76"/>
      <c r="U750" s="76"/>
      <c r="V750" s="76"/>
      <c r="W750" s="76"/>
      <c r="X750" s="76"/>
      <c r="Y750" s="76"/>
      <c r="Z750" s="76"/>
    </row>
    <row r="751">
      <c r="J751" s="76"/>
      <c r="K751" s="76"/>
      <c r="L751" s="76"/>
      <c r="M751" s="76"/>
      <c r="N751" s="76"/>
      <c r="O751" s="76"/>
      <c r="P751" s="76"/>
      <c r="Q751" s="76"/>
      <c r="R751" s="76"/>
      <c r="S751" s="76"/>
      <c r="T751" s="76"/>
      <c r="U751" s="76"/>
      <c r="V751" s="76"/>
      <c r="W751" s="76"/>
      <c r="X751" s="76"/>
      <c r="Y751" s="76"/>
      <c r="Z751" s="76"/>
    </row>
    <row r="752">
      <c r="J752" s="76"/>
      <c r="K752" s="76"/>
      <c r="L752" s="76"/>
      <c r="M752" s="76"/>
      <c r="N752" s="76"/>
      <c r="O752" s="76"/>
      <c r="P752" s="76"/>
      <c r="Q752" s="76"/>
      <c r="R752" s="76"/>
      <c r="S752" s="76"/>
      <c r="T752" s="76"/>
      <c r="U752" s="76"/>
      <c r="V752" s="76"/>
      <c r="W752" s="76"/>
      <c r="X752" s="76"/>
      <c r="Y752" s="76"/>
      <c r="Z752" s="76"/>
    </row>
    <row r="753">
      <c r="J753" s="76"/>
      <c r="K753" s="76"/>
      <c r="L753" s="76"/>
      <c r="M753" s="76"/>
      <c r="N753" s="76"/>
      <c r="O753" s="76"/>
      <c r="P753" s="76"/>
      <c r="Q753" s="76"/>
      <c r="R753" s="76"/>
      <c r="S753" s="76"/>
      <c r="T753" s="76"/>
      <c r="U753" s="76"/>
      <c r="V753" s="76"/>
      <c r="W753" s="76"/>
      <c r="X753" s="76"/>
      <c r="Y753" s="76"/>
      <c r="Z753" s="76"/>
    </row>
    <row r="754">
      <c r="J754" s="76"/>
      <c r="K754" s="76"/>
      <c r="L754" s="76"/>
      <c r="M754" s="76"/>
      <c r="N754" s="76"/>
      <c r="O754" s="76"/>
      <c r="P754" s="76"/>
      <c r="Q754" s="76"/>
      <c r="R754" s="76"/>
      <c r="S754" s="76"/>
      <c r="T754" s="76"/>
      <c r="U754" s="76"/>
      <c r="V754" s="76"/>
      <c r="W754" s="76"/>
      <c r="X754" s="76"/>
      <c r="Y754" s="76"/>
      <c r="Z754" s="76"/>
    </row>
    <row r="755">
      <c r="J755" s="76"/>
      <c r="K755" s="76"/>
      <c r="L755" s="76"/>
      <c r="M755" s="76"/>
      <c r="N755" s="76"/>
      <c r="O755" s="76"/>
      <c r="P755" s="76"/>
      <c r="Q755" s="76"/>
      <c r="R755" s="76"/>
      <c r="S755" s="76"/>
      <c r="T755" s="76"/>
      <c r="U755" s="76"/>
      <c r="V755" s="76"/>
      <c r="W755" s="76"/>
      <c r="X755" s="76"/>
      <c r="Y755" s="76"/>
      <c r="Z755" s="76"/>
    </row>
    <row r="756">
      <c r="J756" s="76"/>
      <c r="K756" s="76"/>
      <c r="L756" s="76"/>
      <c r="M756" s="76"/>
      <c r="N756" s="76"/>
      <c r="O756" s="76"/>
      <c r="P756" s="76"/>
      <c r="Q756" s="76"/>
      <c r="R756" s="76"/>
      <c r="S756" s="76"/>
      <c r="T756" s="76"/>
      <c r="U756" s="76"/>
      <c r="V756" s="76"/>
      <c r="W756" s="76"/>
      <c r="X756" s="76"/>
      <c r="Y756" s="76"/>
      <c r="Z756" s="76"/>
    </row>
    <row r="757">
      <c r="J757" s="76"/>
      <c r="K757" s="76"/>
      <c r="L757" s="76"/>
      <c r="M757" s="76"/>
      <c r="N757" s="76"/>
      <c r="O757" s="76"/>
      <c r="P757" s="76"/>
      <c r="Q757" s="76"/>
      <c r="R757" s="76"/>
      <c r="S757" s="76"/>
      <c r="T757" s="76"/>
      <c r="U757" s="76"/>
      <c r="V757" s="76"/>
      <c r="W757" s="76"/>
      <c r="X757" s="76"/>
      <c r="Y757" s="76"/>
      <c r="Z757" s="76"/>
    </row>
    <row r="758">
      <c r="J758" s="76"/>
      <c r="K758" s="76"/>
      <c r="L758" s="76"/>
      <c r="M758" s="76"/>
      <c r="N758" s="76"/>
      <c r="O758" s="76"/>
      <c r="P758" s="76"/>
      <c r="Q758" s="76"/>
      <c r="R758" s="76"/>
      <c r="S758" s="76"/>
      <c r="T758" s="76"/>
      <c r="U758" s="76"/>
      <c r="V758" s="76"/>
      <c r="W758" s="76"/>
      <c r="X758" s="76"/>
      <c r="Y758" s="76"/>
      <c r="Z758" s="76"/>
    </row>
    <row r="759">
      <c r="J759" s="76"/>
      <c r="K759" s="76"/>
      <c r="L759" s="76"/>
      <c r="M759" s="76"/>
      <c r="N759" s="76"/>
      <c r="O759" s="76"/>
      <c r="P759" s="76"/>
      <c r="Q759" s="76"/>
      <c r="R759" s="76"/>
      <c r="S759" s="76"/>
      <c r="T759" s="76"/>
      <c r="U759" s="76"/>
      <c r="V759" s="76"/>
      <c r="W759" s="76"/>
      <c r="X759" s="76"/>
      <c r="Y759" s="76"/>
      <c r="Z759" s="76"/>
    </row>
    <row r="760">
      <c r="J760" s="76"/>
      <c r="K760" s="76"/>
      <c r="L760" s="76"/>
      <c r="M760" s="76"/>
      <c r="N760" s="76"/>
      <c r="O760" s="76"/>
      <c r="P760" s="76"/>
      <c r="Q760" s="76"/>
      <c r="R760" s="76"/>
      <c r="S760" s="76"/>
      <c r="T760" s="76"/>
      <c r="U760" s="76"/>
      <c r="V760" s="76"/>
      <c r="W760" s="76"/>
      <c r="X760" s="76"/>
      <c r="Y760" s="76"/>
      <c r="Z760" s="76"/>
    </row>
    <row r="761">
      <c r="J761" s="76"/>
      <c r="K761" s="76"/>
      <c r="L761" s="76"/>
      <c r="M761" s="76"/>
      <c r="N761" s="76"/>
      <c r="O761" s="76"/>
      <c r="P761" s="76"/>
      <c r="Q761" s="76"/>
      <c r="R761" s="76"/>
      <c r="S761" s="76"/>
      <c r="T761" s="76"/>
      <c r="U761" s="76"/>
      <c r="V761" s="76"/>
      <c r="W761" s="76"/>
      <c r="X761" s="76"/>
      <c r="Y761" s="76"/>
      <c r="Z761" s="76"/>
    </row>
    <row r="762">
      <c r="J762" s="76"/>
      <c r="K762" s="76"/>
      <c r="L762" s="76"/>
      <c r="M762" s="76"/>
      <c r="N762" s="76"/>
      <c r="O762" s="76"/>
      <c r="P762" s="76"/>
      <c r="Q762" s="76"/>
      <c r="R762" s="76"/>
      <c r="S762" s="76"/>
      <c r="T762" s="76"/>
      <c r="U762" s="76"/>
      <c r="V762" s="76"/>
      <c r="W762" s="76"/>
      <c r="X762" s="76"/>
      <c r="Y762" s="76"/>
      <c r="Z762" s="76"/>
    </row>
    <row r="763">
      <c r="J763" s="76"/>
      <c r="K763" s="76"/>
      <c r="L763" s="76"/>
      <c r="M763" s="76"/>
      <c r="N763" s="76"/>
      <c r="O763" s="76"/>
      <c r="P763" s="76"/>
      <c r="Q763" s="76"/>
      <c r="R763" s="76"/>
      <c r="S763" s="76"/>
      <c r="T763" s="76"/>
      <c r="U763" s="76"/>
      <c r="V763" s="76"/>
      <c r="W763" s="76"/>
      <c r="X763" s="76"/>
      <c r="Y763" s="76"/>
      <c r="Z763" s="76"/>
    </row>
    <row r="764">
      <c r="J764" s="76"/>
      <c r="K764" s="76"/>
      <c r="L764" s="76"/>
      <c r="M764" s="76"/>
      <c r="N764" s="76"/>
      <c r="O764" s="76"/>
      <c r="P764" s="76"/>
      <c r="Q764" s="76"/>
      <c r="R764" s="76"/>
      <c r="S764" s="76"/>
      <c r="T764" s="76"/>
      <c r="U764" s="76"/>
      <c r="V764" s="76"/>
      <c r="W764" s="76"/>
      <c r="X764" s="76"/>
      <c r="Y764" s="76"/>
      <c r="Z764" s="76"/>
    </row>
    <row r="765">
      <c r="J765" s="76"/>
      <c r="K765" s="76"/>
      <c r="L765" s="76"/>
      <c r="M765" s="76"/>
      <c r="N765" s="76"/>
      <c r="O765" s="76"/>
      <c r="P765" s="76"/>
      <c r="Q765" s="76"/>
      <c r="R765" s="76"/>
      <c r="S765" s="76"/>
      <c r="T765" s="76"/>
      <c r="U765" s="76"/>
      <c r="V765" s="76"/>
      <c r="W765" s="76"/>
      <c r="X765" s="76"/>
      <c r="Y765" s="76"/>
      <c r="Z765" s="76"/>
    </row>
    <row r="766">
      <c r="J766" s="76"/>
      <c r="K766" s="76"/>
      <c r="L766" s="76"/>
      <c r="M766" s="76"/>
      <c r="N766" s="76"/>
      <c r="O766" s="76"/>
      <c r="P766" s="76"/>
      <c r="Q766" s="76"/>
      <c r="R766" s="76"/>
      <c r="S766" s="76"/>
      <c r="T766" s="76"/>
      <c r="U766" s="76"/>
      <c r="V766" s="76"/>
      <c r="W766" s="76"/>
      <c r="X766" s="76"/>
      <c r="Y766" s="76"/>
      <c r="Z766" s="76"/>
    </row>
    <row r="767">
      <c r="J767" s="76"/>
      <c r="K767" s="76"/>
      <c r="L767" s="76"/>
      <c r="M767" s="76"/>
      <c r="N767" s="76"/>
      <c r="O767" s="76"/>
      <c r="P767" s="76"/>
      <c r="Q767" s="76"/>
      <c r="R767" s="76"/>
      <c r="S767" s="76"/>
      <c r="T767" s="76"/>
      <c r="U767" s="76"/>
      <c r="V767" s="76"/>
      <c r="W767" s="76"/>
      <c r="X767" s="76"/>
      <c r="Y767" s="76"/>
      <c r="Z767" s="76"/>
    </row>
    <row r="768">
      <c r="J768" s="76"/>
      <c r="K768" s="76"/>
      <c r="L768" s="76"/>
      <c r="M768" s="76"/>
      <c r="N768" s="76"/>
      <c r="O768" s="76"/>
      <c r="P768" s="76"/>
      <c r="Q768" s="76"/>
      <c r="R768" s="76"/>
      <c r="S768" s="76"/>
      <c r="T768" s="76"/>
      <c r="U768" s="76"/>
      <c r="V768" s="76"/>
      <c r="W768" s="76"/>
      <c r="X768" s="76"/>
      <c r="Y768" s="76"/>
      <c r="Z768" s="76"/>
    </row>
    <row r="769">
      <c r="J769" s="76"/>
      <c r="K769" s="76"/>
      <c r="L769" s="76"/>
      <c r="M769" s="76"/>
      <c r="N769" s="76"/>
      <c r="O769" s="76"/>
      <c r="P769" s="76"/>
      <c r="Q769" s="76"/>
      <c r="R769" s="76"/>
      <c r="S769" s="76"/>
      <c r="T769" s="76"/>
      <c r="U769" s="76"/>
      <c r="V769" s="76"/>
      <c r="W769" s="76"/>
      <c r="X769" s="76"/>
      <c r="Y769" s="76"/>
      <c r="Z769" s="76"/>
    </row>
    <row r="770">
      <c r="J770" s="76"/>
      <c r="K770" s="76"/>
      <c r="L770" s="76"/>
      <c r="M770" s="76"/>
      <c r="N770" s="76"/>
      <c r="O770" s="76"/>
      <c r="P770" s="76"/>
      <c r="Q770" s="76"/>
      <c r="R770" s="76"/>
      <c r="S770" s="76"/>
      <c r="T770" s="76"/>
      <c r="U770" s="76"/>
      <c r="V770" s="76"/>
      <c r="W770" s="76"/>
      <c r="X770" s="76"/>
      <c r="Y770" s="76"/>
      <c r="Z770" s="76"/>
    </row>
    <row r="771">
      <c r="J771" s="76"/>
      <c r="K771" s="76"/>
      <c r="L771" s="76"/>
      <c r="M771" s="76"/>
      <c r="N771" s="76"/>
      <c r="O771" s="76"/>
      <c r="P771" s="76"/>
      <c r="Q771" s="76"/>
      <c r="R771" s="76"/>
      <c r="S771" s="76"/>
      <c r="T771" s="76"/>
      <c r="U771" s="76"/>
      <c r="V771" s="76"/>
      <c r="W771" s="76"/>
      <c r="X771" s="76"/>
      <c r="Y771" s="76"/>
      <c r="Z771" s="76"/>
    </row>
    <row r="772">
      <c r="J772" s="76"/>
      <c r="K772" s="76"/>
      <c r="L772" s="76"/>
      <c r="M772" s="76"/>
      <c r="N772" s="76"/>
      <c r="O772" s="76"/>
      <c r="P772" s="76"/>
      <c r="Q772" s="76"/>
      <c r="R772" s="76"/>
      <c r="S772" s="76"/>
      <c r="T772" s="76"/>
      <c r="U772" s="76"/>
      <c r="V772" s="76"/>
      <c r="W772" s="76"/>
      <c r="X772" s="76"/>
      <c r="Y772" s="76"/>
      <c r="Z772" s="76"/>
    </row>
    <row r="773">
      <c r="J773" s="76"/>
      <c r="K773" s="76"/>
      <c r="L773" s="76"/>
      <c r="M773" s="76"/>
      <c r="N773" s="76"/>
      <c r="O773" s="76"/>
      <c r="P773" s="76"/>
      <c r="Q773" s="76"/>
      <c r="R773" s="76"/>
      <c r="S773" s="76"/>
      <c r="T773" s="76"/>
      <c r="U773" s="76"/>
      <c r="V773" s="76"/>
      <c r="W773" s="76"/>
      <c r="X773" s="76"/>
      <c r="Y773" s="76"/>
      <c r="Z773" s="76"/>
    </row>
    <row r="774">
      <c r="J774" s="76"/>
      <c r="K774" s="76"/>
      <c r="L774" s="76"/>
      <c r="M774" s="76"/>
      <c r="N774" s="76"/>
      <c r="O774" s="76"/>
      <c r="P774" s="76"/>
      <c r="Q774" s="76"/>
      <c r="R774" s="76"/>
      <c r="S774" s="76"/>
      <c r="T774" s="76"/>
      <c r="U774" s="76"/>
      <c r="V774" s="76"/>
      <c r="W774" s="76"/>
      <c r="X774" s="76"/>
      <c r="Y774" s="76"/>
      <c r="Z774" s="76"/>
    </row>
    <row r="775">
      <c r="J775" s="76"/>
      <c r="K775" s="76"/>
      <c r="L775" s="76"/>
      <c r="M775" s="76"/>
      <c r="N775" s="76"/>
      <c r="O775" s="76"/>
      <c r="P775" s="76"/>
      <c r="Q775" s="76"/>
      <c r="R775" s="76"/>
      <c r="S775" s="76"/>
      <c r="T775" s="76"/>
      <c r="U775" s="76"/>
      <c r="V775" s="76"/>
      <c r="W775" s="76"/>
      <c r="X775" s="76"/>
      <c r="Y775" s="76"/>
      <c r="Z775" s="76"/>
    </row>
    <row r="776">
      <c r="J776" s="76"/>
      <c r="K776" s="76"/>
      <c r="L776" s="76"/>
      <c r="M776" s="76"/>
      <c r="N776" s="76"/>
      <c r="O776" s="76"/>
      <c r="P776" s="76"/>
      <c r="Q776" s="76"/>
      <c r="R776" s="76"/>
      <c r="S776" s="76"/>
      <c r="T776" s="76"/>
      <c r="U776" s="76"/>
      <c r="V776" s="76"/>
      <c r="W776" s="76"/>
      <c r="X776" s="76"/>
      <c r="Y776" s="76"/>
      <c r="Z776" s="76"/>
    </row>
    <row r="777">
      <c r="J777" s="76"/>
      <c r="K777" s="76"/>
      <c r="L777" s="76"/>
      <c r="M777" s="76"/>
      <c r="N777" s="76"/>
      <c r="O777" s="76"/>
      <c r="P777" s="76"/>
      <c r="Q777" s="76"/>
      <c r="R777" s="76"/>
      <c r="S777" s="76"/>
      <c r="T777" s="76"/>
      <c r="U777" s="76"/>
      <c r="V777" s="76"/>
      <c r="W777" s="76"/>
      <c r="X777" s="76"/>
      <c r="Y777" s="76"/>
      <c r="Z777" s="76"/>
    </row>
    <row r="778">
      <c r="J778" s="76"/>
      <c r="K778" s="76"/>
      <c r="L778" s="76"/>
      <c r="M778" s="76"/>
      <c r="N778" s="76"/>
      <c r="O778" s="76"/>
      <c r="P778" s="76"/>
      <c r="Q778" s="76"/>
      <c r="R778" s="76"/>
      <c r="S778" s="76"/>
      <c r="T778" s="76"/>
      <c r="U778" s="76"/>
      <c r="V778" s="76"/>
      <c r="W778" s="76"/>
      <c r="X778" s="76"/>
      <c r="Y778" s="76"/>
      <c r="Z778" s="76"/>
    </row>
    <row r="779">
      <c r="J779" s="76"/>
      <c r="K779" s="76"/>
      <c r="L779" s="76"/>
      <c r="M779" s="76"/>
      <c r="N779" s="76"/>
      <c r="O779" s="76"/>
      <c r="P779" s="76"/>
      <c r="Q779" s="76"/>
      <c r="R779" s="76"/>
      <c r="S779" s="76"/>
      <c r="T779" s="76"/>
      <c r="U779" s="76"/>
      <c r="V779" s="76"/>
      <c r="W779" s="76"/>
      <c r="X779" s="76"/>
      <c r="Y779" s="76"/>
      <c r="Z779" s="76"/>
    </row>
    <row r="780">
      <c r="J780" s="76"/>
      <c r="K780" s="76"/>
      <c r="L780" s="76"/>
      <c r="M780" s="76"/>
      <c r="N780" s="76"/>
      <c r="O780" s="76"/>
      <c r="P780" s="76"/>
      <c r="Q780" s="76"/>
      <c r="R780" s="76"/>
      <c r="S780" s="76"/>
      <c r="T780" s="76"/>
      <c r="U780" s="76"/>
      <c r="V780" s="76"/>
      <c r="W780" s="76"/>
      <c r="X780" s="76"/>
      <c r="Y780" s="76"/>
      <c r="Z780" s="76"/>
    </row>
    <row r="781">
      <c r="J781" s="76"/>
      <c r="K781" s="76"/>
      <c r="L781" s="76"/>
      <c r="M781" s="76"/>
      <c r="N781" s="76"/>
      <c r="O781" s="76"/>
      <c r="P781" s="76"/>
      <c r="Q781" s="76"/>
      <c r="R781" s="76"/>
      <c r="S781" s="76"/>
      <c r="T781" s="76"/>
      <c r="U781" s="76"/>
      <c r="V781" s="76"/>
      <c r="W781" s="76"/>
      <c r="X781" s="76"/>
      <c r="Y781" s="76"/>
      <c r="Z781" s="76"/>
    </row>
    <row r="782">
      <c r="J782" s="76"/>
      <c r="K782" s="76"/>
      <c r="L782" s="76"/>
      <c r="M782" s="76"/>
      <c r="N782" s="76"/>
      <c r="O782" s="76"/>
      <c r="P782" s="76"/>
      <c r="Q782" s="76"/>
      <c r="R782" s="76"/>
      <c r="S782" s="76"/>
      <c r="T782" s="76"/>
      <c r="U782" s="76"/>
      <c r="V782" s="76"/>
      <c r="W782" s="76"/>
      <c r="X782" s="76"/>
      <c r="Y782" s="76"/>
      <c r="Z782" s="76"/>
    </row>
    <row r="783">
      <c r="J783" s="76"/>
      <c r="K783" s="76"/>
      <c r="L783" s="76"/>
      <c r="M783" s="76"/>
      <c r="N783" s="76"/>
      <c r="O783" s="76"/>
      <c r="P783" s="76"/>
      <c r="Q783" s="76"/>
      <c r="R783" s="76"/>
      <c r="S783" s="76"/>
      <c r="T783" s="76"/>
      <c r="U783" s="76"/>
      <c r="V783" s="76"/>
      <c r="W783" s="76"/>
      <c r="X783" s="76"/>
      <c r="Y783" s="76"/>
      <c r="Z783" s="76"/>
    </row>
    <row r="784">
      <c r="J784" s="76"/>
      <c r="K784" s="76"/>
      <c r="L784" s="76"/>
      <c r="M784" s="76"/>
      <c r="N784" s="76"/>
      <c r="O784" s="76"/>
      <c r="P784" s="76"/>
      <c r="Q784" s="76"/>
      <c r="R784" s="76"/>
      <c r="S784" s="76"/>
      <c r="T784" s="76"/>
      <c r="U784" s="76"/>
      <c r="V784" s="76"/>
      <c r="W784" s="76"/>
      <c r="X784" s="76"/>
      <c r="Y784" s="76"/>
      <c r="Z784" s="76"/>
    </row>
    <row r="785">
      <c r="J785" s="76"/>
      <c r="K785" s="76"/>
      <c r="L785" s="76"/>
      <c r="M785" s="76"/>
      <c r="N785" s="76"/>
      <c r="O785" s="76"/>
      <c r="P785" s="76"/>
      <c r="Q785" s="76"/>
      <c r="R785" s="76"/>
      <c r="S785" s="76"/>
      <c r="T785" s="76"/>
      <c r="U785" s="76"/>
      <c r="V785" s="76"/>
      <c r="W785" s="76"/>
      <c r="X785" s="76"/>
      <c r="Y785" s="76"/>
      <c r="Z785" s="76"/>
    </row>
    <row r="786">
      <c r="J786" s="76"/>
      <c r="K786" s="76"/>
      <c r="L786" s="76"/>
      <c r="M786" s="76"/>
      <c r="N786" s="76"/>
      <c r="O786" s="76"/>
      <c r="P786" s="76"/>
      <c r="Q786" s="76"/>
      <c r="R786" s="76"/>
      <c r="S786" s="76"/>
      <c r="T786" s="76"/>
      <c r="U786" s="76"/>
      <c r="V786" s="76"/>
      <c r="W786" s="76"/>
      <c r="X786" s="76"/>
      <c r="Y786" s="76"/>
      <c r="Z786" s="76"/>
    </row>
    <row r="787">
      <c r="J787" s="76"/>
      <c r="K787" s="76"/>
      <c r="L787" s="76"/>
      <c r="M787" s="76"/>
      <c r="N787" s="76"/>
      <c r="O787" s="76"/>
      <c r="P787" s="76"/>
      <c r="Q787" s="76"/>
      <c r="R787" s="76"/>
      <c r="S787" s="76"/>
      <c r="T787" s="76"/>
      <c r="U787" s="76"/>
      <c r="V787" s="76"/>
      <c r="W787" s="76"/>
      <c r="X787" s="76"/>
      <c r="Y787" s="76"/>
      <c r="Z787" s="76"/>
    </row>
    <row r="788">
      <c r="J788" s="76"/>
      <c r="K788" s="76"/>
      <c r="L788" s="76"/>
      <c r="M788" s="76"/>
      <c r="N788" s="76"/>
      <c r="O788" s="76"/>
      <c r="P788" s="76"/>
      <c r="Q788" s="76"/>
      <c r="R788" s="76"/>
      <c r="S788" s="76"/>
      <c r="T788" s="76"/>
      <c r="U788" s="76"/>
      <c r="V788" s="76"/>
      <c r="W788" s="76"/>
      <c r="X788" s="76"/>
      <c r="Y788" s="76"/>
      <c r="Z788" s="76"/>
    </row>
    <row r="789">
      <c r="J789" s="76"/>
      <c r="K789" s="76"/>
      <c r="L789" s="76"/>
      <c r="M789" s="76"/>
      <c r="N789" s="76"/>
      <c r="O789" s="76"/>
      <c r="P789" s="76"/>
      <c r="Q789" s="76"/>
      <c r="R789" s="76"/>
      <c r="S789" s="76"/>
      <c r="T789" s="76"/>
      <c r="U789" s="76"/>
      <c r="V789" s="76"/>
      <c r="W789" s="76"/>
      <c r="X789" s="76"/>
      <c r="Y789" s="76"/>
      <c r="Z789" s="76"/>
    </row>
    <row r="790">
      <c r="J790" s="76"/>
      <c r="K790" s="76"/>
      <c r="L790" s="76"/>
      <c r="M790" s="76"/>
      <c r="N790" s="76"/>
      <c r="O790" s="76"/>
      <c r="P790" s="76"/>
      <c r="Q790" s="76"/>
      <c r="R790" s="76"/>
      <c r="S790" s="76"/>
      <c r="T790" s="76"/>
      <c r="U790" s="76"/>
      <c r="V790" s="76"/>
      <c r="W790" s="76"/>
      <c r="X790" s="76"/>
      <c r="Y790" s="76"/>
      <c r="Z790" s="76"/>
    </row>
    <row r="791">
      <c r="J791" s="76"/>
      <c r="K791" s="76"/>
      <c r="L791" s="76"/>
      <c r="M791" s="76"/>
      <c r="N791" s="76"/>
      <c r="O791" s="76"/>
      <c r="P791" s="76"/>
      <c r="Q791" s="76"/>
      <c r="R791" s="76"/>
      <c r="S791" s="76"/>
      <c r="T791" s="76"/>
      <c r="U791" s="76"/>
      <c r="V791" s="76"/>
      <c r="W791" s="76"/>
      <c r="X791" s="76"/>
      <c r="Y791" s="76"/>
      <c r="Z791" s="76"/>
    </row>
    <row r="792">
      <c r="J792" s="76"/>
      <c r="K792" s="76"/>
      <c r="L792" s="76"/>
      <c r="M792" s="76"/>
      <c r="N792" s="76"/>
      <c r="O792" s="76"/>
      <c r="P792" s="76"/>
      <c r="Q792" s="76"/>
      <c r="R792" s="76"/>
      <c r="S792" s="76"/>
      <c r="T792" s="76"/>
      <c r="U792" s="76"/>
      <c r="V792" s="76"/>
      <c r="W792" s="76"/>
      <c r="X792" s="76"/>
      <c r="Y792" s="76"/>
      <c r="Z792" s="76"/>
    </row>
    <row r="793">
      <c r="J793" s="76"/>
      <c r="K793" s="76"/>
      <c r="L793" s="76"/>
      <c r="M793" s="76"/>
      <c r="N793" s="76"/>
      <c r="O793" s="76"/>
      <c r="P793" s="76"/>
      <c r="Q793" s="76"/>
      <c r="R793" s="76"/>
      <c r="S793" s="76"/>
      <c r="T793" s="76"/>
      <c r="U793" s="76"/>
      <c r="V793" s="76"/>
      <c r="W793" s="76"/>
      <c r="X793" s="76"/>
      <c r="Y793" s="76"/>
      <c r="Z793" s="76"/>
    </row>
    <row r="794">
      <c r="J794" s="76"/>
      <c r="K794" s="76"/>
      <c r="L794" s="76"/>
      <c r="M794" s="76"/>
      <c r="N794" s="76"/>
      <c r="O794" s="76"/>
      <c r="P794" s="76"/>
      <c r="Q794" s="76"/>
      <c r="R794" s="76"/>
      <c r="S794" s="76"/>
      <c r="T794" s="76"/>
      <c r="U794" s="76"/>
      <c r="V794" s="76"/>
      <c r="W794" s="76"/>
      <c r="X794" s="76"/>
      <c r="Y794" s="76"/>
      <c r="Z794" s="76"/>
    </row>
    <row r="795">
      <c r="J795" s="76"/>
      <c r="K795" s="76"/>
      <c r="L795" s="76"/>
      <c r="M795" s="76"/>
      <c r="N795" s="76"/>
      <c r="O795" s="76"/>
      <c r="P795" s="76"/>
      <c r="Q795" s="76"/>
      <c r="R795" s="76"/>
      <c r="S795" s="76"/>
      <c r="T795" s="76"/>
      <c r="U795" s="76"/>
      <c r="V795" s="76"/>
      <c r="W795" s="76"/>
      <c r="X795" s="76"/>
      <c r="Y795" s="76"/>
      <c r="Z795" s="76"/>
    </row>
    <row r="796">
      <c r="J796" s="76"/>
      <c r="K796" s="76"/>
      <c r="L796" s="76"/>
      <c r="M796" s="76"/>
      <c r="N796" s="76"/>
      <c r="O796" s="76"/>
      <c r="P796" s="76"/>
      <c r="Q796" s="76"/>
      <c r="R796" s="76"/>
      <c r="S796" s="76"/>
      <c r="T796" s="76"/>
      <c r="U796" s="76"/>
      <c r="V796" s="76"/>
      <c r="W796" s="76"/>
      <c r="X796" s="76"/>
      <c r="Y796" s="76"/>
      <c r="Z796" s="76"/>
    </row>
    <row r="797">
      <c r="J797" s="76"/>
      <c r="K797" s="76"/>
      <c r="L797" s="76"/>
      <c r="M797" s="76"/>
      <c r="N797" s="76"/>
      <c r="O797" s="76"/>
      <c r="P797" s="76"/>
      <c r="Q797" s="76"/>
      <c r="R797" s="76"/>
      <c r="S797" s="76"/>
      <c r="T797" s="76"/>
      <c r="U797" s="76"/>
      <c r="V797" s="76"/>
      <c r="W797" s="76"/>
      <c r="X797" s="76"/>
      <c r="Y797" s="76"/>
      <c r="Z797" s="76"/>
    </row>
    <row r="798">
      <c r="J798" s="76"/>
      <c r="K798" s="76"/>
      <c r="L798" s="76"/>
      <c r="M798" s="76"/>
      <c r="N798" s="76"/>
      <c r="O798" s="76"/>
      <c r="P798" s="76"/>
      <c r="Q798" s="76"/>
      <c r="R798" s="76"/>
      <c r="S798" s="76"/>
      <c r="T798" s="76"/>
      <c r="U798" s="76"/>
      <c r="V798" s="76"/>
      <c r="W798" s="76"/>
      <c r="X798" s="76"/>
      <c r="Y798" s="76"/>
      <c r="Z798" s="76"/>
    </row>
    <row r="799">
      <c r="J799" s="76"/>
      <c r="K799" s="76"/>
      <c r="L799" s="76"/>
      <c r="M799" s="76"/>
      <c r="N799" s="76"/>
      <c r="O799" s="76"/>
      <c r="P799" s="76"/>
      <c r="Q799" s="76"/>
      <c r="R799" s="76"/>
      <c r="S799" s="76"/>
      <c r="T799" s="76"/>
      <c r="U799" s="76"/>
      <c r="V799" s="76"/>
      <c r="W799" s="76"/>
      <c r="X799" s="76"/>
      <c r="Y799" s="76"/>
      <c r="Z799" s="76"/>
    </row>
    <row r="800">
      <c r="J800" s="76"/>
      <c r="K800" s="76"/>
      <c r="L800" s="76"/>
      <c r="M800" s="76"/>
      <c r="N800" s="76"/>
      <c r="O800" s="76"/>
      <c r="P800" s="76"/>
      <c r="Q800" s="76"/>
      <c r="R800" s="76"/>
      <c r="S800" s="76"/>
      <c r="T800" s="76"/>
      <c r="U800" s="76"/>
      <c r="V800" s="76"/>
      <c r="W800" s="76"/>
      <c r="X800" s="76"/>
      <c r="Y800" s="76"/>
      <c r="Z800" s="76"/>
    </row>
    <row r="801">
      <c r="J801" s="76"/>
      <c r="K801" s="76"/>
      <c r="L801" s="76"/>
      <c r="M801" s="76"/>
      <c r="N801" s="76"/>
      <c r="O801" s="76"/>
      <c r="P801" s="76"/>
      <c r="Q801" s="76"/>
      <c r="R801" s="76"/>
      <c r="S801" s="76"/>
      <c r="T801" s="76"/>
      <c r="U801" s="76"/>
      <c r="V801" s="76"/>
      <c r="W801" s="76"/>
      <c r="X801" s="76"/>
      <c r="Y801" s="76"/>
      <c r="Z801" s="76"/>
    </row>
    <row r="802">
      <c r="J802" s="76"/>
      <c r="K802" s="76"/>
      <c r="L802" s="76"/>
      <c r="M802" s="76"/>
      <c r="N802" s="76"/>
      <c r="O802" s="76"/>
      <c r="P802" s="76"/>
      <c r="Q802" s="76"/>
      <c r="R802" s="76"/>
      <c r="S802" s="76"/>
      <c r="T802" s="76"/>
      <c r="U802" s="76"/>
      <c r="V802" s="76"/>
      <c r="W802" s="76"/>
      <c r="X802" s="76"/>
      <c r="Y802" s="76"/>
      <c r="Z802" s="76"/>
    </row>
    <row r="803">
      <c r="J803" s="76"/>
      <c r="K803" s="76"/>
      <c r="L803" s="76"/>
      <c r="M803" s="76"/>
      <c r="N803" s="76"/>
      <c r="O803" s="76"/>
      <c r="P803" s="76"/>
      <c r="Q803" s="76"/>
      <c r="R803" s="76"/>
      <c r="S803" s="76"/>
      <c r="T803" s="76"/>
      <c r="U803" s="76"/>
      <c r="V803" s="76"/>
      <c r="W803" s="76"/>
      <c r="X803" s="76"/>
      <c r="Y803" s="76"/>
      <c r="Z803" s="76"/>
    </row>
    <row r="804">
      <c r="J804" s="76"/>
      <c r="K804" s="76"/>
      <c r="L804" s="76"/>
      <c r="M804" s="76"/>
      <c r="N804" s="76"/>
      <c r="O804" s="76"/>
      <c r="P804" s="76"/>
      <c r="Q804" s="76"/>
      <c r="R804" s="76"/>
      <c r="S804" s="76"/>
      <c r="T804" s="76"/>
      <c r="U804" s="76"/>
      <c r="V804" s="76"/>
      <c r="W804" s="76"/>
      <c r="X804" s="76"/>
      <c r="Y804" s="76"/>
      <c r="Z804" s="76"/>
    </row>
    <row r="805">
      <c r="J805" s="76"/>
      <c r="K805" s="76"/>
      <c r="L805" s="76"/>
      <c r="M805" s="76"/>
      <c r="N805" s="76"/>
      <c r="O805" s="76"/>
      <c r="P805" s="76"/>
      <c r="Q805" s="76"/>
      <c r="R805" s="76"/>
      <c r="S805" s="76"/>
      <c r="T805" s="76"/>
      <c r="U805" s="76"/>
      <c r="V805" s="76"/>
      <c r="W805" s="76"/>
      <c r="X805" s="76"/>
      <c r="Y805" s="76"/>
      <c r="Z805" s="76"/>
    </row>
    <row r="806">
      <c r="J806" s="76"/>
      <c r="K806" s="76"/>
      <c r="L806" s="76"/>
      <c r="M806" s="76"/>
      <c r="N806" s="76"/>
      <c r="O806" s="76"/>
      <c r="P806" s="76"/>
      <c r="Q806" s="76"/>
      <c r="R806" s="76"/>
      <c r="S806" s="76"/>
      <c r="T806" s="76"/>
      <c r="U806" s="76"/>
      <c r="V806" s="76"/>
      <c r="W806" s="76"/>
      <c r="X806" s="76"/>
      <c r="Y806" s="76"/>
      <c r="Z806" s="76"/>
    </row>
    <row r="807">
      <c r="J807" s="76"/>
      <c r="K807" s="76"/>
      <c r="L807" s="76"/>
      <c r="M807" s="76"/>
      <c r="N807" s="76"/>
      <c r="O807" s="76"/>
      <c r="P807" s="76"/>
      <c r="Q807" s="76"/>
      <c r="R807" s="76"/>
      <c r="S807" s="76"/>
      <c r="T807" s="76"/>
      <c r="U807" s="76"/>
      <c r="V807" s="76"/>
      <c r="W807" s="76"/>
      <c r="X807" s="76"/>
      <c r="Y807" s="76"/>
      <c r="Z807" s="76"/>
    </row>
    <row r="808">
      <c r="J808" s="76"/>
      <c r="K808" s="76"/>
      <c r="L808" s="76"/>
      <c r="M808" s="76"/>
      <c r="N808" s="76"/>
      <c r="O808" s="76"/>
      <c r="P808" s="76"/>
      <c r="Q808" s="76"/>
      <c r="R808" s="76"/>
      <c r="S808" s="76"/>
      <c r="T808" s="76"/>
      <c r="U808" s="76"/>
      <c r="V808" s="76"/>
      <c r="W808" s="76"/>
      <c r="X808" s="76"/>
      <c r="Y808" s="76"/>
      <c r="Z808" s="76"/>
    </row>
    <row r="809">
      <c r="J809" s="76"/>
      <c r="K809" s="76"/>
      <c r="L809" s="76"/>
      <c r="M809" s="76"/>
      <c r="N809" s="76"/>
      <c r="O809" s="76"/>
      <c r="P809" s="76"/>
      <c r="Q809" s="76"/>
      <c r="R809" s="76"/>
      <c r="S809" s="76"/>
      <c r="T809" s="76"/>
      <c r="U809" s="76"/>
      <c r="V809" s="76"/>
      <c r="W809" s="76"/>
      <c r="X809" s="76"/>
      <c r="Y809" s="76"/>
      <c r="Z809" s="76"/>
    </row>
    <row r="810">
      <c r="J810" s="76"/>
      <c r="K810" s="76"/>
      <c r="L810" s="76"/>
      <c r="M810" s="76"/>
      <c r="N810" s="76"/>
      <c r="O810" s="76"/>
      <c r="P810" s="76"/>
      <c r="Q810" s="76"/>
      <c r="R810" s="76"/>
      <c r="S810" s="76"/>
      <c r="T810" s="76"/>
      <c r="U810" s="76"/>
      <c r="V810" s="76"/>
      <c r="W810" s="76"/>
      <c r="X810" s="76"/>
      <c r="Y810" s="76"/>
      <c r="Z810" s="76"/>
    </row>
    <row r="811">
      <c r="J811" s="76"/>
      <c r="K811" s="76"/>
      <c r="L811" s="76"/>
      <c r="M811" s="76"/>
      <c r="N811" s="76"/>
      <c r="O811" s="76"/>
      <c r="P811" s="76"/>
      <c r="Q811" s="76"/>
      <c r="R811" s="76"/>
      <c r="S811" s="76"/>
      <c r="T811" s="76"/>
      <c r="U811" s="76"/>
      <c r="V811" s="76"/>
      <c r="W811" s="76"/>
      <c r="X811" s="76"/>
      <c r="Y811" s="76"/>
      <c r="Z811" s="76"/>
    </row>
    <row r="812">
      <c r="J812" s="76"/>
      <c r="K812" s="76"/>
      <c r="L812" s="76"/>
      <c r="M812" s="76"/>
      <c r="N812" s="76"/>
      <c r="O812" s="76"/>
      <c r="P812" s="76"/>
      <c r="Q812" s="76"/>
      <c r="R812" s="76"/>
      <c r="S812" s="76"/>
      <c r="T812" s="76"/>
      <c r="U812" s="76"/>
      <c r="V812" s="76"/>
      <c r="W812" s="76"/>
      <c r="X812" s="76"/>
      <c r="Y812" s="76"/>
      <c r="Z812" s="76"/>
    </row>
    <row r="813">
      <c r="J813" s="76"/>
      <c r="K813" s="76"/>
      <c r="L813" s="76"/>
      <c r="M813" s="76"/>
      <c r="N813" s="76"/>
      <c r="O813" s="76"/>
      <c r="P813" s="76"/>
      <c r="Q813" s="76"/>
      <c r="R813" s="76"/>
      <c r="S813" s="76"/>
      <c r="T813" s="76"/>
      <c r="U813" s="76"/>
      <c r="V813" s="76"/>
      <c r="W813" s="76"/>
      <c r="X813" s="76"/>
      <c r="Y813" s="76"/>
      <c r="Z813" s="76"/>
    </row>
    <row r="814">
      <c r="J814" s="76"/>
      <c r="K814" s="76"/>
      <c r="L814" s="76"/>
      <c r="M814" s="76"/>
      <c r="N814" s="76"/>
      <c r="O814" s="76"/>
      <c r="P814" s="76"/>
      <c r="Q814" s="76"/>
      <c r="R814" s="76"/>
      <c r="S814" s="76"/>
      <c r="T814" s="76"/>
      <c r="U814" s="76"/>
      <c r="V814" s="76"/>
      <c r="W814" s="76"/>
      <c r="X814" s="76"/>
      <c r="Y814" s="76"/>
      <c r="Z814" s="76"/>
    </row>
    <row r="815">
      <c r="J815" s="76"/>
      <c r="K815" s="76"/>
      <c r="L815" s="76"/>
      <c r="M815" s="76"/>
      <c r="N815" s="76"/>
      <c r="O815" s="76"/>
      <c r="P815" s="76"/>
      <c r="Q815" s="76"/>
      <c r="R815" s="76"/>
      <c r="S815" s="76"/>
      <c r="T815" s="76"/>
      <c r="U815" s="76"/>
      <c r="V815" s="76"/>
      <c r="W815" s="76"/>
      <c r="X815" s="76"/>
      <c r="Y815" s="76"/>
      <c r="Z815" s="76"/>
    </row>
    <row r="816">
      <c r="J816" s="76"/>
      <c r="K816" s="76"/>
      <c r="L816" s="76"/>
      <c r="M816" s="76"/>
      <c r="N816" s="76"/>
      <c r="O816" s="76"/>
      <c r="P816" s="76"/>
      <c r="Q816" s="76"/>
      <c r="R816" s="76"/>
      <c r="S816" s="76"/>
      <c r="T816" s="76"/>
      <c r="U816" s="76"/>
      <c r="V816" s="76"/>
      <c r="W816" s="76"/>
      <c r="X816" s="76"/>
      <c r="Y816" s="76"/>
      <c r="Z816" s="76"/>
    </row>
    <row r="817">
      <c r="J817" s="76"/>
      <c r="K817" s="76"/>
      <c r="L817" s="76"/>
      <c r="M817" s="76"/>
      <c r="N817" s="76"/>
      <c r="O817" s="76"/>
      <c r="P817" s="76"/>
      <c r="Q817" s="76"/>
      <c r="R817" s="76"/>
      <c r="S817" s="76"/>
      <c r="T817" s="76"/>
      <c r="U817" s="76"/>
      <c r="V817" s="76"/>
      <c r="W817" s="76"/>
      <c r="X817" s="76"/>
      <c r="Y817" s="76"/>
      <c r="Z817" s="76"/>
    </row>
    <row r="818">
      <c r="J818" s="76"/>
      <c r="K818" s="76"/>
      <c r="L818" s="76"/>
      <c r="M818" s="76"/>
      <c r="N818" s="76"/>
      <c r="O818" s="76"/>
      <c r="P818" s="76"/>
      <c r="Q818" s="76"/>
      <c r="R818" s="76"/>
      <c r="S818" s="76"/>
      <c r="T818" s="76"/>
      <c r="U818" s="76"/>
      <c r="V818" s="76"/>
      <c r="W818" s="76"/>
      <c r="X818" s="76"/>
      <c r="Y818" s="76"/>
      <c r="Z818" s="76"/>
    </row>
    <row r="819">
      <c r="J819" s="76"/>
      <c r="K819" s="76"/>
      <c r="L819" s="76"/>
      <c r="M819" s="76"/>
      <c r="N819" s="76"/>
      <c r="O819" s="76"/>
      <c r="P819" s="76"/>
      <c r="Q819" s="76"/>
      <c r="R819" s="76"/>
      <c r="S819" s="76"/>
      <c r="T819" s="76"/>
      <c r="U819" s="76"/>
      <c r="V819" s="76"/>
      <c r="W819" s="76"/>
      <c r="X819" s="76"/>
      <c r="Y819" s="76"/>
      <c r="Z819" s="76"/>
    </row>
    <row r="820">
      <c r="J820" s="76"/>
      <c r="K820" s="76"/>
      <c r="L820" s="76"/>
      <c r="M820" s="76"/>
      <c r="N820" s="76"/>
      <c r="O820" s="76"/>
      <c r="P820" s="76"/>
      <c r="Q820" s="76"/>
      <c r="R820" s="76"/>
      <c r="S820" s="76"/>
      <c r="T820" s="76"/>
      <c r="U820" s="76"/>
      <c r="V820" s="76"/>
      <c r="W820" s="76"/>
      <c r="X820" s="76"/>
      <c r="Y820" s="76"/>
      <c r="Z820" s="76"/>
    </row>
    <row r="821">
      <c r="J821" s="76"/>
      <c r="K821" s="76"/>
      <c r="L821" s="76"/>
      <c r="M821" s="76"/>
      <c r="N821" s="76"/>
      <c r="O821" s="76"/>
      <c r="P821" s="76"/>
      <c r="Q821" s="76"/>
      <c r="R821" s="76"/>
      <c r="S821" s="76"/>
      <c r="T821" s="76"/>
      <c r="U821" s="76"/>
      <c r="V821" s="76"/>
      <c r="W821" s="76"/>
      <c r="X821" s="76"/>
      <c r="Y821" s="76"/>
      <c r="Z821" s="76"/>
    </row>
    <row r="822">
      <c r="J822" s="76"/>
      <c r="K822" s="76"/>
      <c r="L822" s="76"/>
      <c r="M822" s="76"/>
      <c r="N822" s="76"/>
      <c r="O822" s="76"/>
      <c r="P822" s="76"/>
      <c r="Q822" s="76"/>
      <c r="R822" s="76"/>
      <c r="S822" s="76"/>
      <c r="T822" s="76"/>
      <c r="U822" s="76"/>
      <c r="V822" s="76"/>
      <c r="W822" s="76"/>
      <c r="X822" s="76"/>
      <c r="Y822" s="76"/>
      <c r="Z822" s="76"/>
    </row>
    <row r="823">
      <c r="J823" s="76"/>
      <c r="K823" s="76"/>
      <c r="L823" s="76"/>
      <c r="M823" s="76"/>
      <c r="N823" s="76"/>
      <c r="O823" s="76"/>
      <c r="P823" s="76"/>
      <c r="Q823" s="76"/>
      <c r="R823" s="76"/>
      <c r="S823" s="76"/>
      <c r="T823" s="76"/>
      <c r="U823" s="76"/>
      <c r="V823" s="76"/>
      <c r="W823" s="76"/>
      <c r="X823" s="76"/>
      <c r="Y823" s="76"/>
      <c r="Z823" s="76"/>
    </row>
    <row r="824">
      <c r="J824" s="76"/>
      <c r="K824" s="76"/>
      <c r="L824" s="76"/>
      <c r="M824" s="76"/>
      <c r="N824" s="76"/>
      <c r="O824" s="76"/>
      <c r="P824" s="76"/>
      <c r="Q824" s="76"/>
      <c r="R824" s="76"/>
      <c r="S824" s="76"/>
      <c r="T824" s="76"/>
      <c r="U824" s="76"/>
      <c r="V824" s="76"/>
      <c r="W824" s="76"/>
      <c r="X824" s="76"/>
      <c r="Y824" s="76"/>
      <c r="Z824" s="76"/>
    </row>
    <row r="825">
      <c r="J825" s="76"/>
      <c r="K825" s="76"/>
      <c r="L825" s="76"/>
      <c r="M825" s="76"/>
      <c r="N825" s="76"/>
      <c r="O825" s="76"/>
      <c r="P825" s="76"/>
      <c r="Q825" s="76"/>
      <c r="R825" s="76"/>
      <c r="S825" s="76"/>
      <c r="T825" s="76"/>
      <c r="U825" s="76"/>
      <c r="V825" s="76"/>
      <c r="W825" s="76"/>
      <c r="X825" s="76"/>
      <c r="Y825" s="76"/>
      <c r="Z825" s="76"/>
    </row>
    <row r="826">
      <c r="J826" s="76"/>
      <c r="K826" s="76"/>
      <c r="L826" s="76"/>
      <c r="M826" s="76"/>
      <c r="N826" s="76"/>
      <c r="O826" s="76"/>
      <c r="P826" s="76"/>
      <c r="Q826" s="76"/>
      <c r="R826" s="76"/>
      <c r="S826" s="76"/>
      <c r="T826" s="76"/>
      <c r="U826" s="76"/>
      <c r="V826" s="76"/>
      <c r="W826" s="76"/>
      <c r="X826" s="76"/>
      <c r="Y826" s="76"/>
      <c r="Z826" s="76"/>
    </row>
    <row r="827">
      <c r="J827" s="76"/>
      <c r="K827" s="76"/>
      <c r="L827" s="76"/>
      <c r="M827" s="76"/>
      <c r="N827" s="76"/>
      <c r="O827" s="76"/>
      <c r="P827" s="76"/>
      <c r="Q827" s="76"/>
      <c r="R827" s="76"/>
      <c r="S827" s="76"/>
      <c r="T827" s="76"/>
      <c r="U827" s="76"/>
      <c r="V827" s="76"/>
      <c r="W827" s="76"/>
      <c r="X827" s="76"/>
      <c r="Y827" s="76"/>
      <c r="Z827" s="76"/>
    </row>
    <row r="828">
      <c r="J828" s="76"/>
      <c r="K828" s="76"/>
      <c r="L828" s="76"/>
      <c r="M828" s="76"/>
      <c r="N828" s="76"/>
      <c r="O828" s="76"/>
      <c r="P828" s="76"/>
      <c r="Q828" s="76"/>
      <c r="R828" s="76"/>
      <c r="S828" s="76"/>
      <c r="T828" s="76"/>
      <c r="U828" s="76"/>
      <c r="V828" s="76"/>
      <c r="W828" s="76"/>
      <c r="X828" s="76"/>
      <c r="Y828" s="76"/>
      <c r="Z828" s="76"/>
    </row>
    <row r="829">
      <c r="J829" s="76"/>
      <c r="K829" s="76"/>
      <c r="L829" s="76"/>
      <c r="M829" s="76"/>
      <c r="N829" s="76"/>
      <c r="O829" s="76"/>
      <c r="P829" s="76"/>
      <c r="Q829" s="76"/>
      <c r="R829" s="76"/>
      <c r="S829" s="76"/>
      <c r="T829" s="76"/>
      <c r="U829" s="76"/>
      <c r="V829" s="76"/>
      <c r="W829" s="76"/>
      <c r="X829" s="76"/>
      <c r="Y829" s="76"/>
      <c r="Z829" s="76"/>
    </row>
    <row r="830">
      <c r="J830" s="76"/>
      <c r="K830" s="76"/>
      <c r="L830" s="76"/>
      <c r="M830" s="76"/>
      <c r="N830" s="76"/>
      <c r="O830" s="76"/>
      <c r="P830" s="76"/>
      <c r="Q830" s="76"/>
      <c r="R830" s="76"/>
      <c r="S830" s="76"/>
      <c r="T830" s="76"/>
      <c r="U830" s="76"/>
      <c r="V830" s="76"/>
      <c r="W830" s="76"/>
      <c r="X830" s="76"/>
      <c r="Y830" s="76"/>
      <c r="Z830" s="76"/>
    </row>
    <row r="831">
      <c r="J831" s="76"/>
      <c r="K831" s="76"/>
      <c r="L831" s="76"/>
      <c r="M831" s="76"/>
      <c r="N831" s="76"/>
      <c r="O831" s="76"/>
      <c r="P831" s="76"/>
      <c r="Q831" s="76"/>
      <c r="R831" s="76"/>
      <c r="S831" s="76"/>
      <c r="T831" s="76"/>
      <c r="U831" s="76"/>
      <c r="V831" s="76"/>
      <c r="W831" s="76"/>
      <c r="X831" s="76"/>
      <c r="Y831" s="76"/>
      <c r="Z831" s="76"/>
    </row>
    <row r="832">
      <c r="J832" s="76"/>
      <c r="K832" s="76"/>
      <c r="L832" s="76"/>
      <c r="M832" s="76"/>
      <c r="N832" s="76"/>
      <c r="O832" s="76"/>
      <c r="P832" s="76"/>
      <c r="Q832" s="76"/>
      <c r="R832" s="76"/>
      <c r="S832" s="76"/>
      <c r="T832" s="76"/>
      <c r="U832" s="76"/>
      <c r="V832" s="76"/>
      <c r="W832" s="76"/>
      <c r="X832" s="76"/>
      <c r="Y832" s="76"/>
      <c r="Z832" s="76"/>
    </row>
    <row r="833">
      <c r="J833" s="76"/>
      <c r="K833" s="76"/>
      <c r="L833" s="76"/>
      <c r="M833" s="76"/>
      <c r="N833" s="76"/>
      <c r="O833" s="76"/>
      <c r="P833" s="76"/>
      <c r="Q833" s="76"/>
      <c r="R833" s="76"/>
      <c r="S833" s="76"/>
      <c r="T833" s="76"/>
      <c r="U833" s="76"/>
      <c r="V833" s="76"/>
      <c r="W833" s="76"/>
      <c r="X833" s="76"/>
      <c r="Y833" s="76"/>
      <c r="Z833" s="76"/>
    </row>
    <row r="834">
      <c r="J834" s="76"/>
      <c r="K834" s="76"/>
      <c r="L834" s="76"/>
      <c r="M834" s="76"/>
      <c r="N834" s="76"/>
      <c r="O834" s="76"/>
      <c r="P834" s="76"/>
      <c r="Q834" s="76"/>
      <c r="R834" s="76"/>
      <c r="S834" s="76"/>
      <c r="T834" s="76"/>
      <c r="U834" s="76"/>
      <c r="V834" s="76"/>
      <c r="W834" s="76"/>
      <c r="X834" s="76"/>
      <c r="Y834" s="76"/>
      <c r="Z834" s="76"/>
    </row>
    <row r="835">
      <c r="J835" s="76"/>
      <c r="K835" s="76"/>
      <c r="L835" s="76"/>
      <c r="M835" s="76"/>
      <c r="N835" s="76"/>
      <c r="O835" s="76"/>
      <c r="P835" s="76"/>
      <c r="Q835" s="76"/>
      <c r="R835" s="76"/>
      <c r="S835" s="76"/>
      <c r="T835" s="76"/>
      <c r="U835" s="76"/>
      <c r="V835" s="76"/>
      <c r="W835" s="76"/>
      <c r="X835" s="76"/>
      <c r="Y835" s="76"/>
      <c r="Z835" s="76"/>
    </row>
    <row r="836">
      <c r="J836" s="76"/>
      <c r="K836" s="76"/>
      <c r="L836" s="76"/>
      <c r="M836" s="76"/>
      <c r="N836" s="76"/>
      <c r="O836" s="76"/>
      <c r="P836" s="76"/>
      <c r="Q836" s="76"/>
      <c r="R836" s="76"/>
      <c r="S836" s="76"/>
      <c r="T836" s="76"/>
      <c r="U836" s="76"/>
      <c r="V836" s="76"/>
      <c r="W836" s="76"/>
      <c r="X836" s="76"/>
      <c r="Y836" s="76"/>
      <c r="Z836" s="76"/>
    </row>
    <row r="837">
      <c r="J837" s="76"/>
      <c r="K837" s="76"/>
      <c r="L837" s="76"/>
      <c r="M837" s="76"/>
      <c r="N837" s="76"/>
      <c r="O837" s="76"/>
      <c r="P837" s="76"/>
      <c r="Q837" s="76"/>
      <c r="R837" s="76"/>
      <c r="S837" s="76"/>
      <c r="T837" s="76"/>
      <c r="U837" s="76"/>
      <c r="V837" s="76"/>
      <c r="W837" s="76"/>
      <c r="X837" s="76"/>
      <c r="Y837" s="76"/>
      <c r="Z837" s="76"/>
    </row>
    <row r="838">
      <c r="J838" s="76"/>
      <c r="K838" s="76"/>
      <c r="L838" s="76"/>
      <c r="M838" s="76"/>
      <c r="N838" s="76"/>
      <c r="O838" s="76"/>
      <c r="P838" s="76"/>
      <c r="Q838" s="76"/>
      <c r="R838" s="76"/>
      <c r="S838" s="76"/>
      <c r="T838" s="76"/>
      <c r="U838" s="76"/>
      <c r="V838" s="76"/>
      <c r="W838" s="76"/>
      <c r="X838" s="76"/>
      <c r="Y838" s="76"/>
      <c r="Z838" s="76"/>
    </row>
    <row r="839">
      <c r="J839" s="76"/>
      <c r="K839" s="76"/>
      <c r="L839" s="76"/>
      <c r="M839" s="76"/>
      <c r="N839" s="76"/>
      <c r="O839" s="76"/>
      <c r="P839" s="76"/>
      <c r="Q839" s="76"/>
      <c r="R839" s="76"/>
      <c r="S839" s="76"/>
      <c r="T839" s="76"/>
      <c r="U839" s="76"/>
      <c r="V839" s="76"/>
      <c r="W839" s="76"/>
      <c r="X839" s="76"/>
      <c r="Y839" s="76"/>
      <c r="Z839" s="76"/>
    </row>
    <row r="840">
      <c r="J840" s="76"/>
      <c r="K840" s="76"/>
      <c r="L840" s="76"/>
      <c r="M840" s="76"/>
      <c r="N840" s="76"/>
      <c r="O840" s="76"/>
      <c r="P840" s="76"/>
      <c r="Q840" s="76"/>
      <c r="R840" s="76"/>
      <c r="S840" s="76"/>
      <c r="T840" s="76"/>
      <c r="U840" s="76"/>
      <c r="V840" s="76"/>
      <c r="W840" s="76"/>
      <c r="X840" s="76"/>
      <c r="Y840" s="76"/>
      <c r="Z840" s="76"/>
    </row>
    <row r="841">
      <c r="J841" s="76"/>
      <c r="K841" s="76"/>
      <c r="L841" s="76"/>
      <c r="M841" s="76"/>
      <c r="N841" s="76"/>
      <c r="O841" s="76"/>
      <c r="P841" s="76"/>
      <c r="Q841" s="76"/>
      <c r="R841" s="76"/>
      <c r="S841" s="76"/>
      <c r="T841" s="76"/>
      <c r="U841" s="76"/>
      <c r="V841" s="76"/>
      <c r="W841" s="76"/>
      <c r="X841" s="76"/>
      <c r="Y841" s="76"/>
      <c r="Z841" s="76"/>
    </row>
    <row r="842">
      <c r="J842" s="76"/>
      <c r="K842" s="76"/>
      <c r="L842" s="76"/>
      <c r="M842" s="76"/>
      <c r="N842" s="76"/>
      <c r="O842" s="76"/>
      <c r="P842" s="76"/>
      <c r="Q842" s="76"/>
      <c r="R842" s="76"/>
      <c r="S842" s="76"/>
      <c r="T842" s="76"/>
      <c r="U842" s="76"/>
      <c r="V842" s="76"/>
      <c r="W842" s="76"/>
      <c r="X842" s="76"/>
      <c r="Y842" s="76"/>
      <c r="Z842" s="76"/>
    </row>
    <row r="843">
      <c r="J843" s="76"/>
      <c r="K843" s="76"/>
      <c r="L843" s="76"/>
      <c r="M843" s="76"/>
      <c r="N843" s="76"/>
      <c r="O843" s="76"/>
      <c r="P843" s="76"/>
      <c r="Q843" s="76"/>
      <c r="R843" s="76"/>
      <c r="S843" s="76"/>
      <c r="T843" s="76"/>
      <c r="U843" s="76"/>
      <c r="V843" s="76"/>
      <c r="W843" s="76"/>
      <c r="X843" s="76"/>
      <c r="Y843" s="76"/>
      <c r="Z843" s="76"/>
    </row>
    <row r="844">
      <c r="J844" s="76"/>
      <c r="K844" s="76"/>
      <c r="L844" s="76"/>
      <c r="M844" s="76"/>
      <c r="N844" s="76"/>
      <c r="O844" s="76"/>
      <c r="P844" s="76"/>
      <c r="Q844" s="76"/>
      <c r="R844" s="76"/>
      <c r="S844" s="76"/>
      <c r="T844" s="76"/>
      <c r="U844" s="76"/>
      <c r="V844" s="76"/>
      <c r="W844" s="76"/>
      <c r="X844" s="76"/>
      <c r="Y844" s="76"/>
      <c r="Z844" s="76"/>
    </row>
    <row r="845">
      <c r="J845" s="76"/>
      <c r="K845" s="76"/>
      <c r="L845" s="76"/>
      <c r="M845" s="76"/>
      <c r="N845" s="76"/>
      <c r="O845" s="76"/>
      <c r="P845" s="76"/>
      <c r="Q845" s="76"/>
      <c r="R845" s="76"/>
      <c r="S845" s="76"/>
      <c r="T845" s="76"/>
      <c r="U845" s="76"/>
      <c r="V845" s="76"/>
      <c r="W845" s="76"/>
      <c r="X845" s="76"/>
      <c r="Y845" s="76"/>
      <c r="Z845" s="76"/>
    </row>
    <row r="846">
      <c r="J846" s="76"/>
      <c r="K846" s="76"/>
      <c r="L846" s="76"/>
      <c r="M846" s="76"/>
      <c r="N846" s="76"/>
      <c r="O846" s="76"/>
      <c r="P846" s="76"/>
      <c r="Q846" s="76"/>
      <c r="R846" s="76"/>
      <c r="S846" s="76"/>
      <c r="T846" s="76"/>
      <c r="U846" s="76"/>
      <c r="V846" s="76"/>
      <c r="W846" s="76"/>
      <c r="X846" s="76"/>
      <c r="Y846" s="76"/>
      <c r="Z846" s="76"/>
    </row>
    <row r="847">
      <c r="J847" s="76"/>
      <c r="K847" s="76"/>
      <c r="L847" s="76"/>
      <c r="M847" s="76"/>
      <c r="N847" s="76"/>
      <c r="O847" s="76"/>
      <c r="P847" s="76"/>
      <c r="Q847" s="76"/>
      <c r="R847" s="76"/>
      <c r="S847" s="76"/>
      <c r="T847" s="76"/>
      <c r="U847" s="76"/>
      <c r="V847" s="76"/>
      <c r="W847" s="76"/>
      <c r="X847" s="76"/>
      <c r="Y847" s="76"/>
      <c r="Z847" s="76"/>
    </row>
    <row r="848">
      <c r="J848" s="76"/>
      <c r="K848" s="76"/>
      <c r="L848" s="76"/>
      <c r="M848" s="76"/>
      <c r="N848" s="76"/>
      <c r="O848" s="76"/>
      <c r="P848" s="76"/>
      <c r="Q848" s="76"/>
      <c r="R848" s="76"/>
      <c r="S848" s="76"/>
      <c r="T848" s="76"/>
      <c r="U848" s="76"/>
      <c r="V848" s="76"/>
      <c r="W848" s="76"/>
      <c r="X848" s="76"/>
      <c r="Y848" s="76"/>
      <c r="Z848" s="76"/>
    </row>
    <row r="849">
      <c r="J849" s="76"/>
      <c r="K849" s="76"/>
      <c r="L849" s="76"/>
      <c r="M849" s="76"/>
      <c r="N849" s="76"/>
      <c r="O849" s="76"/>
      <c r="P849" s="76"/>
      <c r="Q849" s="76"/>
      <c r="R849" s="76"/>
      <c r="S849" s="76"/>
      <c r="T849" s="76"/>
      <c r="U849" s="76"/>
      <c r="V849" s="76"/>
      <c r="W849" s="76"/>
      <c r="X849" s="76"/>
      <c r="Y849" s="76"/>
      <c r="Z849" s="76"/>
    </row>
    <row r="850">
      <c r="J850" s="76"/>
      <c r="K850" s="76"/>
      <c r="L850" s="76"/>
      <c r="M850" s="76"/>
      <c r="N850" s="76"/>
      <c r="O850" s="76"/>
      <c r="P850" s="76"/>
      <c r="Q850" s="76"/>
      <c r="R850" s="76"/>
      <c r="S850" s="76"/>
      <c r="T850" s="76"/>
      <c r="U850" s="76"/>
      <c r="V850" s="76"/>
      <c r="W850" s="76"/>
      <c r="X850" s="76"/>
      <c r="Y850" s="76"/>
      <c r="Z850" s="76"/>
    </row>
    <row r="851">
      <c r="J851" s="76"/>
      <c r="K851" s="76"/>
      <c r="L851" s="76"/>
      <c r="M851" s="76"/>
      <c r="N851" s="76"/>
      <c r="O851" s="76"/>
      <c r="P851" s="76"/>
      <c r="Q851" s="76"/>
      <c r="R851" s="76"/>
      <c r="S851" s="76"/>
      <c r="T851" s="76"/>
      <c r="U851" s="76"/>
      <c r="V851" s="76"/>
      <c r="W851" s="76"/>
      <c r="X851" s="76"/>
      <c r="Y851" s="76"/>
      <c r="Z851" s="76"/>
    </row>
    <row r="852">
      <c r="J852" s="76"/>
      <c r="K852" s="76"/>
      <c r="L852" s="76"/>
      <c r="M852" s="76"/>
      <c r="N852" s="76"/>
      <c r="O852" s="76"/>
      <c r="P852" s="76"/>
      <c r="Q852" s="76"/>
      <c r="R852" s="76"/>
      <c r="S852" s="76"/>
      <c r="T852" s="76"/>
      <c r="U852" s="76"/>
      <c r="V852" s="76"/>
      <c r="W852" s="76"/>
      <c r="X852" s="76"/>
      <c r="Y852" s="76"/>
      <c r="Z852" s="76"/>
    </row>
    <row r="853">
      <c r="J853" s="76"/>
      <c r="K853" s="76"/>
      <c r="L853" s="76"/>
      <c r="M853" s="76"/>
      <c r="N853" s="76"/>
      <c r="O853" s="76"/>
      <c r="P853" s="76"/>
      <c r="Q853" s="76"/>
      <c r="R853" s="76"/>
      <c r="S853" s="76"/>
      <c r="T853" s="76"/>
      <c r="U853" s="76"/>
      <c r="V853" s="76"/>
      <c r="W853" s="76"/>
      <c r="X853" s="76"/>
      <c r="Y853" s="76"/>
      <c r="Z853" s="76"/>
    </row>
    <row r="854">
      <c r="J854" s="76"/>
      <c r="K854" s="76"/>
      <c r="L854" s="76"/>
      <c r="M854" s="76"/>
      <c r="N854" s="76"/>
      <c r="O854" s="76"/>
      <c r="P854" s="76"/>
      <c r="Q854" s="76"/>
      <c r="R854" s="76"/>
      <c r="S854" s="76"/>
      <c r="T854" s="76"/>
      <c r="U854" s="76"/>
      <c r="V854" s="76"/>
      <c r="W854" s="76"/>
      <c r="X854" s="76"/>
      <c r="Y854" s="76"/>
      <c r="Z854" s="76"/>
    </row>
    <row r="855">
      <c r="J855" s="76"/>
      <c r="K855" s="76"/>
      <c r="L855" s="76"/>
      <c r="M855" s="76"/>
      <c r="N855" s="76"/>
      <c r="O855" s="76"/>
      <c r="P855" s="76"/>
      <c r="Q855" s="76"/>
      <c r="R855" s="76"/>
      <c r="S855" s="76"/>
      <c r="T855" s="76"/>
      <c r="U855" s="76"/>
      <c r="V855" s="76"/>
      <c r="W855" s="76"/>
      <c r="X855" s="76"/>
      <c r="Y855" s="76"/>
      <c r="Z855" s="76"/>
    </row>
    <row r="856">
      <c r="J856" s="76"/>
      <c r="K856" s="76"/>
      <c r="L856" s="76"/>
      <c r="M856" s="76"/>
      <c r="N856" s="76"/>
      <c r="O856" s="76"/>
      <c r="P856" s="76"/>
      <c r="Q856" s="76"/>
      <c r="R856" s="76"/>
      <c r="S856" s="76"/>
      <c r="T856" s="76"/>
      <c r="U856" s="76"/>
      <c r="V856" s="76"/>
      <c r="W856" s="76"/>
      <c r="X856" s="76"/>
      <c r="Y856" s="76"/>
      <c r="Z856" s="76"/>
    </row>
    <row r="857">
      <c r="J857" s="76"/>
      <c r="K857" s="76"/>
      <c r="L857" s="76"/>
      <c r="M857" s="76"/>
      <c r="N857" s="76"/>
      <c r="O857" s="76"/>
      <c r="P857" s="76"/>
      <c r="Q857" s="76"/>
      <c r="R857" s="76"/>
      <c r="S857" s="76"/>
      <c r="T857" s="76"/>
      <c r="U857" s="76"/>
      <c r="V857" s="76"/>
      <c r="W857" s="76"/>
      <c r="X857" s="76"/>
      <c r="Y857" s="76"/>
      <c r="Z857" s="76"/>
    </row>
    <row r="858">
      <c r="J858" s="76"/>
      <c r="K858" s="76"/>
      <c r="L858" s="76"/>
      <c r="M858" s="76"/>
      <c r="N858" s="76"/>
      <c r="O858" s="76"/>
      <c r="P858" s="76"/>
      <c r="Q858" s="76"/>
      <c r="R858" s="76"/>
      <c r="S858" s="76"/>
      <c r="T858" s="76"/>
      <c r="U858" s="76"/>
      <c r="V858" s="76"/>
      <c r="W858" s="76"/>
      <c r="X858" s="76"/>
      <c r="Y858" s="76"/>
      <c r="Z858" s="76"/>
    </row>
    <row r="859">
      <c r="J859" s="76"/>
      <c r="K859" s="76"/>
      <c r="L859" s="76"/>
      <c r="M859" s="76"/>
      <c r="N859" s="76"/>
      <c r="O859" s="76"/>
      <c r="P859" s="76"/>
      <c r="Q859" s="76"/>
      <c r="R859" s="76"/>
      <c r="S859" s="76"/>
      <c r="T859" s="76"/>
      <c r="U859" s="76"/>
      <c r="V859" s="76"/>
      <c r="W859" s="76"/>
      <c r="X859" s="76"/>
      <c r="Y859" s="76"/>
      <c r="Z859" s="76"/>
    </row>
    <row r="860">
      <c r="J860" s="76"/>
      <c r="K860" s="76"/>
      <c r="L860" s="76"/>
      <c r="M860" s="76"/>
      <c r="N860" s="76"/>
      <c r="O860" s="76"/>
      <c r="P860" s="76"/>
      <c r="Q860" s="76"/>
      <c r="R860" s="76"/>
      <c r="S860" s="76"/>
      <c r="T860" s="76"/>
      <c r="U860" s="76"/>
      <c r="V860" s="76"/>
      <c r="W860" s="76"/>
      <c r="X860" s="76"/>
      <c r="Y860" s="76"/>
      <c r="Z860" s="76"/>
    </row>
    <row r="861">
      <c r="J861" s="76"/>
      <c r="K861" s="76"/>
      <c r="L861" s="76"/>
      <c r="M861" s="76"/>
      <c r="N861" s="76"/>
      <c r="O861" s="76"/>
      <c r="P861" s="76"/>
      <c r="Q861" s="76"/>
      <c r="R861" s="76"/>
      <c r="S861" s="76"/>
      <c r="T861" s="76"/>
      <c r="U861" s="76"/>
      <c r="V861" s="76"/>
      <c r="W861" s="76"/>
      <c r="X861" s="76"/>
      <c r="Y861" s="76"/>
      <c r="Z861" s="76"/>
    </row>
    <row r="862">
      <c r="J862" s="76"/>
      <c r="K862" s="76"/>
      <c r="L862" s="76"/>
      <c r="M862" s="76"/>
      <c r="N862" s="76"/>
      <c r="O862" s="76"/>
      <c r="P862" s="76"/>
      <c r="Q862" s="76"/>
      <c r="R862" s="76"/>
      <c r="S862" s="76"/>
      <c r="T862" s="76"/>
      <c r="U862" s="76"/>
      <c r="V862" s="76"/>
      <c r="W862" s="76"/>
      <c r="X862" s="76"/>
      <c r="Y862" s="76"/>
      <c r="Z862" s="76"/>
    </row>
    <row r="863">
      <c r="J863" s="76"/>
      <c r="K863" s="76"/>
      <c r="L863" s="76"/>
      <c r="M863" s="76"/>
      <c r="N863" s="76"/>
      <c r="O863" s="76"/>
      <c r="P863" s="76"/>
      <c r="Q863" s="76"/>
      <c r="R863" s="76"/>
      <c r="S863" s="76"/>
      <c r="T863" s="76"/>
      <c r="U863" s="76"/>
      <c r="V863" s="76"/>
      <c r="W863" s="76"/>
      <c r="X863" s="76"/>
      <c r="Y863" s="76"/>
      <c r="Z863" s="76"/>
    </row>
    <row r="864">
      <c r="J864" s="76"/>
      <c r="K864" s="76"/>
      <c r="L864" s="76"/>
      <c r="M864" s="76"/>
      <c r="N864" s="76"/>
      <c r="O864" s="76"/>
      <c r="P864" s="76"/>
      <c r="Q864" s="76"/>
      <c r="R864" s="76"/>
      <c r="S864" s="76"/>
      <c r="T864" s="76"/>
      <c r="U864" s="76"/>
      <c r="V864" s="76"/>
      <c r="W864" s="76"/>
      <c r="X864" s="76"/>
      <c r="Y864" s="76"/>
      <c r="Z864" s="76"/>
    </row>
    <row r="865">
      <c r="J865" s="76"/>
      <c r="K865" s="76"/>
      <c r="L865" s="76"/>
      <c r="M865" s="76"/>
      <c r="N865" s="76"/>
      <c r="O865" s="76"/>
      <c r="P865" s="76"/>
      <c r="Q865" s="76"/>
      <c r="R865" s="76"/>
      <c r="S865" s="76"/>
      <c r="T865" s="76"/>
      <c r="U865" s="76"/>
      <c r="V865" s="76"/>
      <c r="W865" s="76"/>
      <c r="X865" s="76"/>
      <c r="Y865" s="76"/>
      <c r="Z865" s="76"/>
    </row>
    <row r="866">
      <c r="J866" s="76"/>
      <c r="K866" s="76"/>
      <c r="L866" s="76"/>
      <c r="M866" s="76"/>
      <c r="N866" s="76"/>
      <c r="O866" s="76"/>
      <c r="P866" s="76"/>
      <c r="Q866" s="76"/>
      <c r="R866" s="76"/>
      <c r="S866" s="76"/>
      <c r="T866" s="76"/>
      <c r="U866" s="76"/>
      <c r="V866" s="76"/>
      <c r="W866" s="76"/>
      <c r="X866" s="76"/>
      <c r="Y866" s="76"/>
      <c r="Z866" s="76"/>
    </row>
    <row r="867">
      <c r="J867" s="76"/>
      <c r="K867" s="76"/>
      <c r="L867" s="76"/>
      <c r="M867" s="76"/>
      <c r="N867" s="76"/>
      <c r="O867" s="76"/>
      <c r="P867" s="76"/>
      <c r="Q867" s="76"/>
      <c r="R867" s="76"/>
      <c r="S867" s="76"/>
      <c r="T867" s="76"/>
      <c r="U867" s="76"/>
      <c r="V867" s="76"/>
      <c r="W867" s="76"/>
      <c r="X867" s="76"/>
      <c r="Y867" s="76"/>
      <c r="Z867" s="76"/>
    </row>
    <row r="868">
      <c r="J868" s="76"/>
      <c r="K868" s="76"/>
      <c r="L868" s="76"/>
      <c r="M868" s="76"/>
      <c r="N868" s="76"/>
      <c r="O868" s="76"/>
      <c r="P868" s="76"/>
      <c r="Q868" s="76"/>
      <c r="R868" s="76"/>
      <c r="S868" s="76"/>
      <c r="T868" s="76"/>
      <c r="U868" s="76"/>
      <c r="V868" s="76"/>
      <c r="W868" s="76"/>
      <c r="X868" s="76"/>
      <c r="Y868" s="76"/>
      <c r="Z868" s="76"/>
    </row>
    <row r="869">
      <c r="J869" s="76"/>
      <c r="K869" s="76"/>
      <c r="L869" s="76"/>
      <c r="M869" s="76"/>
      <c r="N869" s="76"/>
      <c r="O869" s="76"/>
      <c r="P869" s="76"/>
      <c r="Q869" s="76"/>
      <c r="R869" s="76"/>
      <c r="S869" s="76"/>
      <c r="T869" s="76"/>
      <c r="U869" s="76"/>
      <c r="V869" s="76"/>
      <c r="W869" s="76"/>
      <c r="X869" s="76"/>
      <c r="Y869" s="76"/>
      <c r="Z869" s="76"/>
    </row>
    <row r="870">
      <c r="J870" s="76"/>
      <c r="K870" s="76"/>
      <c r="L870" s="76"/>
      <c r="M870" s="76"/>
      <c r="N870" s="76"/>
      <c r="O870" s="76"/>
      <c r="P870" s="76"/>
      <c r="Q870" s="76"/>
      <c r="R870" s="76"/>
      <c r="S870" s="76"/>
      <c r="T870" s="76"/>
      <c r="U870" s="76"/>
      <c r="V870" s="76"/>
      <c r="W870" s="76"/>
      <c r="X870" s="76"/>
      <c r="Y870" s="76"/>
      <c r="Z870" s="76"/>
    </row>
    <row r="871">
      <c r="J871" s="76"/>
      <c r="K871" s="76"/>
      <c r="L871" s="76"/>
      <c r="M871" s="76"/>
      <c r="N871" s="76"/>
      <c r="O871" s="76"/>
      <c r="P871" s="76"/>
      <c r="Q871" s="76"/>
      <c r="R871" s="76"/>
      <c r="S871" s="76"/>
      <c r="T871" s="76"/>
      <c r="U871" s="76"/>
      <c r="V871" s="76"/>
      <c r="W871" s="76"/>
      <c r="X871" s="76"/>
      <c r="Y871" s="76"/>
      <c r="Z871" s="76"/>
    </row>
    <row r="872">
      <c r="J872" s="76"/>
      <c r="K872" s="76"/>
      <c r="L872" s="76"/>
      <c r="M872" s="76"/>
      <c r="N872" s="76"/>
      <c r="O872" s="76"/>
      <c r="P872" s="76"/>
      <c r="Q872" s="76"/>
      <c r="R872" s="76"/>
      <c r="S872" s="76"/>
      <c r="T872" s="76"/>
      <c r="U872" s="76"/>
      <c r="V872" s="76"/>
      <c r="W872" s="76"/>
      <c r="X872" s="76"/>
      <c r="Y872" s="76"/>
      <c r="Z872" s="76"/>
    </row>
    <row r="873">
      <c r="J873" s="76"/>
      <c r="K873" s="76"/>
      <c r="L873" s="76"/>
      <c r="M873" s="76"/>
      <c r="N873" s="76"/>
      <c r="O873" s="76"/>
      <c r="P873" s="76"/>
      <c r="Q873" s="76"/>
      <c r="R873" s="76"/>
      <c r="S873" s="76"/>
      <c r="T873" s="76"/>
      <c r="U873" s="76"/>
      <c r="V873" s="76"/>
      <c r="W873" s="76"/>
      <c r="X873" s="76"/>
      <c r="Y873" s="76"/>
      <c r="Z873" s="76"/>
    </row>
    <row r="874">
      <c r="J874" s="76"/>
      <c r="K874" s="76"/>
      <c r="L874" s="76"/>
      <c r="M874" s="76"/>
      <c r="N874" s="76"/>
      <c r="O874" s="76"/>
      <c r="P874" s="76"/>
      <c r="Q874" s="76"/>
      <c r="R874" s="76"/>
      <c r="S874" s="76"/>
      <c r="T874" s="76"/>
      <c r="U874" s="76"/>
      <c r="V874" s="76"/>
      <c r="W874" s="76"/>
      <c r="X874" s="76"/>
      <c r="Y874" s="76"/>
      <c r="Z874" s="76"/>
    </row>
    <row r="875">
      <c r="J875" s="76"/>
      <c r="K875" s="76"/>
      <c r="L875" s="76"/>
      <c r="M875" s="76"/>
      <c r="N875" s="76"/>
      <c r="O875" s="76"/>
      <c r="P875" s="76"/>
      <c r="Q875" s="76"/>
      <c r="R875" s="76"/>
      <c r="S875" s="76"/>
      <c r="T875" s="76"/>
      <c r="U875" s="76"/>
      <c r="V875" s="76"/>
      <c r="W875" s="76"/>
      <c r="X875" s="76"/>
      <c r="Y875" s="76"/>
      <c r="Z875" s="76"/>
    </row>
    <row r="876">
      <c r="J876" s="76"/>
      <c r="K876" s="76"/>
      <c r="L876" s="76"/>
      <c r="M876" s="76"/>
      <c r="N876" s="76"/>
      <c r="O876" s="76"/>
      <c r="P876" s="76"/>
      <c r="Q876" s="76"/>
      <c r="R876" s="76"/>
      <c r="S876" s="76"/>
      <c r="T876" s="76"/>
      <c r="U876" s="76"/>
      <c r="V876" s="76"/>
      <c r="W876" s="76"/>
      <c r="X876" s="76"/>
      <c r="Y876" s="76"/>
      <c r="Z876" s="76"/>
    </row>
    <row r="877">
      <c r="J877" s="76"/>
      <c r="K877" s="76"/>
      <c r="L877" s="76"/>
      <c r="M877" s="76"/>
      <c r="N877" s="76"/>
      <c r="O877" s="76"/>
      <c r="P877" s="76"/>
      <c r="Q877" s="76"/>
      <c r="R877" s="76"/>
      <c r="S877" s="76"/>
      <c r="T877" s="76"/>
      <c r="U877" s="76"/>
      <c r="V877" s="76"/>
      <c r="W877" s="76"/>
      <c r="X877" s="76"/>
      <c r="Y877" s="76"/>
      <c r="Z877" s="76"/>
    </row>
    <row r="878">
      <c r="J878" s="76"/>
      <c r="K878" s="76"/>
      <c r="L878" s="76"/>
      <c r="M878" s="76"/>
      <c r="N878" s="76"/>
      <c r="O878" s="76"/>
      <c r="P878" s="76"/>
      <c r="Q878" s="76"/>
      <c r="R878" s="76"/>
      <c r="S878" s="76"/>
      <c r="T878" s="76"/>
      <c r="U878" s="76"/>
      <c r="V878" s="76"/>
      <c r="W878" s="76"/>
      <c r="X878" s="76"/>
      <c r="Y878" s="76"/>
      <c r="Z878" s="76"/>
    </row>
    <row r="879">
      <c r="J879" s="76"/>
      <c r="K879" s="76"/>
      <c r="L879" s="76"/>
      <c r="M879" s="76"/>
      <c r="N879" s="76"/>
      <c r="O879" s="76"/>
      <c r="P879" s="76"/>
      <c r="Q879" s="76"/>
      <c r="R879" s="76"/>
      <c r="S879" s="76"/>
      <c r="T879" s="76"/>
      <c r="U879" s="76"/>
      <c r="V879" s="76"/>
      <c r="W879" s="76"/>
      <c r="X879" s="76"/>
      <c r="Y879" s="76"/>
      <c r="Z879" s="76"/>
    </row>
    <row r="880">
      <c r="J880" s="76"/>
      <c r="K880" s="76"/>
      <c r="L880" s="76"/>
      <c r="M880" s="76"/>
      <c r="N880" s="76"/>
      <c r="O880" s="76"/>
      <c r="P880" s="76"/>
      <c r="Q880" s="76"/>
      <c r="R880" s="76"/>
      <c r="S880" s="76"/>
      <c r="T880" s="76"/>
      <c r="U880" s="76"/>
      <c r="V880" s="76"/>
      <c r="W880" s="76"/>
      <c r="X880" s="76"/>
      <c r="Y880" s="76"/>
      <c r="Z880" s="76"/>
    </row>
    <row r="881">
      <c r="J881" s="76"/>
      <c r="K881" s="76"/>
      <c r="L881" s="76"/>
      <c r="M881" s="76"/>
      <c r="N881" s="76"/>
      <c r="O881" s="76"/>
      <c r="P881" s="76"/>
      <c r="Q881" s="76"/>
      <c r="R881" s="76"/>
      <c r="S881" s="76"/>
      <c r="T881" s="76"/>
      <c r="U881" s="76"/>
      <c r="V881" s="76"/>
      <c r="W881" s="76"/>
      <c r="X881" s="76"/>
      <c r="Y881" s="76"/>
      <c r="Z881" s="76"/>
    </row>
    <row r="882">
      <c r="J882" s="76"/>
      <c r="K882" s="76"/>
      <c r="L882" s="76"/>
      <c r="M882" s="76"/>
      <c r="N882" s="76"/>
      <c r="O882" s="76"/>
      <c r="P882" s="76"/>
      <c r="Q882" s="76"/>
      <c r="R882" s="76"/>
      <c r="S882" s="76"/>
      <c r="T882" s="76"/>
      <c r="U882" s="76"/>
      <c r="V882" s="76"/>
      <c r="W882" s="76"/>
      <c r="X882" s="76"/>
      <c r="Y882" s="76"/>
      <c r="Z882" s="76"/>
    </row>
    <row r="883">
      <c r="J883" s="76"/>
      <c r="K883" s="76"/>
      <c r="L883" s="76"/>
      <c r="M883" s="76"/>
      <c r="N883" s="76"/>
      <c r="O883" s="76"/>
      <c r="P883" s="76"/>
      <c r="Q883" s="76"/>
      <c r="R883" s="76"/>
      <c r="S883" s="76"/>
      <c r="T883" s="76"/>
      <c r="U883" s="76"/>
      <c r="V883" s="76"/>
      <c r="W883" s="76"/>
      <c r="X883" s="76"/>
      <c r="Y883" s="76"/>
      <c r="Z883" s="76"/>
    </row>
    <row r="884">
      <c r="J884" s="76"/>
      <c r="K884" s="76"/>
      <c r="L884" s="76"/>
      <c r="M884" s="76"/>
      <c r="N884" s="76"/>
      <c r="O884" s="76"/>
      <c r="P884" s="76"/>
      <c r="Q884" s="76"/>
      <c r="R884" s="76"/>
      <c r="S884" s="76"/>
      <c r="T884" s="76"/>
      <c r="U884" s="76"/>
      <c r="V884" s="76"/>
      <c r="W884" s="76"/>
      <c r="X884" s="76"/>
      <c r="Y884" s="76"/>
      <c r="Z884" s="76"/>
    </row>
    <row r="885">
      <c r="J885" s="76"/>
      <c r="K885" s="76"/>
      <c r="L885" s="76"/>
      <c r="M885" s="76"/>
      <c r="N885" s="76"/>
      <c r="O885" s="76"/>
      <c r="P885" s="76"/>
      <c r="Q885" s="76"/>
      <c r="R885" s="76"/>
      <c r="S885" s="76"/>
      <c r="T885" s="76"/>
      <c r="U885" s="76"/>
      <c r="V885" s="76"/>
      <c r="W885" s="76"/>
      <c r="X885" s="76"/>
      <c r="Y885" s="76"/>
      <c r="Z885" s="76"/>
    </row>
    <row r="886">
      <c r="J886" s="76"/>
      <c r="K886" s="76"/>
      <c r="L886" s="76"/>
      <c r="M886" s="76"/>
      <c r="N886" s="76"/>
      <c r="O886" s="76"/>
      <c r="P886" s="76"/>
      <c r="Q886" s="76"/>
      <c r="R886" s="76"/>
      <c r="S886" s="76"/>
      <c r="T886" s="76"/>
      <c r="U886" s="76"/>
      <c r="V886" s="76"/>
      <c r="W886" s="76"/>
      <c r="X886" s="76"/>
      <c r="Y886" s="76"/>
      <c r="Z886" s="76"/>
    </row>
    <row r="887">
      <c r="J887" s="76"/>
      <c r="K887" s="76"/>
      <c r="L887" s="76"/>
      <c r="M887" s="76"/>
      <c r="N887" s="76"/>
      <c r="O887" s="76"/>
      <c r="P887" s="76"/>
      <c r="Q887" s="76"/>
      <c r="R887" s="76"/>
      <c r="S887" s="76"/>
      <c r="T887" s="76"/>
      <c r="U887" s="76"/>
      <c r="V887" s="76"/>
      <c r="W887" s="76"/>
      <c r="X887" s="76"/>
      <c r="Y887" s="76"/>
      <c r="Z887" s="76"/>
    </row>
    <row r="888">
      <c r="J888" s="76"/>
      <c r="K888" s="76"/>
      <c r="L888" s="76"/>
      <c r="M888" s="76"/>
      <c r="N888" s="76"/>
      <c r="O888" s="76"/>
      <c r="P888" s="76"/>
      <c r="Q888" s="76"/>
      <c r="R888" s="76"/>
      <c r="S888" s="76"/>
      <c r="T888" s="76"/>
      <c r="U888" s="76"/>
      <c r="V888" s="76"/>
      <c r="W888" s="76"/>
      <c r="X888" s="76"/>
      <c r="Y888" s="76"/>
      <c r="Z888" s="76"/>
    </row>
    <row r="889">
      <c r="J889" s="76"/>
      <c r="K889" s="76"/>
      <c r="L889" s="76"/>
      <c r="M889" s="76"/>
      <c r="N889" s="76"/>
      <c r="O889" s="76"/>
      <c r="P889" s="76"/>
      <c r="Q889" s="76"/>
      <c r="R889" s="76"/>
      <c r="S889" s="76"/>
      <c r="T889" s="76"/>
      <c r="U889" s="76"/>
      <c r="V889" s="76"/>
      <c r="W889" s="76"/>
      <c r="X889" s="76"/>
      <c r="Y889" s="76"/>
      <c r="Z889" s="76"/>
    </row>
    <row r="890">
      <c r="J890" s="76"/>
      <c r="K890" s="76"/>
      <c r="L890" s="76"/>
      <c r="M890" s="76"/>
      <c r="N890" s="76"/>
      <c r="O890" s="76"/>
      <c r="P890" s="76"/>
      <c r="Q890" s="76"/>
      <c r="R890" s="76"/>
      <c r="S890" s="76"/>
      <c r="T890" s="76"/>
      <c r="U890" s="76"/>
      <c r="V890" s="76"/>
      <c r="W890" s="76"/>
      <c r="X890" s="76"/>
      <c r="Y890" s="76"/>
      <c r="Z890" s="76"/>
    </row>
    <row r="891">
      <c r="J891" s="76"/>
      <c r="K891" s="76"/>
      <c r="L891" s="76"/>
      <c r="M891" s="76"/>
      <c r="N891" s="76"/>
      <c r="O891" s="76"/>
      <c r="P891" s="76"/>
      <c r="Q891" s="76"/>
      <c r="R891" s="76"/>
      <c r="S891" s="76"/>
      <c r="T891" s="76"/>
      <c r="U891" s="76"/>
      <c r="V891" s="76"/>
      <c r="W891" s="76"/>
      <c r="X891" s="76"/>
      <c r="Y891" s="76"/>
      <c r="Z891" s="76"/>
    </row>
    <row r="892">
      <c r="J892" s="76"/>
      <c r="K892" s="76"/>
      <c r="L892" s="76"/>
      <c r="M892" s="76"/>
      <c r="N892" s="76"/>
      <c r="O892" s="76"/>
      <c r="P892" s="76"/>
      <c r="Q892" s="76"/>
      <c r="R892" s="76"/>
      <c r="S892" s="76"/>
      <c r="T892" s="76"/>
      <c r="U892" s="76"/>
      <c r="V892" s="76"/>
      <c r="W892" s="76"/>
      <c r="X892" s="76"/>
      <c r="Y892" s="76"/>
      <c r="Z892" s="76"/>
    </row>
    <row r="893">
      <c r="J893" s="76"/>
      <c r="K893" s="76"/>
      <c r="L893" s="76"/>
      <c r="M893" s="76"/>
      <c r="N893" s="76"/>
      <c r="O893" s="76"/>
      <c r="P893" s="76"/>
      <c r="Q893" s="76"/>
      <c r="R893" s="76"/>
      <c r="S893" s="76"/>
      <c r="T893" s="76"/>
      <c r="U893" s="76"/>
      <c r="V893" s="76"/>
      <c r="W893" s="76"/>
      <c r="X893" s="76"/>
      <c r="Y893" s="76"/>
      <c r="Z893" s="76"/>
    </row>
    <row r="894">
      <c r="J894" s="76"/>
      <c r="K894" s="76"/>
      <c r="L894" s="76"/>
      <c r="M894" s="76"/>
      <c r="N894" s="76"/>
      <c r="O894" s="76"/>
      <c r="P894" s="76"/>
      <c r="Q894" s="76"/>
      <c r="R894" s="76"/>
      <c r="S894" s="76"/>
      <c r="T894" s="76"/>
      <c r="U894" s="76"/>
      <c r="V894" s="76"/>
      <c r="W894" s="76"/>
      <c r="X894" s="76"/>
      <c r="Y894" s="76"/>
      <c r="Z894" s="76"/>
    </row>
    <row r="895">
      <c r="J895" s="76"/>
      <c r="K895" s="76"/>
      <c r="L895" s="76"/>
      <c r="M895" s="76"/>
      <c r="N895" s="76"/>
      <c r="O895" s="76"/>
      <c r="P895" s="76"/>
      <c r="Q895" s="76"/>
      <c r="R895" s="76"/>
      <c r="S895" s="76"/>
      <c r="T895" s="76"/>
      <c r="U895" s="76"/>
      <c r="V895" s="76"/>
      <c r="W895" s="76"/>
      <c r="X895" s="76"/>
      <c r="Y895" s="76"/>
      <c r="Z895" s="76"/>
    </row>
    <row r="896">
      <c r="J896" s="76"/>
      <c r="K896" s="76"/>
      <c r="L896" s="76"/>
      <c r="M896" s="76"/>
      <c r="N896" s="76"/>
      <c r="O896" s="76"/>
      <c r="P896" s="76"/>
      <c r="Q896" s="76"/>
      <c r="R896" s="76"/>
      <c r="S896" s="76"/>
      <c r="T896" s="76"/>
      <c r="U896" s="76"/>
      <c r="V896" s="76"/>
      <c r="W896" s="76"/>
      <c r="X896" s="76"/>
      <c r="Y896" s="76"/>
      <c r="Z896" s="76"/>
    </row>
    <row r="897">
      <c r="J897" s="76"/>
      <c r="K897" s="76"/>
      <c r="L897" s="76"/>
      <c r="M897" s="76"/>
      <c r="N897" s="76"/>
      <c r="O897" s="76"/>
      <c r="P897" s="76"/>
      <c r="Q897" s="76"/>
      <c r="R897" s="76"/>
      <c r="S897" s="76"/>
      <c r="T897" s="76"/>
      <c r="U897" s="76"/>
      <c r="V897" s="76"/>
      <c r="W897" s="76"/>
      <c r="X897" s="76"/>
      <c r="Y897" s="76"/>
      <c r="Z897" s="76"/>
    </row>
    <row r="898">
      <c r="J898" s="76"/>
      <c r="K898" s="76"/>
      <c r="L898" s="76"/>
      <c r="M898" s="76"/>
      <c r="N898" s="76"/>
      <c r="O898" s="76"/>
      <c r="P898" s="76"/>
      <c r="Q898" s="76"/>
      <c r="R898" s="76"/>
      <c r="S898" s="76"/>
      <c r="T898" s="76"/>
      <c r="U898" s="76"/>
      <c r="V898" s="76"/>
      <c r="W898" s="76"/>
      <c r="X898" s="76"/>
      <c r="Y898" s="76"/>
      <c r="Z898" s="76"/>
    </row>
    <row r="899">
      <c r="J899" s="76"/>
      <c r="K899" s="76"/>
      <c r="L899" s="76"/>
      <c r="M899" s="76"/>
      <c r="N899" s="76"/>
      <c r="O899" s="76"/>
      <c r="P899" s="76"/>
      <c r="Q899" s="76"/>
      <c r="R899" s="76"/>
      <c r="S899" s="76"/>
      <c r="T899" s="76"/>
      <c r="U899" s="76"/>
      <c r="V899" s="76"/>
      <c r="W899" s="76"/>
      <c r="X899" s="76"/>
      <c r="Y899" s="76"/>
      <c r="Z899" s="76"/>
    </row>
    <row r="900">
      <c r="J900" s="76"/>
      <c r="K900" s="76"/>
      <c r="L900" s="76"/>
      <c r="M900" s="76"/>
      <c r="N900" s="76"/>
      <c r="O900" s="76"/>
      <c r="P900" s="76"/>
      <c r="Q900" s="76"/>
      <c r="R900" s="76"/>
      <c r="S900" s="76"/>
      <c r="T900" s="76"/>
      <c r="U900" s="76"/>
      <c r="V900" s="76"/>
      <c r="W900" s="76"/>
      <c r="X900" s="76"/>
      <c r="Y900" s="76"/>
      <c r="Z900" s="76"/>
    </row>
    <row r="901">
      <c r="J901" s="76"/>
      <c r="K901" s="76"/>
      <c r="L901" s="76"/>
      <c r="M901" s="76"/>
      <c r="N901" s="76"/>
      <c r="O901" s="76"/>
      <c r="P901" s="76"/>
      <c r="Q901" s="76"/>
      <c r="R901" s="76"/>
      <c r="S901" s="76"/>
      <c r="T901" s="76"/>
      <c r="U901" s="76"/>
      <c r="V901" s="76"/>
      <c r="W901" s="76"/>
      <c r="X901" s="76"/>
      <c r="Y901" s="76"/>
      <c r="Z901" s="76"/>
    </row>
    <row r="902">
      <c r="J902" s="76"/>
      <c r="K902" s="76"/>
      <c r="L902" s="76"/>
      <c r="M902" s="76"/>
      <c r="N902" s="76"/>
      <c r="O902" s="76"/>
      <c r="P902" s="76"/>
      <c r="Q902" s="76"/>
      <c r="R902" s="76"/>
      <c r="S902" s="76"/>
      <c r="T902" s="76"/>
      <c r="U902" s="76"/>
      <c r="V902" s="76"/>
      <c r="W902" s="76"/>
      <c r="X902" s="76"/>
      <c r="Y902" s="76"/>
      <c r="Z902" s="76"/>
    </row>
    <row r="903">
      <c r="J903" s="76"/>
      <c r="K903" s="76"/>
      <c r="L903" s="76"/>
      <c r="M903" s="76"/>
      <c r="N903" s="76"/>
      <c r="O903" s="76"/>
      <c r="P903" s="76"/>
      <c r="Q903" s="76"/>
      <c r="R903" s="76"/>
      <c r="S903" s="76"/>
      <c r="T903" s="76"/>
      <c r="U903" s="76"/>
      <c r="V903" s="76"/>
      <c r="W903" s="76"/>
      <c r="X903" s="76"/>
      <c r="Y903" s="76"/>
      <c r="Z903" s="76"/>
    </row>
    <row r="904">
      <c r="J904" s="76"/>
      <c r="K904" s="76"/>
      <c r="L904" s="76"/>
      <c r="M904" s="76"/>
      <c r="N904" s="76"/>
      <c r="O904" s="76"/>
      <c r="P904" s="76"/>
      <c r="Q904" s="76"/>
      <c r="R904" s="76"/>
      <c r="S904" s="76"/>
      <c r="T904" s="76"/>
      <c r="U904" s="76"/>
      <c r="V904" s="76"/>
      <c r="W904" s="76"/>
      <c r="X904" s="76"/>
      <c r="Y904" s="76"/>
      <c r="Z904" s="76"/>
    </row>
    <row r="905">
      <c r="J905" s="76"/>
      <c r="K905" s="76"/>
      <c r="L905" s="76"/>
      <c r="M905" s="76"/>
      <c r="N905" s="76"/>
      <c r="O905" s="76"/>
      <c r="P905" s="76"/>
      <c r="Q905" s="76"/>
      <c r="R905" s="76"/>
      <c r="S905" s="76"/>
      <c r="T905" s="76"/>
      <c r="U905" s="76"/>
      <c r="V905" s="76"/>
      <c r="W905" s="76"/>
      <c r="X905" s="76"/>
      <c r="Y905" s="76"/>
      <c r="Z905" s="76"/>
    </row>
    <row r="906">
      <c r="J906" s="76"/>
      <c r="K906" s="76"/>
      <c r="L906" s="76"/>
      <c r="M906" s="76"/>
      <c r="N906" s="76"/>
      <c r="O906" s="76"/>
      <c r="P906" s="76"/>
      <c r="Q906" s="76"/>
      <c r="R906" s="76"/>
      <c r="S906" s="76"/>
      <c r="T906" s="76"/>
      <c r="U906" s="76"/>
      <c r="V906" s="76"/>
      <c r="W906" s="76"/>
      <c r="X906" s="76"/>
      <c r="Y906" s="76"/>
      <c r="Z906" s="76"/>
    </row>
    <row r="907">
      <c r="J907" s="76"/>
      <c r="K907" s="76"/>
      <c r="L907" s="76"/>
      <c r="M907" s="76"/>
      <c r="N907" s="76"/>
      <c r="O907" s="76"/>
      <c r="P907" s="76"/>
      <c r="Q907" s="76"/>
      <c r="R907" s="76"/>
      <c r="S907" s="76"/>
      <c r="T907" s="76"/>
      <c r="U907" s="76"/>
      <c r="V907" s="76"/>
      <c r="W907" s="76"/>
      <c r="X907" s="76"/>
      <c r="Y907" s="76"/>
      <c r="Z907" s="76"/>
    </row>
    <row r="908">
      <c r="J908" s="76"/>
      <c r="K908" s="76"/>
      <c r="L908" s="76"/>
      <c r="M908" s="76"/>
      <c r="N908" s="76"/>
      <c r="O908" s="76"/>
      <c r="P908" s="76"/>
      <c r="Q908" s="76"/>
      <c r="R908" s="76"/>
      <c r="S908" s="76"/>
      <c r="T908" s="76"/>
      <c r="U908" s="76"/>
      <c r="V908" s="76"/>
      <c r="W908" s="76"/>
      <c r="X908" s="76"/>
      <c r="Y908" s="76"/>
      <c r="Z908" s="76"/>
    </row>
    <row r="909">
      <c r="J909" s="76"/>
      <c r="K909" s="76"/>
      <c r="L909" s="76"/>
      <c r="M909" s="76"/>
      <c r="N909" s="76"/>
      <c r="O909" s="76"/>
      <c r="P909" s="76"/>
      <c r="Q909" s="76"/>
      <c r="R909" s="76"/>
      <c r="S909" s="76"/>
      <c r="T909" s="76"/>
      <c r="U909" s="76"/>
      <c r="V909" s="76"/>
      <c r="W909" s="76"/>
      <c r="X909" s="76"/>
      <c r="Y909" s="76"/>
      <c r="Z909" s="76"/>
    </row>
    <row r="910">
      <c r="J910" s="76"/>
      <c r="K910" s="76"/>
      <c r="L910" s="76"/>
      <c r="M910" s="76"/>
      <c r="N910" s="76"/>
      <c r="O910" s="76"/>
      <c r="P910" s="76"/>
      <c r="Q910" s="76"/>
      <c r="R910" s="76"/>
      <c r="S910" s="76"/>
      <c r="T910" s="76"/>
      <c r="U910" s="76"/>
      <c r="V910" s="76"/>
      <c r="W910" s="76"/>
      <c r="X910" s="76"/>
      <c r="Y910" s="76"/>
      <c r="Z910" s="76"/>
    </row>
    <row r="911">
      <c r="J911" s="76"/>
      <c r="K911" s="76"/>
      <c r="L911" s="76"/>
      <c r="M911" s="76"/>
      <c r="N911" s="76"/>
      <c r="O911" s="76"/>
      <c r="P911" s="76"/>
      <c r="Q911" s="76"/>
      <c r="R911" s="76"/>
      <c r="S911" s="76"/>
      <c r="T911" s="76"/>
      <c r="U911" s="76"/>
      <c r="V911" s="76"/>
      <c r="W911" s="76"/>
      <c r="X911" s="76"/>
      <c r="Y911" s="76"/>
      <c r="Z911" s="76"/>
    </row>
    <row r="912">
      <c r="J912" s="76"/>
      <c r="K912" s="76"/>
      <c r="L912" s="76"/>
      <c r="M912" s="76"/>
      <c r="N912" s="76"/>
      <c r="O912" s="76"/>
      <c r="P912" s="76"/>
      <c r="Q912" s="76"/>
      <c r="R912" s="76"/>
      <c r="S912" s="76"/>
      <c r="T912" s="76"/>
      <c r="U912" s="76"/>
      <c r="V912" s="76"/>
      <c r="W912" s="76"/>
      <c r="X912" s="76"/>
      <c r="Y912" s="76"/>
      <c r="Z912" s="76"/>
    </row>
    <row r="913">
      <c r="J913" s="76"/>
      <c r="K913" s="76"/>
      <c r="L913" s="76"/>
      <c r="M913" s="76"/>
      <c r="N913" s="76"/>
      <c r="O913" s="76"/>
      <c r="P913" s="76"/>
      <c r="Q913" s="76"/>
      <c r="R913" s="76"/>
      <c r="S913" s="76"/>
      <c r="T913" s="76"/>
      <c r="U913" s="76"/>
      <c r="V913" s="76"/>
      <c r="W913" s="76"/>
      <c r="X913" s="76"/>
      <c r="Y913" s="76"/>
      <c r="Z913" s="76"/>
    </row>
    <row r="914">
      <c r="J914" s="76"/>
      <c r="K914" s="76"/>
      <c r="L914" s="76"/>
      <c r="M914" s="76"/>
      <c r="N914" s="76"/>
      <c r="O914" s="76"/>
      <c r="P914" s="76"/>
      <c r="Q914" s="76"/>
      <c r="R914" s="76"/>
      <c r="S914" s="76"/>
      <c r="T914" s="76"/>
      <c r="U914" s="76"/>
      <c r="V914" s="76"/>
      <c r="W914" s="76"/>
      <c r="X914" s="76"/>
      <c r="Y914" s="76"/>
      <c r="Z914" s="76"/>
    </row>
    <row r="915">
      <c r="J915" s="76"/>
      <c r="K915" s="76"/>
      <c r="L915" s="76"/>
      <c r="M915" s="76"/>
      <c r="N915" s="76"/>
      <c r="O915" s="76"/>
      <c r="P915" s="76"/>
      <c r="Q915" s="76"/>
      <c r="R915" s="76"/>
      <c r="S915" s="76"/>
      <c r="T915" s="76"/>
      <c r="U915" s="76"/>
      <c r="V915" s="76"/>
      <c r="W915" s="76"/>
      <c r="X915" s="76"/>
      <c r="Y915" s="76"/>
      <c r="Z915" s="76"/>
    </row>
    <row r="916">
      <c r="J916" s="76"/>
      <c r="K916" s="76"/>
      <c r="L916" s="76"/>
      <c r="M916" s="76"/>
      <c r="N916" s="76"/>
      <c r="O916" s="76"/>
      <c r="P916" s="76"/>
      <c r="Q916" s="76"/>
      <c r="R916" s="76"/>
      <c r="S916" s="76"/>
      <c r="T916" s="76"/>
      <c r="U916" s="76"/>
      <c r="V916" s="76"/>
      <c r="W916" s="76"/>
      <c r="X916" s="76"/>
      <c r="Y916" s="76"/>
      <c r="Z916" s="76"/>
    </row>
    <row r="917">
      <c r="J917" s="76"/>
      <c r="K917" s="76"/>
      <c r="L917" s="76"/>
      <c r="M917" s="76"/>
      <c r="N917" s="76"/>
      <c r="O917" s="76"/>
      <c r="P917" s="76"/>
      <c r="Q917" s="76"/>
      <c r="R917" s="76"/>
      <c r="S917" s="76"/>
      <c r="T917" s="76"/>
      <c r="U917" s="76"/>
      <c r="V917" s="76"/>
      <c r="W917" s="76"/>
      <c r="X917" s="76"/>
      <c r="Y917" s="76"/>
      <c r="Z917" s="76"/>
    </row>
    <row r="918">
      <c r="J918" s="76"/>
      <c r="K918" s="76"/>
      <c r="L918" s="76"/>
      <c r="M918" s="76"/>
      <c r="N918" s="76"/>
      <c r="O918" s="76"/>
      <c r="P918" s="76"/>
      <c r="Q918" s="76"/>
      <c r="R918" s="76"/>
      <c r="S918" s="76"/>
      <c r="T918" s="76"/>
      <c r="U918" s="76"/>
      <c r="V918" s="76"/>
      <c r="W918" s="76"/>
      <c r="X918" s="76"/>
      <c r="Y918" s="76"/>
      <c r="Z918" s="76"/>
    </row>
    <row r="919">
      <c r="J919" s="76"/>
      <c r="K919" s="76"/>
      <c r="L919" s="76"/>
      <c r="M919" s="76"/>
      <c r="N919" s="76"/>
      <c r="O919" s="76"/>
      <c r="P919" s="76"/>
      <c r="Q919" s="76"/>
      <c r="R919" s="76"/>
      <c r="S919" s="76"/>
      <c r="T919" s="76"/>
      <c r="U919" s="76"/>
      <c r="V919" s="76"/>
      <c r="W919" s="76"/>
      <c r="X919" s="76"/>
      <c r="Y919" s="76"/>
      <c r="Z919" s="76"/>
    </row>
    <row r="920">
      <c r="J920" s="76"/>
      <c r="K920" s="76"/>
      <c r="L920" s="76"/>
      <c r="M920" s="76"/>
      <c r="N920" s="76"/>
      <c r="O920" s="76"/>
      <c r="P920" s="76"/>
      <c r="Q920" s="76"/>
      <c r="R920" s="76"/>
      <c r="S920" s="76"/>
      <c r="T920" s="76"/>
      <c r="U920" s="76"/>
      <c r="V920" s="76"/>
      <c r="W920" s="76"/>
      <c r="X920" s="76"/>
      <c r="Y920" s="76"/>
      <c r="Z920" s="76"/>
    </row>
    <row r="921">
      <c r="J921" s="76"/>
      <c r="K921" s="76"/>
      <c r="L921" s="76"/>
      <c r="M921" s="76"/>
      <c r="N921" s="76"/>
      <c r="O921" s="76"/>
      <c r="P921" s="76"/>
      <c r="Q921" s="76"/>
      <c r="R921" s="76"/>
      <c r="S921" s="76"/>
      <c r="T921" s="76"/>
      <c r="U921" s="76"/>
      <c r="V921" s="76"/>
      <c r="W921" s="76"/>
      <c r="X921" s="76"/>
      <c r="Y921" s="76"/>
      <c r="Z921" s="76"/>
    </row>
    <row r="922">
      <c r="J922" s="76"/>
      <c r="K922" s="76"/>
      <c r="L922" s="76"/>
      <c r="M922" s="76"/>
      <c r="N922" s="76"/>
      <c r="O922" s="76"/>
      <c r="P922" s="76"/>
      <c r="Q922" s="76"/>
      <c r="R922" s="76"/>
      <c r="S922" s="76"/>
      <c r="T922" s="76"/>
      <c r="U922" s="76"/>
      <c r="V922" s="76"/>
      <c r="W922" s="76"/>
      <c r="X922" s="76"/>
      <c r="Y922" s="76"/>
      <c r="Z922" s="76"/>
    </row>
    <row r="923">
      <c r="J923" s="76"/>
      <c r="K923" s="76"/>
      <c r="L923" s="76"/>
      <c r="M923" s="76"/>
      <c r="N923" s="76"/>
      <c r="O923" s="76"/>
      <c r="P923" s="76"/>
      <c r="Q923" s="76"/>
      <c r="R923" s="76"/>
      <c r="S923" s="76"/>
      <c r="T923" s="76"/>
      <c r="U923" s="76"/>
      <c r="V923" s="76"/>
      <c r="W923" s="76"/>
      <c r="X923" s="76"/>
      <c r="Y923" s="76"/>
      <c r="Z923" s="76"/>
    </row>
    <row r="924">
      <c r="J924" s="76"/>
      <c r="K924" s="76"/>
      <c r="L924" s="76"/>
      <c r="M924" s="76"/>
      <c r="N924" s="76"/>
      <c r="O924" s="76"/>
      <c r="P924" s="76"/>
      <c r="Q924" s="76"/>
      <c r="R924" s="76"/>
      <c r="S924" s="76"/>
      <c r="T924" s="76"/>
      <c r="U924" s="76"/>
      <c r="V924" s="76"/>
      <c r="W924" s="76"/>
      <c r="X924" s="76"/>
      <c r="Y924" s="76"/>
      <c r="Z924" s="76"/>
    </row>
    <row r="925">
      <c r="J925" s="76"/>
      <c r="K925" s="76"/>
      <c r="L925" s="76"/>
      <c r="M925" s="76"/>
      <c r="N925" s="76"/>
      <c r="O925" s="76"/>
      <c r="P925" s="76"/>
      <c r="Q925" s="76"/>
      <c r="R925" s="76"/>
      <c r="S925" s="76"/>
      <c r="T925" s="76"/>
      <c r="U925" s="76"/>
      <c r="V925" s="76"/>
      <c r="W925" s="76"/>
      <c r="X925" s="76"/>
      <c r="Y925" s="76"/>
      <c r="Z925" s="76"/>
    </row>
    <row r="926">
      <c r="J926" s="76"/>
      <c r="K926" s="76"/>
      <c r="L926" s="76"/>
      <c r="M926" s="76"/>
      <c r="N926" s="76"/>
      <c r="O926" s="76"/>
      <c r="P926" s="76"/>
      <c r="Q926" s="76"/>
      <c r="R926" s="76"/>
      <c r="S926" s="76"/>
      <c r="T926" s="76"/>
      <c r="U926" s="76"/>
      <c r="V926" s="76"/>
      <c r="W926" s="76"/>
      <c r="X926" s="76"/>
      <c r="Y926" s="76"/>
      <c r="Z926" s="76"/>
    </row>
    <row r="927">
      <c r="J927" s="76"/>
      <c r="K927" s="76"/>
      <c r="L927" s="76"/>
      <c r="M927" s="76"/>
      <c r="N927" s="76"/>
      <c r="O927" s="76"/>
      <c r="P927" s="76"/>
      <c r="Q927" s="76"/>
      <c r="R927" s="76"/>
      <c r="S927" s="76"/>
      <c r="T927" s="76"/>
      <c r="U927" s="76"/>
      <c r="V927" s="76"/>
      <c r="W927" s="76"/>
      <c r="X927" s="76"/>
      <c r="Y927" s="76"/>
      <c r="Z927" s="76"/>
    </row>
    <row r="928">
      <c r="J928" s="76"/>
      <c r="K928" s="76"/>
      <c r="L928" s="76"/>
      <c r="M928" s="76"/>
      <c r="N928" s="76"/>
      <c r="O928" s="76"/>
      <c r="P928" s="76"/>
      <c r="Q928" s="76"/>
      <c r="R928" s="76"/>
      <c r="S928" s="76"/>
      <c r="T928" s="76"/>
      <c r="U928" s="76"/>
      <c r="V928" s="76"/>
      <c r="W928" s="76"/>
      <c r="X928" s="76"/>
      <c r="Y928" s="76"/>
      <c r="Z928" s="76"/>
    </row>
    <row r="929">
      <c r="J929" s="76"/>
      <c r="K929" s="76"/>
      <c r="L929" s="76"/>
      <c r="M929" s="76"/>
      <c r="N929" s="76"/>
      <c r="O929" s="76"/>
      <c r="P929" s="76"/>
      <c r="Q929" s="76"/>
      <c r="R929" s="76"/>
      <c r="S929" s="76"/>
      <c r="T929" s="76"/>
      <c r="U929" s="76"/>
      <c r="V929" s="76"/>
      <c r="W929" s="76"/>
      <c r="X929" s="76"/>
      <c r="Y929" s="76"/>
      <c r="Z929" s="76"/>
    </row>
    <row r="930">
      <c r="J930" s="76"/>
      <c r="K930" s="76"/>
      <c r="L930" s="76"/>
      <c r="M930" s="76"/>
      <c r="N930" s="76"/>
      <c r="O930" s="76"/>
      <c r="P930" s="76"/>
      <c r="Q930" s="76"/>
      <c r="R930" s="76"/>
      <c r="S930" s="76"/>
      <c r="T930" s="76"/>
      <c r="U930" s="76"/>
      <c r="V930" s="76"/>
      <c r="W930" s="76"/>
      <c r="X930" s="76"/>
      <c r="Y930" s="76"/>
      <c r="Z930" s="76"/>
    </row>
    <row r="931">
      <c r="J931" s="76"/>
      <c r="K931" s="76"/>
      <c r="L931" s="76"/>
      <c r="M931" s="76"/>
      <c r="N931" s="76"/>
      <c r="O931" s="76"/>
      <c r="P931" s="76"/>
      <c r="Q931" s="76"/>
      <c r="R931" s="76"/>
      <c r="S931" s="76"/>
      <c r="T931" s="76"/>
      <c r="U931" s="76"/>
      <c r="V931" s="76"/>
      <c r="W931" s="76"/>
      <c r="X931" s="76"/>
      <c r="Y931" s="76"/>
      <c r="Z931" s="76"/>
    </row>
    <row r="932">
      <c r="J932" s="76"/>
      <c r="K932" s="76"/>
      <c r="L932" s="76"/>
      <c r="M932" s="76"/>
      <c r="N932" s="76"/>
      <c r="O932" s="76"/>
      <c r="P932" s="76"/>
      <c r="Q932" s="76"/>
      <c r="R932" s="76"/>
      <c r="S932" s="76"/>
      <c r="T932" s="76"/>
      <c r="U932" s="76"/>
      <c r="V932" s="76"/>
      <c r="W932" s="76"/>
      <c r="X932" s="76"/>
      <c r="Y932" s="76"/>
      <c r="Z932" s="76"/>
    </row>
    <row r="933">
      <c r="J933" s="76"/>
      <c r="K933" s="76"/>
      <c r="L933" s="76"/>
      <c r="M933" s="76"/>
      <c r="N933" s="76"/>
      <c r="O933" s="76"/>
      <c r="P933" s="76"/>
      <c r="Q933" s="76"/>
      <c r="R933" s="76"/>
      <c r="S933" s="76"/>
      <c r="T933" s="76"/>
      <c r="U933" s="76"/>
      <c r="V933" s="76"/>
      <c r="W933" s="76"/>
      <c r="X933" s="76"/>
      <c r="Y933" s="76"/>
      <c r="Z933" s="76"/>
    </row>
    <row r="934">
      <c r="J934" s="76"/>
      <c r="K934" s="76"/>
      <c r="L934" s="76"/>
      <c r="M934" s="76"/>
      <c r="N934" s="76"/>
      <c r="O934" s="76"/>
      <c r="P934" s="76"/>
      <c r="Q934" s="76"/>
      <c r="R934" s="76"/>
      <c r="S934" s="76"/>
      <c r="T934" s="76"/>
      <c r="U934" s="76"/>
      <c r="V934" s="76"/>
      <c r="W934" s="76"/>
      <c r="X934" s="76"/>
      <c r="Y934" s="76"/>
      <c r="Z934" s="76"/>
    </row>
    <row r="935">
      <c r="J935" s="76"/>
      <c r="K935" s="76"/>
      <c r="L935" s="76"/>
      <c r="M935" s="76"/>
      <c r="N935" s="76"/>
      <c r="O935" s="76"/>
      <c r="P935" s="76"/>
      <c r="Q935" s="76"/>
      <c r="R935" s="76"/>
      <c r="S935" s="76"/>
      <c r="T935" s="76"/>
      <c r="U935" s="76"/>
      <c r="V935" s="76"/>
      <c r="W935" s="76"/>
      <c r="X935" s="76"/>
      <c r="Y935" s="76"/>
      <c r="Z935" s="76"/>
    </row>
    <row r="936">
      <c r="J936" s="76"/>
      <c r="K936" s="76"/>
      <c r="L936" s="76"/>
      <c r="M936" s="76"/>
      <c r="N936" s="76"/>
      <c r="O936" s="76"/>
      <c r="P936" s="76"/>
      <c r="Q936" s="76"/>
      <c r="R936" s="76"/>
      <c r="S936" s="76"/>
      <c r="T936" s="76"/>
      <c r="U936" s="76"/>
      <c r="V936" s="76"/>
      <c r="W936" s="76"/>
      <c r="X936" s="76"/>
      <c r="Y936" s="76"/>
      <c r="Z936" s="76"/>
    </row>
    <row r="937">
      <c r="J937" s="76"/>
      <c r="K937" s="76"/>
      <c r="L937" s="76"/>
      <c r="M937" s="76"/>
      <c r="N937" s="76"/>
      <c r="O937" s="76"/>
      <c r="P937" s="76"/>
      <c r="Q937" s="76"/>
      <c r="R937" s="76"/>
      <c r="S937" s="76"/>
      <c r="T937" s="76"/>
      <c r="U937" s="76"/>
      <c r="V937" s="76"/>
      <c r="W937" s="76"/>
      <c r="X937" s="76"/>
      <c r="Y937" s="76"/>
      <c r="Z937" s="76"/>
    </row>
    <row r="938">
      <c r="J938" s="76"/>
      <c r="K938" s="76"/>
      <c r="L938" s="76"/>
      <c r="M938" s="76"/>
      <c r="N938" s="76"/>
      <c r="O938" s="76"/>
      <c r="P938" s="76"/>
      <c r="Q938" s="76"/>
      <c r="R938" s="76"/>
      <c r="S938" s="76"/>
      <c r="T938" s="76"/>
      <c r="U938" s="76"/>
      <c r="V938" s="76"/>
      <c r="W938" s="76"/>
      <c r="X938" s="76"/>
      <c r="Y938" s="76"/>
      <c r="Z938" s="76"/>
    </row>
    <row r="939">
      <c r="J939" s="76"/>
      <c r="K939" s="76"/>
      <c r="L939" s="76"/>
      <c r="M939" s="76"/>
      <c r="N939" s="76"/>
      <c r="O939" s="76"/>
      <c r="P939" s="76"/>
      <c r="Q939" s="76"/>
      <c r="R939" s="76"/>
      <c r="S939" s="76"/>
      <c r="T939" s="76"/>
      <c r="U939" s="76"/>
      <c r="V939" s="76"/>
      <c r="W939" s="76"/>
      <c r="X939" s="76"/>
      <c r="Y939" s="76"/>
      <c r="Z939" s="76"/>
    </row>
    <row r="940">
      <c r="J940" s="76"/>
      <c r="K940" s="76"/>
      <c r="L940" s="76"/>
      <c r="M940" s="76"/>
      <c r="N940" s="76"/>
      <c r="O940" s="76"/>
      <c r="P940" s="76"/>
      <c r="Q940" s="76"/>
      <c r="R940" s="76"/>
      <c r="S940" s="76"/>
      <c r="T940" s="76"/>
      <c r="U940" s="76"/>
      <c r="V940" s="76"/>
      <c r="W940" s="76"/>
      <c r="X940" s="76"/>
      <c r="Y940" s="76"/>
      <c r="Z940" s="76"/>
    </row>
    <row r="941">
      <c r="J941" s="76"/>
      <c r="K941" s="76"/>
      <c r="L941" s="76"/>
      <c r="M941" s="76"/>
      <c r="N941" s="76"/>
      <c r="O941" s="76"/>
      <c r="P941" s="76"/>
      <c r="Q941" s="76"/>
      <c r="R941" s="76"/>
      <c r="S941" s="76"/>
      <c r="T941" s="76"/>
      <c r="U941" s="76"/>
      <c r="V941" s="76"/>
      <c r="W941" s="76"/>
      <c r="X941" s="76"/>
      <c r="Y941" s="76"/>
      <c r="Z941" s="76"/>
    </row>
    <row r="942">
      <c r="J942" s="76"/>
      <c r="K942" s="76"/>
      <c r="L942" s="76"/>
      <c r="M942" s="76"/>
      <c r="N942" s="76"/>
      <c r="O942" s="76"/>
      <c r="P942" s="76"/>
      <c r="Q942" s="76"/>
      <c r="R942" s="76"/>
      <c r="S942" s="76"/>
      <c r="T942" s="76"/>
      <c r="U942" s="76"/>
      <c r="V942" s="76"/>
      <c r="W942" s="76"/>
      <c r="X942" s="76"/>
      <c r="Y942" s="76"/>
      <c r="Z942" s="76"/>
    </row>
    <row r="943">
      <c r="J943" s="76"/>
      <c r="K943" s="76"/>
      <c r="L943" s="76"/>
      <c r="M943" s="76"/>
      <c r="N943" s="76"/>
      <c r="O943" s="76"/>
      <c r="P943" s="76"/>
      <c r="Q943" s="76"/>
      <c r="R943" s="76"/>
      <c r="S943" s="76"/>
      <c r="T943" s="76"/>
      <c r="U943" s="76"/>
      <c r="V943" s="76"/>
      <c r="W943" s="76"/>
      <c r="X943" s="76"/>
      <c r="Y943" s="76"/>
      <c r="Z943" s="76"/>
    </row>
    <row r="944">
      <c r="J944" s="76"/>
      <c r="K944" s="76"/>
      <c r="L944" s="76"/>
      <c r="M944" s="76"/>
      <c r="N944" s="76"/>
      <c r="O944" s="76"/>
      <c r="P944" s="76"/>
      <c r="Q944" s="76"/>
      <c r="R944" s="76"/>
      <c r="S944" s="76"/>
      <c r="T944" s="76"/>
      <c r="U944" s="76"/>
      <c r="V944" s="76"/>
      <c r="W944" s="76"/>
      <c r="X944" s="76"/>
      <c r="Y944" s="76"/>
      <c r="Z944" s="76"/>
    </row>
    <row r="945">
      <c r="J945" s="76"/>
      <c r="K945" s="76"/>
      <c r="L945" s="76"/>
      <c r="M945" s="76"/>
      <c r="N945" s="76"/>
      <c r="O945" s="76"/>
      <c r="P945" s="76"/>
      <c r="Q945" s="76"/>
      <c r="R945" s="76"/>
      <c r="S945" s="76"/>
      <c r="T945" s="76"/>
      <c r="U945" s="76"/>
      <c r="V945" s="76"/>
      <c r="W945" s="76"/>
      <c r="X945" s="76"/>
      <c r="Y945" s="76"/>
      <c r="Z945" s="76"/>
    </row>
    <row r="946">
      <c r="J946" s="76"/>
      <c r="K946" s="76"/>
      <c r="L946" s="76"/>
      <c r="M946" s="76"/>
      <c r="N946" s="76"/>
      <c r="O946" s="76"/>
      <c r="P946" s="76"/>
      <c r="Q946" s="76"/>
      <c r="R946" s="76"/>
      <c r="S946" s="76"/>
      <c r="T946" s="76"/>
      <c r="U946" s="76"/>
      <c r="V946" s="76"/>
      <c r="W946" s="76"/>
      <c r="X946" s="76"/>
      <c r="Y946" s="76"/>
      <c r="Z946" s="76"/>
    </row>
    <row r="947">
      <c r="J947" s="76"/>
      <c r="K947" s="76"/>
      <c r="L947" s="76"/>
      <c r="M947" s="76"/>
      <c r="N947" s="76"/>
      <c r="O947" s="76"/>
      <c r="P947" s="76"/>
      <c r="Q947" s="76"/>
      <c r="R947" s="76"/>
      <c r="S947" s="76"/>
      <c r="T947" s="76"/>
      <c r="U947" s="76"/>
      <c r="V947" s="76"/>
      <c r="W947" s="76"/>
      <c r="X947" s="76"/>
      <c r="Y947" s="76"/>
      <c r="Z947" s="76"/>
    </row>
    <row r="948">
      <c r="J948" s="76"/>
      <c r="K948" s="76"/>
      <c r="L948" s="76"/>
      <c r="M948" s="76"/>
      <c r="N948" s="76"/>
      <c r="O948" s="76"/>
      <c r="P948" s="76"/>
      <c r="Q948" s="76"/>
      <c r="R948" s="76"/>
      <c r="S948" s="76"/>
      <c r="T948" s="76"/>
      <c r="U948" s="76"/>
      <c r="V948" s="76"/>
      <c r="W948" s="76"/>
      <c r="X948" s="76"/>
      <c r="Y948" s="76"/>
      <c r="Z948" s="76"/>
    </row>
    <row r="949">
      <c r="J949" s="76"/>
      <c r="K949" s="76"/>
      <c r="L949" s="76"/>
      <c r="M949" s="76"/>
      <c r="N949" s="76"/>
      <c r="O949" s="76"/>
      <c r="P949" s="76"/>
      <c r="Q949" s="76"/>
      <c r="R949" s="76"/>
      <c r="S949" s="76"/>
      <c r="T949" s="76"/>
      <c r="U949" s="76"/>
      <c r="V949" s="76"/>
      <c r="W949" s="76"/>
      <c r="X949" s="76"/>
      <c r="Y949" s="76"/>
      <c r="Z949" s="76"/>
    </row>
    <row r="950">
      <c r="J950" s="76"/>
      <c r="K950" s="76"/>
      <c r="L950" s="76"/>
      <c r="M950" s="76"/>
      <c r="N950" s="76"/>
      <c r="O950" s="76"/>
      <c r="P950" s="76"/>
      <c r="Q950" s="76"/>
      <c r="R950" s="76"/>
      <c r="S950" s="76"/>
      <c r="T950" s="76"/>
      <c r="U950" s="76"/>
      <c r="V950" s="76"/>
      <c r="W950" s="76"/>
      <c r="X950" s="76"/>
      <c r="Y950" s="76"/>
      <c r="Z950" s="76"/>
    </row>
    <row r="951">
      <c r="J951" s="76"/>
      <c r="K951" s="76"/>
      <c r="L951" s="76"/>
      <c r="M951" s="76"/>
      <c r="N951" s="76"/>
      <c r="O951" s="76"/>
      <c r="P951" s="76"/>
      <c r="Q951" s="76"/>
      <c r="R951" s="76"/>
      <c r="S951" s="76"/>
      <c r="T951" s="76"/>
      <c r="U951" s="76"/>
      <c r="V951" s="76"/>
      <c r="W951" s="76"/>
      <c r="X951" s="76"/>
      <c r="Y951" s="76"/>
      <c r="Z951" s="76"/>
    </row>
    <row r="952">
      <c r="J952" s="76"/>
      <c r="K952" s="76"/>
      <c r="L952" s="76"/>
      <c r="M952" s="76"/>
      <c r="N952" s="76"/>
      <c r="O952" s="76"/>
      <c r="P952" s="76"/>
      <c r="Q952" s="76"/>
      <c r="R952" s="76"/>
      <c r="S952" s="76"/>
      <c r="T952" s="76"/>
      <c r="U952" s="76"/>
      <c r="V952" s="76"/>
      <c r="W952" s="76"/>
      <c r="X952" s="76"/>
      <c r="Y952" s="76"/>
      <c r="Z952" s="76"/>
    </row>
    <row r="953">
      <c r="J953" s="76"/>
      <c r="K953" s="76"/>
      <c r="L953" s="76"/>
      <c r="M953" s="76"/>
      <c r="N953" s="76"/>
      <c r="O953" s="76"/>
      <c r="P953" s="76"/>
      <c r="Q953" s="76"/>
      <c r="R953" s="76"/>
      <c r="S953" s="76"/>
      <c r="T953" s="76"/>
      <c r="U953" s="76"/>
      <c r="V953" s="76"/>
      <c r="W953" s="76"/>
      <c r="X953" s="76"/>
      <c r="Y953" s="76"/>
      <c r="Z953" s="76"/>
    </row>
    <row r="954">
      <c r="J954" s="76"/>
      <c r="K954" s="76"/>
      <c r="L954" s="76"/>
      <c r="M954" s="76"/>
      <c r="N954" s="76"/>
      <c r="O954" s="76"/>
      <c r="P954" s="76"/>
      <c r="Q954" s="76"/>
      <c r="R954" s="76"/>
      <c r="S954" s="76"/>
      <c r="T954" s="76"/>
      <c r="U954" s="76"/>
      <c r="V954" s="76"/>
      <c r="W954" s="76"/>
      <c r="X954" s="76"/>
      <c r="Y954" s="76"/>
      <c r="Z954" s="76"/>
    </row>
    <row r="955">
      <c r="J955" s="76"/>
      <c r="K955" s="76"/>
      <c r="L955" s="76"/>
      <c r="M955" s="76"/>
      <c r="N955" s="76"/>
      <c r="O955" s="76"/>
      <c r="P955" s="76"/>
      <c r="Q955" s="76"/>
      <c r="R955" s="76"/>
      <c r="S955" s="76"/>
      <c r="T955" s="76"/>
      <c r="U955" s="76"/>
      <c r="V955" s="76"/>
      <c r="W955" s="76"/>
      <c r="X955" s="76"/>
      <c r="Y955" s="76"/>
      <c r="Z955" s="76"/>
    </row>
    <row r="956">
      <c r="J956" s="76"/>
      <c r="K956" s="76"/>
      <c r="L956" s="76"/>
      <c r="M956" s="76"/>
      <c r="N956" s="76"/>
      <c r="O956" s="76"/>
      <c r="P956" s="76"/>
      <c r="Q956" s="76"/>
      <c r="R956" s="76"/>
      <c r="S956" s="76"/>
      <c r="T956" s="76"/>
      <c r="U956" s="76"/>
      <c r="V956" s="76"/>
      <c r="W956" s="76"/>
      <c r="X956" s="76"/>
      <c r="Y956" s="76"/>
      <c r="Z956" s="76"/>
    </row>
    <row r="957">
      <c r="J957" s="76"/>
      <c r="K957" s="76"/>
      <c r="L957" s="76"/>
      <c r="M957" s="76"/>
      <c r="N957" s="76"/>
      <c r="O957" s="76"/>
      <c r="P957" s="76"/>
      <c r="Q957" s="76"/>
      <c r="R957" s="76"/>
      <c r="S957" s="76"/>
      <c r="T957" s="76"/>
      <c r="U957" s="76"/>
      <c r="V957" s="76"/>
      <c r="W957" s="76"/>
      <c r="X957" s="76"/>
      <c r="Y957" s="76"/>
      <c r="Z957" s="76"/>
    </row>
    <row r="958">
      <c r="J958" s="76"/>
      <c r="K958" s="76"/>
      <c r="L958" s="76"/>
      <c r="M958" s="76"/>
      <c r="N958" s="76"/>
      <c r="O958" s="76"/>
      <c r="P958" s="76"/>
      <c r="Q958" s="76"/>
      <c r="R958" s="76"/>
      <c r="S958" s="76"/>
      <c r="T958" s="76"/>
      <c r="U958" s="76"/>
      <c r="V958" s="76"/>
      <c r="W958" s="76"/>
      <c r="X958" s="76"/>
      <c r="Y958" s="76"/>
      <c r="Z958" s="76"/>
    </row>
    <row r="959">
      <c r="J959" s="76"/>
      <c r="K959" s="76"/>
      <c r="L959" s="76"/>
      <c r="M959" s="76"/>
      <c r="N959" s="76"/>
      <c r="O959" s="76"/>
      <c r="P959" s="76"/>
      <c r="Q959" s="76"/>
      <c r="R959" s="76"/>
      <c r="S959" s="76"/>
      <c r="T959" s="76"/>
      <c r="U959" s="76"/>
      <c r="V959" s="76"/>
      <c r="W959" s="76"/>
      <c r="X959" s="76"/>
      <c r="Y959" s="76"/>
      <c r="Z959" s="76"/>
    </row>
    <row r="960">
      <c r="J960" s="76"/>
      <c r="K960" s="76"/>
      <c r="L960" s="76"/>
      <c r="M960" s="76"/>
      <c r="N960" s="76"/>
      <c r="O960" s="76"/>
      <c r="P960" s="76"/>
      <c r="Q960" s="76"/>
      <c r="R960" s="76"/>
      <c r="S960" s="76"/>
      <c r="T960" s="76"/>
      <c r="U960" s="76"/>
      <c r="V960" s="76"/>
      <c r="W960" s="76"/>
      <c r="X960" s="76"/>
      <c r="Y960" s="76"/>
      <c r="Z960" s="76"/>
    </row>
    <row r="961">
      <c r="J961" s="76"/>
      <c r="K961" s="76"/>
      <c r="L961" s="76"/>
      <c r="M961" s="76"/>
      <c r="N961" s="76"/>
      <c r="O961" s="76"/>
      <c r="P961" s="76"/>
      <c r="Q961" s="76"/>
      <c r="R961" s="76"/>
      <c r="S961" s="76"/>
      <c r="T961" s="76"/>
      <c r="U961" s="76"/>
      <c r="V961" s="76"/>
      <c r="W961" s="76"/>
      <c r="X961" s="76"/>
      <c r="Y961" s="76"/>
      <c r="Z961" s="76"/>
    </row>
    <row r="962">
      <c r="J962" s="76"/>
      <c r="K962" s="76"/>
      <c r="L962" s="76"/>
      <c r="M962" s="76"/>
      <c r="N962" s="76"/>
      <c r="O962" s="76"/>
      <c r="P962" s="76"/>
      <c r="Q962" s="76"/>
      <c r="R962" s="76"/>
      <c r="S962" s="76"/>
      <c r="T962" s="76"/>
      <c r="U962" s="76"/>
      <c r="V962" s="76"/>
      <c r="W962" s="76"/>
      <c r="X962" s="76"/>
      <c r="Y962" s="76"/>
      <c r="Z962" s="76"/>
    </row>
    <row r="963">
      <c r="J963" s="76"/>
      <c r="K963" s="76"/>
      <c r="L963" s="76"/>
      <c r="M963" s="76"/>
      <c r="N963" s="76"/>
      <c r="O963" s="76"/>
      <c r="P963" s="76"/>
      <c r="Q963" s="76"/>
      <c r="R963" s="76"/>
      <c r="S963" s="76"/>
      <c r="T963" s="76"/>
      <c r="U963" s="76"/>
      <c r="V963" s="76"/>
      <c r="W963" s="76"/>
      <c r="X963" s="76"/>
      <c r="Y963" s="76"/>
      <c r="Z963" s="76"/>
    </row>
    <row r="964">
      <c r="J964" s="76"/>
      <c r="K964" s="76"/>
      <c r="L964" s="76"/>
      <c r="M964" s="76"/>
      <c r="N964" s="76"/>
      <c r="O964" s="76"/>
      <c r="P964" s="76"/>
      <c r="Q964" s="76"/>
      <c r="R964" s="76"/>
      <c r="S964" s="76"/>
      <c r="T964" s="76"/>
      <c r="U964" s="76"/>
      <c r="V964" s="76"/>
      <c r="W964" s="76"/>
      <c r="X964" s="76"/>
      <c r="Y964" s="76"/>
      <c r="Z964" s="76"/>
    </row>
    <row r="965">
      <c r="J965" s="76"/>
      <c r="K965" s="76"/>
      <c r="L965" s="76"/>
      <c r="M965" s="76"/>
      <c r="N965" s="76"/>
      <c r="O965" s="76"/>
      <c r="P965" s="76"/>
      <c r="Q965" s="76"/>
      <c r="R965" s="76"/>
      <c r="S965" s="76"/>
      <c r="T965" s="76"/>
      <c r="U965" s="76"/>
      <c r="V965" s="76"/>
      <c r="W965" s="76"/>
      <c r="X965" s="76"/>
      <c r="Y965" s="76"/>
      <c r="Z965" s="76"/>
    </row>
    <row r="966">
      <c r="J966" s="76"/>
      <c r="K966" s="76"/>
      <c r="L966" s="76"/>
      <c r="M966" s="76"/>
      <c r="N966" s="76"/>
      <c r="O966" s="76"/>
      <c r="P966" s="76"/>
      <c r="Q966" s="76"/>
      <c r="R966" s="76"/>
      <c r="S966" s="76"/>
      <c r="T966" s="76"/>
      <c r="U966" s="76"/>
      <c r="V966" s="76"/>
      <c r="W966" s="76"/>
      <c r="X966" s="76"/>
      <c r="Y966" s="76"/>
      <c r="Z966" s="76"/>
    </row>
    <row r="967">
      <c r="J967" s="76"/>
      <c r="K967" s="76"/>
      <c r="L967" s="76"/>
      <c r="M967" s="76"/>
      <c r="N967" s="76"/>
      <c r="O967" s="76"/>
      <c r="P967" s="76"/>
      <c r="Q967" s="76"/>
      <c r="R967" s="76"/>
      <c r="S967" s="76"/>
      <c r="T967" s="76"/>
      <c r="U967" s="76"/>
      <c r="V967" s="76"/>
      <c r="W967" s="76"/>
      <c r="X967" s="76"/>
      <c r="Y967" s="76"/>
      <c r="Z967" s="76"/>
    </row>
    <row r="968">
      <c r="J968" s="76"/>
      <c r="K968" s="76"/>
      <c r="L968" s="76"/>
      <c r="M968" s="76"/>
      <c r="N968" s="76"/>
      <c r="O968" s="76"/>
      <c r="P968" s="76"/>
      <c r="Q968" s="76"/>
      <c r="R968" s="76"/>
      <c r="S968" s="76"/>
      <c r="T968" s="76"/>
      <c r="U968" s="76"/>
      <c r="V968" s="76"/>
      <c r="W968" s="76"/>
      <c r="X968" s="76"/>
      <c r="Y968" s="76"/>
      <c r="Z968" s="76"/>
    </row>
    <row r="969">
      <c r="J969" s="76"/>
      <c r="K969" s="76"/>
      <c r="L969" s="76"/>
      <c r="M969" s="76"/>
      <c r="N969" s="76"/>
      <c r="O969" s="76"/>
      <c r="P969" s="76"/>
      <c r="Q969" s="76"/>
      <c r="R969" s="76"/>
      <c r="S969" s="76"/>
      <c r="T969" s="76"/>
      <c r="U969" s="76"/>
      <c r="V969" s="76"/>
      <c r="W969" s="76"/>
      <c r="X969" s="76"/>
      <c r="Y969" s="76"/>
      <c r="Z969" s="76"/>
    </row>
    <row r="970">
      <c r="J970" s="76"/>
      <c r="K970" s="76"/>
      <c r="L970" s="76"/>
      <c r="M970" s="76"/>
      <c r="N970" s="76"/>
      <c r="O970" s="76"/>
      <c r="P970" s="76"/>
      <c r="Q970" s="76"/>
      <c r="R970" s="76"/>
      <c r="S970" s="76"/>
      <c r="T970" s="76"/>
      <c r="U970" s="76"/>
      <c r="V970" s="76"/>
      <c r="W970" s="76"/>
      <c r="X970" s="76"/>
      <c r="Y970" s="76"/>
      <c r="Z970" s="76"/>
    </row>
    <row r="971">
      <c r="J971" s="76"/>
      <c r="K971" s="76"/>
      <c r="L971" s="76"/>
      <c r="M971" s="76"/>
      <c r="N971" s="76"/>
      <c r="O971" s="76"/>
      <c r="P971" s="76"/>
      <c r="Q971" s="76"/>
      <c r="R971" s="76"/>
      <c r="S971" s="76"/>
      <c r="T971" s="76"/>
      <c r="U971" s="76"/>
      <c r="V971" s="76"/>
      <c r="W971" s="76"/>
      <c r="X971" s="76"/>
      <c r="Y971" s="76"/>
      <c r="Z971" s="76"/>
    </row>
    <row r="972">
      <c r="J972" s="76"/>
      <c r="K972" s="76"/>
      <c r="L972" s="76"/>
      <c r="M972" s="76"/>
      <c r="N972" s="76"/>
      <c r="O972" s="76"/>
      <c r="P972" s="76"/>
      <c r="Q972" s="76"/>
      <c r="R972" s="76"/>
      <c r="S972" s="76"/>
      <c r="T972" s="76"/>
      <c r="U972" s="76"/>
      <c r="V972" s="76"/>
      <c r="W972" s="76"/>
      <c r="X972" s="76"/>
      <c r="Y972" s="76"/>
      <c r="Z972" s="76"/>
    </row>
    <row r="973">
      <c r="J973" s="76"/>
      <c r="K973" s="76"/>
      <c r="L973" s="76"/>
      <c r="M973" s="76"/>
      <c r="N973" s="76"/>
      <c r="O973" s="76"/>
      <c r="P973" s="76"/>
      <c r="Q973" s="76"/>
      <c r="R973" s="76"/>
      <c r="S973" s="76"/>
      <c r="T973" s="76"/>
      <c r="U973" s="76"/>
      <c r="V973" s="76"/>
      <c r="W973" s="76"/>
      <c r="X973" s="76"/>
      <c r="Y973" s="76"/>
      <c r="Z973" s="76"/>
    </row>
    <row r="974">
      <c r="J974" s="76"/>
      <c r="K974" s="76"/>
      <c r="L974" s="76"/>
      <c r="M974" s="76"/>
      <c r="N974" s="76"/>
      <c r="O974" s="76"/>
      <c r="P974" s="76"/>
      <c r="Q974" s="76"/>
      <c r="R974" s="76"/>
      <c r="S974" s="76"/>
      <c r="T974" s="76"/>
      <c r="U974" s="76"/>
      <c r="V974" s="76"/>
      <c r="W974" s="76"/>
      <c r="X974" s="76"/>
      <c r="Y974" s="76"/>
      <c r="Z974" s="76"/>
    </row>
    <row r="975">
      <c r="J975" s="76"/>
      <c r="K975" s="76"/>
      <c r="L975" s="76"/>
      <c r="M975" s="76"/>
      <c r="N975" s="76"/>
      <c r="O975" s="76"/>
      <c r="P975" s="76"/>
      <c r="Q975" s="76"/>
      <c r="R975" s="76"/>
      <c r="S975" s="76"/>
      <c r="T975" s="76"/>
      <c r="U975" s="76"/>
      <c r="V975" s="76"/>
      <c r="W975" s="76"/>
      <c r="X975" s="76"/>
      <c r="Y975" s="76"/>
      <c r="Z975" s="76"/>
    </row>
    <row r="976">
      <c r="J976" s="76"/>
      <c r="K976" s="76"/>
      <c r="L976" s="76"/>
      <c r="M976" s="76"/>
      <c r="N976" s="76"/>
      <c r="O976" s="76"/>
      <c r="P976" s="76"/>
      <c r="Q976" s="76"/>
      <c r="R976" s="76"/>
      <c r="S976" s="76"/>
      <c r="T976" s="76"/>
      <c r="U976" s="76"/>
      <c r="V976" s="76"/>
      <c r="W976" s="76"/>
      <c r="X976" s="76"/>
      <c r="Y976" s="76"/>
      <c r="Z976" s="76"/>
    </row>
    <row r="977">
      <c r="J977" s="76"/>
      <c r="K977" s="76"/>
      <c r="L977" s="76"/>
      <c r="M977" s="76"/>
      <c r="N977" s="76"/>
      <c r="O977" s="76"/>
      <c r="P977" s="76"/>
      <c r="Q977" s="76"/>
      <c r="R977" s="76"/>
      <c r="S977" s="76"/>
      <c r="T977" s="76"/>
      <c r="U977" s="76"/>
      <c r="V977" s="76"/>
      <c r="W977" s="76"/>
      <c r="X977" s="76"/>
      <c r="Y977" s="76"/>
      <c r="Z977" s="76"/>
    </row>
    <row r="978">
      <c r="J978" s="76"/>
      <c r="K978" s="76"/>
      <c r="L978" s="76"/>
      <c r="M978" s="76"/>
      <c r="N978" s="76"/>
      <c r="O978" s="76"/>
      <c r="P978" s="76"/>
      <c r="Q978" s="76"/>
      <c r="R978" s="76"/>
      <c r="S978" s="76"/>
      <c r="T978" s="76"/>
      <c r="U978" s="76"/>
      <c r="V978" s="76"/>
      <c r="W978" s="76"/>
      <c r="X978" s="76"/>
      <c r="Y978" s="76"/>
      <c r="Z978" s="76"/>
    </row>
    <row r="979">
      <c r="J979" s="76"/>
      <c r="K979" s="76"/>
      <c r="L979" s="76"/>
      <c r="M979" s="76"/>
      <c r="N979" s="76"/>
      <c r="O979" s="76"/>
      <c r="P979" s="76"/>
      <c r="Q979" s="76"/>
      <c r="R979" s="76"/>
      <c r="S979" s="76"/>
      <c r="T979" s="76"/>
      <c r="U979" s="76"/>
      <c r="V979" s="76"/>
      <c r="W979" s="76"/>
      <c r="X979" s="76"/>
      <c r="Y979" s="76"/>
      <c r="Z979" s="76"/>
    </row>
    <row r="980">
      <c r="J980" s="76"/>
      <c r="K980" s="76"/>
      <c r="L980" s="76"/>
      <c r="M980" s="76"/>
      <c r="N980" s="76"/>
      <c r="O980" s="76"/>
      <c r="P980" s="76"/>
      <c r="Q980" s="76"/>
      <c r="R980" s="76"/>
      <c r="S980" s="76"/>
      <c r="T980" s="76"/>
      <c r="U980" s="76"/>
      <c r="V980" s="76"/>
      <c r="W980" s="76"/>
      <c r="X980" s="76"/>
      <c r="Y980" s="76"/>
      <c r="Z980" s="76"/>
    </row>
    <row r="981">
      <c r="J981" s="76"/>
      <c r="K981" s="76"/>
      <c r="L981" s="76"/>
      <c r="M981" s="76"/>
      <c r="N981" s="76"/>
      <c r="O981" s="76"/>
      <c r="P981" s="76"/>
      <c r="Q981" s="76"/>
      <c r="R981" s="76"/>
      <c r="S981" s="76"/>
      <c r="T981" s="76"/>
      <c r="U981" s="76"/>
      <c r="V981" s="76"/>
      <c r="W981" s="76"/>
      <c r="X981" s="76"/>
      <c r="Y981" s="76"/>
      <c r="Z981" s="76"/>
    </row>
    <row r="982">
      <c r="J982" s="76"/>
      <c r="K982" s="76"/>
      <c r="L982" s="76"/>
      <c r="M982" s="76"/>
      <c r="N982" s="76"/>
      <c r="O982" s="76"/>
      <c r="P982" s="76"/>
      <c r="Q982" s="76"/>
      <c r="R982" s="76"/>
      <c r="S982" s="76"/>
      <c r="T982" s="76"/>
      <c r="U982" s="76"/>
      <c r="V982" s="76"/>
      <c r="W982" s="76"/>
      <c r="X982" s="76"/>
      <c r="Y982" s="76"/>
      <c r="Z982" s="76"/>
    </row>
    <row r="983">
      <c r="J983" s="76"/>
      <c r="K983" s="76"/>
      <c r="L983" s="76"/>
      <c r="M983" s="76"/>
      <c r="N983" s="76"/>
      <c r="O983" s="76"/>
      <c r="P983" s="76"/>
      <c r="Q983" s="76"/>
      <c r="R983" s="76"/>
      <c r="S983" s="76"/>
      <c r="T983" s="76"/>
      <c r="U983" s="76"/>
      <c r="V983" s="76"/>
      <c r="W983" s="76"/>
      <c r="X983" s="76"/>
      <c r="Y983" s="76"/>
      <c r="Z983" s="76"/>
    </row>
    <row r="984">
      <c r="J984" s="76"/>
      <c r="K984" s="76"/>
      <c r="L984" s="76"/>
      <c r="M984" s="76"/>
      <c r="N984" s="76"/>
      <c r="O984" s="76"/>
      <c r="P984" s="76"/>
      <c r="Q984" s="76"/>
      <c r="R984" s="76"/>
      <c r="S984" s="76"/>
      <c r="T984" s="76"/>
      <c r="U984" s="76"/>
      <c r="V984" s="76"/>
      <c r="W984" s="76"/>
      <c r="X984" s="76"/>
      <c r="Y984" s="76"/>
      <c r="Z984" s="76"/>
    </row>
    <row r="985">
      <c r="J985" s="76"/>
      <c r="K985" s="76"/>
      <c r="L985" s="76"/>
      <c r="M985" s="76"/>
      <c r="N985" s="76"/>
      <c r="O985" s="76"/>
      <c r="P985" s="76"/>
      <c r="Q985" s="76"/>
      <c r="R985" s="76"/>
      <c r="S985" s="76"/>
      <c r="T985" s="76"/>
      <c r="U985" s="76"/>
      <c r="V985" s="76"/>
      <c r="W985" s="76"/>
      <c r="X985" s="76"/>
      <c r="Y985" s="76"/>
      <c r="Z985" s="76"/>
    </row>
    <row r="986">
      <c r="J986" s="76"/>
      <c r="K986" s="76"/>
      <c r="L986" s="76"/>
      <c r="M986" s="76"/>
      <c r="N986" s="76"/>
      <c r="O986" s="76"/>
      <c r="P986" s="76"/>
      <c r="Q986" s="76"/>
      <c r="R986" s="76"/>
      <c r="S986" s="76"/>
      <c r="T986" s="76"/>
      <c r="U986" s="76"/>
      <c r="V986" s="76"/>
      <c r="W986" s="76"/>
      <c r="X986" s="76"/>
      <c r="Y986" s="76"/>
      <c r="Z986" s="76"/>
    </row>
    <row r="987">
      <c r="J987" s="76"/>
      <c r="K987" s="76"/>
      <c r="L987" s="76"/>
      <c r="M987" s="76"/>
      <c r="N987" s="76"/>
      <c r="O987" s="76"/>
      <c r="P987" s="76"/>
      <c r="Q987" s="76"/>
      <c r="R987" s="76"/>
      <c r="S987" s="76"/>
      <c r="T987" s="76"/>
      <c r="U987" s="76"/>
      <c r="V987" s="76"/>
      <c r="W987" s="76"/>
      <c r="X987" s="76"/>
      <c r="Y987" s="76"/>
      <c r="Z987" s="76"/>
    </row>
    <row r="988">
      <c r="J988" s="76"/>
      <c r="K988" s="76"/>
      <c r="L988" s="76"/>
      <c r="M988" s="76"/>
      <c r="N988" s="76"/>
      <c r="O988" s="76"/>
      <c r="P988" s="76"/>
      <c r="Q988" s="76"/>
      <c r="R988" s="76"/>
      <c r="S988" s="76"/>
      <c r="T988" s="76"/>
      <c r="U988" s="76"/>
      <c r="V988" s="76"/>
      <c r="W988" s="76"/>
      <c r="X988" s="76"/>
      <c r="Y988" s="76"/>
      <c r="Z988" s="76"/>
    </row>
    <row r="989">
      <c r="J989" s="76"/>
      <c r="K989" s="76"/>
      <c r="L989" s="76"/>
      <c r="M989" s="76"/>
      <c r="N989" s="76"/>
      <c r="O989" s="76"/>
      <c r="P989" s="76"/>
      <c r="Q989" s="76"/>
      <c r="R989" s="76"/>
      <c r="S989" s="76"/>
      <c r="T989" s="76"/>
      <c r="U989" s="76"/>
      <c r="V989" s="76"/>
      <c r="W989" s="76"/>
      <c r="X989" s="76"/>
      <c r="Y989" s="76"/>
      <c r="Z989" s="76"/>
    </row>
    <row r="990">
      <c r="J990" s="76"/>
      <c r="K990" s="76"/>
      <c r="L990" s="76"/>
      <c r="M990" s="76"/>
      <c r="N990" s="76"/>
      <c r="O990" s="76"/>
      <c r="P990" s="76"/>
      <c r="Q990" s="76"/>
      <c r="R990" s="76"/>
      <c r="S990" s="76"/>
      <c r="T990" s="76"/>
      <c r="U990" s="76"/>
      <c r="V990" s="76"/>
      <c r="W990" s="76"/>
      <c r="X990" s="76"/>
      <c r="Y990" s="76"/>
      <c r="Z990" s="76"/>
    </row>
    <row r="991">
      <c r="J991" s="76"/>
      <c r="K991" s="76"/>
      <c r="L991" s="76"/>
      <c r="M991" s="76"/>
      <c r="N991" s="76"/>
      <c r="O991" s="76"/>
      <c r="P991" s="76"/>
      <c r="Q991" s="76"/>
      <c r="R991" s="76"/>
      <c r="S991" s="76"/>
      <c r="T991" s="76"/>
      <c r="U991" s="76"/>
      <c r="V991" s="76"/>
      <c r="W991" s="76"/>
      <c r="X991" s="76"/>
      <c r="Y991" s="76"/>
      <c r="Z991" s="76"/>
    </row>
    <row r="992">
      <c r="J992" s="76"/>
      <c r="K992" s="76"/>
      <c r="L992" s="76"/>
      <c r="M992" s="76"/>
      <c r="N992" s="76"/>
      <c r="O992" s="76"/>
      <c r="P992" s="76"/>
      <c r="Q992" s="76"/>
      <c r="R992" s="76"/>
      <c r="S992" s="76"/>
      <c r="T992" s="76"/>
      <c r="U992" s="76"/>
      <c r="V992" s="76"/>
      <c r="W992" s="76"/>
      <c r="X992" s="76"/>
      <c r="Y992" s="76"/>
      <c r="Z992" s="76"/>
    </row>
    <row r="993">
      <c r="J993" s="76"/>
      <c r="K993" s="76"/>
      <c r="L993" s="76"/>
      <c r="M993" s="76"/>
      <c r="N993" s="76"/>
      <c r="O993" s="76"/>
      <c r="P993" s="76"/>
      <c r="Q993" s="76"/>
      <c r="R993" s="76"/>
      <c r="S993" s="76"/>
      <c r="T993" s="76"/>
      <c r="U993" s="76"/>
      <c r="V993" s="76"/>
      <c r="W993" s="76"/>
      <c r="X993" s="76"/>
      <c r="Y993" s="76"/>
      <c r="Z993" s="76"/>
    </row>
    <row r="994">
      <c r="J994" s="76"/>
      <c r="K994" s="76"/>
      <c r="L994" s="76"/>
      <c r="M994" s="76"/>
      <c r="N994" s="76"/>
      <c r="O994" s="76"/>
      <c r="P994" s="76"/>
      <c r="Q994" s="76"/>
      <c r="R994" s="76"/>
      <c r="S994" s="76"/>
      <c r="T994" s="76"/>
      <c r="U994" s="76"/>
      <c r="V994" s="76"/>
      <c r="W994" s="76"/>
      <c r="X994" s="76"/>
      <c r="Y994" s="76"/>
      <c r="Z994" s="76"/>
    </row>
    <row r="995">
      <c r="J995" s="76"/>
      <c r="K995" s="76"/>
      <c r="L995" s="76"/>
      <c r="M995" s="76"/>
      <c r="N995" s="76"/>
      <c r="O995" s="76"/>
      <c r="P995" s="76"/>
      <c r="Q995" s="76"/>
      <c r="R995" s="76"/>
      <c r="S995" s="76"/>
      <c r="T995" s="76"/>
      <c r="U995" s="76"/>
      <c r="V995" s="76"/>
      <c r="W995" s="76"/>
      <c r="X995" s="76"/>
      <c r="Y995" s="76"/>
      <c r="Z995" s="76"/>
    </row>
    <row r="996">
      <c r="J996" s="76"/>
      <c r="K996" s="76"/>
      <c r="L996" s="76"/>
      <c r="M996" s="76"/>
      <c r="N996" s="76"/>
      <c r="O996" s="76"/>
      <c r="P996" s="76"/>
      <c r="Q996" s="76"/>
      <c r="R996" s="76"/>
      <c r="S996" s="76"/>
      <c r="T996" s="76"/>
      <c r="U996" s="76"/>
      <c r="V996" s="76"/>
      <c r="W996" s="76"/>
      <c r="X996" s="76"/>
      <c r="Y996" s="76"/>
      <c r="Z996" s="76"/>
    </row>
    <row r="997">
      <c r="J997" s="76"/>
      <c r="K997" s="76"/>
      <c r="L997" s="76"/>
      <c r="M997" s="76"/>
      <c r="N997" s="76"/>
      <c r="O997" s="76"/>
      <c r="P997" s="76"/>
      <c r="Q997" s="76"/>
      <c r="R997" s="76"/>
      <c r="S997" s="76"/>
      <c r="T997" s="76"/>
      <c r="U997" s="76"/>
      <c r="V997" s="76"/>
      <c r="W997" s="76"/>
      <c r="X997" s="76"/>
      <c r="Y997" s="76"/>
      <c r="Z997" s="76"/>
    </row>
    <row r="998">
      <c r="J998" s="76"/>
      <c r="K998" s="76"/>
      <c r="L998" s="76"/>
      <c r="M998" s="76"/>
      <c r="N998" s="76"/>
      <c r="O998" s="76"/>
      <c r="P998" s="76"/>
      <c r="Q998" s="76"/>
      <c r="R998" s="76"/>
      <c r="S998" s="76"/>
      <c r="T998" s="76"/>
      <c r="U998" s="76"/>
      <c r="V998" s="76"/>
      <c r="W998" s="76"/>
      <c r="X998" s="76"/>
      <c r="Y998" s="76"/>
      <c r="Z998" s="76"/>
    </row>
    <row r="999">
      <c r="J999" s="76"/>
      <c r="K999" s="76"/>
      <c r="L999" s="76"/>
      <c r="M999" s="76"/>
      <c r="N999" s="76"/>
      <c r="O999" s="76"/>
      <c r="P999" s="76"/>
      <c r="Q999" s="76"/>
      <c r="R999" s="76"/>
      <c r="S999" s="76"/>
      <c r="T999" s="76"/>
      <c r="U999" s="76"/>
      <c r="V999" s="76"/>
      <c r="W999" s="76"/>
      <c r="X999" s="76"/>
      <c r="Y999" s="76"/>
      <c r="Z999" s="76"/>
    </row>
    <row r="1000">
      <c r="J1000" s="76"/>
      <c r="K1000" s="76"/>
      <c r="L1000" s="76"/>
      <c r="M1000" s="76"/>
      <c r="N1000" s="76"/>
      <c r="O1000" s="76"/>
      <c r="P1000" s="76"/>
      <c r="Q1000" s="76"/>
      <c r="R1000" s="76"/>
      <c r="S1000" s="76"/>
      <c r="T1000" s="76"/>
      <c r="U1000" s="76"/>
      <c r="V1000" s="76"/>
      <c r="W1000" s="76"/>
      <c r="X1000" s="76"/>
      <c r="Y1000" s="76"/>
      <c r="Z1000" s="76"/>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18.0"/>
    <col customWidth="1" min="11" max="11" width="17.0"/>
  </cols>
  <sheetData>
    <row r="1">
      <c r="A1" s="79" t="s">
        <v>493</v>
      </c>
      <c r="K1" s="80"/>
      <c r="L1" s="79" t="s">
        <v>494</v>
      </c>
      <c r="U1" s="80"/>
      <c r="V1" s="80"/>
      <c r="W1" s="80"/>
      <c r="X1" s="80"/>
      <c r="Y1" s="80"/>
    </row>
    <row r="2">
      <c r="A2" s="35" t="s">
        <v>26</v>
      </c>
      <c r="B2" s="36" t="s">
        <v>27</v>
      </c>
      <c r="C2" s="36" t="s">
        <v>28</v>
      </c>
      <c r="D2" s="36" t="s">
        <v>29</v>
      </c>
      <c r="E2" s="36" t="s">
        <v>30</v>
      </c>
      <c r="F2" s="36" t="s">
        <v>31</v>
      </c>
      <c r="G2" s="36" t="s">
        <v>32</v>
      </c>
      <c r="H2" s="36" t="s">
        <v>491</v>
      </c>
      <c r="I2" s="36" t="s">
        <v>492</v>
      </c>
      <c r="J2" s="81" t="s">
        <v>495</v>
      </c>
      <c r="K2" s="80"/>
      <c r="L2" s="40" t="s">
        <v>26</v>
      </c>
      <c r="M2" s="40" t="s">
        <v>27</v>
      </c>
      <c r="N2" s="40" t="s">
        <v>28</v>
      </c>
      <c r="O2" s="40" t="s">
        <v>29</v>
      </c>
      <c r="P2" s="40" t="s">
        <v>30</v>
      </c>
      <c r="Q2" s="40" t="s">
        <v>31</v>
      </c>
      <c r="R2" s="40" t="s">
        <v>32</v>
      </c>
      <c r="S2" s="40" t="s">
        <v>491</v>
      </c>
      <c r="T2" s="40" t="s">
        <v>492</v>
      </c>
      <c r="U2" s="80"/>
      <c r="V2" s="80"/>
      <c r="W2" s="80"/>
      <c r="X2" s="80"/>
      <c r="Y2" s="80"/>
    </row>
    <row r="3">
      <c r="A3" s="44">
        <v>44287.0</v>
      </c>
      <c r="B3" s="45">
        <v>14798.400391</v>
      </c>
      <c r="C3" s="45">
        <v>14883.200195</v>
      </c>
      <c r="D3" s="45">
        <v>14692.450195</v>
      </c>
      <c r="E3" s="45">
        <v>14867.349609</v>
      </c>
      <c r="F3" s="45">
        <v>14867.349609</v>
      </c>
      <c r="G3" s="45">
        <v>445000.0</v>
      </c>
      <c r="H3" s="46"/>
      <c r="I3" s="46"/>
      <c r="J3" s="48"/>
      <c r="L3" s="77">
        <v>44287.0</v>
      </c>
      <c r="M3" s="78">
        <v>14798.400391</v>
      </c>
      <c r="N3" s="78">
        <v>15044.349609</v>
      </c>
      <c r="O3" s="78">
        <v>14151.400391</v>
      </c>
      <c r="P3" s="78">
        <v>14631.099609</v>
      </c>
      <c r="Q3" s="78">
        <v>14631.099609</v>
      </c>
      <c r="R3" s="78">
        <v>9344700.0</v>
      </c>
      <c r="S3" s="78"/>
      <c r="T3" s="78"/>
    </row>
    <row r="4">
      <c r="A4" s="44">
        <v>44291.0</v>
      </c>
      <c r="B4" s="45">
        <v>14837.700195</v>
      </c>
      <c r="C4" s="45">
        <v>14849.849609</v>
      </c>
      <c r="D4" s="45">
        <v>14459.5</v>
      </c>
      <c r="E4" s="45">
        <v>14637.799805</v>
      </c>
      <c r="F4" s="45">
        <v>14637.799805</v>
      </c>
      <c r="G4" s="45">
        <v>509700.0</v>
      </c>
      <c r="H4" s="46">
        <f t="shared" ref="H4:H742" si="1">(E4/E3)</f>
        <v>0.9845601395</v>
      </c>
      <c r="I4" s="46">
        <f t="shared" ref="I4:I742" si="2">H4-1</f>
        <v>-0.0154398605</v>
      </c>
      <c r="J4" s="56">
        <f t="shared" ref="J4:J742" si="3">((E4-E3)/E3)*100</f>
        <v>-1.54398605</v>
      </c>
      <c r="L4" s="77">
        <v>44317.0</v>
      </c>
      <c r="M4" s="78">
        <v>14481.049805</v>
      </c>
      <c r="N4" s="78">
        <v>15606.349609</v>
      </c>
      <c r="O4" s="78">
        <v>14416.25</v>
      </c>
      <c r="P4" s="78">
        <v>15582.799805</v>
      </c>
      <c r="Q4" s="78">
        <v>15582.799805</v>
      </c>
      <c r="R4" s="78">
        <v>9859900.0</v>
      </c>
      <c r="S4" s="78">
        <f t="shared" ref="S4:S38" si="4">P4/P3</f>
        <v>1.065046389</v>
      </c>
      <c r="T4" s="78">
        <f t="shared" ref="T4:T38" si="5">S4-1</f>
        <v>0.06504638895</v>
      </c>
    </row>
    <row r="5">
      <c r="A5" s="44">
        <v>44292.0</v>
      </c>
      <c r="B5" s="45">
        <v>14737.0</v>
      </c>
      <c r="C5" s="45">
        <v>14779.099609</v>
      </c>
      <c r="D5" s="45">
        <v>14573.900391</v>
      </c>
      <c r="E5" s="45">
        <v>14683.5</v>
      </c>
      <c r="F5" s="45">
        <v>14683.5</v>
      </c>
      <c r="G5" s="45">
        <v>475300.0</v>
      </c>
      <c r="H5" s="46">
        <f t="shared" si="1"/>
        <v>1.003122067</v>
      </c>
      <c r="I5" s="46">
        <f t="shared" si="2"/>
        <v>0.003122067224</v>
      </c>
      <c r="J5" s="58">
        <f t="shared" si="3"/>
        <v>0.3122067224</v>
      </c>
      <c r="L5" s="77">
        <v>44348.0</v>
      </c>
      <c r="M5" s="78">
        <v>15629.650391</v>
      </c>
      <c r="N5" s="78">
        <v>15915.650391</v>
      </c>
      <c r="O5" s="78">
        <v>15450.900391</v>
      </c>
      <c r="P5" s="78">
        <v>15721.5</v>
      </c>
      <c r="Q5" s="78">
        <v>15721.5</v>
      </c>
      <c r="R5" s="78">
        <v>8079100.0</v>
      </c>
      <c r="S5" s="78">
        <f t="shared" si="4"/>
        <v>1.008900852</v>
      </c>
      <c r="T5" s="78">
        <f t="shared" si="5"/>
        <v>0.008900852012</v>
      </c>
    </row>
    <row r="6">
      <c r="A6" s="44">
        <v>44293.0</v>
      </c>
      <c r="B6" s="45">
        <v>14716.450195</v>
      </c>
      <c r="C6" s="45">
        <v>14879.799805</v>
      </c>
      <c r="D6" s="45">
        <v>14649.849609</v>
      </c>
      <c r="E6" s="45">
        <v>14819.049805</v>
      </c>
      <c r="F6" s="45">
        <v>14819.049805</v>
      </c>
      <c r="G6" s="45">
        <v>0.0</v>
      </c>
      <c r="H6" s="46">
        <f t="shared" si="1"/>
        <v>1.009231437</v>
      </c>
      <c r="I6" s="46">
        <f t="shared" si="2"/>
        <v>0.009231436987</v>
      </c>
      <c r="J6" s="58">
        <f t="shared" si="3"/>
        <v>0.9231436987</v>
      </c>
      <c r="L6" s="77">
        <v>44378.0</v>
      </c>
      <c r="M6" s="78">
        <v>15755.049805</v>
      </c>
      <c r="N6" s="78">
        <v>15962.25</v>
      </c>
      <c r="O6" s="78">
        <v>15513.450195</v>
      </c>
      <c r="P6" s="78">
        <v>15763.049805</v>
      </c>
      <c r="Q6" s="78">
        <v>15763.049805</v>
      </c>
      <c r="R6" s="78">
        <v>5756800.0</v>
      </c>
      <c r="S6" s="78">
        <f t="shared" si="4"/>
        <v>1.002642865</v>
      </c>
      <c r="T6" s="78">
        <f t="shared" si="5"/>
        <v>0.002642865185</v>
      </c>
    </row>
    <row r="7">
      <c r="A7" s="44">
        <v>44294.0</v>
      </c>
      <c r="B7" s="45">
        <v>14875.650391</v>
      </c>
      <c r="C7" s="45">
        <v>14984.150391</v>
      </c>
      <c r="D7" s="45">
        <v>14821.099609</v>
      </c>
      <c r="E7" s="45">
        <v>14873.799805</v>
      </c>
      <c r="F7" s="45">
        <v>14873.799805</v>
      </c>
      <c r="G7" s="45">
        <v>514800.0</v>
      </c>
      <c r="H7" s="46">
        <f t="shared" si="1"/>
        <v>1.003694569</v>
      </c>
      <c r="I7" s="46">
        <f t="shared" si="2"/>
        <v>0.003694568864</v>
      </c>
      <c r="J7" s="58">
        <f t="shared" si="3"/>
        <v>0.3694568864</v>
      </c>
      <c r="L7" s="77">
        <v>44409.0</v>
      </c>
      <c r="M7" s="78">
        <v>15874.900391</v>
      </c>
      <c r="N7" s="78">
        <v>17153.5</v>
      </c>
      <c r="O7" s="78">
        <v>15834.650391</v>
      </c>
      <c r="P7" s="78">
        <v>17132.199219</v>
      </c>
      <c r="Q7" s="78">
        <v>17132.199219</v>
      </c>
      <c r="R7" s="78">
        <v>6349900.0</v>
      </c>
      <c r="S7" s="78">
        <f t="shared" si="4"/>
        <v>1.086858154</v>
      </c>
      <c r="T7" s="78">
        <f t="shared" si="5"/>
        <v>0.08685815441</v>
      </c>
    </row>
    <row r="8">
      <c r="A8" s="44">
        <v>44295.0</v>
      </c>
      <c r="B8" s="45">
        <v>14882.650391</v>
      </c>
      <c r="C8" s="45">
        <v>14918.450195</v>
      </c>
      <c r="D8" s="45">
        <v>14785.650391</v>
      </c>
      <c r="E8" s="45">
        <v>14834.849609</v>
      </c>
      <c r="F8" s="45">
        <v>14834.849609</v>
      </c>
      <c r="G8" s="45">
        <v>504100.0</v>
      </c>
      <c r="H8" s="46">
        <f t="shared" si="1"/>
        <v>0.9973812881</v>
      </c>
      <c r="I8" s="46">
        <f t="shared" si="2"/>
        <v>-0.002618711863</v>
      </c>
      <c r="J8" s="56">
        <f t="shared" si="3"/>
        <v>-0.2618711863</v>
      </c>
      <c r="L8" s="77">
        <v>44440.0</v>
      </c>
      <c r="M8" s="78">
        <v>17185.599609</v>
      </c>
      <c r="N8" s="78">
        <v>17947.650391</v>
      </c>
      <c r="O8" s="78">
        <v>17055.050781</v>
      </c>
      <c r="P8" s="78">
        <v>17618.150391</v>
      </c>
      <c r="Q8" s="78">
        <v>17618.150391</v>
      </c>
      <c r="R8" s="78">
        <v>6955600.0</v>
      </c>
      <c r="S8" s="78">
        <f t="shared" si="4"/>
        <v>1.028364786</v>
      </c>
      <c r="T8" s="78">
        <f t="shared" si="5"/>
        <v>0.02836478643</v>
      </c>
    </row>
    <row r="9">
      <c r="A9" s="44">
        <v>44298.0</v>
      </c>
      <c r="B9" s="45">
        <v>14644.650391</v>
      </c>
      <c r="C9" s="45">
        <v>14652.5</v>
      </c>
      <c r="D9" s="45">
        <v>14248.700195</v>
      </c>
      <c r="E9" s="45">
        <v>14310.799805</v>
      </c>
      <c r="F9" s="45">
        <v>14310.799805</v>
      </c>
      <c r="G9" s="45">
        <v>650200.0</v>
      </c>
      <c r="H9" s="46">
        <f t="shared" si="1"/>
        <v>0.9646744107</v>
      </c>
      <c r="I9" s="46">
        <f t="shared" si="2"/>
        <v>-0.03532558926</v>
      </c>
      <c r="J9" s="56">
        <f t="shared" si="3"/>
        <v>-3.532558926</v>
      </c>
      <c r="L9" s="77">
        <v>44470.0</v>
      </c>
      <c r="M9" s="78">
        <v>17531.900391</v>
      </c>
      <c r="N9" s="78">
        <v>18604.449219</v>
      </c>
      <c r="O9" s="78">
        <v>17452.900391</v>
      </c>
      <c r="P9" s="78">
        <v>17671.650391</v>
      </c>
      <c r="Q9" s="78">
        <v>17671.650391</v>
      </c>
      <c r="R9" s="78">
        <v>7651200.0</v>
      </c>
      <c r="S9" s="78">
        <f t="shared" si="4"/>
        <v>1.003036641</v>
      </c>
      <c r="T9" s="78">
        <f t="shared" si="5"/>
        <v>0.003036641124</v>
      </c>
    </row>
    <row r="10">
      <c r="A10" s="44">
        <v>44299.0</v>
      </c>
      <c r="B10" s="45">
        <v>14364.900391</v>
      </c>
      <c r="C10" s="45">
        <v>14528.900391</v>
      </c>
      <c r="D10" s="45">
        <v>14274.900391</v>
      </c>
      <c r="E10" s="45">
        <v>14504.799805</v>
      </c>
      <c r="F10" s="45">
        <v>14504.799805</v>
      </c>
      <c r="G10" s="45">
        <v>605100.0</v>
      </c>
      <c r="H10" s="46">
        <f t="shared" si="1"/>
        <v>1.013556196</v>
      </c>
      <c r="I10" s="46">
        <f t="shared" si="2"/>
        <v>0.01355619551</v>
      </c>
      <c r="J10" s="58">
        <f t="shared" si="3"/>
        <v>1.355619551</v>
      </c>
      <c r="L10" s="77">
        <v>44501.0</v>
      </c>
      <c r="M10" s="78">
        <v>17783.150391</v>
      </c>
      <c r="N10" s="78">
        <v>18210.150391</v>
      </c>
      <c r="O10" s="78">
        <v>16782.400391</v>
      </c>
      <c r="P10" s="78">
        <v>16983.199219</v>
      </c>
      <c r="Q10" s="78">
        <v>16983.199219</v>
      </c>
      <c r="R10" s="78">
        <v>5853100.0</v>
      </c>
      <c r="S10" s="78">
        <f t="shared" si="4"/>
        <v>0.9610420557</v>
      </c>
      <c r="T10" s="78">
        <f t="shared" si="5"/>
        <v>-0.03895794432</v>
      </c>
    </row>
    <row r="11">
      <c r="A11" s="44">
        <v>44301.0</v>
      </c>
      <c r="B11" s="45">
        <v>14522.400391</v>
      </c>
      <c r="C11" s="45">
        <v>14597.549805</v>
      </c>
      <c r="D11" s="45">
        <v>14353.200195</v>
      </c>
      <c r="E11" s="45">
        <v>14581.450195</v>
      </c>
      <c r="F11" s="45">
        <v>14581.450195</v>
      </c>
      <c r="G11" s="45">
        <v>568000.0</v>
      </c>
      <c r="H11" s="46">
        <f t="shared" si="1"/>
        <v>1.005284485</v>
      </c>
      <c r="I11" s="46">
        <f t="shared" si="2"/>
        <v>0.005284484518</v>
      </c>
      <c r="J11" s="58">
        <f t="shared" si="3"/>
        <v>0.5284484518</v>
      </c>
      <c r="L11" s="77">
        <v>44531.0</v>
      </c>
      <c r="M11" s="78">
        <v>17104.400391</v>
      </c>
      <c r="N11" s="78">
        <v>17639.5</v>
      </c>
      <c r="O11" s="78">
        <v>16410.199219</v>
      </c>
      <c r="P11" s="78">
        <v>17354.050781</v>
      </c>
      <c r="Q11" s="78">
        <v>17354.050781</v>
      </c>
      <c r="R11" s="78">
        <v>5499300.0</v>
      </c>
      <c r="S11" s="78">
        <f t="shared" si="4"/>
        <v>1.021836378</v>
      </c>
      <c r="T11" s="78">
        <f t="shared" si="5"/>
        <v>0.02183637825</v>
      </c>
    </row>
    <row r="12">
      <c r="A12" s="44">
        <v>44302.0</v>
      </c>
      <c r="B12" s="45">
        <v>14599.599609</v>
      </c>
      <c r="C12" s="45">
        <v>14697.700195</v>
      </c>
      <c r="D12" s="45">
        <v>14559.0</v>
      </c>
      <c r="E12" s="45">
        <v>14617.849609</v>
      </c>
      <c r="F12" s="45">
        <v>14617.849609</v>
      </c>
      <c r="G12" s="45">
        <v>577200.0</v>
      </c>
      <c r="H12" s="46">
        <f t="shared" si="1"/>
        <v>1.002496282</v>
      </c>
      <c r="I12" s="46">
        <f t="shared" si="2"/>
        <v>0.002496282161</v>
      </c>
      <c r="J12" s="58">
        <f t="shared" si="3"/>
        <v>0.2496282161</v>
      </c>
      <c r="L12" s="77">
        <v>44562.0</v>
      </c>
      <c r="M12" s="78">
        <v>17387.150391</v>
      </c>
      <c r="N12" s="78">
        <v>18350.949219</v>
      </c>
      <c r="O12" s="78">
        <v>16836.800781</v>
      </c>
      <c r="P12" s="78">
        <v>17339.849609</v>
      </c>
      <c r="Q12" s="78">
        <v>17339.849609</v>
      </c>
      <c r="R12" s="78">
        <v>5435500.0</v>
      </c>
      <c r="S12" s="78">
        <f t="shared" si="4"/>
        <v>0.9991816797</v>
      </c>
      <c r="T12" s="78">
        <f t="shared" si="5"/>
        <v>-0.0008183202976</v>
      </c>
    </row>
    <row r="13">
      <c r="A13" s="44">
        <v>44305.0</v>
      </c>
      <c r="B13" s="45">
        <v>14306.599609</v>
      </c>
      <c r="C13" s="45">
        <v>14382.299805</v>
      </c>
      <c r="D13" s="45">
        <v>14191.400391</v>
      </c>
      <c r="E13" s="45">
        <v>14359.450195</v>
      </c>
      <c r="F13" s="45">
        <v>14359.450195</v>
      </c>
      <c r="G13" s="45">
        <v>512300.0</v>
      </c>
      <c r="H13" s="46">
        <f t="shared" si="1"/>
        <v>0.9823230214</v>
      </c>
      <c r="I13" s="46">
        <f t="shared" si="2"/>
        <v>-0.01767697855</v>
      </c>
      <c r="J13" s="56">
        <f t="shared" si="3"/>
        <v>-1.767697855</v>
      </c>
      <c r="L13" s="77">
        <v>44593.0</v>
      </c>
      <c r="M13" s="78">
        <v>17529.449219</v>
      </c>
      <c r="N13" s="78">
        <v>17794.599609</v>
      </c>
      <c r="O13" s="78">
        <v>16203.25</v>
      </c>
      <c r="P13" s="78">
        <v>16793.900391</v>
      </c>
      <c r="Q13" s="78">
        <v>16793.900391</v>
      </c>
      <c r="R13" s="78">
        <v>5620100.0</v>
      </c>
      <c r="S13" s="78">
        <f t="shared" si="4"/>
        <v>0.9685147663</v>
      </c>
      <c r="T13" s="78">
        <f t="shared" si="5"/>
        <v>-0.03148523374</v>
      </c>
    </row>
    <row r="14">
      <c r="A14" s="44">
        <v>44306.0</v>
      </c>
      <c r="B14" s="45">
        <v>14526.700195</v>
      </c>
      <c r="C14" s="45">
        <v>14526.950195</v>
      </c>
      <c r="D14" s="45">
        <v>14207.299805</v>
      </c>
      <c r="E14" s="45">
        <v>14296.400391</v>
      </c>
      <c r="F14" s="45">
        <v>14296.400391</v>
      </c>
      <c r="G14" s="45">
        <v>467400.0</v>
      </c>
      <c r="H14" s="46">
        <f t="shared" si="1"/>
        <v>0.995609177</v>
      </c>
      <c r="I14" s="46">
        <f t="shared" si="2"/>
        <v>-0.004390822987</v>
      </c>
      <c r="J14" s="56">
        <f t="shared" si="3"/>
        <v>-0.4390822987</v>
      </c>
      <c r="L14" s="77">
        <v>44621.0</v>
      </c>
      <c r="M14" s="78">
        <v>16593.099609</v>
      </c>
      <c r="N14" s="78">
        <v>17559.800781</v>
      </c>
      <c r="O14" s="78">
        <v>15671.450195</v>
      </c>
      <c r="P14" s="78">
        <v>17464.75</v>
      </c>
      <c r="Q14" s="78">
        <v>17464.75</v>
      </c>
      <c r="R14" s="78">
        <v>7959500.0</v>
      </c>
      <c r="S14" s="78">
        <f t="shared" si="4"/>
        <v>1.039946028</v>
      </c>
      <c r="T14" s="78">
        <f t="shared" si="5"/>
        <v>0.03994602763</v>
      </c>
    </row>
    <row r="15">
      <c r="A15" s="44">
        <v>44308.0</v>
      </c>
      <c r="B15" s="45">
        <v>14219.150391</v>
      </c>
      <c r="C15" s="45">
        <v>14424.75</v>
      </c>
      <c r="D15" s="45">
        <v>14151.400391</v>
      </c>
      <c r="E15" s="45">
        <v>14406.150391</v>
      </c>
      <c r="F15" s="45">
        <v>14406.150391</v>
      </c>
      <c r="G15" s="45">
        <v>524600.0</v>
      </c>
      <c r="H15" s="46">
        <f t="shared" si="1"/>
        <v>1.007676758</v>
      </c>
      <c r="I15" s="46">
        <f t="shared" si="2"/>
        <v>0.007676757575</v>
      </c>
      <c r="J15" s="58">
        <f t="shared" si="3"/>
        <v>0.7676757575</v>
      </c>
      <c r="L15" s="77">
        <v>44652.0</v>
      </c>
      <c r="M15" s="78">
        <v>17436.900391</v>
      </c>
      <c r="N15" s="78">
        <v>18114.650391</v>
      </c>
      <c r="O15" s="78">
        <v>16824.699219</v>
      </c>
      <c r="P15" s="78">
        <v>17102.550781</v>
      </c>
      <c r="Q15" s="78">
        <v>17102.550781</v>
      </c>
      <c r="R15" s="78">
        <v>5658100.0</v>
      </c>
      <c r="S15" s="78">
        <f t="shared" si="4"/>
        <v>0.9792611278</v>
      </c>
      <c r="T15" s="78">
        <f t="shared" si="5"/>
        <v>-0.02073887224</v>
      </c>
    </row>
    <row r="16">
      <c r="A16" s="44">
        <v>44309.0</v>
      </c>
      <c r="B16" s="45">
        <v>14326.349609</v>
      </c>
      <c r="C16" s="45">
        <v>14461.150391</v>
      </c>
      <c r="D16" s="45">
        <v>14273.299805</v>
      </c>
      <c r="E16" s="45">
        <v>14341.349609</v>
      </c>
      <c r="F16" s="45">
        <v>14341.349609</v>
      </c>
      <c r="G16" s="45">
        <v>498100.0</v>
      </c>
      <c r="H16" s="46">
        <f t="shared" si="1"/>
        <v>0.9955018669</v>
      </c>
      <c r="I16" s="46">
        <f t="shared" si="2"/>
        <v>-0.004498133106</v>
      </c>
      <c r="J16" s="56">
        <f t="shared" si="3"/>
        <v>-0.4498133106</v>
      </c>
      <c r="L16" s="77">
        <v>44682.0</v>
      </c>
      <c r="M16" s="78">
        <v>16924.449219</v>
      </c>
      <c r="N16" s="78">
        <v>17132.849609</v>
      </c>
      <c r="O16" s="78">
        <v>15735.75</v>
      </c>
      <c r="P16" s="78">
        <v>16584.550781</v>
      </c>
      <c r="Q16" s="78">
        <v>16584.550781</v>
      </c>
      <c r="R16" s="78">
        <v>6343200.0</v>
      </c>
      <c r="S16" s="78">
        <f t="shared" si="4"/>
        <v>0.9697121203</v>
      </c>
      <c r="T16" s="78">
        <f t="shared" si="5"/>
        <v>-0.03028787966</v>
      </c>
    </row>
    <row r="17">
      <c r="A17" s="44">
        <v>44312.0</v>
      </c>
      <c r="B17" s="45">
        <v>14449.450195</v>
      </c>
      <c r="C17" s="45">
        <v>14557.5</v>
      </c>
      <c r="D17" s="45">
        <v>14421.299805</v>
      </c>
      <c r="E17" s="45">
        <v>14485.0</v>
      </c>
      <c r="F17" s="45">
        <v>14485.0</v>
      </c>
      <c r="G17" s="45">
        <v>452700.0</v>
      </c>
      <c r="H17" s="46">
        <f t="shared" si="1"/>
        <v>1.010016518</v>
      </c>
      <c r="I17" s="46">
        <f t="shared" si="2"/>
        <v>0.01001651831</v>
      </c>
      <c r="J17" s="58">
        <f t="shared" si="3"/>
        <v>1.001651831</v>
      </c>
      <c r="L17" s="77">
        <v>44713.0</v>
      </c>
      <c r="M17" s="78">
        <v>16594.400391</v>
      </c>
      <c r="N17" s="78">
        <v>16793.849609</v>
      </c>
      <c r="O17" s="78">
        <v>15183.400391</v>
      </c>
      <c r="P17" s="78">
        <v>15780.25</v>
      </c>
      <c r="Q17" s="78">
        <v>15780.25</v>
      </c>
      <c r="R17" s="78">
        <v>5514100.0</v>
      </c>
      <c r="S17" s="78">
        <f t="shared" si="4"/>
        <v>0.9515030107</v>
      </c>
      <c r="T17" s="78">
        <f t="shared" si="5"/>
        <v>-0.04849698925</v>
      </c>
    </row>
    <row r="18">
      <c r="A18" s="44">
        <v>44313.0</v>
      </c>
      <c r="B18" s="45">
        <v>14493.799805</v>
      </c>
      <c r="C18" s="45">
        <v>14667.549805</v>
      </c>
      <c r="D18" s="45">
        <v>14484.849609</v>
      </c>
      <c r="E18" s="45">
        <v>14653.049805</v>
      </c>
      <c r="F18" s="45">
        <v>14653.049805</v>
      </c>
      <c r="G18" s="45">
        <v>451800.0</v>
      </c>
      <c r="H18" s="46">
        <f t="shared" si="1"/>
        <v>1.011601643</v>
      </c>
      <c r="I18" s="46">
        <f t="shared" si="2"/>
        <v>0.01160164342</v>
      </c>
      <c r="J18" s="58">
        <f t="shared" si="3"/>
        <v>1.160164342</v>
      </c>
      <c r="L18" s="77">
        <v>44743.0</v>
      </c>
      <c r="M18" s="78">
        <v>15703.700195</v>
      </c>
      <c r="N18" s="78">
        <v>17172.800781</v>
      </c>
      <c r="O18" s="78">
        <v>15511.049805</v>
      </c>
      <c r="P18" s="78">
        <v>17158.25</v>
      </c>
      <c r="Q18" s="78">
        <v>17158.25</v>
      </c>
      <c r="R18" s="78">
        <v>5475300.0</v>
      </c>
      <c r="S18" s="78">
        <f t="shared" si="4"/>
        <v>1.087324345</v>
      </c>
      <c r="T18" s="78">
        <f t="shared" si="5"/>
        <v>0.08732434531</v>
      </c>
    </row>
    <row r="19">
      <c r="A19" s="44">
        <v>44314.0</v>
      </c>
      <c r="B19" s="45">
        <v>14710.5</v>
      </c>
      <c r="C19" s="45">
        <v>14890.25</v>
      </c>
      <c r="D19" s="45">
        <v>14694.950195</v>
      </c>
      <c r="E19" s="45">
        <v>14864.549805</v>
      </c>
      <c r="F19" s="45">
        <v>14864.549805</v>
      </c>
      <c r="G19" s="45">
        <v>457000.0</v>
      </c>
      <c r="H19" s="46">
        <f t="shared" si="1"/>
        <v>1.014433855</v>
      </c>
      <c r="I19" s="46">
        <f t="shared" si="2"/>
        <v>0.01443385526</v>
      </c>
      <c r="J19" s="58">
        <f t="shared" si="3"/>
        <v>1.443385526</v>
      </c>
      <c r="L19" s="77">
        <v>44774.0</v>
      </c>
      <c r="M19" s="78">
        <v>17243.199219</v>
      </c>
      <c r="N19" s="78">
        <v>17992.199219</v>
      </c>
      <c r="O19" s="78">
        <v>17154.800781</v>
      </c>
      <c r="P19" s="78">
        <v>17759.300781</v>
      </c>
      <c r="Q19" s="78">
        <v>17759.300781</v>
      </c>
      <c r="R19" s="78">
        <v>5589500.0</v>
      </c>
      <c r="S19" s="78">
        <f t="shared" si="4"/>
        <v>1.035029842</v>
      </c>
      <c r="T19" s="78">
        <f t="shared" si="5"/>
        <v>0.03502984168</v>
      </c>
    </row>
    <row r="20">
      <c r="A20" s="44">
        <v>44315.0</v>
      </c>
      <c r="B20" s="45">
        <v>14979.0</v>
      </c>
      <c r="C20" s="45">
        <v>15044.349609</v>
      </c>
      <c r="D20" s="45">
        <v>14814.450195</v>
      </c>
      <c r="E20" s="45">
        <v>14894.900391</v>
      </c>
      <c r="F20" s="45">
        <v>14894.900391</v>
      </c>
      <c r="G20" s="45">
        <v>517500.0</v>
      </c>
      <c r="H20" s="46">
        <f t="shared" si="1"/>
        <v>1.00204181</v>
      </c>
      <c r="I20" s="46">
        <f t="shared" si="2"/>
        <v>0.002041809971</v>
      </c>
      <c r="J20" s="58">
        <f t="shared" si="3"/>
        <v>0.2041809971</v>
      </c>
      <c r="L20" s="77">
        <v>44805.0</v>
      </c>
      <c r="M20" s="78">
        <v>17485.699219</v>
      </c>
      <c r="N20" s="78">
        <v>18096.150391</v>
      </c>
      <c r="O20" s="78">
        <v>16747.699219</v>
      </c>
      <c r="P20" s="78">
        <v>17094.349609</v>
      </c>
      <c r="Q20" s="78">
        <v>17094.349609</v>
      </c>
      <c r="R20" s="78">
        <v>6896300.0</v>
      </c>
      <c r="S20" s="78">
        <f t="shared" si="4"/>
        <v>0.9625575815</v>
      </c>
      <c r="T20" s="78">
        <f t="shared" si="5"/>
        <v>-0.03744241849</v>
      </c>
    </row>
    <row r="21">
      <c r="A21" s="44">
        <v>44316.0</v>
      </c>
      <c r="B21" s="45">
        <v>14747.349609</v>
      </c>
      <c r="C21" s="45">
        <v>14855.450195</v>
      </c>
      <c r="D21" s="45">
        <v>14601.700195</v>
      </c>
      <c r="E21" s="45">
        <v>14631.099609</v>
      </c>
      <c r="F21" s="45">
        <v>14631.099609</v>
      </c>
      <c r="G21" s="45">
        <v>613900.0</v>
      </c>
      <c r="H21" s="46">
        <f t="shared" si="1"/>
        <v>0.9822891879</v>
      </c>
      <c r="I21" s="46">
        <f t="shared" si="2"/>
        <v>-0.0177108121</v>
      </c>
      <c r="J21" s="56">
        <f t="shared" si="3"/>
        <v>-1.77108121</v>
      </c>
      <c r="L21" s="77">
        <v>44835.0</v>
      </c>
      <c r="M21" s="78">
        <v>17102.099609</v>
      </c>
      <c r="N21" s="78">
        <v>18022.800781</v>
      </c>
      <c r="O21" s="78">
        <v>16855.550781</v>
      </c>
      <c r="P21" s="78">
        <v>18012.199219</v>
      </c>
      <c r="Q21" s="78">
        <v>18012.199219</v>
      </c>
      <c r="R21" s="78">
        <v>4539900.0</v>
      </c>
      <c r="S21" s="78">
        <f t="shared" si="4"/>
        <v>1.053693158</v>
      </c>
      <c r="T21" s="78">
        <f t="shared" si="5"/>
        <v>0.05369315774</v>
      </c>
    </row>
    <row r="22">
      <c r="A22" s="44">
        <v>44319.0</v>
      </c>
      <c r="B22" s="45">
        <v>14481.049805</v>
      </c>
      <c r="C22" s="45">
        <v>14673.849609</v>
      </c>
      <c r="D22" s="45">
        <v>14416.25</v>
      </c>
      <c r="E22" s="45">
        <v>14634.150391</v>
      </c>
      <c r="F22" s="45">
        <v>14634.150391</v>
      </c>
      <c r="G22" s="45">
        <v>448900.0</v>
      </c>
      <c r="H22" s="46">
        <f t="shared" si="1"/>
        <v>1.000208514</v>
      </c>
      <c r="I22" s="46">
        <f t="shared" si="2"/>
        <v>0.0002085135145</v>
      </c>
      <c r="J22" s="58">
        <f t="shared" si="3"/>
        <v>0.02085135145</v>
      </c>
      <c r="L22" s="77">
        <v>44866.0</v>
      </c>
      <c r="M22" s="78">
        <v>18130.699219</v>
      </c>
      <c r="N22" s="78">
        <v>18816.050781</v>
      </c>
      <c r="O22" s="78">
        <v>17959.199219</v>
      </c>
      <c r="P22" s="78">
        <v>18758.349609</v>
      </c>
      <c r="Q22" s="78">
        <v>18758.349609</v>
      </c>
      <c r="R22" s="78">
        <v>5257200.0</v>
      </c>
      <c r="S22" s="78">
        <f t="shared" si="4"/>
        <v>1.041424724</v>
      </c>
      <c r="T22" s="78">
        <f t="shared" si="5"/>
        <v>0.04142472448</v>
      </c>
    </row>
    <row r="23">
      <c r="A23" s="44">
        <v>44320.0</v>
      </c>
      <c r="B23" s="45">
        <v>14687.25</v>
      </c>
      <c r="C23" s="45">
        <v>14723.400391</v>
      </c>
      <c r="D23" s="45">
        <v>14461.5</v>
      </c>
      <c r="E23" s="45">
        <v>14496.5</v>
      </c>
      <c r="F23" s="45">
        <v>14496.5</v>
      </c>
      <c r="G23" s="45">
        <v>503400.0</v>
      </c>
      <c r="H23" s="46">
        <f t="shared" si="1"/>
        <v>0.9905938926</v>
      </c>
      <c r="I23" s="46">
        <f t="shared" si="2"/>
        <v>-0.009406107449</v>
      </c>
      <c r="J23" s="56">
        <f t="shared" si="3"/>
        <v>-0.9406107449</v>
      </c>
      <c r="L23" s="77">
        <v>44896.0</v>
      </c>
      <c r="M23" s="78">
        <v>18871.949219</v>
      </c>
      <c r="N23" s="78">
        <v>18887.599609</v>
      </c>
      <c r="O23" s="78">
        <v>17774.25</v>
      </c>
      <c r="P23" s="78">
        <v>18105.300781</v>
      </c>
      <c r="Q23" s="78">
        <v>18105.300781</v>
      </c>
      <c r="R23" s="78">
        <v>4741600.0</v>
      </c>
      <c r="S23" s="78">
        <f t="shared" si="4"/>
        <v>0.9651862322</v>
      </c>
      <c r="T23" s="78">
        <f t="shared" si="5"/>
        <v>-0.03481376782</v>
      </c>
    </row>
    <row r="24">
      <c r="A24" s="44">
        <v>44321.0</v>
      </c>
      <c r="B24" s="45">
        <v>14604.150391</v>
      </c>
      <c r="C24" s="45">
        <v>14637.900391</v>
      </c>
      <c r="D24" s="45">
        <v>14506.599609</v>
      </c>
      <c r="E24" s="45">
        <v>14617.849609</v>
      </c>
      <c r="F24" s="45">
        <v>14617.849609</v>
      </c>
      <c r="G24" s="45">
        <v>455900.0</v>
      </c>
      <c r="H24" s="46">
        <f t="shared" si="1"/>
        <v>1.008370959</v>
      </c>
      <c r="I24" s="46">
        <f t="shared" si="2"/>
        <v>0.008370959128</v>
      </c>
      <c r="J24" s="58">
        <f t="shared" si="3"/>
        <v>0.8370959128</v>
      </c>
      <c r="L24" s="77">
        <v>44927.0</v>
      </c>
      <c r="M24" s="78">
        <v>18131.699219</v>
      </c>
      <c r="N24" s="78">
        <v>18251.949219</v>
      </c>
      <c r="O24" s="78">
        <v>17405.550781</v>
      </c>
      <c r="P24" s="78">
        <v>17662.150391</v>
      </c>
      <c r="Q24" s="78">
        <v>17662.150391</v>
      </c>
      <c r="R24" s="78">
        <v>5632700.0</v>
      </c>
      <c r="S24" s="78">
        <f t="shared" si="4"/>
        <v>0.9755237212</v>
      </c>
      <c r="T24" s="78">
        <f t="shared" si="5"/>
        <v>-0.02447627882</v>
      </c>
    </row>
    <row r="25">
      <c r="A25" s="44">
        <v>44322.0</v>
      </c>
      <c r="B25" s="45">
        <v>14668.349609</v>
      </c>
      <c r="C25" s="45">
        <v>14743.900391</v>
      </c>
      <c r="D25" s="45">
        <v>14611.5</v>
      </c>
      <c r="E25" s="45">
        <v>14724.799805</v>
      </c>
      <c r="F25" s="45">
        <v>14724.799805</v>
      </c>
      <c r="G25" s="45">
        <v>467800.0</v>
      </c>
      <c r="H25" s="46">
        <f t="shared" si="1"/>
        <v>1.007316411</v>
      </c>
      <c r="I25" s="46">
        <f t="shared" si="2"/>
        <v>0.007316411022</v>
      </c>
      <c r="J25" s="58">
        <f t="shared" si="3"/>
        <v>0.7316411022</v>
      </c>
      <c r="L25" s="77">
        <v>44958.0</v>
      </c>
      <c r="M25" s="78">
        <v>17811.599609</v>
      </c>
      <c r="N25" s="78">
        <v>18134.75</v>
      </c>
      <c r="O25" s="78">
        <v>17255.199219</v>
      </c>
      <c r="P25" s="78">
        <v>17303.949219</v>
      </c>
      <c r="Q25" s="78">
        <v>17303.949219</v>
      </c>
      <c r="R25" s="78">
        <v>5685600.0</v>
      </c>
      <c r="S25" s="78">
        <f t="shared" si="4"/>
        <v>0.9797192774</v>
      </c>
      <c r="T25" s="78">
        <f t="shared" si="5"/>
        <v>-0.02028072257</v>
      </c>
    </row>
    <row r="26">
      <c r="A26" s="44">
        <v>44323.0</v>
      </c>
      <c r="B26" s="45">
        <v>14816.849609</v>
      </c>
      <c r="C26" s="45">
        <v>14863.049805</v>
      </c>
      <c r="D26" s="45">
        <v>14765.5</v>
      </c>
      <c r="E26" s="45">
        <v>14823.150391</v>
      </c>
      <c r="F26" s="45">
        <v>14823.150391</v>
      </c>
      <c r="G26" s="45">
        <v>488000.0</v>
      </c>
      <c r="H26" s="46">
        <f t="shared" si="1"/>
        <v>1.006679248</v>
      </c>
      <c r="I26" s="46">
        <f t="shared" si="2"/>
        <v>0.006679247752</v>
      </c>
      <c r="J26" s="58">
        <f t="shared" si="3"/>
        <v>0.6679247752</v>
      </c>
      <c r="L26" s="77">
        <v>44986.0</v>
      </c>
      <c r="M26" s="78">
        <v>17360.099609</v>
      </c>
      <c r="N26" s="78">
        <v>17799.949219</v>
      </c>
      <c r="O26" s="78">
        <v>16828.349609</v>
      </c>
      <c r="P26" s="78">
        <v>17359.75</v>
      </c>
      <c r="Q26" s="78">
        <v>17359.75</v>
      </c>
      <c r="R26" s="78">
        <v>5622200.0</v>
      </c>
      <c r="S26" s="78">
        <f t="shared" si="4"/>
        <v>1.003224743</v>
      </c>
      <c r="T26" s="78">
        <f t="shared" si="5"/>
        <v>0.003224742531</v>
      </c>
    </row>
    <row r="27">
      <c r="A27" s="44">
        <v>44326.0</v>
      </c>
      <c r="B27" s="45">
        <v>14928.25</v>
      </c>
      <c r="C27" s="45">
        <v>14966.900391</v>
      </c>
      <c r="D27" s="45">
        <v>14892.5</v>
      </c>
      <c r="E27" s="45">
        <v>14942.349609</v>
      </c>
      <c r="F27" s="45">
        <v>14942.349609</v>
      </c>
      <c r="G27" s="45">
        <v>522000.0</v>
      </c>
      <c r="H27" s="46">
        <f t="shared" si="1"/>
        <v>1.008041423</v>
      </c>
      <c r="I27" s="46">
        <f t="shared" si="2"/>
        <v>0.008041422697</v>
      </c>
      <c r="J27" s="58">
        <f t="shared" si="3"/>
        <v>0.8041422697</v>
      </c>
      <c r="L27" s="77">
        <v>45017.0</v>
      </c>
      <c r="M27" s="78">
        <v>17427.949219</v>
      </c>
      <c r="N27" s="78">
        <v>18089.150391</v>
      </c>
      <c r="O27" s="78">
        <v>17312.75</v>
      </c>
      <c r="P27" s="78">
        <v>18065.0</v>
      </c>
      <c r="Q27" s="78">
        <v>18065.0</v>
      </c>
      <c r="R27" s="78">
        <v>4459800.0</v>
      </c>
      <c r="S27" s="78">
        <f t="shared" si="4"/>
        <v>1.040625585</v>
      </c>
      <c r="T27" s="78">
        <f t="shared" si="5"/>
        <v>0.04062558505</v>
      </c>
    </row>
    <row r="28">
      <c r="A28" s="44">
        <v>44327.0</v>
      </c>
      <c r="B28" s="45">
        <v>14789.700195</v>
      </c>
      <c r="C28" s="45">
        <v>14900.0</v>
      </c>
      <c r="D28" s="45">
        <v>14771.400391</v>
      </c>
      <c r="E28" s="45">
        <v>14850.75</v>
      </c>
      <c r="F28" s="45">
        <v>14850.75</v>
      </c>
      <c r="G28" s="45">
        <v>647400.0</v>
      </c>
      <c r="H28" s="46">
        <f t="shared" si="1"/>
        <v>0.9938697988</v>
      </c>
      <c r="I28" s="46">
        <f t="shared" si="2"/>
        <v>-0.006130201166</v>
      </c>
      <c r="J28" s="56">
        <f t="shared" si="3"/>
        <v>-0.6130201166</v>
      </c>
      <c r="L28" s="77">
        <v>45047.0</v>
      </c>
      <c r="M28" s="78">
        <v>18124.800781</v>
      </c>
      <c r="N28" s="78">
        <v>18662.449219</v>
      </c>
      <c r="O28" s="78">
        <v>18042.400391</v>
      </c>
      <c r="P28" s="78">
        <v>18534.400391</v>
      </c>
      <c r="Q28" s="78">
        <v>18534.400391</v>
      </c>
      <c r="R28" s="78">
        <v>5737500.0</v>
      </c>
      <c r="S28" s="78">
        <f t="shared" si="4"/>
        <v>1.025983969</v>
      </c>
      <c r="T28" s="78">
        <f t="shared" si="5"/>
        <v>0.0259839685</v>
      </c>
    </row>
    <row r="29">
      <c r="A29" s="44">
        <v>44328.0</v>
      </c>
      <c r="B29" s="45">
        <v>14823.549805</v>
      </c>
      <c r="C29" s="45">
        <v>14824.049805</v>
      </c>
      <c r="D29" s="45">
        <v>14649.700195</v>
      </c>
      <c r="E29" s="45">
        <v>14696.5</v>
      </c>
      <c r="F29" s="45">
        <v>14696.5</v>
      </c>
      <c r="G29" s="45">
        <v>643800.0</v>
      </c>
      <c r="H29" s="46">
        <f t="shared" si="1"/>
        <v>0.9896133192</v>
      </c>
      <c r="I29" s="46">
        <f t="shared" si="2"/>
        <v>-0.01038668081</v>
      </c>
      <c r="J29" s="56">
        <f t="shared" si="3"/>
        <v>-1.038668081</v>
      </c>
      <c r="L29" s="77">
        <v>45078.0</v>
      </c>
      <c r="M29" s="78">
        <v>18579.400391</v>
      </c>
      <c r="N29" s="78">
        <v>19201.699219</v>
      </c>
      <c r="O29" s="78">
        <v>18464.550781</v>
      </c>
      <c r="P29" s="78">
        <v>19189.050781</v>
      </c>
      <c r="Q29" s="78">
        <v>19189.050781</v>
      </c>
      <c r="R29" s="78">
        <v>5144400.0</v>
      </c>
      <c r="S29" s="78">
        <f t="shared" si="4"/>
        <v>1.035320829</v>
      </c>
      <c r="T29" s="78">
        <f t="shared" si="5"/>
        <v>0.03532082917</v>
      </c>
    </row>
    <row r="30">
      <c r="A30" s="44">
        <v>44330.0</v>
      </c>
      <c r="B30" s="45">
        <v>14749.400391</v>
      </c>
      <c r="C30" s="45">
        <v>14749.650391</v>
      </c>
      <c r="D30" s="45">
        <v>14591.900391</v>
      </c>
      <c r="E30" s="45">
        <v>14677.799805</v>
      </c>
      <c r="F30" s="45">
        <v>14677.799805</v>
      </c>
      <c r="G30" s="45">
        <v>620700.0</v>
      </c>
      <c r="H30" s="46">
        <f t="shared" si="1"/>
        <v>0.9987275749</v>
      </c>
      <c r="I30" s="46">
        <f t="shared" si="2"/>
        <v>-0.001272425067</v>
      </c>
      <c r="J30" s="56">
        <f t="shared" si="3"/>
        <v>-0.1272425067</v>
      </c>
      <c r="L30" s="77">
        <v>45108.0</v>
      </c>
      <c r="M30" s="78">
        <v>19246.5</v>
      </c>
      <c r="N30" s="78">
        <v>19991.849609</v>
      </c>
      <c r="O30" s="78">
        <v>19234.400391</v>
      </c>
      <c r="P30" s="78">
        <v>19753.800781</v>
      </c>
      <c r="Q30" s="78">
        <v>19753.800781</v>
      </c>
      <c r="R30" s="78">
        <v>5802500.0</v>
      </c>
      <c r="S30" s="78">
        <f t="shared" si="4"/>
        <v>1.029430846</v>
      </c>
      <c r="T30" s="78">
        <f t="shared" si="5"/>
        <v>0.02943084608</v>
      </c>
    </row>
    <row r="31">
      <c r="A31" s="44">
        <v>44333.0</v>
      </c>
      <c r="B31" s="45">
        <v>14756.25</v>
      </c>
      <c r="C31" s="45">
        <v>14938.0</v>
      </c>
      <c r="D31" s="45">
        <v>14725.349609</v>
      </c>
      <c r="E31" s="45">
        <v>14923.150391</v>
      </c>
      <c r="F31" s="45">
        <v>14923.150391</v>
      </c>
      <c r="G31" s="45">
        <v>546400.0</v>
      </c>
      <c r="H31" s="46">
        <f t="shared" si="1"/>
        <v>1.01671576</v>
      </c>
      <c r="I31" s="46">
        <f t="shared" si="2"/>
        <v>0.01671576049</v>
      </c>
      <c r="J31" s="58">
        <f t="shared" si="3"/>
        <v>1.671576049</v>
      </c>
      <c r="L31" s="77">
        <v>45139.0</v>
      </c>
      <c r="M31" s="78">
        <v>19784.0</v>
      </c>
      <c r="N31" s="78">
        <v>19795.599609</v>
      </c>
      <c r="O31" s="78">
        <v>19223.650391</v>
      </c>
      <c r="P31" s="78">
        <v>19253.800781</v>
      </c>
      <c r="Q31" s="78">
        <v>19253.800781</v>
      </c>
      <c r="R31" s="78">
        <v>6027500.0</v>
      </c>
      <c r="S31" s="78">
        <f t="shared" si="4"/>
        <v>0.9746884154</v>
      </c>
      <c r="T31" s="78">
        <f t="shared" si="5"/>
        <v>-0.02531158462</v>
      </c>
    </row>
    <row r="32">
      <c r="A32" s="44">
        <v>44334.0</v>
      </c>
      <c r="B32" s="45">
        <v>15067.200195</v>
      </c>
      <c r="C32" s="45">
        <v>15137.25</v>
      </c>
      <c r="D32" s="45">
        <v>15043.700195</v>
      </c>
      <c r="E32" s="45">
        <v>15108.099609</v>
      </c>
      <c r="F32" s="45">
        <v>15108.099609</v>
      </c>
      <c r="G32" s="45">
        <v>583900.0</v>
      </c>
      <c r="H32" s="46">
        <f t="shared" si="1"/>
        <v>1.012393443</v>
      </c>
      <c r="I32" s="46">
        <f t="shared" si="2"/>
        <v>0.01239344328</v>
      </c>
      <c r="J32" s="58">
        <f t="shared" si="3"/>
        <v>1.239344328</v>
      </c>
      <c r="L32" s="77">
        <v>45170.0</v>
      </c>
      <c r="M32" s="78">
        <v>19258.150391</v>
      </c>
      <c r="N32" s="78">
        <v>20222.449219</v>
      </c>
      <c r="O32" s="78">
        <v>19255.699219</v>
      </c>
      <c r="P32" s="78">
        <v>19638.300781</v>
      </c>
      <c r="Q32" s="78">
        <v>19638.300781</v>
      </c>
      <c r="R32" s="78">
        <v>5666500.0</v>
      </c>
      <c r="S32" s="78">
        <f t="shared" si="4"/>
        <v>1.019970083</v>
      </c>
      <c r="T32" s="78">
        <f t="shared" si="5"/>
        <v>0.01997008302</v>
      </c>
    </row>
    <row r="33">
      <c r="A33" s="44">
        <v>44335.0</v>
      </c>
      <c r="B33" s="45">
        <v>15058.599609</v>
      </c>
      <c r="C33" s="45">
        <v>15133.400391</v>
      </c>
      <c r="D33" s="45">
        <v>15008.849609</v>
      </c>
      <c r="E33" s="45">
        <v>15030.150391</v>
      </c>
      <c r="F33" s="45">
        <v>15030.150391</v>
      </c>
      <c r="G33" s="45">
        <v>569100.0</v>
      </c>
      <c r="H33" s="46">
        <f t="shared" si="1"/>
        <v>0.9948405676</v>
      </c>
      <c r="I33" s="46">
        <f t="shared" si="2"/>
        <v>-0.005159432359</v>
      </c>
      <c r="J33" s="56">
        <f t="shared" si="3"/>
        <v>-0.5159432359</v>
      </c>
      <c r="L33" s="77">
        <v>45200.0</v>
      </c>
      <c r="M33" s="78">
        <v>19622.400391</v>
      </c>
      <c r="N33" s="78">
        <v>19849.75</v>
      </c>
      <c r="O33" s="78">
        <v>18837.849609</v>
      </c>
      <c r="P33" s="78">
        <v>19079.599609</v>
      </c>
      <c r="Q33" s="78">
        <v>19079.599609</v>
      </c>
      <c r="R33" s="78">
        <v>4248400.0</v>
      </c>
      <c r="S33" s="78">
        <f t="shared" si="4"/>
        <v>0.9715504321</v>
      </c>
      <c r="T33" s="78">
        <f t="shared" si="5"/>
        <v>-0.02844956792</v>
      </c>
    </row>
    <row r="34">
      <c r="A34" s="44">
        <v>44336.0</v>
      </c>
      <c r="B34" s="45">
        <v>15042.599609</v>
      </c>
      <c r="C34" s="45">
        <v>15069.799805</v>
      </c>
      <c r="D34" s="45">
        <v>14884.900391</v>
      </c>
      <c r="E34" s="45">
        <v>14906.049805</v>
      </c>
      <c r="F34" s="45">
        <v>14906.049805</v>
      </c>
      <c r="G34" s="45">
        <v>480300.0</v>
      </c>
      <c r="H34" s="46">
        <f t="shared" si="1"/>
        <v>0.9917432239</v>
      </c>
      <c r="I34" s="46">
        <f t="shared" si="2"/>
        <v>-0.008256776065</v>
      </c>
      <c r="J34" s="56">
        <f t="shared" si="3"/>
        <v>-0.8256776065</v>
      </c>
      <c r="L34" s="77">
        <v>45231.0</v>
      </c>
      <c r="M34" s="78">
        <v>19064.050781</v>
      </c>
      <c r="N34" s="78">
        <v>20158.699219</v>
      </c>
      <c r="O34" s="78">
        <v>18973.699219</v>
      </c>
      <c r="P34" s="78">
        <v>20133.150391</v>
      </c>
      <c r="Q34" s="78">
        <v>20133.150391</v>
      </c>
      <c r="R34" s="78">
        <v>4386100.0</v>
      </c>
      <c r="S34" s="78">
        <f t="shared" si="4"/>
        <v>1.055218705</v>
      </c>
      <c r="T34" s="78">
        <f t="shared" si="5"/>
        <v>0.05521870498</v>
      </c>
    </row>
    <row r="35">
      <c r="A35" s="44">
        <v>44337.0</v>
      </c>
      <c r="B35" s="45">
        <v>14987.799805</v>
      </c>
      <c r="C35" s="45">
        <v>15190.0</v>
      </c>
      <c r="D35" s="45">
        <v>14985.849609</v>
      </c>
      <c r="E35" s="45">
        <v>15175.299805</v>
      </c>
      <c r="F35" s="45">
        <v>15175.299805</v>
      </c>
      <c r="G35" s="45">
        <v>572900.0</v>
      </c>
      <c r="H35" s="46">
        <f t="shared" si="1"/>
        <v>1.018063136</v>
      </c>
      <c r="I35" s="46">
        <f t="shared" si="2"/>
        <v>0.01806313567</v>
      </c>
      <c r="J35" s="58">
        <f t="shared" si="3"/>
        <v>1.806313567</v>
      </c>
      <c r="L35" s="77">
        <v>45261.0</v>
      </c>
      <c r="M35" s="78">
        <v>20194.099609</v>
      </c>
      <c r="N35" s="78">
        <v>21801.449219</v>
      </c>
      <c r="O35" s="78">
        <v>20183.699219</v>
      </c>
      <c r="P35" s="78">
        <v>21731.400391</v>
      </c>
      <c r="Q35" s="78">
        <v>21731.400391</v>
      </c>
      <c r="R35" s="78">
        <v>6121400.0</v>
      </c>
      <c r="S35" s="78">
        <f t="shared" si="4"/>
        <v>1.079383999</v>
      </c>
      <c r="T35" s="78">
        <f t="shared" si="5"/>
        <v>0.07938399947</v>
      </c>
    </row>
    <row r="36">
      <c r="A36" s="44">
        <v>44340.0</v>
      </c>
      <c r="B36" s="45">
        <v>15211.349609</v>
      </c>
      <c r="C36" s="45">
        <v>15256.25</v>
      </c>
      <c r="D36" s="45">
        <v>15145.450195</v>
      </c>
      <c r="E36" s="45">
        <v>15197.700195</v>
      </c>
      <c r="F36" s="45">
        <v>15197.700195</v>
      </c>
      <c r="G36" s="45">
        <v>579800.0</v>
      </c>
      <c r="H36" s="46">
        <f t="shared" si="1"/>
        <v>1.001476109</v>
      </c>
      <c r="I36" s="46">
        <f t="shared" si="2"/>
        <v>0.001476108564</v>
      </c>
      <c r="J36" s="58">
        <f t="shared" si="3"/>
        <v>0.1476108564</v>
      </c>
      <c r="L36" s="77">
        <v>45292.0</v>
      </c>
      <c r="M36" s="78">
        <v>21727.75</v>
      </c>
      <c r="N36" s="78">
        <v>22124.150391</v>
      </c>
      <c r="O36" s="78">
        <v>21137.199219</v>
      </c>
      <c r="P36" s="78">
        <v>21725.699219</v>
      </c>
      <c r="Q36" s="78">
        <v>21725.699219</v>
      </c>
      <c r="R36" s="78">
        <v>6824400.0</v>
      </c>
      <c r="S36" s="78">
        <f t="shared" si="4"/>
        <v>0.9997376528</v>
      </c>
      <c r="T36" s="78">
        <f t="shared" si="5"/>
        <v>-0.0002623471979</v>
      </c>
    </row>
    <row r="37">
      <c r="A37" s="44">
        <v>44341.0</v>
      </c>
      <c r="B37" s="45">
        <v>15291.75</v>
      </c>
      <c r="C37" s="45">
        <v>15293.849609</v>
      </c>
      <c r="D37" s="45">
        <v>15163.400391</v>
      </c>
      <c r="E37" s="45">
        <v>15208.450195</v>
      </c>
      <c r="F37" s="45">
        <v>15208.450195</v>
      </c>
      <c r="G37" s="45">
        <v>441500.0</v>
      </c>
      <c r="H37" s="46">
        <f t="shared" si="1"/>
        <v>1.000707344</v>
      </c>
      <c r="I37" s="46">
        <f t="shared" si="2"/>
        <v>0.0007073438653</v>
      </c>
      <c r="J37" s="58">
        <f t="shared" si="3"/>
        <v>0.07073438653</v>
      </c>
      <c r="L37" s="77">
        <v>45323.0</v>
      </c>
      <c r="M37" s="78">
        <v>21780.650391</v>
      </c>
      <c r="N37" s="78">
        <v>22297.5</v>
      </c>
      <c r="O37" s="78">
        <v>21530.199219</v>
      </c>
      <c r="P37" s="78">
        <v>21982.800781</v>
      </c>
      <c r="Q37" s="78">
        <v>21982.800781</v>
      </c>
      <c r="R37" s="78">
        <v>6728200.0</v>
      </c>
      <c r="S37" s="78">
        <f t="shared" si="4"/>
        <v>1.011833983</v>
      </c>
      <c r="T37" s="78">
        <f t="shared" si="5"/>
        <v>0.01183398331</v>
      </c>
    </row>
    <row r="38">
      <c r="A38" s="44">
        <v>44342.0</v>
      </c>
      <c r="B38" s="45">
        <v>15257.049805</v>
      </c>
      <c r="C38" s="45">
        <v>15319.900391</v>
      </c>
      <c r="D38" s="45">
        <v>15194.950195</v>
      </c>
      <c r="E38" s="45">
        <v>15301.450195</v>
      </c>
      <c r="F38" s="45">
        <v>15301.450195</v>
      </c>
      <c r="G38" s="45">
        <v>384000.0</v>
      </c>
      <c r="H38" s="46">
        <f t="shared" si="1"/>
        <v>1.006115022</v>
      </c>
      <c r="I38" s="46">
        <f t="shared" si="2"/>
        <v>0.006115021505</v>
      </c>
      <c r="J38" s="58">
        <f t="shared" si="3"/>
        <v>0.6115021505</v>
      </c>
      <c r="L38" s="77">
        <v>45352.0</v>
      </c>
      <c r="M38" s="78">
        <v>22048.300781</v>
      </c>
      <c r="N38" s="78">
        <v>22526.599609</v>
      </c>
      <c r="O38" s="78">
        <v>21710.199219</v>
      </c>
      <c r="P38" s="78">
        <v>22326.900391</v>
      </c>
      <c r="Q38" s="78">
        <v>22326.900391</v>
      </c>
      <c r="R38" s="78">
        <v>6700100.0</v>
      </c>
      <c r="S38" s="78">
        <f t="shared" si="4"/>
        <v>1.015653129</v>
      </c>
      <c r="T38" s="78">
        <f t="shared" si="5"/>
        <v>0.01565312871</v>
      </c>
    </row>
    <row r="39">
      <c r="A39" s="44">
        <v>44343.0</v>
      </c>
      <c r="B39" s="45">
        <v>15323.950195</v>
      </c>
      <c r="C39" s="45">
        <v>15384.549805</v>
      </c>
      <c r="D39" s="45">
        <v>15272.5</v>
      </c>
      <c r="E39" s="45">
        <v>15337.849609</v>
      </c>
      <c r="F39" s="45">
        <v>15337.849609</v>
      </c>
      <c r="G39" s="45">
        <v>0.0</v>
      </c>
      <c r="H39" s="46">
        <f t="shared" si="1"/>
        <v>1.002378821</v>
      </c>
      <c r="I39" s="46">
        <f t="shared" si="2"/>
        <v>0.002378821193</v>
      </c>
      <c r="J39" s="58">
        <f t="shared" si="3"/>
        <v>0.2378821193</v>
      </c>
      <c r="L39" s="40"/>
      <c r="M39" s="40"/>
      <c r="N39" s="40"/>
      <c r="O39" s="40"/>
      <c r="P39" s="40"/>
      <c r="Q39" s="40"/>
      <c r="R39" s="40"/>
      <c r="S39" s="40"/>
      <c r="T39" s="40"/>
    </row>
    <row r="40">
      <c r="A40" s="44">
        <v>44344.0</v>
      </c>
      <c r="B40" s="45">
        <v>15421.200195</v>
      </c>
      <c r="C40" s="45">
        <v>15469.650391</v>
      </c>
      <c r="D40" s="45">
        <v>15394.75</v>
      </c>
      <c r="E40" s="45">
        <v>15435.650391</v>
      </c>
      <c r="F40" s="45">
        <v>15435.650391</v>
      </c>
      <c r="G40" s="45">
        <v>468100.0</v>
      </c>
      <c r="H40" s="46">
        <f t="shared" si="1"/>
        <v>1.006376434</v>
      </c>
      <c r="I40" s="46">
        <f t="shared" si="2"/>
        <v>0.006376433757</v>
      </c>
      <c r="J40" s="58">
        <f t="shared" si="3"/>
        <v>0.6376433757</v>
      </c>
      <c r="L40" s="77"/>
      <c r="M40" s="78"/>
      <c r="N40" s="78"/>
      <c r="O40" s="78"/>
      <c r="P40" s="78"/>
      <c r="Q40" s="78"/>
      <c r="R40" s="78"/>
      <c r="S40" s="78"/>
      <c r="T40" s="78"/>
    </row>
    <row r="41">
      <c r="A41" s="44">
        <v>44347.0</v>
      </c>
      <c r="B41" s="45">
        <v>15437.75</v>
      </c>
      <c r="C41" s="45">
        <v>15606.349609</v>
      </c>
      <c r="D41" s="45">
        <v>15374.0</v>
      </c>
      <c r="E41" s="45">
        <v>15582.799805</v>
      </c>
      <c r="F41" s="45">
        <v>15582.799805</v>
      </c>
      <c r="G41" s="45">
        <v>436000.0</v>
      </c>
      <c r="H41" s="46">
        <f t="shared" si="1"/>
        <v>1.009533088</v>
      </c>
      <c r="I41" s="46">
        <f t="shared" si="2"/>
        <v>0.009533088031</v>
      </c>
      <c r="J41" s="58">
        <f t="shared" si="3"/>
        <v>0.9533088031</v>
      </c>
      <c r="L41" s="77"/>
      <c r="M41" s="78"/>
      <c r="N41" s="78"/>
      <c r="O41" s="78"/>
      <c r="P41" s="78"/>
      <c r="Q41" s="78"/>
      <c r="R41" s="78"/>
      <c r="S41" s="78"/>
      <c r="T41" s="78"/>
    </row>
    <row r="42">
      <c r="A42" s="44">
        <v>44348.0</v>
      </c>
      <c r="B42" s="45">
        <v>15629.650391</v>
      </c>
      <c r="C42" s="45">
        <v>15660.75</v>
      </c>
      <c r="D42" s="45">
        <v>15528.299805</v>
      </c>
      <c r="E42" s="45">
        <v>15574.849609</v>
      </c>
      <c r="F42" s="45">
        <v>15574.849609</v>
      </c>
      <c r="G42" s="45">
        <v>409600.0</v>
      </c>
      <c r="H42" s="46">
        <f t="shared" si="1"/>
        <v>0.9994898095</v>
      </c>
      <c r="I42" s="46">
        <f t="shared" si="2"/>
        <v>-0.0005101904728</v>
      </c>
      <c r="J42" s="56">
        <f t="shared" si="3"/>
        <v>-0.05101904728</v>
      </c>
      <c r="L42" s="77"/>
      <c r="M42" s="78"/>
      <c r="N42" s="78"/>
      <c r="O42" s="78"/>
      <c r="P42" s="78"/>
      <c r="Q42" s="78"/>
      <c r="R42" s="78"/>
      <c r="S42" s="78"/>
      <c r="T42" s="78"/>
    </row>
    <row r="43">
      <c r="A43" s="44">
        <v>44349.0</v>
      </c>
      <c r="B43" s="45">
        <v>15520.349609</v>
      </c>
      <c r="C43" s="45">
        <v>15597.450195</v>
      </c>
      <c r="D43" s="45">
        <v>15459.849609</v>
      </c>
      <c r="E43" s="45">
        <v>15576.200195</v>
      </c>
      <c r="F43" s="45">
        <v>15576.200195</v>
      </c>
      <c r="G43" s="45">
        <v>428600.0</v>
      </c>
      <c r="H43" s="46">
        <f t="shared" si="1"/>
        <v>1.000086716</v>
      </c>
      <c r="I43" s="46">
        <f t="shared" si="2"/>
        <v>0.0000867158293</v>
      </c>
      <c r="J43" s="58">
        <f t="shared" si="3"/>
        <v>0.00867158293</v>
      </c>
      <c r="L43" s="77"/>
      <c r="M43" s="78"/>
      <c r="N43" s="78"/>
      <c r="O43" s="78"/>
      <c r="P43" s="78"/>
      <c r="Q43" s="78"/>
      <c r="R43" s="78"/>
      <c r="S43" s="78"/>
      <c r="T43" s="78"/>
    </row>
    <row r="44">
      <c r="A44" s="44">
        <v>44350.0</v>
      </c>
      <c r="B44" s="45">
        <v>15655.549805</v>
      </c>
      <c r="C44" s="45">
        <v>15705.099609</v>
      </c>
      <c r="D44" s="45">
        <v>15611.0</v>
      </c>
      <c r="E44" s="45">
        <v>15690.349609</v>
      </c>
      <c r="F44" s="45">
        <v>15690.349609</v>
      </c>
      <c r="G44" s="45">
        <v>410200.0</v>
      </c>
      <c r="H44" s="46">
        <f t="shared" si="1"/>
        <v>1.007328451</v>
      </c>
      <c r="I44" s="46">
        <f t="shared" si="2"/>
        <v>0.007328450622</v>
      </c>
      <c r="J44" s="58">
        <f t="shared" si="3"/>
        <v>0.7328450622</v>
      </c>
      <c r="L44" s="77"/>
      <c r="M44" s="78"/>
      <c r="N44" s="78"/>
      <c r="O44" s="78"/>
      <c r="P44" s="78"/>
      <c r="Q44" s="78"/>
      <c r="R44" s="78"/>
      <c r="S44" s="78"/>
      <c r="T44" s="78"/>
    </row>
    <row r="45">
      <c r="A45" s="44">
        <v>44351.0</v>
      </c>
      <c r="B45" s="45">
        <v>15712.5</v>
      </c>
      <c r="C45" s="45">
        <v>15733.599609</v>
      </c>
      <c r="D45" s="45">
        <v>15622.349609</v>
      </c>
      <c r="E45" s="45">
        <v>15670.25</v>
      </c>
      <c r="F45" s="45">
        <v>15670.25</v>
      </c>
      <c r="G45" s="45">
        <v>414200.0</v>
      </c>
      <c r="H45" s="46">
        <f t="shared" si="1"/>
        <v>0.9987189827</v>
      </c>
      <c r="I45" s="46">
        <f t="shared" si="2"/>
        <v>-0.001281017281</v>
      </c>
      <c r="J45" s="56">
        <f t="shared" si="3"/>
        <v>-0.1281017281</v>
      </c>
      <c r="L45" s="77"/>
      <c r="M45" s="78"/>
      <c r="N45" s="78"/>
      <c r="O45" s="78"/>
      <c r="P45" s="78"/>
      <c r="Q45" s="78"/>
      <c r="R45" s="78"/>
      <c r="S45" s="78"/>
      <c r="T45" s="78"/>
    </row>
    <row r="46">
      <c r="A46" s="44">
        <v>44354.0</v>
      </c>
      <c r="B46" s="45">
        <v>15725.099609</v>
      </c>
      <c r="C46" s="45">
        <v>15773.450195</v>
      </c>
      <c r="D46" s="45">
        <v>15678.099609</v>
      </c>
      <c r="E46" s="45">
        <v>15751.650391</v>
      </c>
      <c r="F46" s="45">
        <v>15751.650391</v>
      </c>
      <c r="G46" s="45">
        <v>394000.0</v>
      </c>
      <c r="H46" s="46">
        <f t="shared" si="1"/>
        <v>1.005194582</v>
      </c>
      <c r="I46" s="46">
        <f t="shared" si="2"/>
        <v>0.005194581516</v>
      </c>
      <c r="J46" s="58">
        <f t="shared" si="3"/>
        <v>0.5194581516</v>
      </c>
      <c r="L46" s="77"/>
      <c r="M46" s="78"/>
      <c r="N46" s="78"/>
      <c r="O46" s="78"/>
      <c r="P46" s="78"/>
      <c r="Q46" s="78"/>
      <c r="R46" s="78"/>
      <c r="S46" s="78"/>
      <c r="T46" s="78"/>
    </row>
    <row r="47">
      <c r="A47" s="44">
        <v>44355.0</v>
      </c>
      <c r="B47" s="45">
        <v>15773.900391</v>
      </c>
      <c r="C47" s="45">
        <v>15778.799805</v>
      </c>
      <c r="D47" s="45">
        <v>15680.0</v>
      </c>
      <c r="E47" s="45">
        <v>15740.099609</v>
      </c>
      <c r="F47" s="45">
        <v>15740.099609</v>
      </c>
      <c r="G47" s="45">
        <v>378200.0</v>
      </c>
      <c r="H47" s="46">
        <f t="shared" si="1"/>
        <v>0.9992666939</v>
      </c>
      <c r="I47" s="46">
        <f t="shared" si="2"/>
        <v>-0.0007333061434</v>
      </c>
      <c r="J47" s="56">
        <f t="shared" si="3"/>
        <v>-0.07333061434</v>
      </c>
      <c r="L47" s="77"/>
      <c r="M47" s="78"/>
      <c r="N47" s="78"/>
      <c r="O47" s="78"/>
      <c r="P47" s="78"/>
      <c r="Q47" s="78"/>
      <c r="R47" s="78"/>
      <c r="S47" s="78"/>
      <c r="T47" s="78"/>
    </row>
    <row r="48">
      <c r="A48" s="44">
        <v>44356.0</v>
      </c>
      <c r="B48" s="45">
        <v>15766.299805</v>
      </c>
      <c r="C48" s="45">
        <v>15800.450195</v>
      </c>
      <c r="D48" s="45">
        <v>15566.900391</v>
      </c>
      <c r="E48" s="45">
        <v>15635.349609</v>
      </c>
      <c r="F48" s="45">
        <v>15635.349609</v>
      </c>
      <c r="G48" s="45">
        <v>457900.0</v>
      </c>
      <c r="H48" s="46">
        <f t="shared" si="1"/>
        <v>0.9933450231</v>
      </c>
      <c r="I48" s="46">
        <f t="shared" si="2"/>
        <v>-0.006654976944</v>
      </c>
      <c r="J48" s="56">
        <f t="shared" si="3"/>
        <v>-0.6654976944</v>
      </c>
      <c r="L48" s="77"/>
      <c r="M48" s="78"/>
      <c r="N48" s="78"/>
      <c r="O48" s="78"/>
      <c r="P48" s="78"/>
      <c r="Q48" s="78"/>
      <c r="R48" s="78"/>
      <c r="S48" s="78"/>
      <c r="T48" s="78"/>
    </row>
    <row r="49">
      <c r="A49" s="44">
        <v>44357.0</v>
      </c>
      <c r="B49" s="45">
        <v>15692.099609</v>
      </c>
      <c r="C49" s="45">
        <v>15751.25</v>
      </c>
      <c r="D49" s="45">
        <v>15648.5</v>
      </c>
      <c r="E49" s="45">
        <v>15737.75</v>
      </c>
      <c r="F49" s="45">
        <v>15737.75</v>
      </c>
      <c r="G49" s="45">
        <v>298300.0</v>
      </c>
      <c r="H49" s="46">
        <f t="shared" si="1"/>
        <v>1.006549287</v>
      </c>
      <c r="I49" s="46">
        <f t="shared" si="2"/>
        <v>0.00654928694</v>
      </c>
      <c r="J49" s="58">
        <f t="shared" si="3"/>
        <v>0.654928694</v>
      </c>
      <c r="L49" s="77"/>
      <c r="M49" s="78"/>
      <c r="N49" s="78"/>
      <c r="O49" s="78"/>
      <c r="P49" s="78"/>
      <c r="Q49" s="78"/>
      <c r="R49" s="78"/>
      <c r="S49" s="78"/>
      <c r="T49" s="78"/>
    </row>
    <row r="50">
      <c r="A50" s="44">
        <v>44358.0</v>
      </c>
      <c r="B50" s="45">
        <v>15796.450195</v>
      </c>
      <c r="C50" s="45">
        <v>15835.549805</v>
      </c>
      <c r="D50" s="45">
        <v>15749.799805</v>
      </c>
      <c r="E50" s="45">
        <v>15799.349609</v>
      </c>
      <c r="F50" s="45">
        <v>15799.349609</v>
      </c>
      <c r="G50" s="45">
        <v>363000.0</v>
      </c>
      <c r="H50" s="46">
        <f t="shared" si="1"/>
        <v>1.003914131</v>
      </c>
      <c r="I50" s="46">
        <f t="shared" si="2"/>
        <v>0.00391413061</v>
      </c>
      <c r="J50" s="58">
        <f t="shared" si="3"/>
        <v>0.391413061</v>
      </c>
      <c r="L50" s="77"/>
      <c r="M50" s="78"/>
      <c r="N50" s="78"/>
      <c r="O50" s="78"/>
      <c r="P50" s="78"/>
      <c r="Q50" s="78"/>
      <c r="R50" s="78"/>
      <c r="S50" s="78"/>
      <c r="T50" s="78"/>
    </row>
    <row r="51">
      <c r="A51" s="44">
        <v>44361.0</v>
      </c>
      <c r="B51" s="45">
        <v>15791.400391</v>
      </c>
      <c r="C51" s="45">
        <v>15823.049805</v>
      </c>
      <c r="D51" s="45">
        <v>15606.5</v>
      </c>
      <c r="E51" s="45">
        <v>15811.849609</v>
      </c>
      <c r="F51" s="45">
        <v>15811.849609</v>
      </c>
      <c r="G51" s="45">
        <v>392900.0</v>
      </c>
      <c r="H51" s="46">
        <f t="shared" si="1"/>
        <v>1.000791172</v>
      </c>
      <c r="I51" s="46">
        <f t="shared" si="2"/>
        <v>0.0007911718083</v>
      </c>
      <c r="J51" s="58">
        <f t="shared" si="3"/>
        <v>0.07911718083</v>
      </c>
      <c r="L51" s="77"/>
      <c r="M51" s="78"/>
      <c r="N51" s="78"/>
      <c r="O51" s="78"/>
      <c r="P51" s="78"/>
      <c r="Q51" s="78"/>
      <c r="R51" s="78"/>
      <c r="S51" s="78"/>
      <c r="T51" s="78"/>
    </row>
    <row r="52">
      <c r="A52" s="44">
        <v>44362.0</v>
      </c>
      <c r="B52" s="45">
        <v>15866.950195</v>
      </c>
      <c r="C52" s="45">
        <v>15901.599609</v>
      </c>
      <c r="D52" s="45">
        <v>15842.400391</v>
      </c>
      <c r="E52" s="45">
        <v>15869.25</v>
      </c>
      <c r="F52" s="45">
        <v>15869.25</v>
      </c>
      <c r="G52" s="45">
        <v>323300.0</v>
      </c>
      <c r="H52" s="46">
        <f t="shared" si="1"/>
        <v>1.003630214</v>
      </c>
      <c r="I52" s="46">
        <f t="shared" si="2"/>
        <v>0.003630213569</v>
      </c>
      <c r="J52" s="58">
        <f t="shared" si="3"/>
        <v>0.3630213569</v>
      </c>
      <c r="L52" s="77"/>
      <c r="M52" s="78"/>
      <c r="N52" s="78"/>
      <c r="O52" s="78"/>
      <c r="P52" s="78"/>
      <c r="Q52" s="78"/>
      <c r="R52" s="78"/>
      <c r="S52" s="78"/>
      <c r="T52" s="78"/>
    </row>
    <row r="53">
      <c r="A53" s="44">
        <v>44363.0</v>
      </c>
      <c r="B53" s="45">
        <v>15847.5</v>
      </c>
      <c r="C53" s="45">
        <v>15880.849609</v>
      </c>
      <c r="D53" s="45">
        <v>15742.599609</v>
      </c>
      <c r="E53" s="45">
        <v>15767.549805</v>
      </c>
      <c r="F53" s="45">
        <v>15767.549805</v>
      </c>
      <c r="G53" s="45">
        <v>340200.0</v>
      </c>
      <c r="H53" s="46">
        <f t="shared" si="1"/>
        <v>0.9935913673</v>
      </c>
      <c r="I53" s="46">
        <f t="shared" si="2"/>
        <v>-0.006408632733</v>
      </c>
      <c r="J53" s="56">
        <f t="shared" si="3"/>
        <v>-0.6408632733</v>
      </c>
      <c r="L53" s="77"/>
      <c r="M53" s="78"/>
      <c r="N53" s="78"/>
      <c r="O53" s="78"/>
      <c r="P53" s="78"/>
      <c r="Q53" s="78"/>
      <c r="R53" s="78"/>
      <c r="S53" s="78"/>
      <c r="T53" s="78"/>
    </row>
    <row r="54">
      <c r="A54" s="44">
        <v>44364.0</v>
      </c>
      <c r="B54" s="45">
        <v>15648.299805</v>
      </c>
      <c r="C54" s="45">
        <v>15769.349609</v>
      </c>
      <c r="D54" s="45">
        <v>15616.75</v>
      </c>
      <c r="E54" s="45">
        <v>15691.400391</v>
      </c>
      <c r="F54" s="45">
        <v>15691.400391</v>
      </c>
      <c r="G54" s="45">
        <v>357600.0</v>
      </c>
      <c r="H54" s="46">
        <f t="shared" si="1"/>
        <v>0.995170498</v>
      </c>
      <c r="I54" s="46">
        <f t="shared" si="2"/>
        <v>-0.004829502043</v>
      </c>
      <c r="J54" s="56">
        <f t="shared" si="3"/>
        <v>-0.4829502043</v>
      </c>
      <c r="L54" s="77"/>
      <c r="M54" s="78"/>
      <c r="N54" s="78"/>
      <c r="O54" s="78"/>
      <c r="P54" s="78"/>
      <c r="Q54" s="78"/>
      <c r="R54" s="78"/>
      <c r="S54" s="78"/>
      <c r="T54" s="78"/>
    </row>
    <row r="55">
      <c r="A55" s="44">
        <v>44365.0</v>
      </c>
      <c r="B55" s="45">
        <v>15756.5</v>
      </c>
      <c r="C55" s="45">
        <v>15761.5</v>
      </c>
      <c r="D55" s="45">
        <v>15450.900391</v>
      </c>
      <c r="E55" s="45">
        <v>15683.349609</v>
      </c>
      <c r="F55" s="45">
        <v>15683.349609</v>
      </c>
      <c r="G55" s="45">
        <v>640800.0</v>
      </c>
      <c r="H55" s="46">
        <f t="shared" si="1"/>
        <v>0.9994869303</v>
      </c>
      <c r="I55" s="46">
        <f t="shared" si="2"/>
        <v>-0.0005130696942</v>
      </c>
      <c r="J55" s="56">
        <f t="shared" si="3"/>
        <v>-0.05130696942</v>
      </c>
      <c r="L55" s="77"/>
      <c r="M55" s="78"/>
      <c r="N55" s="78"/>
      <c r="O55" s="78"/>
      <c r="P55" s="78"/>
      <c r="Q55" s="78"/>
      <c r="R55" s="78"/>
      <c r="S55" s="78"/>
      <c r="T55" s="78"/>
    </row>
    <row r="56">
      <c r="A56" s="44">
        <v>44368.0</v>
      </c>
      <c r="B56" s="45">
        <v>15525.849609</v>
      </c>
      <c r="C56" s="45">
        <v>15765.150391</v>
      </c>
      <c r="D56" s="45">
        <v>15505.650391</v>
      </c>
      <c r="E56" s="45">
        <v>15746.5</v>
      </c>
      <c r="F56" s="45">
        <v>15746.5</v>
      </c>
      <c r="G56" s="45">
        <v>351500.0</v>
      </c>
      <c r="H56" s="46">
        <f t="shared" si="1"/>
        <v>1.004026588</v>
      </c>
      <c r="I56" s="46">
        <f t="shared" si="2"/>
        <v>0.004026588234</v>
      </c>
      <c r="J56" s="58">
        <f t="shared" si="3"/>
        <v>0.4026588234</v>
      </c>
      <c r="L56" s="77"/>
      <c r="M56" s="78"/>
      <c r="N56" s="78"/>
      <c r="O56" s="78"/>
      <c r="P56" s="78"/>
      <c r="Q56" s="78"/>
      <c r="R56" s="78"/>
      <c r="S56" s="78"/>
      <c r="T56" s="78"/>
    </row>
    <row r="57">
      <c r="A57" s="44">
        <v>44369.0</v>
      </c>
      <c r="B57" s="45">
        <v>15840.5</v>
      </c>
      <c r="C57" s="45">
        <v>15895.75</v>
      </c>
      <c r="D57" s="45">
        <v>15752.099609</v>
      </c>
      <c r="E57" s="45">
        <v>15772.75</v>
      </c>
      <c r="F57" s="45">
        <v>15772.75</v>
      </c>
      <c r="G57" s="45">
        <v>322200.0</v>
      </c>
      <c r="H57" s="46">
        <f t="shared" si="1"/>
        <v>1.001667037</v>
      </c>
      <c r="I57" s="46">
        <f t="shared" si="2"/>
        <v>0.001667037119</v>
      </c>
      <c r="J57" s="58">
        <f t="shared" si="3"/>
        <v>0.1667037119</v>
      </c>
      <c r="L57" s="77"/>
      <c r="M57" s="78"/>
      <c r="N57" s="78"/>
      <c r="O57" s="78"/>
      <c r="P57" s="78"/>
      <c r="Q57" s="78"/>
      <c r="R57" s="78"/>
      <c r="S57" s="78"/>
      <c r="T57" s="78"/>
    </row>
    <row r="58">
      <c r="A58" s="44">
        <v>44370.0</v>
      </c>
      <c r="B58" s="45">
        <v>15862.799805</v>
      </c>
      <c r="C58" s="45">
        <v>15862.950195</v>
      </c>
      <c r="D58" s="45">
        <v>15673.950195</v>
      </c>
      <c r="E58" s="45">
        <v>15686.950195</v>
      </c>
      <c r="F58" s="45">
        <v>15686.950195</v>
      </c>
      <c r="G58" s="45">
        <v>287500.0</v>
      </c>
      <c r="H58" s="46">
        <f t="shared" si="1"/>
        <v>0.9945602507</v>
      </c>
      <c r="I58" s="46">
        <f t="shared" si="2"/>
        <v>-0.005439749251</v>
      </c>
      <c r="J58" s="56">
        <f t="shared" si="3"/>
        <v>-0.5439749251</v>
      </c>
      <c r="L58" s="77"/>
      <c r="M58" s="78"/>
      <c r="N58" s="78"/>
      <c r="O58" s="78"/>
      <c r="P58" s="78"/>
      <c r="Q58" s="78"/>
      <c r="R58" s="78"/>
      <c r="S58" s="78"/>
      <c r="T58" s="78"/>
    </row>
    <row r="59">
      <c r="A59" s="44">
        <v>44371.0</v>
      </c>
      <c r="B59" s="45">
        <v>15737.299805</v>
      </c>
      <c r="C59" s="45">
        <v>15821.400391</v>
      </c>
      <c r="D59" s="45">
        <v>15702.700195</v>
      </c>
      <c r="E59" s="45">
        <v>15790.450195</v>
      </c>
      <c r="F59" s="45">
        <v>15790.450195</v>
      </c>
      <c r="G59" s="45">
        <v>316700.0</v>
      </c>
      <c r="H59" s="46">
        <f t="shared" si="1"/>
        <v>1.006597841</v>
      </c>
      <c r="I59" s="46">
        <f t="shared" si="2"/>
        <v>0.006597840798</v>
      </c>
      <c r="J59" s="58">
        <f t="shared" si="3"/>
        <v>0.6597840798</v>
      </c>
      <c r="L59" s="77"/>
      <c r="M59" s="78"/>
      <c r="N59" s="78"/>
      <c r="O59" s="78"/>
      <c r="P59" s="78"/>
      <c r="Q59" s="78"/>
      <c r="R59" s="78"/>
      <c r="S59" s="78"/>
      <c r="T59" s="78"/>
    </row>
    <row r="60">
      <c r="A60" s="44">
        <v>44372.0</v>
      </c>
      <c r="B60" s="45">
        <v>15839.349609</v>
      </c>
      <c r="C60" s="45">
        <v>15870.799805</v>
      </c>
      <c r="D60" s="45">
        <v>15772.299805</v>
      </c>
      <c r="E60" s="45">
        <v>15860.349609</v>
      </c>
      <c r="F60" s="45">
        <v>15860.349609</v>
      </c>
      <c r="G60" s="45">
        <v>314600.0</v>
      </c>
      <c r="H60" s="46">
        <f t="shared" si="1"/>
        <v>1.004426689</v>
      </c>
      <c r="I60" s="46">
        <f t="shared" si="2"/>
        <v>0.004426689115</v>
      </c>
      <c r="J60" s="58">
        <f t="shared" si="3"/>
        <v>0.4426689115</v>
      </c>
      <c r="L60" s="77"/>
      <c r="M60" s="78"/>
      <c r="N60" s="78"/>
      <c r="O60" s="78"/>
      <c r="P60" s="78"/>
      <c r="Q60" s="78"/>
      <c r="R60" s="78"/>
      <c r="S60" s="78"/>
      <c r="T60" s="78"/>
    </row>
    <row r="61">
      <c r="A61" s="44">
        <v>44375.0</v>
      </c>
      <c r="B61" s="45">
        <v>15915.349609</v>
      </c>
      <c r="C61" s="45">
        <v>15915.650391</v>
      </c>
      <c r="D61" s="45">
        <v>15792.150391</v>
      </c>
      <c r="E61" s="45">
        <v>15814.700195</v>
      </c>
      <c r="F61" s="45">
        <v>15814.700195</v>
      </c>
      <c r="G61" s="45">
        <v>255100.0</v>
      </c>
      <c r="H61" s="46">
        <f t="shared" si="1"/>
        <v>0.9971217902</v>
      </c>
      <c r="I61" s="46">
        <f t="shared" si="2"/>
        <v>-0.00287820982</v>
      </c>
      <c r="J61" s="56">
        <f t="shared" si="3"/>
        <v>-0.287820982</v>
      </c>
      <c r="L61" s="77"/>
      <c r="M61" s="78"/>
      <c r="N61" s="78"/>
      <c r="O61" s="78"/>
      <c r="P61" s="78"/>
      <c r="Q61" s="78"/>
      <c r="R61" s="78"/>
      <c r="S61" s="78"/>
      <c r="T61" s="78"/>
    </row>
    <row r="62">
      <c r="A62" s="44">
        <v>44376.0</v>
      </c>
      <c r="B62" s="45">
        <v>15807.5</v>
      </c>
      <c r="C62" s="45">
        <v>15835.900391</v>
      </c>
      <c r="D62" s="45">
        <v>15724.049805</v>
      </c>
      <c r="E62" s="45">
        <v>15748.450195</v>
      </c>
      <c r="F62" s="45">
        <v>15748.450195</v>
      </c>
      <c r="G62" s="45">
        <v>360300.0</v>
      </c>
      <c r="H62" s="46">
        <f t="shared" si="1"/>
        <v>0.9958108596</v>
      </c>
      <c r="I62" s="46">
        <f t="shared" si="2"/>
        <v>-0.004189140432</v>
      </c>
      <c r="J62" s="56">
        <f t="shared" si="3"/>
        <v>-0.4189140432</v>
      </c>
      <c r="L62" s="77"/>
      <c r="M62" s="78"/>
      <c r="N62" s="78"/>
      <c r="O62" s="78"/>
      <c r="P62" s="78"/>
      <c r="Q62" s="78"/>
      <c r="R62" s="78"/>
      <c r="S62" s="78"/>
      <c r="T62" s="78"/>
    </row>
    <row r="63">
      <c r="A63" s="44">
        <v>44377.0</v>
      </c>
      <c r="B63" s="45">
        <v>15776.900391</v>
      </c>
      <c r="C63" s="45">
        <v>15839.099609</v>
      </c>
      <c r="D63" s="45">
        <v>15708.75</v>
      </c>
      <c r="E63" s="45">
        <v>15721.5</v>
      </c>
      <c r="F63" s="45">
        <v>15721.5</v>
      </c>
      <c r="G63" s="45">
        <v>262400.0</v>
      </c>
      <c r="H63" s="46">
        <f t="shared" si="1"/>
        <v>0.9982887081</v>
      </c>
      <c r="I63" s="46">
        <f t="shared" si="2"/>
        <v>-0.001711291884</v>
      </c>
      <c r="J63" s="56">
        <f t="shared" si="3"/>
        <v>-0.1711291884</v>
      </c>
      <c r="L63" s="77"/>
      <c r="M63" s="78"/>
      <c r="N63" s="78"/>
      <c r="O63" s="78"/>
      <c r="P63" s="78"/>
      <c r="Q63" s="78"/>
      <c r="R63" s="78"/>
      <c r="S63" s="78"/>
      <c r="T63" s="78"/>
    </row>
    <row r="64">
      <c r="A64" s="44">
        <v>44378.0</v>
      </c>
      <c r="B64" s="45">
        <v>15755.049805</v>
      </c>
      <c r="C64" s="45">
        <v>15755.549805</v>
      </c>
      <c r="D64" s="45">
        <v>15667.049805</v>
      </c>
      <c r="E64" s="45">
        <v>15680.0</v>
      </c>
      <c r="F64" s="45">
        <v>15680.0</v>
      </c>
      <c r="G64" s="45">
        <v>224900.0</v>
      </c>
      <c r="H64" s="46">
        <f t="shared" si="1"/>
        <v>0.9973603028</v>
      </c>
      <c r="I64" s="46">
        <f t="shared" si="2"/>
        <v>-0.00263969723</v>
      </c>
      <c r="J64" s="56">
        <f t="shared" si="3"/>
        <v>-0.263969723</v>
      </c>
      <c r="L64" s="77"/>
      <c r="M64" s="78"/>
      <c r="N64" s="78"/>
      <c r="O64" s="78"/>
      <c r="P64" s="78"/>
      <c r="Q64" s="78"/>
      <c r="R64" s="78"/>
      <c r="S64" s="78"/>
      <c r="T64" s="78"/>
    </row>
    <row r="65">
      <c r="A65" s="44">
        <v>44379.0</v>
      </c>
      <c r="B65" s="45">
        <v>15705.849609</v>
      </c>
      <c r="C65" s="45">
        <v>15738.349609</v>
      </c>
      <c r="D65" s="45">
        <v>15635.950195</v>
      </c>
      <c r="E65" s="45">
        <v>15722.200195</v>
      </c>
      <c r="F65" s="45">
        <v>15722.200195</v>
      </c>
      <c r="G65" s="45">
        <v>254800.0</v>
      </c>
      <c r="H65" s="46">
        <f t="shared" si="1"/>
        <v>1.002691339</v>
      </c>
      <c r="I65" s="46">
        <f t="shared" si="2"/>
        <v>0.002691338967</v>
      </c>
      <c r="J65" s="58">
        <f t="shared" si="3"/>
        <v>0.2691338967</v>
      </c>
      <c r="L65" s="77"/>
      <c r="M65" s="78"/>
      <c r="N65" s="78"/>
      <c r="O65" s="78"/>
      <c r="P65" s="78"/>
      <c r="Q65" s="78"/>
      <c r="R65" s="78"/>
      <c r="S65" s="78"/>
      <c r="T65" s="78"/>
    </row>
    <row r="66">
      <c r="A66" s="44">
        <v>44382.0</v>
      </c>
      <c r="B66" s="45">
        <v>15793.400391</v>
      </c>
      <c r="C66" s="45">
        <v>15845.950195</v>
      </c>
      <c r="D66" s="45">
        <v>15762.049805</v>
      </c>
      <c r="E66" s="45">
        <v>15834.349609</v>
      </c>
      <c r="F66" s="45">
        <v>15834.349609</v>
      </c>
      <c r="G66" s="45">
        <v>207000.0</v>
      </c>
      <c r="H66" s="46">
        <f t="shared" si="1"/>
        <v>1.007133188</v>
      </c>
      <c r="I66" s="46">
        <f t="shared" si="2"/>
        <v>0.007133188269</v>
      </c>
      <c r="J66" s="58">
        <f t="shared" si="3"/>
        <v>0.7133188269</v>
      </c>
      <c r="L66" s="77"/>
      <c r="M66" s="78"/>
      <c r="N66" s="78"/>
      <c r="O66" s="78"/>
      <c r="P66" s="78"/>
      <c r="Q66" s="78"/>
      <c r="R66" s="78"/>
      <c r="S66" s="78"/>
      <c r="T66" s="78"/>
    </row>
    <row r="67">
      <c r="A67" s="44">
        <v>44383.0</v>
      </c>
      <c r="B67" s="45">
        <v>15813.75</v>
      </c>
      <c r="C67" s="45">
        <v>15914.200195</v>
      </c>
      <c r="D67" s="45">
        <v>15801.0</v>
      </c>
      <c r="E67" s="45">
        <v>15818.25</v>
      </c>
      <c r="F67" s="45">
        <v>15818.25</v>
      </c>
      <c r="G67" s="45">
        <v>391400.0</v>
      </c>
      <c r="H67" s="46">
        <f t="shared" si="1"/>
        <v>0.9989832479</v>
      </c>
      <c r="I67" s="46">
        <f t="shared" si="2"/>
        <v>-0.001016752149</v>
      </c>
      <c r="J67" s="56">
        <f t="shared" si="3"/>
        <v>-0.1016752149</v>
      </c>
      <c r="L67" s="77"/>
      <c r="M67" s="78"/>
      <c r="N67" s="78"/>
      <c r="O67" s="78"/>
      <c r="P67" s="78"/>
      <c r="Q67" s="78"/>
      <c r="R67" s="78"/>
      <c r="S67" s="78"/>
      <c r="T67" s="78"/>
    </row>
    <row r="68">
      <c r="A68" s="44">
        <v>44384.0</v>
      </c>
      <c r="B68" s="45">
        <v>15819.599609</v>
      </c>
      <c r="C68" s="45">
        <v>15893.549805</v>
      </c>
      <c r="D68" s="45">
        <v>15779.700195</v>
      </c>
      <c r="E68" s="45">
        <v>15879.650391</v>
      </c>
      <c r="F68" s="45">
        <v>15879.650391</v>
      </c>
      <c r="G68" s="45">
        <v>329300.0</v>
      </c>
      <c r="H68" s="46">
        <f t="shared" si="1"/>
        <v>1.003881617</v>
      </c>
      <c r="I68" s="46">
        <f t="shared" si="2"/>
        <v>0.003881617183</v>
      </c>
      <c r="J68" s="58">
        <f t="shared" si="3"/>
        <v>0.3881617183</v>
      </c>
      <c r="L68" s="77"/>
      <c r="M68" s="78"/>
      <c r="N68" s="78"/>
      <c r="O68" s="78"/>
      <c r="P68" s="78"/>
      <c r="Q68" s="78"/>
      <c r="R68" s="78"/>
      <c r="S68" s="78"/>
      <c r="T68" s="78"/>
    </row>
    <row r="69">
      <c r="A69" s="44">
        <v>44385.0</v>
      </c>
      <c r="B69" s="45">
        <v>15855.400391</v>
      </c>
      <c r="C69" s="45">
        <v>15885.75</v>
      </c>
      <c r="D69" s="45">
        <v>15682.900391</v>
      </c>
      <c r="E69" s="45">
        <v>15727.900391</v>
      </c>
      <c r="F69" s="45">
        <v>15727.900391</v>
      </c>
      <c r="G69" s="45">
        <v>307900.0</v>
      </c>
      <c r="H69" s="46">
        <f t="shared" si="1"/>
        <v>0.9904437443</v>
      </c>
      <c r="I69" s="46">
        <f t="shared" si="2"/>
        <v>-0.009556255728</v>
      </c>
      <c r="J69" s="56">
        <f t="shared" si="3"/>
        <v>-0.9556255728</v>
      </c>
      <c r="L69" s="77"/>
      <c r="M69" s="78"/>
      <c r="N69" s="78"/>
      <c r="O69" s="78"/>
      <c r="P69" s="78"/>
      <c r="Q69" s="78"/>
      <c r="R69" s="78"/>
      <c r="S69" s="78"/>
      <c r="T69" s="78"/>
    </row>
    <row r="70">
      <c r="A70" s="44">
        <v>44386.0</v>
      </c>
      <c r="B70" s="45">
        <v>15688.25</v>
      </c>
      <c r="C70" s="45">
        <v>15730.849609</v>
      </c>
      <c r="D70" s="45">
        <v>15632.75</v>
      </c>
      <c r="E70" s="45">
        <v>15689.799805</v>
      </c>
      <c r="F70" s="45">
        <v>15689.799805</v>
      </c>
      <c r="G70" s="45">
        <v>243200.0</v>
      </c>
      <c r="H70" s="46">
        <f t="shared" si="1"/>
        <v>0.9975775161</v>
      </c>
      <c r="I70" s="46">
        <f t="shared" si="2"/>
        <v>-0.002422483933</v>
      </c>
      <c r="J70" s="56">
        <f t="shared" si="3"/>
        <v>-0.2422483933</v>
      </c>
      <c r="L70" s="77"/>
      <c r="M70" s="78"/>
      <c r="N70" s="78"/>
      <c r="O70" s="78"/>
      <c r="P70" s="78"/>
      <c r="Q70" s="78"/>
      <c r="R70" s="78"/>
      <c r="S70" s="78"/>
      <c r="T70" s="78"/>
    </row>
    <row r="71">
      <c r="A71" s="44">
        <v>44389.0</v>
      </c>
      <c r="B71" s="45">
        <v>15766.799805</v>
      </c>
      <c r="C71" s="45">
        <v>15789.200195</v>
      </c>
      <c r="D71" s="45">
        <v>15644.75</v>
      </c>
      <c r="E71" s="45">
        <v>15692.599609</v>
      </c>
      <c r="F71" s="45">
        <v>15692.599609</v>
      </c>
      <c r="G71" s="45">
        <v>216300.0</v>
      </c>
      <c r="H71" s="46">
        <f t="shared" si="1"/>
        <v>1.000178447</v>
      </c>
      <c r="I71" s="46">
        <f t="shared" si="2"/>
        <v>0.0001784474012</v>
      </c>
      <c r="J71" s="58">
        <f t="shared" si="3"/>
        <v>0.01784474012</v>
      </c>
      <c r="L71" s="77"/>
      <c r="M71" s="78"/>
      <c r="N71" s="78"/>
      <c r="O71" s="78"/>
      <c r="P71" s="78"/>
      <c r="Q71" s="78"/>
      <c r="R71" s="78"/>
      <c r="S71" s="78"/>
      <c r="T71" s="78"/>
    </row>
    <row r="72">
      <c r="A72" s="44">
        <v>44390.0</v>
      </c>
      <c r="B72" s="45">
        <v>15794.0</v>
      </c>
      <c r="C72" s="45">
        <v>15820.799805</v>
      </c>
      <c r="D72" s="45">
        <v>15744.599609</v>
      </c>
      <c r="E72" s="45">
        <v>15812.349609</v>
      </c>
      <c r="F72" s="45">
        <v>15812.349609</v>
      </c>
      <c r="G72" s="45">
        <v>246700.0</v>
      </c>
      <c r="H72" s="46">
        <f t="shared" si="1"/>
        <v>1.007630985</v>
      </c>
      <c r="I72" s="46">
        <f t="shared" si="2"/>
        <v>0.007630985495</v>
      </c>
      <c r="J72" s="58">
        <f t="shared" si="3"/>
        <v>0.7630985495</v>
      </c>
      <c r="L72" s="77"/>
      <c r="M72" s="78"/>
      <c r="N72" s="78"/>
      <c r="O72" s="78"/>
      <c r="P72" s="78"/>
      <c r="Q72" s="78"/>
      <c r="R72" s="78"/>
      <c r="S72" s="78"/>
      <c r="T72" s="78"/>
    </row>
    <row r="73">
      <c r="A73" s="44">
        <v>44391.0</v>
      </c>
      <c r="B73" s="45">
        <v>15808.700195</v>
      </c>
      <c r="C73" s="45">
        <v>15877.349609</v>
      </c>
      <c r="D73" s="45">
        <v>15764.200195</v>
      </c>
      <c r="E73" s="45">
        <v>15853.950195</v>
      </c>
      <c r="F73" s="45">
        <v>15853.950195</v>
      </c>
      <c r="G73" s="45">
        <v>0.0</v>
      </c>
      <c r="H73" s="46">
        <f t="shared" si="1"/>
        <v>1.002630892</v>
      </c>
      <c r="I73" s="46">
        <f t="shared" si="2"/>
        <v>0.002630892121</v>
      </c>
      <c r="J73" s="58">
        <f t="shared" si="3"/>
        <v>0.2630892121</v>
      </c>
      <c r="L73" s="77"/>
      <c r="M73" s="78"/>
      <c r="N73" s="78"/>
      <c r="O73" s="78"/>
      <c r="P73" s="78"/>
      <c r="Q73" s="78"/>
      <c r="R73" s="78"/>
      <c r="S73" s="78"/>
      <c r="T73" s="78"/>
    </row>
    <row r="74">
      <c r="A74" s="44">
        <v>44392.0</v>
      </c>
      <c r="B74" s="45">
        <v>15872.150391</v>
      </c>
      <c r="C74" s="45">
        <v>15952.349609</v>
      </c>
      <c r="D74" s="45">
        <v>15855.0</v>
      </c>
      <c r="E74" s="45">
        <v>15924.200195</v>
      </c>
      <c r="F74" s="45">
        <v>15924.200195</v>
      </c>
      <c r="G74" s="45">
        <v>284900.0</v>
      </c>
      <c r="H74" s="46">
        <f t="shared" si="1"/>
        <v>1.004431072</v>
      </c>
      <c r="I74" s="46">
        <f t="shared" si="2"/>
        <v>0.004431072328</v>
      </c>
      <c r="J74" s="58">
        <f t="shared" si="3"/>
        <v>0.4431072328</v>
      </c>
      <c r="L74" s="77"/>
      <c r="M74" s="78"/>
      <c r="N74" s="78"/>
      <c r="O74" s="78"/>
      <c r="P74" s="78"/>
      <c r="Q74" s="78"/>
      <c r="R74" s="78"/>
      <c r="S74" s="78"/>
      <c r="T74" s="78"/>
    </row>
    <row r="75">
      <c r="A75" s="44">
        <v>44393.0</v>
      </c>
      <c r="B75" s="45">
        <v>15958.349609</v>
      </c>
      <c r="C75" s="45">
        <v>15962.25</v>
      </c>
      <c r="D75" s="45">
        <v>15882.599609</v>
      </c>
      <c r="E75" s="45">
        <v>15923.400391</v>
      </c>
      <c r="F75" s="45">
        <v>15923.400391</v>
      </c>
      <c r="G75" s="45">
        <v>276300.0</v>
      </c>
      <c r="H75" s="46">
        <f t="shared" si="1"/>
        <v>0.9999497743</v>
      </c>
      <c r="I75" s="46">
        <f t="shared" si="2"/>
        <v>-0.00005022569361</v>
      </c>
      <c r="J75" s="56">
        <f t="shared" si="3"/>
        <v>-0.005022569361</v>
      </c>
      <c r="L75" s="77"/>
      <c r="M75" s="78"/>
      <c r="N75" s="78"/>
      <c r="O75" s="78"/>
      <c r="P75" s="78"/>
      <c r="Q75" s="78"/>
      <c r="R75" s="78"/>
      <c r="S75" s="78"/>
      <c r="T75" s="78"/>
    </row>
    <row r="76">
      <c r="A76" s="44">
        <v>44396.0</v>
      </c>
      <c r="B76" s="45">
        <v>15754.5</v>
      </c>
      <c r="C76" s="45">
        <v>15836.900391</v>
      </c>
      <c r="D76" s="45">
        <v>15707.5</v>
      </c>
      <c r="E76" s="45">
        <v>15752.400391</v>
      </c>
      <c r="F76" s="45">
        <v>15752.400391</v>
      </c>
      <c r="G76" s="45">
        <v>242100.0</v>
      </c>
      <c r="H76" s="46">
        <f t="shared" si="1"/>
        <v>0.9892610877</v>
      </c>
      <c r="I76" s="46">
        <f t="shared" si="2"/>
        <v>-0.01073891228</v>
      </c>
      <c r="J76" s="56">
        <f t="shared" si="3"/>
        <v>-1.073891228</v>
      </c>
      <c r="L76" s="40"/>
      <c r="M76" s="40"/>
      <c r="N76" s="40"/>
      <c r="O76" s="40"/>
      <c r="P76" s="40"/>
      <c r="Q76" s="40"/>
      <c r="R76" s="40"/>
      <c r="S76" s="40"/>
      <c r="T76" s="40"/>
    </row>
    <row r="77">
      <c r="A77" s="44">
        <v>44397.0</v>
      </c>
      <c r="B77" s="45">
        <v>15703.950195</v>
      </c>
      <c r="C77" s="45">
        <v>15728.450195</v>
      </c>
      <c r="D77" s="45">
        <v>15578.549805</v>
      </c>
      <c r="E77" s="45">
        <v>15632.099609</v>
      </c>
      <c r="F77" s="45">
        <v>15632.099609</v>
      </c>
      <c r="G77" s="45">
        <v>274300.0</v>
      </c>
      <c r="H77" s="46">
        <f t="shared" si="1"/>
        <v>0.992363019</v>
      </c>
      <c r="I77" s="46">
        <f t="shared" si="2"/>
        <v>-0.007636980969</v>
      </c>
      <c r="J77" s="56">
        <f t="shared" si="3"/>
        <v>-0.7636980969</v>
      </c>
      <c r="L77" s="77"/>
      <c r="M77" s="78"/>
      <c r="N77" s="78"/>
      <c r="O77" s="78"/>
      <c r="P77" s="78"/>
      <c r="Q77" s="78"/>
      <c r="R77" s="78"/>
      <c r="S77" s="78"/>
      <c r="T77" s="78"/>
    </row>
    <row r="78">
      <c r="A78" s="44">
        <v>44399.0</v>
      </c>
      <c r="B78" s="45">
        <v>15736.599609</v>
      </c>
      <c r="C78" s="45">
        <v>15834.799805</v>
      </c>
      <c r="D78" s="45">
        <v>15726.400391</v>
      </c>
      <c r="E78" s="45">
        <v>15824.049805</v>
      </c>
      <c r="F78" s="45">
        <v>15824.049805</v>
      </c>
      <c r="G78" s="45">
        <v>265300.0</v>
      </c>
      <c r="H78" s="46">
        <f t="shared" si="1"/>
        <v>1.012279233</v>
      </c>
      <c r="I78" s="46">
        <f t="shared" si="2"/>
        <v>0.01227923317</v>
      </c>
      <c r="J78" s="58">
        <f t="shared" si="3"/>
        <v>1.227923317</v>
      </c>
      <c r="L78" s="77"/>
      <c r="M78" s="78"/>
      <c r="N78" s="78"/>
      <c r="O78" s="78"/>
      <c r="P78" s="78"/>
      <c r="Q78" s="78"/>
      <c r="R78" s="78"/>
      <c r="S78" s="78"/>
      <c r="T78" s="78"/>
    </row>
    <row r="79">
      <c r="A79" s="44">
        <v>44400.0</v>
      </c>
      <c r="B79" s="45">
        <v>15856.799805</v>
      </c>
      <c r="C79" s="45">
        <v>15899.799805</v>
      </c>
      <c r="D79" s="45">
        <v>15768.400391</v>
      </c>
      <c r="E79" s="45">
        <v>15856.049805</v>
      </c>
      <c r="F79" s="45">
        <v>15856.049805</v>
      </c>
      <c r="G79" s="45">
        <v>294100.0</v>
      </c>
      <c r="H79" s="46">
        <f t="shared" si="1"/>
        <v>1.002022238</v>
      </c>
      <c r="I79" s="46">
        <f t="shared" si="2"/>
        <v>0.002022238327</v>
      </c>
      <c r="J79" s="58">
        <f t="shared" si="3"/>
        <v>0.2022238327</v>
      </c>
      <c r="L79" s="77"/>
      <c r="M79" s="78"/>
      <c r="N79" s="78"/>
      <c r="O79" s="78"/>
      <c r="P79" s="78"/>
      <c r="Q79" s="78"/>
      <c r="R79" s="78"/>
      <c r="S79" s="78"/>
      <c r="T79" s="78"/>
    </row>
    <row r="80">
      <c r="A80" s="44">
        <v>44403.0</v>
      </c>
      <c r="B80" s="45">
        <v>15849.299805</v>
      </c>
      <c r="C80" s="45">
        <v>15893.349609</v>
      </c>
      <c r="D80" s="45">
        <v>15797.0</v>
      </c>
      <c r="E80" s="45">
        <v>15824.450195</v>
      </c>
      <c r="F80" s="45">
        <v>15824.450195</v>
      </c>
      <c r="G80" s="45">
        <v>267100.0</v>
      </c>
      <c r="H80" s="46">
        <f t="shared" si="1"/>
        <v>0.9980070944</v>
      </c>
      <c r="I80" s="46">
        <f t="shared" si="2"/>
        <v>-0.001992905572</v>
      </c>
      <c r="J80" s="56">
        <f t="shared" si="3"/>
        <v>-0.1992905572</v>
      </c>
      <c r="L80" s="77"/>
      <c r="M80" s="78"/>
      <c r="N80" s="78"/>
      <c r="O80" s="78"/>
      <c r="P80" s="78"/>
      <c r="Q80" s="78"/>
      <c r="R80" s="78"/>
      <c r="S80" s="78"/>
      <c r="T80" s="78"/>
    </row>
    <row r="81">
      <c r="A81" s="44">
        <v>44404.0</v>
      </c>
      <c r="B81" s="45">
        <v>15860.5</v>
      </c>
      <c r="C81" s="45">
        <v>15881.549805</v>
      </c>
      <c r="D81" s="45">
        <v>15701.0</v>
      </c>
      <c r="E81" s="45">
        <v>15746.450195</v>
      </c>
      <c r="F81" s="45">
        <v>15746.450195</v>
      </c>
      <c r="G81" s="45">
        <v>311000.0</v>
      </c>
      <c r="H81" s="46">
        <f t="shared" si="1"/>
        <v>0.9950709188</v>
      </c>
      <c r="I81" s="46">
        <f t="shared" si="2"/>
        <v>-0.004929081203</v>
      </c>
      <c r="J81" s="56">
        <f t="shared" si="3"/>
        <v>-0.4929081203</v>
      </c>
      <c r="L81" s="77"/>
      <c r="M81" s="78"/>
      <c r="N81" s="78"/>
      <c r="O81" s="78"/>
      <c r="P81" s="78"/>
      <c r="Q81" s="78"/>
      <c r="R81" s="78"/>
      <c r="S81" s="78"/>
      <c r="T81" s="78"/>
    </row>
    <row r="82">
      <c r="A82" s="44">
        <v>44405.0</v>
      </c>
      <c r="B82" s="45">
        <v>15761.549805</v>
      </c>
      <c r="C82" s="45">
        <v>15767.5</v>
      </c>
      <c r="D82" s="45">
        <v>15513.450195</v>
      </c>
      <c r="E82" s="45">
        <v>15709.400391</v>
      </c>
      <c r="F82" s="45">
        <v>15709.400391</v>
      </c>
      <c r="G82" s="45">
        <v>318600.0</v>
      </c>
      <c r="H82" s="46">
        <f t="shared" si="1"/>
        <v>0.9976471012</v>
      </c>
      <c r="I82" s="46">
        <f t="shared" si="2"/>
        <v>-0.002352898815</v>
      </c>
      <c r="J82" s="56">
        <f t="shared" si="3"/>
        <v>-0.2352898815</v>
      </c>
      <c r="L82" s="77"/>
      <c r="M82" s="78"/>
      <c r="N82" s="78"/>
      <c r="O82" s="78"/>
      <c r="P82" s="78"/>
      <c r="Q82" s="78"/>
      <c r="R82" s="78"/>
      <c r="S82" s="78"/>
      <c r="T82" s="78"/>
    </row>
    <row r="83">
      <c r="A83" s="44">
        <v>44406.0</v>
      </c>
      <c r="B83" s="45">
        <v>15762.700195</v>
      </c>
      <c r="C83" s="45">
        <v>15817.349609</v>
      </c>
      <c r="D83" s="45">
        <v>15737.799805</v>
      </c>
      <c r="E83" s="45">
        <v>15778.450195</v>
      </c>
      <c r="F83" s="45">
        <v>15778.450195</v>
      </c>
      <c r="G83" s="45">
        <v>401600.0</v>
      </c>
      <c r="H83" s="46">
        <f t="shared" si="1"/>
        <v>1.004395445</v>
      </c>
      <c r="I83" s="46">
        <f t="shared" si="2"/>
        <v>0.004395444911</v>
      </c>
      <c r="J83" s="58">
        <f t="shared" si="3"/>
        <v>0.4395444911</v>
      </c>
      <c r="L83" s="77"/>
      <c r="M83" s="78"/>
      <c r="N83" s="78"/>
      <c r="O83" s="78"/>
      <c r="P83" s="78"/>
      <c r="Q83" s="78"/>
      <c r="R83" s="78"/>
      <c r="S83" s="78"/>
      <c r="T83" s="78"/>
    </row>
    <row r="84">
      <c r="A84" s="44">
        <v>44407.0</v>
      </c>
      <c r="B84" s="45">
        <v>15800.599609</v>
      </c>
      <c r="C84" s="45">
        <v>15862.799805</v>
      </c>
      <c r="D84" s="45">
        <v>15744.849609</v>
      </c>
      <c r="E84" s="45">
        <v>15763.049805</v>
      </c>
      <c r="F84" s="45">
        <v>15763.049805</v>
      </c>
      <c r="G84" s="45">
        <v>400000.0</v>
      </c>
      <c r="H84" s="46">
        <f t="shared" si="1"/>
        <v>0.9990239605</v>
      </c>
      <c r="I84" s="46">
        <f t="shared" si="2"/>
        <v>-0.0009760394595</v>
      </c>
      <c r="J84" s="56">
        <f t="shared" si="3"/>
        <v>-0.09760394595</v>
      </c>
      <c r="L84" s="77"/>
      <c r="M84" s="78"/>
      <c r="N84" s="78"/>
      <c r="O84" s="78"/>
      <c r="P84" s="78"/>
      <c r="Q84" s="78"/>
      <c r="R84" s="78"/>
      <c r="S84" s="78"/>
      <c r="T84" s="78"/>
    </row>
    <row r="85">
      <c r="A85" s="44">
        <v>44410.0</v>
      </c>
      <c r="B85" s="45">
        <v>15874.900391</v>
      </c>
      <c r="C85" s="45">
        <v>15892.900391</v>
      </c>
      <c r="D85" s="45">
        <v>15834.650391</v>
      </c>
      <c r="E85" s="45">
        <v>15885.150391</v>
      </c>
      <c r="F85" s="45">
        <v>15885.150391</v>
      </c>
      <c r="G85" s="45">
        <v>244800.0</v>
      </c>
      <c r="H85" s="46">
        <f t="shared" si="1"/>
        <v>1.007746</v>
      </c>
      <c r="I85" s="46">
        <f t="shared" si="2"/>
        <v>0.00774600014</v>
      </c>
      <c r="J85" s="58">
        <f t="shared" si="3"/>
        <v>0.774600014</v>
      </c>
      <c r="L85" s="77"/>
      <c r="M85" s="78"/>
      <c r="N85" s="78"/>
      <c r="O85" s="78"/>
      <c r="P85" s="78"/>
      <c r="Q85" s="78"/>
      <c r="R85" s="78"/>
      <c r="S85" s="78"/>
      <c r="T85" s="78"/>
    </row>
    <row r="86">
      <c r="A86" s="44">
        <v>44411.0</v>
      </c>
      <c r="B86" s="45">
        <v>15951.549805</v>
      </c>
      <c r="C86" s="45">
        <v>16146.900391</v>
      </c>
      <c r="D86" s="45">
        <v>15914.349609</v>
      </c>
      <c r="E86" s="45">
        <v>16130.75</v>
      </c>
      <c r="F86" s="45">
        <v>16130.75</v>
      </c>
      <c r="G86" s="45">
        <v>341300.0</v>
      </c>
      <c r="H86" s="46">
        <f t="shared" si="1"/>
        <v>1.015460956</v>
      </c>
      <c r="I86" s="46">
        <f t="shared" si="2"/>
        <v>0.01546095586</v>
      </c>
      <c r="J86" s="58">
        <f t="shared" si="3"/>
        <v>1.546095586</v>
      </c>
      <c r="L86" s="77"/>
      <c r="M86" s="78"/>
      <c r="N86" s="78"/>
      <c r="O86" s="78"/>
      <c r="P86" s="78"/>
      <c r="Q86" s="78"/>
      <c r="R86" s="78"/>
      <c r="S86" s="78"/>
      <c r="T86" s="78"/>
    </row>
    <row r="87">
      <c r="A87" s="44">
        <v>44412.0</v>
      </c>
      <c r="B87" s="45">
        <v>16195.25</v>
      </c>
      <c r="C87" s="45">
        <v>16290.200195</v>
      </c>
      <c r="D87" s="45">
        <v>16176.150391</v>
      </c>
      <c r="E87" s="45">
        <v>16258.799805</v>
      </c>
      <c r="F87" s="45">
        <v>16258.799805</v>
      </c>
      <c r="G87" s="45">
        <v>427300.0</v>
      </c>
      <c r="H87" s="46">
        <f t="shared" si="1"/>
        <v>1.007938242</v>
      </c>
      <c r="I87" s="46">
        <f t="shared" si="2"/>
        <v>0.007938242487</v>
      </c>
      <c r="J87" s="58">
        <f t="shared" si="3"/>
        <v>0.7938242487</v>
      </c>
      <c r="L87" s="77"/>
      <c r="M87" s="78"/>
      <c r="N87" s="78"/>
      <c r="O87" s="78"/>
      <c r="P87" s="78"/>
      <c r="Q87" s="78"/>
      <c r="R87" s="78"/>
      <c r="S87" s="78"/>
      <c r="T87" s="78"/>
    </row>
    <row r="88">
      <c r="A88" s="44">
        <v>44413.0</v>
      </c>
      <c r="B88" s="45">
        <v>16288.950195</v>
      </c>
      <c r="C88" s="45">
        <v>16349.450195</v>
      </c>
      <c r="D88" s="45">
        <v>16210.299805</v>
      </c>
      <c r="E88" s="45">
        <v>16294.599609</v>
      </c>
      <c r="F88" s="45">
        <v>16294.599609</v>
      </c>
      <c r="G88" s="45">
        <v>418200.0</v>
      </c>
      <c r="H88" s="46">
        <f t="shared" si="1"/>
        <v>1.002201872</v>
      </c>
      <c r="I88" s="46">
        <f t="shared" si="2"/>
        <v>0.002201872489</v>
      </c>
      <c r="J88" s="58">
        <f t="shared" si="3"/>
        <v>0.2201872489</v>
      </c>
      <c r="L88" s="77"/>
      <c r="M88" s="78"/>
      <c r="N88" s="78"/>
      <c r="O88" s="78"/>
      <c r="P88" s="78"/>
      <c r="Q88" s="78"/>
      <c r="R88" s="78"/>
      <c r="S88" s="78"/>
      <c r="T88" s="78"/>
    </row>
    <row r="89">
      <c r="A89" s="44">
        <v>44414.0</v>
      </c>
      <c r="B89" s="45">
        <v>16304.400391</v>
      </c>
      <c r="C89" s="45">
        <v>16336.75</v>
      </c>
      <c r="D89" s="45">
        <v>16223.299805</v>
      </c>
      <c r="E89" s="45">
        <v>16238.200195</v>
      </c>
      <c r="F89" s="45">
        <v>16238.200195</v>
      </c>
      <c r="G89" s="45">
        <v>320100.0</v>
      </c>
      <c r="H89" s="46">
        <f t="shared" si="1"/>
        <v>0.9965387665</v>
      </c>
      <c r="I89" s="46">
        <f t="shared" si="2"/>
        <v>-0.003461233498</v>
      </c>
      <c r="J89" s="56">
        <f t="shared" si="3"/>
        <v>-0.3461233498</v>
      </c>
      <c r="L89" s="77"/>
      <c r="M89" s="78"/>
      <c r="N89" s="78"/>
      <c r="O89" s="78"/>
      <c r="P89" s="78"/>
      <c r="Q89" s="78"/>
      <c r="R89" s="78"/>
      <c r="S89" s="78"/>
      <c r="T89" s="78"/>
    </row>
    <row r="90">
      <c r="A90" s="44">
        <v>44417.0</v>
      </c>
      <c r="B90" s="45">
        <v>16281.349609</v>
      </c>
      <c r="C90" s="45">
        <v>16320.75</v>
      </c>
      <c r="D90" s="45">
        <v>16179.049805</v>
      </c>
      <c r="E90" s="45">
        <v>16258.25</v>
      </c>
      <c r="F90" s="45">
        <v>16258.25</v>
      </c>
      <c r="G90" s="45">
        <v>240500.0</v>
      </c>
      <c r="H90" s="46">
        <f t="shared" si="1"/>
        <v>1.001234731</v>
      </c>
      <c r="I90" s="46">
        <f t="shared" si="2"/>
        <v>0.001234730744</v>
      </c>
      <c r="J90" s="58">
        <f t="shared" si="3"/>
        <v>0.1234730744</v>
      </c>
      <c r="L90" s="77"/>
      <c r="M90" s="78"/>
      <c r="N90" s="78"/>
      <c r="O90" s="78"/>
      <c r="P90" s="78"/>
      <c r="Q90" s="78"/>
      <c r="R90" s="78"/>
      <c r="S90" s="78"/>
      <c r="T90" s="78"/>
    </row>
    <row r="91">
      <c r="A91" s="44">
        <v>44418.0</v>
      </c>
      <c r="B91" s="45">
        <v>16274.799805</v>
      </c>
      <c r="C91" s="45">
        <v>16359.25</v>
      </c>
      <c r="D91" s="45">
        <v>16202.25</v>
      </c>
      <c r="E91" s="45">
        <v>16280.099609</v>
      </c>
      <c r="F91" s="45">
        <v>16280.099609</v>
      </c>
      <c r="G91" s="45">
        <v>288000.0</v>
      </c>
      <c r="H91" s="46">
        <f t="shared" si="1"/>
        <v>1.001343909</v>
      </c>
      <c r="I91" s="46">
        <f t="shared" si="2"/>
        <v>0.001343909031</v>
      </c>
      <c r="J91" s="58">
        <f t="shared" si="3"/>
        <v>0.1343909031</v>
      </c>
      <c r="L91" s="77"/>
      <c r="M91" s="78"/>
      <c r="N91" s="78"/>
      <c r="O91" s="78"/>
      <c r="P91" s="78"/>
      <c r="Q91" s="78"/>
      <c r="R91" s="78"/>
      <c r="S91" s="78"/>
      <c r="T91" s="78"/>
    </row>
    <row r="92">
      <c r="A92" s="44">
        <v>44419.0</v>
      </c>
      <c r="B92" s="45">
        <v>16327.299805</v>
      </c>
      <c r="C92" s="45">
        <v>16338.75</v>
      </c>
      <c r="D92" s="45">
        <v>16162.549805</v>
      </c>
      <c r="E92" s="45">
        <v>16282.25</v>
      </c>
      <c r="F92" s="45">
        <v>16282.25</v>
      </c>
      <c r="G92" s="45">
        <v>277900.0</v>
      </c>
      <c r="H92" s="46">
        <f t="shared" si="1"/>
        <v>1.000132087</v>
      </c>
      <c r="I92" s="46">
        <f t="shared" si="2"/>
        <v>0.0001320870911</v>
      </c>
      <c r="J92" s="58">
        <f t="shared" si="3"/>
        <v>0.01320870911</v>
      </c>
      <c r="L92" s="77"/>
      <c r="M92" s="78"/>
      <c r="N92" s="78"/>
      <c r="O92" s="78"/>
      <c r="P92" s="78"/>
      <c r="Q92" s="78"/>
      <c r="R92" s="78"/>
      <c r="S92" s="78"/>
      <c r="T92" s="78"/>
    </row>
    <row r="93">
      <c r="A93" s="44">
        <v>44420.0</v>
      </c>
      <c r="B93" s="45">
        <v>16303.650391</v>
      </c>
      <c r="C93" s="45">
        <v>16375.5</v>
      </c>
      <c r="D93" s="45">
        <v>16286.900391</v>
      </c>
      <c r="E93" s="45">
        <v>16364.400391</v>
      </c>
      <c r="F93" s="45">
        <v>16364.400391</v>
      </c>
      <c r="G93" s="45">
        <v>280200.0</v>
      </c>
      <c r="H93" s="46">
        <f t="shared" si="1"/>
        <v>1.005045396</v>
      </c>
      <c r="I93" s="46">
        <f t="shared" si="2"/>
        <v>0.005045395507</v>
      </c>
      <c r="J93" s="58">
        <f t="shared" si="3"/>
        <v>0.5045395507</v>
      </c>
      <c r="L93" s="77"/>
      <c r="M93" s="78"/>
      <c r="N93" s="78"/>
      <c r="O93" s="78"/>
      <c r="P93" s="78"/>
      <c r="Q93" s="78"/>
      <c r="R93" s="78"/>
      <c r="S93" s="78"/>
      <c r="T93" s="78"/>
    </row>
    <row r="94">
      <c r="A94" s="44">
        <v>44421.0</v>
      </c>
      <c r="B94" s="45">
        <v>16385.699219</v>
      </c>
      <c r="C94" s="45">
        <v>16543.599609</v>
      </c>
      <c r="D94" s="45">
        <v>16376.299805</v>
      </c>
      <c r="E94" s="45">
        <v>16529.099609</v>
      </c>
      <c r="F94" s="45">
        <v>16529.099609</v>
      </c>
      <c r="G94" s="45">
        <v>321900.0</v>
      </c>
      <c r="H94" s="46">
        <f t="shared" si="1"/>
        <v>1.010064482</v>
      </c>
      <c r="I94" s="46">
        <f t="shared" si="2"/>
        <v>0.01006448229</v>
      </c>
      <c r="J94" s="58">
        <f t="shared" si="3"/>
        <v>1.006448229</v>
      </c>
      <c r="L94" s="77"/>
      <c r="M94" s="78"/>
      <c r="N94" s="78"/>
      <c r="O94" s="78"/>
      <c r="P94" s="78"/>
      <c r="Q94" s="78"/>
      <c r="R94" s="78"/>
      <c r="S94" s="78"/>
      <c r="T94" s="78"/>
    </row>
    <row r="95">
      <c r="A95" s="44">
        <v>44424.0</v>
      </c>
      <c r="B95" s="45">
        <v>16518.400391</v>
      </c>
      <c r="C95" s="45">
        <v>16589.400391</v>
      </c>
      <c r="D95" s="45">
        <v>16480.75</v>
      </c>
      <c r="E95" s="45">
        <v>16563.050781</v>
      </c>
      <c r="F95" s="45">
        <v>16563.050781</v>
      </c>
      <c r="G95" s="45">
        <v>254000.0</v>
      </c>
      <c r="H95" s="46">
        <f t="shared" si="1"/>
        <v>1.002054024</v>
      </c>
      <c r="I95" s="46">
        <f t="shared" si="2"/>
        <v>0.002054024285</v>
      </c>
      <c r="J95" s="58">
        <f t="shared" si="3"/>
        <v>0.2054024285</v>
      </c>
      <c r="L95" s="77"/>
      <c r="M95" s="78"/>
      <c r="N95" s="78"/>
      <c r="O95" s="78"/>
      <c r="P95" s="78"/>
      <c r="Q95" s="78"/>
      <c r="R95" s="78"/>
      <c r="S95" s="78"/>
      <c r="T95" s="78"/>
    </row>
    <row r="96">
      <c r="A96" s="44">
        <v>44425.0</v>
      </c>
      <c r="B96" s="45">
        <v>16545.25</v>
      </c>
      <c r="C96" s="45">
        <v>16628.550781</v>
      </c>
      <c r="D96" s="45">
        <v>16495.400391</v>
      </c>
      <c r="E96" s="45">
        <v>16614.599609</v>
      </c>
      <c r="F96" s="45">
        <v>16614.599609</v>
      </c>
      <c r="G96" s="45">
        <v>297400.0</v>
      </c>
      <c r="H96" s="46">
        <f t="shared" si="1"/>
        <v>1.003112279</v>
      </c>
      <c r="I96" s="46">
        <f t="shared" si="2"/>
        <v>0.00311227857</v>
      </c>
      <c r="J96" s="58">
        <f t="shared" si="3"/>
        <v>0.311227857</v>
      </c>
      <c r="L96" s="77"/>
      <c r="M96" s="78"/>
      <c r="N96" s="78"/>
      <c r="O96" s="78"/>
      <c r="P96" s="78"/>
      <c r="Q96" s="78"/>
      <c r="R96" s="78"/>
      <c r="S96" s="78"/>
      <c r="T96" s="78"/>
    </row>
    <row r="97">
      <c r="A97" s="44">
        <v>44426.0</v>
      </c>
      <c r="B97" s="45">
        <v>16691.949219</v>
      </c>
      <c r="C97" s="45">
        <v>16701.849609</v>
      </c>
      <c r="D97" s="45">
        <v>16535.849609</v>
      </c>
      <c r="E97" s="45">
        <v>16568.849609</v>
      </c>
      <c r="F97" s="45">
        <v>16568.849609</v>
      </c>
      <c r="G97" s="45">
        <v>251800.0</v>
      </c>
      <c r="H97" s="46">
        <f t="shared" si="1"/>
        <v>0.9972463977</v>
      </c>
      <c r="I97" s="46">
        <f t="shared" si="2"/>
        <v>-0.002753602318</v>
      </c>
      <c r="J97" s="56">
        <f t="shared" si="3"/>
        <v>-0.2753602318</v>
      </c>
      <c r="L97" s="77"/>
      <c r="M97" s="78"/>
      <c r="N97" s="78"/>
      <c r="O97" s="78"/>
      <c r="P97" s="78"/>
      <c r="Q97" s="78"/>
      <c r="R97" s="78"/>
      <c r="S97" s="78"/>
      <c r="T97" s="78"/>
    </row>
    <row r="98">
      <c r="A98" s="44">
        <v>44428.0</v>
      </c>
      <c r="B98" s="45">
        <v>16382.5</v>
      </c>
      <c r="C98" s="45">
        <v>16509.550781</v>
      </c>
      <c r="D98" s="45">
        <v>16376.049805</v>
      </c>
      <c r="E98" s="45">
        <v>16450.5</v>
      </c>
      <c r="F98" s="45">
        <v>16450.5</v>
      </c>
      <c r="G98" s="45">
        <v>350800.0</v>
      </c>
      <c r="H98" s="46">
        <f t="shared" si="1"/>
        <v>0.9928571016</v>
      </c>
      <c r="I98" s="46">
        <f t="shared" si="2"/>
        <v>-0.007142898378</v>
      </c>
      <c r="J98" s="56">
        <f t="shared" si="3"/>
        <v>-0.7142898378</v>
      </c>
      <c r="L98" s="77"/>
      <c r="M98" s="78"/>
      <c r="N98" s="78"/>
      <c r="O98" s="78"/>
      <c r="P98" s="78"/>
      <c r="Q98" s="78"/>
      <c r="R98" s="78"/>
      <c r="S98" s="78"/>
      <c r="T98" s="78"/>
    </row>
    <row r="99">
      <c r="A99" s="44">
        <v>44431.0</v>
      </c>
      <c r="B99" s="45">
        <v>16592.25</v>
      </c>
      <c r="C99" s="45">
        <v>16592.5</v>
      </c>
      <c r="D99" s="45">
        <v>16395.699219</v>
      </c>
      <c r="E99" s="45">
        <v>16496.449219</v>
      </c>
      <c r="F99" s="45">
        <v>16496.449219</v>
      </c>
      <c r="G99" s="45">
        <v>275600.0</v>
      </c>
      <c r="H99" s="46">
        <f t="shared" si="1"/>
        <v>1.002793181</v>
      </c>
      <c r="I99" s="46">
        <f t="shared" si="2"/>
        <v>0.002793180694</v>
      </c>
      <c r="J99" s="58">
        <f t="shared" si="3"/>
        <v>0.2793180694</v>
      </c>
      <c r="L99" s="77"/>
      <c r="M99" s="78"/>
      <c r="N99" s="78"/>
      <c r="O99" s="78"/>
      <c r="P99" s="78"/>
      <c r="Q99" s="78"/>
      <c r="R99" s="78"/>
      <c r="S99" s="78"/>
      <c r="T99" s="78"/>
    </row>
    <row r="100">
      <c r="A100" s="44">
        <v>44432.0</v>
      </c>
      <c r="B100" s="45">
        <v>16561.400391</v>
      </c>
      <c r="C100" s="45">
        <v>16647.099609</v>
      </c>
      <c r="D100" s="45">
        <v>16495.300781</v>
      </c>
      <c r="E100" s="45">
        <v>16624.599609</v>
      </c>
      <c r="F100" s="45">
        <v>16624.599609</v>
      </c>
      <c r="G100" s="45">
        <v>275400.0</v>
      </c>
      <c r="H100" s="46">
        <f t="shared" si="1"/>
        <v>1.007768362</v>
      </c>
      <c r="I100" s="46">
        <f t="shared" si="2"/>
        <v>0.007768362046</v>
      </c>
      <c r="J100" s="58">
        <f t="shared" si="3"/>
        <v>0.7768362046</v>
      </c>
      <c r="L100" s="77"/>
      <c r="M100" s="78"/>
      <c r="N100" s="78"/>
      <c r="O100" s="78"/>
      <c r="P100" s="78"/>
      <c r="Q100" s="78"/>
      <c r="R100" s="78"/>
      <c r="S100" s="78"/>
      <c r="T100" s="78"/>
    </row>
    <row r="101">
      <c r="A101" s="44">
        <v>44433.0</v>
      </c>
      <c r="B101" s="45">
        <v>16654.0</v>
      </c>
      <c r="C101" s="45">
        <v>16712.449219</v>
      </c>
      <c r="D101" s="45">
        <v>16617.5</v>
      </c>
      <c r="E101" s="45">
        <v>16634.650391</v>
      </c>
      <c r="F101" s="45">
        <v>16634.650391</v>
      </c>
      <c r="G101" s="45">
        <v>265900.0</v>
      </c>
      <c r="H101" s="46">
        <f t="shared" si="1"/>
        <v>1.000604573</v>
      </c>
      <c r="I101" s="46">
        <f t="shared" si="2"/>
        <v>0.0006045728761</v>
      </c>
      <c r="J101" s="58">
        <f t="shared" si="3"/>
        <v>0.06045728761</v>
      </c>
      <c r="L101" s="77"/>
      <c r="M101" s="78"/>
      <c r="N101" s="78"/>
      <c r="O101" s="78"/>
      <c r="P101" s="78"/>
      <c r="Q101" s="78"/>
      <c r="R101" s="78"/>
      <c r="S101" s="78"/>
      <c r="T101" s="78"/>
    </row>
    <row r="102">
      <c r="A102" s="44">
        <v>44434.0</v>
      </c>
      <c r="B102" s="45">
        <v>16627.949219</v>
      </c>
      <c r="C102" s="45">
        <v>16683.699219</v>
      </c>
      <c r="D102" s="45">
        <v>16603.400391</v>
      </c>
      <c r="E102" s="45">
        <v>16636.900391</v>
      </c>
      <c r="F102" s="45">
        <v>16636.900391</v>
      </c>
      <c r="G102" s="45">
        <v>253500.0</v>
      </c>
      <c r="H102" s="46">
        <f t="shared" si="1"/>
        <v>1.00013526</v>
      </c>
      <c r="I102" s="46">
        <f t="shared" si="2"/>
        <v>0.000135259831</v>
      </c>
      <c r="J102" s="58">
        <f t="shared" si="3"/>
        <v>0.0135259831</v>
      </c>
      <c r="L102" s="77"/>
      <c r="M102" s="78"/>
      <c r="N102" s="78"/>
      <c r="O102" s="78"/>
      <c r="P102" s="78"/>
      <c r="Q102" s="78"/>
      <c r="R102" s="78"/>
      <c r="S102" s="78"/>
      <c r="T102" s="78"/>
    </row>
    <row r="103">
      <c r="A103" s="44">
        <v>44435.0</v>
      </c>
      <c r="B103" s="45">
        <v>16642.550781</v>
      </c>
      <c r="C103" s="45">
        <v>16722.050781</v>
      </c>
      <c r="D103" s="45">
        <v>16565.599609</v>
      </c>
      <c r="E103" s="45">
        <v>16705.199219</v>
      </c>
      <c r="F103" s="45">
        <v>16705.199219</v>
      </c>
      <c r="G103" s="45">
        <v>217400.0</v>
      </c>
      <c r="H103" s="46">
        <f t="shared" si="1"/>
        <v>1.004105262</v>
      </c>
      <c r="I103" s="46">
        <f t="shared" si="2"/>
        <v>0.004105261581</v>
      </c>
      <c r="J103" s="58">
        <f t="shared" si="3"/>
        <v>0.4105261581</v>
      </c>
      <c r="L103" s="77"/>
      <c r="M103" s="78"/>
      <c r="N103" s="78"/>
      <c r="O103" s="78"/>
      <c r="P103" s="78"/>
      <c r="Q103" s="78"/>
      <c r="R103" s="78"/>
      <c r="S103" s="78"/>
      <c r="T103" s="78"/>
    </row>
    <row r="104">
      <c r="A104" s="44">
        <v>44438.0</v>
      </c>
      <c r="B104" s="45">
        <v>16775.849609</v>
      </c>
      <c r="C104" s="45">
        <v>16951.5</v>
      </c>
      <c r="D104" s="45">
        <v>16764.849609</v>
      </c>
      <c r="E104" s="45">
        <v>16931.050781</v>
      </c>
      <c r="F104" s="45">
        <v>16931.050781</v>
      </c>
      <c r="G104" s="45">
        <v>283500.0</v>
      </c>
      <c r="H104" s="46">
        <f t="shared" si="1"/>
        <v>1.013519836</v>
      </c>
      <c r="I104" s="46">
        <f t="shared" si="2"/>
        <v>0.01351983649</v>
      </c>
      <c r="J104" s="58">
        <f t="shared" si="3"/>
        <v>1.351983649</v>
      </c>
      <c r="L104" s="77"/>
      <c r="M104" s="78"/>
      <c r="N104" s="78"/>
      <c r="O104" s="78"/>
      <c r="P104" s="78"/>
      <c r="Q104" s="78"/>
      <c r="R104" s="78"/>
      <c r="S104" s="78"/>
      <c r="T104" s="78"/>
    </row>
    <row r="105">
      <c r="A105" s="44">
        <v>44439.0</v>
      </c>
      <c r="B105" s="45">
        <v>16947.5</v>
      </c>
      <c r="C105" s="45">
        <v>17153.5</v>
      </c>
      <c r="D105" s="45">
        <v>16915.849609</v>
      </c>
      <c r="E105" s="45">
        <v>17132.199219</v>
      </c>
      <c r="F105" s="45">
        <v>17132.199219</v>
      </c>
      <c r="G105" s="45">
        <v>464400.0</v>
      </c>
      <c r="H105" s="46">
        <f t="shared" si="1"/>
        <v>1.011880446</v>
      </c>
      <c r="I105" s="46">
        <f t="shared" si="2"/>
        <v>0.01188044621</v>
      </c>
      <c r="J105" s="58">
        <f t="shared" si="3"/>
        <v>1.188044621</v>
      </c>
      <c r="L105" s="77"/>
      <c r="M105" s="78"/>
      <c r="N105" s="78"/>
      <c r="O105" s="78"/>
      <c r="P105" s="78"/>
      <c r="Q105" s="78"/>
      <c r="R105" s="78"/>
      <c r="S105" s="78"/>
      <c r="T105" s="78"/>
    </row>
    <row r="106">
      <c r="A106" s="44">
        <v>44440.0</v>
      </c>
      <c r="B106" s="45">
        <v>17185.599609</v>
      </c>
      <c r="C106" s="45">
        <v>17225.75</v>
      </c>
      <c r="D106" s="45">
        <v>17055.050781</v>
      </c>
      <c r="E106" s="45">
        <v>17076.25</v>
      </c>
      <c r="F106" s="45">
        <v>17076.25</v>
      </c>
      <c r="G106" s="45">
        <v>301900.0</v>
      </c>
      <c r="H106" s="46">
        <f t="shared" si="1"/>
        <v>0.9967342652</v>
      </c>
      <c r="I106" s="46">
        <f t="shared" si="2"/>
        <v>-0.003265734789</v>
      </c>
      <c r="J106" s="56">
        <f t="shared" si="3"/>
        <v>-0.3265734789</v>
      </c>
      <c r="L106" s="77"/>
      <c r="M106" s="78"/>
      <c r="N106" s="78"/>
      <c r="O106" s="78"/>
      <c r="P106" s="78"/>
      <c r="Q106" s="78"/>
      <c r="R106" s="78"/>
      <c r="S106" s="78"/>
      <c r="T106" s="78"/>
    </row>
    <row r="107">
      <c r="A107" s="44">
        <v>44441.0</v>
      </c>
      <c r="B107" s="45">
        <v>17095.400391</v>
      </c>
      <c r="C107" s="45">
        <v>17245.5</v>
      </c>
      <c r="D107" s="45">
        <v>17059.699219</v>
      </c>
      <c r="E107" s="45">
        <v>17234.150391</v>
      </c>
      <c r="F107" s="45">
        <v>17234.150391</v>
      </c>
      <c r="G107" s="45">
        <v>242400.0</v>
      </c>
      <c r="H107" s="46">
        <f t="shared" si="1"/>
        <v>1.009246784</v>
      </c>
      <c r="I107" s="46">
        <f t="shared" si="2"/>
        <v>0.009246783749</v>
      </c>
      <c r="J107" s="58">
        <f t="shared" si="3"/>
        <v>0.9246783749</v>
      </c>
      <c r="L107" s="77"/>
      <c r="M107" s="78"/>
      <c r="N107" s="78"/>
      <c r="O107" s="78"/>
      <c r="P107" s="78"/>
      <c r="Q107" s="78"/>
      <c r="R107" s="78"/>
      <c r="S107" s="78"/>
      <c r="T107" s="78"/>
    </row>
    <row r="108">
      <c r="A108" s="44">
        <v>44442.0</v>
      </c>
      <c r="B108" s="45">
        <v>17262.449219</v>
      </c>
      <c r="C108" s="45">
        <v>17340.099609</v>
      </c>
      <c r="D108" s="45">
        <v>17212.199219</v>
      </c>
      <c r="E108" s="45">
        <v>17323.599609</v>
      </c>
      <c r="F108" s="45">
        <v>17323.599609</v>
      </c>
      <c r="G108" s="45">
        <v>261400.0</v>
      </c>
      <c r="H108" s="46">
        <f t="shared" si="1"/>
        <v>1.005190231</v>
      </c>
      <c r="I108" s="46">
        <f t="shared" si="2"/>
        <v>0.00519023079</v>
      </c>
      <c r="J108" s="58">
        <f t="shared" si="3"/>
        <v>0.519023079</v>
      </c>
      <c r="L108" s="77"/>
      <c r="M108" s="78"/>
      <c r="N108" s="78"/>
      <c r="O108" s="78"/>
      <c r="P108" s="78"/>
      <c r="Q108" s="78"/>
      <c r="R108" s="78"/>
      <c r="S108" s="78"/>
      <c r="T108" s="78"/>
    </row>
    <row r="109">
      <c r="A109" s="44">
        <v>44445.0</v>
      </c>
      <c r="B109" s="45">
        <v>17399.349609</v>
      </c>
      <c r="C109" s="45">
        <v>17429.550781</v>
      </c>
      <c r="D109" s="45">
        <v>17345.550781</v>
      </c>
      <c r="E109" s="45">
        <v>17377.800781</v>
      </c>
      <c r="F109" s="45">
        <v>17377.800781</v>
      </c>
      <c r="G109" s="45">
        <v>228000.0</v>
      </c>
      <c r="H109" s="46">
        <f t="shared" si="1"/>
        <v>1.003128748</v>
      </c>
      <c r="I109" s="46">
        <f t="shared" si="2"/>
        <v>0.003128747675</v>
      </c>
      <c r="J109" s="58">
        <f t="shared" si="3"/>
        <v>0.3128747675</v>
      </c>
      <c r="L109" s="77"/>
      <c r="M109" s="78"/>
      <c r="N109" s="78"/>
      <c r="O109" s="78"/>
      <c r="P109" s="78"/>
      <c r="Q109" s="78"/>
      <c r="R109" s="78"/>
      <c r="S109" s="78"/>
      <c r="T109" s="78"/>
    </row>
    <row r="110">
      <c r="A110" s="44">
        <v>44446.0</v>
      </c>
      <c r="B110" s="45">
        <v>17401.550781</v>
      </c>
      <c r="C110" s="45">
        <v>17436.5</v>
      </c>
      <c r="D110" s="45">
        <v>17287.0</v>
      </c>
      <c r="E110" s="45">
        <v>17362.099609</v>
      </c>
      <c r="F110" s="45">
        <v>17362.099609</v>
      </c>
      <c r="G110" s="45">
        <v>243400.0</v>
      </c>
      <c r="H110" s="46">
        <f t="shared" si="1"/>
        <v>0.9990964811</v>
      </c>
      <c r="I110" s="46">
        <f t="shared" si="2"/>
        <v>-0.0009035189319</v>
      </c>
      <c r="J110" s="56">
        <f t="shared" si="3"/>
        <v>-0.09035189319</v>
      </c>
      <c r="L110" s="77"/>
      <c r="M110" s="78"/>
      <c r="N110" s="78"/>
      <c r="O110" s="78"/>
      <c r="P110" s="78"/>
      <c r="Q110" s="78"/>
      <c r="R110" s="78"/>
      <c r="S110" s="78"/>
      <c r="T110" s="78"/>
    </row>
    <row r="111">
      <c r="A111" s="44">
        <v>44447.0</v>
      </c>
      <c r="B111" s="45">
        <v>17375.75</v>
      </c>
      <c r="C111" s="45">
        <v>17383.400391</v>
      </c>
      <c r="D111" s="45">
        <v>17254.199219</v>
      </c>
      <c r="E111" s="45">
        <v>17353.5</v>
      </c>
      <c r="F111" s="45">
        <v>17353.5</v>
      </c>
      <c r="G111" s="45">
        <v>252700.0</v>
      </c>
      <c r="H111" s="46">
        <f t="shared" si="1"/>
        <v>0.9995046907</v>
      </c>
      <c r="I111" s="46">
        <f t="shared" si="2"/>
        <v>-0.0004953092767</v>
      </c>
      <c r="J111" s="56">
        <f t="shared" si="3"/>
        <v>-0.04953092767</v>
      </c>
      <c r="L111" s="77"/>
      <c r="M111" s="78"/>
      <c r="N111" s="78"/>
      <c r="O111" s="78"/>
      <c r="P111" s="78"/>
      <c r="Q111" s="78"/>
      <c r="R111" s="78"/>
      <c r="S111" s="78"/>
      <c r="T111" s="78"/>
    </row>
    <row r="112">
      <c r="A112" s="44">
        <v>44448.0</v>
      </c>
      <c r="B112" s="45">
        <v>17312.849609</v>
      </c>
      <c r="C112" s="45">
        <v>17379.650391</v>
      </c>
      <c r="D112" s="45">
        <v>17302.699219</v>
      </c>
      <c r="E112" s="45">
        <v>17369.25</v>
      </c>
      <c r="F112" s="45">
        <v>17369.25</v>
      </c>
      <c r="G112" s="45">
        <v>241500.0</v>
      </c>
      <c r="H112" s="46">
        <f t="shared" si="1"/>
        <v>1.000907598</v>
      </c>
      <c r="I112" s="46">
        <f t="shared" si="2"/>
        <v>0.0009075978909</v>
      </c>
      <c r="J112" s="58">
        <f t="shared" si="3"/>
        <v>0.09075978909</v>
      </c>
      <c r="L112" s="77"/>
      <c r="M112" s="78"/>
      <c r="N112" s="78"/>
      <c r="O112" s="78"/>
      <c r="P112" s="78"/>
      <c r="Q112" s="78"/>
      <c r="R112" s="78"/>
      <c r="S112" s="78"/>
      <c r="T112" s="78"/>
    </row>
    <row r="113">
      <c r="A113" s="44">
        <v>44452.0</v>
      </c>
      <c r="B113" s="45">
        <v>17363.550781</v>
      </c>
      <c r="C113" s="45">
        <v>17378.349609</v>
      </c>
      <c r="D113" s="45">
        <v>17269.150391</v>
      </c>
      <c r="E113" s="45">
        <v>17355.300781</v>
      </c>
      <c r="F113" s="45">
        <v>17355.300781</v>
      </c>
      <c r="G113" s="45">
        <v>241100.0</v>
      </c>
      <c r="H113" s="46">
        <f t="shared" si="1"/>
        <v>0.9991969015</v>
      </c>
      <c r="I113" s="46">
        <f t="shared" si="2"/>
        <v>-0.0008030985218</v>
      </c>
      <c r="J113" s="56">
        <f t="shared" si="3"/>
        <v>-0.08030985218</v>
      </c>
      <c r="L113" s="40"/>
      <c r="M113" s="40"/>
      <c r="N113" s="40"/>
      <c r="O113" s="40"/>
      <c r="P113" s="40"/>
      <c r="Q113" s="40"/>
      <c r="R113" s="40"/>
      <c r="S113" s="40"/>
      <c r="T113" s="40"/>
    </row>
    <row r="114">
      <c r="A114" s="44">
        <v>44453.0</v>
      </c>
      <c r="B114" s="45">
        <v>17420.349609</v>
      </c>
      <c r="C114" s="45">
        <v>17438.550781</v>
      </c>
      <c r="D114" s="45">
        <v>17367.050781</v>
      </c>
      <c r="E114" s="45">
        <v>17380.0</v>
      </c>
      <c r="F114" s="45">
        <v>17380.0</v>
      </c>
      <c r="G114" s="45">
        <v>230400.0</v>
      </c>
      <c r="H114" s="46">
        <f t="shared" si="1"/>
        <v>1.001423151</v>
      </c>
      <c r="I114" s="46">
        <f t="shared" si="2"/>
        <v>0.001423151308</v>
      </c>
      <c r="J114" s="58">
        <f t="shared" si="3"/>
        <v>0.1423151308</v>
      </c>
      <c r="L114" s="77"/>
      <c r="M114" s="78"/>
      <c r="N114" s="78"/>
      <c r="O114" s="78"/>
      <c r="P114" s="78"/>
      <c r="Q114" s="78"/>
      <c r="R114" s="78"/>
      <c r="S114" s="78"/>
      <c r="T114" s="78"/>
    </row>
    <row r="115">
      <c r="A115" s="44">
        <v>44454.0</v>
      </c>
      <c r="B115" s="45">
        <v>17387.650391</v>
      </c>
      <c r="C115" s="45">
        <v>17532.699219</v>
      </c>
      <c r="D115" s="45">
        <v>17386.900391</v>
      </c>
      <c r="E115" s="45">
        <v>17519.449219</v>
      </c>
      <c r="F115" s="45">
        <v>17519.449219</v>
      </c>
      <c r="G115" s="45">
        <v>388200.0</v>
      </c>
      <c r="H115" s="46">
        <f t="shared" si="1"/>
        <v>1.008023545</v>
      </c>
      <c r="I115" s="46">
        <f t="shared" si="2"/>
        <v>0.008023545397</v>
      </c>
      <c r="J115" s="58">
        <f t="shared" si="3"/>
        <v>0.8023545397</v>
      </c>
      <c r="L115" s="77"/>
      <c r="M115" s="78"/>
      <c r="N115" s="78"/>
      <c r="O115" s="78"/>
      <c r="P115" s="78"/>
      <c r="Q115" s="78"/>
      <c r="R115" s="78"/>
      <c r="S115" s="78"/>
      <c r="T115" s="78"/>
    </row>
    <row r="116">
      <c r="A116" s="44">
        <v>44455.0</v>
      </c>
      <c r="B116" s="45">
        <v>17539.199219</v>
      </c>
      <c r="C116" s="45">
        <v>17644.599609</v>
      </c>
      <c r="D116" s="45">
        <v>17510.449219</v>
      </c>
      <c r="E116" s="45">
        <v>17629.5</v>
      </c>
      <c r="F116" s="45">
        <v>17629.5</v>
      </c>
      <c r="G116" s="45">
        <v>503300.0</v>
      </c>
      <c r="H116" s="46">
        <f t="shared" si="1"/>
        <v>1.006281635</v>
      </c>
      <c r="I116" s="46">
        <f t="shared" si="2"/>
        <v>0.006281634749</v>
      </c>
      <c r="J116" s="58">
        <f t="shared" si="3"/>
        <v>0.6281634749</v>
      </c>
      <c r="L116" s="77"/>
      <c r="M116" s="78"/>
      <c r="N116" s="78"/>
      <c r="O116" s="78"/>
      <c r="P116" s="78"/>
      <c r="Q116" s="78"/>
      <c r="R116" s="78"/>
      <c r="S116" s="78"/>
      <c r="T116" s="78"/>
    </row>
    <row r="117">
      <c r="A117" s="44">
        <v>44456.0</v>
      </c>
      <c r="B117" s="45">
        <v>17709.650391</v>
      </c>
      <c r="C117" s="45">
        <v>17792.949219</v>
      </c>
      <c r="D117" s="45">
        <v>17537.650391</v>
      </c>
      <c r="E117" s="45">
        <v>17585.150391</v>
      </c>
      <c r="F117" s="45">
        <v>17585.150391</v>
      </c>
      <c r="G117" s="45">
        <v>508300.0</v>
      </c>
      <c r="H117" s="46">
        <f t="shared" si="1"/>
        <v>0.9974843524</v>
      </c>
      <c r="I117" s="46">
        <f t="shared" si="2"/>
        <v>-0.002515647579</v>
      </c>
      <c r="J117" s="56">
        <f t="shared" si="3"/>
        <v>-0.2515647579</v>
      </c>
      <c r="L117" s="77"/>
      <c r="M117" s="78"/>
      <c r="N117" s="78"/>
      <c r="O117" s="78"/>
      <c r="P117" s="78"/>
      <c r="Q117" s="78"/>
      <c r="R117" s="78"/>
      <c r="S117" s="78"/>
      <c r="T117" s="78"/>
    </row>
    <row r="118">
      <c r="A118" s="44">
        <v>44459.0</v>
      </c>
      <c r="B118" s="45">
        <v>17443.849609</v>
      </c>
      <c r="C118" s="45">
        <v>17622.75</v>
      </c>
      <c r="D118" s="45">
        <v>17361.800781</v>
      </c>
      <c r="E118" s="45">
        <v>17396.900391</v>
      </c>
      <c r="F118" s="45">
        <v>17396.900391</v>
      </c>
      <c r="G118" s="45">
        <v>339100.0</v>
      </c>
      <c r="H118" s="46">
        <f t="shared" si="1"/>
        <v>0.9892949451</v>
      </c>
      <c r="I118" s="46">
        <f t="shared" si="2"/>
        <v>-0.01070505488</v>
      </c>
      <c r="J118" s="56">
        <f t="shared" si="3"/>
        <v>-1.070505488</v>
      </c>
      <c r="L118" s="77"/>
      <c r="M118" s="78"/>
      <c r="N118" s="78"/>
      <c r="O118" s="78"/>
      <c r="P118" s="78"/>
      <c r="Q118" s="78"/>
      <c r="R118" s="78"/>
      <c r="S118" s="78"/>
      <c r="T118" s="78"/>
    </row>
    <row r="119">
      <c r="A119" s="44">
        <v>44460.0</v>
      </c>
      <c r="B119" s="45">
        <v>17450.5</v>
      </c>
      <c r="C119" s="45">
        <v>17578.349609</v>
      </c>
      <c r="D119" s="45">
        <v>17326.099609</v>
      </c>
      <c r="E119" s="45">
        <v>17562.0</v>
      </c>
      <c r="F119" s="45">
        <v>17562.0</v>
      </c>
      <c r="G119" s="45">
        <v>363600.0</v>
      </c>
      <c r="H119" s="46">
        <f t="shared" si="1"/>
        <v>1.009490174</v>
      </c>
      <c r="I119" s="46">
        <f t="shared" si="2"/>
        <v>0.009490173841</v>
      </c>
      <c r="J119" s="58">
        <f t="shared" si="3"/>
        <v>0.9490173841</v>
      </c>
      <c r="L119" s="77"/>
      <c r="M119" s="78"/>
      <c r="N119" s="78"/>
      <c r="O119" s="78"/>
      <c r="P119" s="78"/>
      <c r="Q119" s="78"/>
      <c r="R119" s="78"/>
      <c r="S119" s="78"/>
      <c r="T119" s="78"/>
    </row>
    <row r="120">
      <c r="A120" s="44">
        <v>44461.0</v>
      </c>
      <c r="B120" s="45">
        <v>17580.900391</v>
      </c>
      <c r="C120" s="45">
        <v>17610.449219</v>
      </c>
      <c r="D120" s="45">
        <v>17524.0</v>
      </c>
      <c r="E120" s="45">
        <v>17546.650391</v>
      </c>
      <c r="F120" s="45">
        <v>17546.650391</v>
      </c>
      <c r="G120" s="45">
        <v>295200.0</v>
      </c>
      <c r="H120" s="46">
        <f t="shared" si="1"/>
        <v>0.999125976</v>
      </c>
      <c r="I120" s="46">
        <f t="shared" si="2"/>
        <v>-0.0008740239722</v>
      </c>
      <c r="J120" s="56">
        <f t="shared" si="3"/>
        <v>-0.08740239722</v>
      </c>
      <c r="L120" s="77"/>
      <c r="M120" s="78"/>
      <c r="N120" s="78"/>
      <c r="O120" s="78"/>
      <c r="P120" s="78"/>
      <c r="Q120" s="78"/>
      <c r="R120" s="78"/>
      <c r="S120" s="78"/>
      <c r="T120" s="78"/>
    </row>
    <row r="121">
      <c r="A121" s="44">
        <v>44462.0</v>
      </c>
      <c r="B121" s="45">
        <v>17670.849609</v>
      </c>
      <c r="C121" s="45">
        <v>17843.900391</v>
      </c>
      <c r="D121" s="45">
        <v>17646.550781</v>
      </c>
      <c r="E121" s="45">
        <v>17822.949219</v>
      </c>
      <c r="F121" s="45">
        <v>17822.949219</v>
      </c>
      <c r="G121" s="45">
        <v>320500.0</v>
      </c>
      <c r="H121" s="46">
        <f t="shared" si="1"/>
        <v>1.015746528</v>
      </c>
      <c r="I121" s="46">
        <f t="shared" si="2"/>
        <v>0.01574652836</v>
      </c>
      <c r="J121" s="58">
        <f t="shared" si="3"/>
        <v>1.574652836</v>
      </c>
      <c r="L121" s="77"/>
      <c r="M121" s="78"/>
      <c r="N121" s="78"/>
      <c r="O121" s="78"/>
      <c r="P121" s="78"/>
      <c r="Q121" s="78"/>
      <c r="R121" s="78"/>
      <c r="S121" s="78"/>
      <c r="T121" s="78"/>
    </row>
    <row r="122">
      <c r="A122" s="44">
        <v>44463.0</v>
      </c>
      <c r="B122" s="45">
        <v>17897.449219</v>
      </c>
      <c r="C122" s="45">
        <v>17947.650391</v>
      </c>
      <c r="D122" s="45">
        <v>17819.400391</v>
      </c>
      <c r="E122" s="45">
        <v>17853.199219</v>
      </c>
      <c r="F122" s="45">
        <v>17853.199219</v>
      </c>
      <c r="G122" s="45">
        <v>360100.0</v>
      </c>
      <c r="H122" s="46">
        <f t="shared" si="1"/>
        <v>1.00169725</v>
      </c>
      <c r="I122" s="46">
        <f t="shared" si="2"/>
        <v>0.001697249968</v>
      </c>
      <c r="J122" s="58">
        <f t="shared" si="3"/>
        <v>0.1697249968</v>
      </c>
      <c r="L122" s="77"/>
      <c r="M122" s="78"/>
      <c r="N122" s="78"/>
      <c r="O122" s="78"/>
      <c r="P122" s="78"/>
      <c r="Q122" s="78"/>
      <c r="R122" s="78"/>
      <c r="S122" s="78"/>
      <c r="T122" s="78"/>
    </row>
    <row r="123">
      <c r="A123" s="44">
        <v>44466.0</v>
      </c>
      <c r="B123" s="45">
        <v>17932.199219</v>
      </c>
      <c r="C123" s="45">
        <v>17943.5</v>
      </c>
      <c r="D123" s="45">
        <v>17802.900391</v>
      </c>
      <c r="E123" s="45">
        <v>17855.099609</v>
      </c>
      <c r="F123" s="45">
        <v>17855.099609</v>
      </c>
      <c r="G123" s="45">
        <v>295700.0</v>
      </c>
      <c r="H123" s="46">
        <f t="shared" si="1"/>
        <v>1.000106445</v>
      </c>
      <c r="I123" s="46">
        <f t="shared" si="2"/>
        <v>0.0001064453478</v>
      </c>
      <c r="J123" s="58">
        <f t="shared" si="3"/>
        <v>0.01064453478</v>
      </c>
      <c r="L123" s="77"/>
      <c r="M123" s="78"/>
      <c r="N123" s="78"/>
      <c r="O123" s="78"/>
      <c r="P123" s="78"/>
      <c r="Q123" s="78"/>
      <c r="R123" s="78"/>
      <c r="S123" s="78"/>
      <c r="T123" s="78"/>
    </row>
    <row r="124">
      <c r="A124" s="44">
        <v>44467.0</v>
      </c>
      <c r="B124" s="45">
        <v>17906.449219</v>
      </c>
      <c r="C124" s="45">
        <v>17912.849609</v>
      </c>
      <c r="D124" s="45">
        <v>17576.099609</v>
      </c>
      <c r="E124" s="45">
        <v>17748.599609</v>
      </c>
      <c r="F124" s="45">
        <v>17748.599609</v>
      </c>
      <c r="G124" s="45">
        <v>398000.0</v>
      </c>
      <c r="H124" s="46">
        <f t="shared" si="1"/>
        <v>0.9940353175</v>
      </c>
      <c r="I124" s="46">
        <f t="shared" si="2"/>
        <v>-0.00596468249</v>
      </c>
      <c r="J124" s="56">
        <f t="shared" si="3"/>
        <v>-0.596468249</v>
      </c>
      <c r="L124" s="77"/>
      <c r="M124" s="78"/>
      <c r="N124" s="78"/>
      <c r="O124" s="78"/>
      <c r="P124" s="78"/>
      <c r="Q124" s="78"/>
      <c r="R124" s="78"/>
      <c r="S124" s="78"/>
      <c r="T124" s="78"/>
    </row>
    <row r="125">
      <c r="A125" s="44">
        <v>44468.0</v>
      </c>
      <c r="B125" s="45">
        <v>17657.949219</v>
      </c>
      <c r="C125" s="45">
        <v>17781.75</v>
      </c>
      <c r="D125" s="45">
        <v>17608.150391</v>
      </c>
      <c r="E125" s="45">
        <v>17711.300781</v>
      </c>
      <c r="F125" s="45">
        <v>17711.300781</v>
      </c>
      <c r="G125" s="45">
        <v>562200.0</v>
      </c>
      <c r="H125" s="46">
        <f t="shared" si="1"/>
        <v>0.9978984918</v>
      </c>
      <c r="I125" s="46">
        <f t="shared" si="2"/>
        <v>-0.002101508222</v>
      </c>
      <c r="J125" s="56">
        <f t="shared" si="3"/>
        <v>-0.2101508222</v>
      </c>
      <c r="L125" s="77"/>
      <c r="M125" s="78"/>
      <c r="N125" s="78"/>
      <c r="O125" s="78"/>
      <c r="P125" s="78"/>
      <c r="Q125" s="78"/>
      <c r="R125" s="78"/>
      <c r="S125" s="78"/>
      <c r="T125" s="78"/>
    </row>
    <row r="126">
      <c r="A126" s="44">
        <v>44469.0</v>
      </c>
      <c r="B126" s="45">
        <v>17718.900391</v>
      </c>
      <c r="C126" s="45">
        <v>17742.150391</v>
      </c>
      <c r="D126" s="45">
        <v>17585.349609</v>
      </c>
      <c r="E126" s="45">
        <v>17618.150391</v>
      </c>
      <c r="F126" s="45">
        <v>17618.150391</v>
      </c>
      <c r="G126" s="45">
        <v>378600.0</v>
      </c>
      <c r="H126" s="46">
        <f t="shared" si="1"/>
        <v>0.994740624</v>
      </c>
      <c r="I126" s="46">
        <f t="shared" si="2"/>
        <v>-0.005259375986</v>
      </c>
      <c r="J126" s="56">
        <f t="shared" si="3"/>
        <v>-0.5259375986</v>
      </c>
      <c r="L126" s="77"/>
      <c r="M126" s="78"/>
      <c r="N126" s="78"/>
      <c r="O126" s="78"/>
      <c r="P126" s="78"/>
      <c r="Q126" s="78"/>
      <c r="R126" s="78"/>
      <c r="S126" s="78"/>
      <c r="T126" s="78"/>
    </row>
    <row r="127">
      <c r="A127" s="44">
        <v>44470.0</v>
      </c>
      <c r="B127" s="45">
        <v>17531.900391</v>
      </c>
      <c r="C127" s="45">
        <v>17557.150391</v>
      </c>
      <c r="D127" s="45">
        <v>17452.900391</v>
      </c>
      <c r="E127" s="45">
        <v>17532.050781</v>
      </c>
      <c r="F127" s="45">
        <v>17532.050781</v>
      </c>
      <c r="G127" s="45">
        <v>305800.0</v>
      </c>
      <c r="H127" s="46">
        <f t="shared" si="1"/>
        <v>0.9951130165</v>
      </c>
      <c r="I127" s="46">
        <f t="shared" si="2"/>
        <v>-0.004886983485</v>
      </c>
      <c r="J127" s="56">
        <f t="shared" si="3"/>
        <v>-0.4886983485</v>
      </c>
      <c r="L127" s="77"/>
      <c r="M127" s="78"/>
      <c r="N127" s="78"/>
      <c r="O127" s="78"/>
      <c r="P127" s="78"/>
      <c r="Q127" s="78"/>
      <c r="R127" s="78"/>
      <c r="S127" s="78"/>
      <c r="T127" s="78"/>
    </row>
    <row r="128">
      <c r="A128" s="44">
        <v>44473.0</v>
      </c>
      <c r="B128" s="45">
        <v>17615.550781</v>
      </c>
      <c r="C128" s="45">
        <v>17750.900391</v>
      </c>
      <c r="D128" s="45">
        <v>17581.349609</v>
      </c>
      <c r="E128" s="45">
        <v>17691.25</v>
      </c>
      <c r="F128" s="45">
        <v>17691.25</v>
      </c>
      <c r="G128" s="45">
        <v>295800.0</v>
      </c>
      <c r="H128" s="46">
        <f t="shared" si="1"/>
        <v>1.009080468</v>
      </c>
      <c r="I128" s="46">
        <f t="shared" si="2"/>
        <v>0.009080467596</v>
      </c>
      <c r="J128" s="58">
        <f t="shared" si="3"/>
        <v>0.9080467596</v>
      </c>
      <c r="L128" s="77"/>
      <c r="M128" s="78"/>
      <c r="N128" s="78"/>
      <c r="O128" s="78"/>
      <c r="P128" s="78"/>
      <c r="Q128" s="78"/>
      <c r="R128" s="78"/>
      <c r="S128" s="78"/>
      <c r="T128" s="78"/>
    </row>
    <row r="129">
      <c r="A129" s="44">
        <v>44474.0</v>
      </c>
      <c r="B129" s="45">
        <v>17661.349609</v>
      </c>
      <c r="C129" s="45">
        <v>17833.449219</v>
      </c>
      <c r="D129" s="45">
        <v>17640.900391</v>
      </c>
      <c r="E129" s="45">
        <v>17822.300781</v>
      </c>
      <c r="F129" s="45">
        <v>17822.300781</v>
      </c>
      <c r="G129" s="45">
        <v>427000.0</v>
      </c>
      <c r="H129" s="46">
        <f t="shared" si="1"/>
        <v>1.007407661</v>
      </c>
      <c r="I129" s="46">
        <f t="shared" si="2"/>
        <v>0.007407660906</v>
      </c>
      <c r="J129" s="58">
        <f t="shared" si="3"/>
        <v>0.7407660906</v>
      </c>
      <c r="L129" s="77"/>
      <c r="M129" s="78"/>
      <c r="N129" s="78"/>
      <c r="O129" s="78"/>
      <c r="P129" s="78"/>
      <c r="Q129" s="78"/>
      <c r="R129" s="78"/>
      <c r="S129" s="78"/>
      <c r="T129" s="78"/>
    </row>
    <row r="130">
      <c r="A130" s="44">
        <v>44475.0</v>
      </c>
      <c r="B130" s="45">
        <v>17861.5</v>
      </c>
      <c r="C130" s="45">
        <v>17884.599609</v>
      </c>
      <c r="D130" s="45">
        <v>17613.150391</v>
      </c>
      <c r="E130" s="45">
        <v>17646.0</v>
      </c>
      <c r="F130" s="45">
        <v>17646.0</v>
      </c>
      <c r="G130" s="45">
        <v>395800.0</v>
      </c>
      <c r="H130" s="46">
        <f t="shared" si="1"/>
        <v>0.9901078551</v>
      </c>
      <c r="I130" s="46">
        <f t="shared" si="2"/>
        <v>-0.009892144856</v>
      </c>
      <c r="J130" s="56">
        <f t="shared" si="3"/>
        <v>-0.9892144856</v>
      </c>
      <c r="L130" s="77"/>
      <c r="M130" s="78"/>
      <c r="N130" s="78"/>
      <c r="O130" s="78"/>
      <c r="P130" s="78"/>
      <c r="Q130" s="78"/>
      <c r="R130" s="78"/>
      <c r="S130" s="78"/>
      <c r="T130" s="78"/>
    </row>
    <row r="131">
      <c r="A131" s="44">
        <v>44476.0</v>
      </c>
      <c r="B131" s="45">
        <v>17810.550781</v>
      </c>
      <c r="C131" s="45">
        <v>17857.550781</v>
      </c>
      <c r="D131" s="45">
        <v>17763.800781</v>
      </c>
      <c r="E131" s="45">
        <v>17790.349609</v>
      </c>
      <c r="F131" s="45">
        <v>17790.349609</v>
      </c>
      <c r="G131" s="45">
        <v>419900.0</v>
      </c>
      <c r="H131" s="46">
        <f t="shared" si="1"/>
        <v>1.008180302</v>
      </c>
      <c r="I131" s="46">
        <f t="shared" si="2"/>
        <v>0.008180301995</v>
      </c>
      <c r="J131" s="58">
        <f t="shared" si="3"/>
        <v>0.8180301995</v>
      </c>
      <c r="L131" s="77"/>
      <c r="M131" s="78"/>
      <c r="N131" s="78"/>
      <c r="O131" s="78"/>
      <c r="P131" s="78"/>
      <c r="Q131" s="78"/>
      <c r="R131" s="78"/>
      <c r="S131" s="78"/>
      <c r="T131" s="78"/>
    </row>
    <row r="132">
      <c r="A132" s="44">
        <v>44477.0</v>
      </c>
      <c r="B132" s="45">
        <v>17886.849609</v>
      </c>
      <c r="C132" s="45">
        <v>17941.849609</v>
      </c>
      <c r="D132" s="45">
        <v>17840.349609</v>
      </c>
      <c r="E132" s="45">
        <v>17895.199219</v>
      </c>
      <c r="F132" s="45">
        <v>17895.199219</v>
      </c>
      <c r="G132" s="45">
        <v>324100.0</v>
      </c>
      <c r="H132" s="46">
        <f t="shared" si="1"/>
        <v>1.005893623</v>
      </c>
      <c r="I132" s="46">
        <f t="shared" si="2"/>
        <v>0.005893622796</v>
      </c>
      <c r="J132" s="58">
        <f t="shared" si="3"/>
        <v>0.5893622796</v>
      </c>
      <c r="L132" s="77"/>
      <c r="M132" s="78"/>
      <c r="N132" s="78"/>
      <c r="O132" s="78"/>
      <c r="P132" s="78"/>
      <c r="Q132" s="78"/>
      <c r="R132" s="78"/>
      <c r="S132" s="78"/>
      <c r="T132" s="78"/>
    </row>
    <row r="133">
      <c r="A133" s="44">
        <v>44480.0</v>
      </c>
      <c r="B133" s="45">
        <v>17867.550781</v>
      </c>
      <c r="C133" s="45">
        <v>18041.949219</v>
      </c>
      <c r="D133" s="45">
        <v>17839.099609</v>
      </c>
      <c r="E133" s="45">
        <v>17945.949219</v>
      </c>
      <c r="F133" s="45">
        <v>17945.949219</v>
      </c>
      <c r="G133" s="45">
        <v>375800.0</v>
      </c>
      <c r="H133" s="46">
        <f t="shared" si="1"/>
        <v>1.002835956</v>
      </c>
      <c r="I133" s="46">
        <f t="shared" si="2"/>
        <v>0.002835956134</v>
      </c>
      <c r="J133" s="58">
        <f t="shared" si="3"/>
        <v>0.2835956134</v>
      </c>
      <c r="L133" s="77"/>
      <c r="M133" s="78"/>
      <c r="N133" s="78"/>
      <c r="O133" s="78"/>
      <c r="P133" s="78"/>
      <c r="Q133" s="78"/>
      <c r="R133" s="78"/>
      <c r="S133" s="78"/>
      <c r="T133" s="78"/>
    </row>
    <row r="134">
      <c r="A134" s="44">
        <v>44481.0</v>
      </c>
      <c r="B134" s="45">
        <v>17915.800781</v>
      </c>
      <c r="C134" s="45">
        <v>18008.650391</v>
      </c>
      <c r="D134" s="45">
        <v>17864.949219</v>
      </c>
      <c r="E134" s="45">
        <v>17991.949219</v>
      </c>
      <c r="F134" s="45">
        <v>17991.949219</v>
      </c>
      <c r="G134" s="45">
        <v>355600.0</v>
      </c>
      <c r="H134" s="46">
        <f t="shared" si="1"/>
        <v>1.002563253</v>
      </c>
      <c r="I134" s="46">
        <f t="shared" si="2"/>
        <v>0.002563252545</v>
      </c>
      <c r="J134" s="58">
        <f t="shared" si="3"/>
        <v>0.2563252545</v>
      </c>
      <c r="L134" s="77"/>
      <c r="M134" s="78"/>
      <c r="N134" s="78"/>
      <c r="O134" s="78"/>
      <c r="P134" s="78"/>
      <c r="Q134" s="78"/>
      <c r="R134" s="78"/>
      <c r="S134" s="78"/>
      <c r="T134" s="78"/>
    </row>
    <row r="135">
      <c r="A135" s="44">
        <v>44482.0</v>
      </c>
      <c r="B135" s="45">
        <v>18097.849609</v>
      </c>
      <c r="C135" s="45">
        <v>18197.800781</v>
      </c>
      <c r="D135" s="45">
        <v>18050.75</v>
      </c>
      <c r="E135" s="45">
        <v>18161.75</v>
      </c>
      <c r="F135" s="45">
        <v>18161.75</v>
      </c>
      <c r="G135" s="45">
        <v>506700.0</v>
      </c>
      <c r="H135" s="46">
        <f t="shared" si="1"/>
        <v>1.009437598</v>
      </c>
      <c r="I135" s="46">
        <f t="shared" si="2"/>
        <v>0.009437597835</v>
      </c>
      <c r="J135" s="58">
        <f t="shared" si="3"/>
        <v>0.9437597835</v>
      </c>
      <c r="L135" s="77"/>
      <c r="M135" s="78"/>
      <c r="N135" s="78"/>
      <c r="O135" s="78"/>
      <c r="P135" s="78"/>
      <c r="Q135" s="78"/>
      <c r="R135" s="78"/>
      <c r="S135" s="78"/>
      <c r="T135" s="78"/>
    </row>
    <row r="136">
      <c r="A136" s="44">
        <v>44483.0</v>
      </c>
      <c r="B136" s="45">
        <v>18272.849609</v>
      </c>
      <c r="C136" s="45">
        <v>18350.75</v>
      </c>
      <c r="D136" s="45">
        <v>18248.699219</v>
      </c>
      <c r="E136" s="45">
        <v>18338.550781</v>
      </c>
      <c r="F136" s="45">
        <v>18338.550781</v>
      </c>
      <c r="G136" s="45">
        <v>538700.0</v>
      </c>
      <c r="H136" s="46">
        <f t="shared" si="1"/>
        <v>1.009734788</v>
      </c>
      <c r="I136" s="46">
        <f t="shared" si="2"/>
        <v>0.009734787727</v>
      </c>
      <c r="J136" s="58">
        <f t="shared" si="3"/>
        <v>0.9734787727</v>
      </c>
      <c r="L136" s="77"/>
      <c r="M136" s="78"/>
      <c r="N136" s="78"/>
      <c r="O136" s="78"/>
      <c r="P136" s="78"/>
      <c r="Q136" s="78"/>
      <c r="R136" s="78"/>
      <c r="S136" s="78"/>
      <c r="T136" s="78"/>
    </row>
    <row r="137">
      <c r="A137" s="44">
        <v>44487.0</v>
      </c>
      <c r="B137" s="45">
        <v>18500.099609</v>
      </c>
      <c r="C137" s="45">
        <v>18543.150391</v>
      </c>
      <c r="D137" s="45">
        <v>18445.300781</v>
      </c>
      <c r="E137" s="45">
        <v>18477.050781</v>
      </c>
      <c r="F137" s="45">
        <v>18477.050781</v>
      </c>
      <c r="G137" s="45">
        <v>469900.0</v>
      </c>
      <c r="H137" s="46">
        <f t="shared" si="1"/>
        <v>1.007552396</v>
      </c>
      <c r="I137" s="46">
        <f t="shared" si="2"/>
        <v>0.007552396133</v>
      </c>
      <c r="J137" s="58">
        <f t="shared" si="3"/>
        <v>0.7552396133</v>
      </c>
      <c r="L137" s="77"/>
      <c r="M137" s="78"/>
      <c r="N137" s="78"/>
      <c r="O137" s="78"/>
      <c r="P137" s="78"/>
      <c r="Q137" s="78"/>
      <c r="R137" s="78"/>
      <c r="S137" s="78"/>
      <c r="T137" s="78"/>
    </row>
    <row r="138">
      <c r="A138" s="44">
        <v>44488.0</v>
      </c>
      <c r="B138" s="45">
        <v>18602.349609</v>
      </c>
      <c r="C138" s="45">
        <v>18604.449219</v>
      </c>
      <c r="D138" s="45">
        <v>18377.699219</v>
      </c>
      <c r="E138" s="45">
        <v>18418.75</v>
      </c>
      <c r="F138" s="45">
        <v>18418.75</v>
      </c>
      <c r="G138" s="45">
        <v>368200.0</v>
      </c>
      <c r="H138" s="46">
        <f t="shared" si="1"/>
        <v>0.9968446923</v>
      </c>
      <c r="I138" s="46">
        <f t="shared" si="2"/>
        <v>-0.003155307722</v>
      </c>
      <c r="J138" s="56">
        <f t="shared" si="3"/>
        <v>-0.3155307722</v>
      </c>
      <c r="L138" s="77"/>
      <c r="M138" s="78"/>
      <c r="N138" s="78"/>
      <c r="O138" s="78"/>
      <c r="P138" s="78"/>
      <c r="Q138" s="78"/>
      <c r="R138" s="78"/>
      <c r="S138" s="78"/>
      <c r="T138" s="78"/>
    </row>
    <row r="139">
      <c r="A139" s="44">
        <v>44489.0</v>
      </c>
      <c r="B139" s="45">
        <v>18439.900391</v>
      </c>
      <c r="C139" s="45">
        <v>18458.300781</v>
      </c>
      <c r="D139" s="45">
        <v>18209.349609</v>
      </c>
      <c r="E139" s="45">
        <v>18266.599609</v>
      </c>
      <c r="F139" s="45">
        <v>18266.599609</v>
      </c>
      <c r="G139" s="45">
        <v>371300.0</v>
      </c>
      <c r="H139" s="46">
        <f t="shared" si="1"/>
        <v>0.9917393748</v>
      </c>
      <c r="I139" s="46">
        <f t="shared" si="2"/>
        <v>-0.008260625232</v>
      </c>
      <c r="J139" s="56">
        <f t="shared" si="3"/>
        <v>-0.8260625232</v>
      </c>
      <c r="L139" s="77"/>
      <c r="M139" s="78"/>
      <c r="N139" s="78"/>
      <c r="O139" s="78"/>
      <c r="P139" s="78"/>
      <c r="Q139" s="78"/>
      <c r="R139" s="78"/>
      <c r="S139" s="78"/>
      <c r="T139" s="78"/>
    </row>
    <row r="140">
      <c r="A140" s="44">
        <v>44490.0</v>
      </c>
      <c r="B140" s="45">
        <v>18382.699219</v>
      </c>
      <c r="C140" s="45">
        <v>18384.199219</v>
      </c>
      <c r="D140" s="45">
        <v>18048.0</v>
      </c>
      <c r="E140" s="45">
        <v>18178.099609</v>
      </c>
      <c r="F140" s="45">
        <v>18178.099609</v>
      </c>
      <c r="G140" s="45">
        <v>365900.0</v>
      </c>
      <c r="H140" s="46">
        <f t="shared" si="1"/>
        <v>0.9951550917</v>
      </c>
      <c r="I140" s="46">
        <f t="shared" si="2"/>
        <v>-0.004844908297</v>
      </c>
      <c r="J140" s="56">
        <f t="shared" si="3"/>
        <v>-0.4844908297</v>
      </c>
      <c r="L140" s="77"/>
      <c r="M140" s="78"/>
      <c r="N140" s="78"/>
      <c r="O140" s="78"/>
      <c r="P140" s="78"/>
      <c r="Q140" s="78"/>
      <c r="R140" s="78"/>
      <c r="S140" s="78"/>
      <c r="T140" s="78"/>
    </row>
    <row r="141">
      <c r="A141" s="44">
        <v>44491.0</v>
      </c>
      <c r="B141" s="45">
        <v>18230.699219</v>
      </c>
      <c r="C141" s="45">
        <v>18314.25</v>
      </c>
      <c r="D141" s="45">
        <v>18034.349609</v>
      </c>
      <c r="E141" s="45">
        <v>18114.900391</v>
      </c>
      <c r="F141" s="45">
        <v>18114.900391</v>
      </c>
      <c r="G141" s="45">
        <v>324700.0</v>
      </c>
      <c r="H141" s="46">
        <f t="shared" si="1"/>
        <v>0.996523332</v>
      </c>
      <c r="I141" s="46">
        <f t="shared" si="2"/>
        <v>-0.003476668043</v>
      </c>
      <c r="J141" s="56">
        <f t="shared" si="3"/>
        <v>-0.3476668043</v>
      </c>
      <c r="L141" s="77"/>
      <c r="M141" s="78"/>
      <c r="N141" s="78"/>
      <c r="O141" s="78"/>
      <c r="P141" s="78"/>
      <c r="Q141" s="78"/>
      <c r="R141" s="78"/>
      <c r="S141" s="78"/>
      <c r="T141" s="78"/>
    </row>
    <row r="142">
      <c r="A142" s="44">
        <v>44494.0</v>
      </c>
      <c r="B142" s="45">
        <v>18229.5</v>
      </c>
      <c r="C142" s="45">
        <v>18241.400391</v>
      </c>
      <c r="D142" s="45">
        <v>17968.5</v>
      </c>
      <c r="E142" s="45">
        <v>18125.400391</v>
      </c>
      <c r="F142" s="45">
        <v>18125.400391</v>
      </c>
      <c r="G142" s="45">
        <v>418700.0</v>
      </c>
      <c r="H142" s="46">
        <f t="shared" si="1"/>
        <v>1.000579633</v>
      </c>
      <c r="I142" s="46">
        <f t="shared" si="2"/>
        <v>0.000579633328</v>
      </c>
      <c r="J142" s="58">
        <f t="shared" si="3"/>
        <v>0.0579633328</v>
      </c>
      <c r="L142" s="77"/>
      <c r="M142" s="78"/>
      <c r="N142" s="78"/>
      <c r="O142" s="78"/>
      <c r="P142" s="78"/>
      <c r="Q142" s="78"/>
      <c r="R142" s="78"/>
      <c r="S142" s="78"/>
      <c r="T142" s="78"/>
    </row>
    <row r="143">
      <c r="A143" s="44">
        <v>44495.0</v>
      </c>
      <c r="B143" s="45">
        <v>18154.5</v>
      </c>
      <c r="C143" s="45">
        <v>18310.449219</v>
      </c>
      <c r="D143" s="45">
        <v>18099.300781</v>
      </c>
      <c r="E143" s="45">
        <v>18268.400391</v>
      </c>
      <c r="F143" s="45">
        <v>18268.400391</v>
      </c>
      <c r="G143" s="45">
        <v>341400.0</v>
      </c>
      <c r="H143" s="46">
        <f t="shared" si="1"/>
        <v>1.007889481</v>
      </c>
      <c r="I143" s="46">
        <f t="shared" si="2"/>
        <v>0.00788948089</v>
      </c>
      <c r="J143" s="58">
        <f t="shared" si="3"/>
        <v>0.788948089</v>
      </c>
      <c r="L143" s="77"/>
      <c r="M143" s="78"/>
      <c r="N143" s="78"/>
      <c r="O143" s="78"/>
      <c r="P143" s="78"/>
      <c r="Q143" s="78"/>
      <c r="R143" s="78"/>
      <c r="S143" s="78"/>
      <c r="T143" s="78"/>
    </row>
    <row r="144">
      <c r="A144" s="44">
        <v>44496.0</v>
      </c>
      <c r="B144" s="45">
        <v>18295.849609</v>
      </c>
      <c r="C144" s="45">
        <v>18342.050781</v>
      </c>
      <c r="D144" s="45">
        <v>18167.900391</v>
      </c>
      <c r="E144" s="45">
        <v>18210.949219</v>
      </c>
      <c r="F144" s="45">
        <v>18210.949219</v>
      </c>
      <c r="G144" s="45">
        <v>335200.0</v>
      </c>
      <c r="H144" s="46">
        <f t="shared" si="1"/>
        <v>0.9968551613</v>
      </c>
      <c r="I144" s="46">
        <f t="shared" si="2"/>
        <v>-0.003144838671</v>
      </c>
      <c r="J144" s="56">
        <f t="shared" si="3"/>
        <v>-0.3144838671</v>
      </c>
      <c r="L144" s="77"/>
      <c r="M144" s="78"/>
      <c r="N144" s="78"/>
      <c r="O144" s="78"/>
      <c r="P144" s="78"/>
      <c r="Q144" s="78"/>
      <c r="R144" s="78"/>
      <c r="S144" s="78"/>
      <c r="T144" s="78"/>
    </row>
    <row r="145">
      <c r="A145" s="44">
        <v>44497.0</v>
      </c>
      <c r="B145" s="45">
        <v>18187.650391</v>
      </c>
      <c r="C145" s="45">
        <v>18190.699219</v>
      </c>
      <c r="D145" s="45">
        <v>17799.449219</v>
      </c>
      <c r="E145" s="45">
        <v>17857.25</v>
      </c>
      <c r="F145" s="45">
        <v>17857.25</v>
      </c>
      <c r="G145" s="45">
        <v>374200.0</v>
      </c>
      <c r="H145" s="46">
        <f t="shared" si="1"/>
        <v>0.9805776616</v>
      </c>
      <c r="I145" s="46">
        <f t="shared" si="2"/>
        <v>-0.01942233844</v>
      </c>
      <c r="J145" s="56">
        <f t="shared" si="3"/>
        <v>-1.942233844</v>
      </c>
      <c r="L145" s="77"/>
      <c r="M145" s="78"/>
      <c r="N145" s="78"/>
      <c r="O145" s="78"/>
      <c r="P145" s="78"/>
      <c r="Q145" s="78"/>
      <c r="R145" s="78"/>
      <c r="S145" s="78"/>
      <c r="T145" s="78"/>
    </row>
    <row r="146">
      <c r="A146" s="44">
        <v>44498.0</v>
      </c>
      <c r="B146" s="45">
        <v>17833.050781</v>
      </c>
      <c r="C146" s="45">
        <v>17915.849609</v>
      </c>
      <c r="D146" s="45">
        <v>17613.099609</v>
      </c>
      <c r="E146" s="45">
        <v>17671.650391</v>
      </c>
      <c r="F146" s="45">
        <v>17671.650391</v>
      </c>
      <c r="G146" s="45">
        <v>336500.0</v>
      </c>
      <c r="H146" s="46">
        <f t="shared" si="1"/>
        <v>0.9896064843</v>
      </c>
      <c r="I146" s="46">
        <f t="shared" si="2"/>
        <v>-0.01039351574</v>
      </c>
      <c r="J146" s="56">
        <f t="shared" si="3"/>
        <v>-1.039351574</v>
      </c>
      <c r="L146" s="77"/>
      <c r="M146" s="78"/>
      <c r="N146" s="78"/>
      <c r="O146" s="78"/>
      <c r="P146" s="78"/>
      <c r="Q146" s="78"/>
      <c r="R146" s="78"/>
      <c r="S146" s="78"/>
      <c r="T146" s="78"/>
    </row>
    <row r="147">
      <c r="A147" s="44">
        <v>44501.0</v>
      </c>
      <c r="B147" s="45">
        <v>17783.150391</v>
      </c>
      <c r="C147" s="45">
        <v>17954.099609</v>
      </c>
      <c r="D147" s="45">
        <v>17697.099609</v>
      </c>
      <c r="E147" s="45">
        <v>17929.650391</v>
      </c>
      <c r="F147" s="45">
        <v>17929.650391</v>
      </c>
      <c r="G147" s="45">
        <v>281200.0</v>
      </c>
      <c r="H147" s="46">
        <f t="shared" si="1"/>
        <v>1.014599655</v>
      </c>
      <c r="I147" s="46">
        <f t="shared" si="2"/>
        <v>0.01459965506</v>
      </c>
      <c r="J147" s="58">
        <f t="shared" si="3"/>
        <v>1.459965506</v>
      </c>
      <c r="L147" s="77"/>
      <c r="M147" s="78"/>
      <c r="N147" s="78"/>
      <c r="O147" s="78"/>
      <c r="P147" s="78"/>
      <c r="Q147" s="78"/>
      <c r="R147" s="78"/>
      <c r="S147" s="78"/>
      <c r="T147" s="78"/>
    </row>
    <row r="148">
      <c r="A148" s="44">
        <v>44502.0</v>
      </c>
      <c r="B148" s="45">
        <v>17970.900391</v>
      </c>
      <c r="C148" s="45">
        <v>18012.25</v>
      </c>
      <c r="D148" s="45">
        <v>17847.599609</v>
      </c>
      <c r="E148" s="45">
        <v>17888.949219</v>
      </c>
      <c r="F148" s="45">
        <v>17888.949219</v>
      </c>
      <c r="G148" s="45">
        <v>296400.0</v>
      </c>
      <c r="H148" s="46">
        <f t="shared" si="1"/>
        <v>0.9977299517</v>
      </c>
      <c r="I148" s="46">
        <f t="shared" si="2"/>
        <v>-0.002270048278</v>
      </c>
      <c r="J148" s="56">
        <f t="shared" si="3"/>
        <v>-0.2270048278</v>
      </c>
      <c r="L148" s="77"/>
      <c r="M148" s="78"/>
      <c r="N148" s="78"/>
      <c r="O148" s="78"/>
      <c r="P148" s="78"/>
      <c r="Q148" s="78"/>
      <c r="R148" s="78"/>
      <c r="S148" s="78"/>
      <c r="T148" s="78"/>
    </row>
    <row r="149">
      <c r="A149" s="44">
        <v>44503.0</v>
      </c>
      <c r="B149" s="45">
        <v>17947.949219</v>
      </c>
      <c r="C149" s="45">
        <v>17988.75</v>
      </c>
      <c r="D149" s="45">
        <v>17757.949219</v>
      </c>
      <c r="E149" s="45">
        <v>17829.199219</v>
      </c>
      <c r="F149" s="45">
        <v>17829.199219</v>
      </c>
      <c r="G149" s="45">
        <v>331000.0</v>
      </c>
      <c r="H149" s="46">
        <f t="shared" si="1"/>
        <v>0.9966599492</v>
      </c>
      <c r="I149" s="46">
        <f t="shared" si="2"/>
        <v>-0.003340050848</v>
      </c>
      <c r="J149" s="56">
        <f t="shared" si="3"/>
        <v>-0.3340050848</v>
      </c>
      <c r="L149" s="77"/>
      <c r="M149" s="78"/>
      <c r="N149" s="78"/>
      <c r="O149" s="78"/>
      <c r="P149" s="78"/>
      <c r="Q149" s="78"/>
      <c r="R149" s="78"/>
      <c r="S149" s="78"/>
      <c r="T149" s="78"/>
    </row>
    <row r="150">
      <c r="A150" s="44">
        <v>44504.0</v>
      </c>
      <c r="B150" s="45">
        <v>17935.050781</v>
      </c>
      <c r="C150" s="45">
        <v>17947.550781</v>
      </c>
      <c r="D150" s="45">
        <v>17900.599609</v>
      </c>
      <c r="E150" s="45">
        <v>17916.800781</v>
      </c>
      <c r="F150" s="45">
        <v>17916.800781</v>
      </c>
      <c r="G150" s="45">
        <v>48500.0</v>
      </c>
      <c r="H150" s="46">
        <f t="shared" si="1"/>
        <v>1.004913376</v>
      </c>
      <c r="I150" s="46">
        <f t="shared" si="2"/>
        <v>0.004913376138</v>
      </c>
      <c r="J150" s="58">
        <f t="shared" si="3"/>
        <v>0.4913376138</v>
      </c>
      <c r="L150" s="40"/>
      <c r="M150" s="40"/>
      <c r="N150" s="40"/>
      <c r="O150" s="40"/>
      <c r="P150" s="40"/>
      <c r="Q150" s="40"/>
      <c r="R150" s="40"/>
      <c r="S150" s="40"/>
      <c r="T150" s="40"/>
    </row>
    <row r="151">
      <c r="A151" s="44">
        <v>44508.0</v>
      </c>
      <c r="B151" s="45">
        <v>18040.199219</v>
      </c>
      <c r="C151" s="45">
        <v>18087.800781</v>
      </c>
      <c r="D151" s="45">
        <v>17836.099609</v>
      </c>
      <c r="E151" s="45">
        <v>18068.550781</v>
      </c>
      <c r="F151" s="45">
        <v>18068.550781</v>
      </c>
      <c r="G151" s="45">
        <v>338900.0</v>
      </c>
      <c r="H151" s="46">
        <f t="shared" si="1"/>
        <v>1.008469704</v>
      </c>
      <c r="I151" s="46">
        <f t="shared" si="2"/>
        <v>0.008469704042</v>
      </c>
      <c r="J151" s="58">
        <f t="shared" si="3"/>
        <v>0.8469704042</v>
      </c>
      <c r="L151" s="77"/>
      <c r="M151" s="78"/>
      <c r="N151" s="78"/>
      <c r="O151" s="78"/>
      <c r="P151" s="78"/>
      <c r="Q151" s="78"/>
      <c r="R151" s="78"/>
      <c r="S151" s="78"/>
      <c r="T151" s="78"/>
    </row>
    <row r="152">
      <c r="A152" s="44">
        <v>44509.0</v>
      </c>
      <c r="B152" s="45">
        <v>18084.349609</v>
      </c>
      <c r="C152" s="45">
        <v>18112.599609</v>
      </c>
      <c r="D152" s="45">
        <v>17983.050781</v>
      </c>
      <c r="E152" s="45">
        <v>18044.25</v>
      </c>
      <c r="F152" s="45">
        <v>18044.25</v>
      </c>
      <c r="G152" s="45">
        <v>270200.0</v>
      </c>
      <c r="H152" s="46">
        <f t="shared" si="1"/>
        <v>0.9986550786</v>
      </c>
      <c r="I152" s="46">
        <f t="shared" si="2"/>
        <v>-0.001344921421</v>
      </c>
      <c r="J152" s="56">
        <f t="shared" si="3"/>
        <v>-0.1344921421</v>
      </c>
      <c r="L152" s="77"/>
      <c r="M152" s="78"/>
      <c r="N152" s="78"/>
      <c r="O152" s="78"/>
      <c r="P152" s="78"/>
      <c r="Q152" s="78"/>
      <c r="R152" s="78"/>
      <c r="S152" s="78"/>
      <c r="T152" s="78"/>
    </row>
    <row r="153">
      <c r="A153" s="44">
        <v>44510.0</v>
      </c>
      <c r="B153" s="45">
        <v>17973.449219</v>
      </c>
      <c r="C153" s="45">
        <v>18061.25</v>
      </c>
      <c r="D153" s="45">
        <v>17915.0</v>
      </c>
      <c r="E153" s="45">
        <v>18017.199219</v>
      </c>
      <c r="F153" s="45">
        <v>18017.199219</v>
      </c>
      <c r="G153" s="45">
        <v>261400.0</v>
      </c>
      <c r="H153" s="46">
        <f t="shared" si="1"/>
        <v>0.9985008642</v>
      </c>
      <c r="I153" s="46">
        <f t="shared" si="2"/>
        <v>-0.001499135791</v>
      </c>
      <c r="J153" s="56">
        <f t="shared" si="3"/>
        <v>-0.1499135791</v>
      </c>
      <c r="L153" s="77"/>
      <c r="M153" s="78"/>
      <c r="N153" s="78"/>
      <c r="O153" s="78"/>
      <c r="P153" s="78"/>
      <c r="Q153" s="78"/>
      <c r="R153" s="78"/>
      <c r="S153" s="78"/>
      <c r="T153" s="78"/>
    </row>
    <row r="154">
      <c r="A154" s="44">
        <v>44511.0</v>
      </c>
      <c r="B154" s="45">
        <v>17967.449219</v>
      </c>
      <c r="C154" s="45">
        <v>17971.349609</v>
      </c>
      <c r="D154" s="45">
        <v>17798.199219</v>
      </c>
      <c r="E154" s="45">
        <v>17873.599609</v>
      </c>
      <c r="F154" s="45">
        <v>17873.599609</v>
      </c>
      <c r="G154" s="45">
        <v>232100.0</v>
      </c>
      <c r="H154" s="46">
        <f t="shared" si="1"/>
        <v>0.9920298595</v>
      </c>
      <c r="I154" s="46">
        <f t="shared" si="2"/>
        <v>-0.007970140545</v>
      </c>
      <c r="J154" s="56">
        <f t="shared" si="3"/>
        <v>-0.7970140545</v>
      </c>
      <c r="L154" s="77"/>
      <c r="M154" s="78"/>
      <c r="N154" s="78"/>
      <c r="O154" s="78"/>
      <c r="P154" s="78"/>
      <c r="Q154" s="78"/>
      <c r="R154" s="78"/>
      <c r="S154" s="78"/>
      <c r="T154" s="78"/>
    </row>
    <row r="155">
      <c r="A155" s="44">
        <v>44512.0</v>
      </c>
      <c r="B155" s="45">
        <v>17977.599609</v>
      </c>
      <c r="C155" s="45">
        <v>18123.0</v>
      </c>
      <c r="D155" s="45">
        <v>17905.900391</v>
      </c>
      <c r="E155" s="45">
        <v>18102.75</v>
      </c>
      <c r="F155" s="45">
        <v>18102.75</v>
      </c>
      <c r="G155" s="45">
        <v>249100.0</v>
      </c>
      <c r="H155" s="46">
        <f t="shared" si="1"/>
        <v>1.012820607</v>
      </c>
      <c r="I155" s="46">
        <f t="shared" si="2"/>
        <v>0.01282060671</v>
      </c>
      <c r="J155" s="58">
        <f t="shared" si="3"/>
        <v>1.282060671</v>
      </c>
      <c r="L155" s="77"/>
      <c r="M155" s="78"/>
      <c r="N155" s="78"/>
      <c r="O155" s="78"/>
      <c r="P155" s="78"/>
      <c r="Q155" s="78"/>
      <c r="R155" s="78"/>
      <c r="S155" s="78"/>
      <c r="T155" s="78"/>
    </row>
    <row r="156">
      <c r="A156" s="44">
        <v>44515.0</v>
      </c>
      <c r="B156" s="45">
        <v>18140.949219</v>
      </c>
      <c r="C156" s="45">
        <v>18210.150391</v>
      </c>
      <c r="D156" s="45">
        <v>18071.300781</v>
      </c>
      <c r="E156" s="45">
        <v>18109.449219</v>
      </c>
      <c r="F156" s="45">
        <v>18109.449219</v>
      </c>
      <c r="G156" s="45">
        <v>280400.0</v>
      </c>
      <c r="H156" s="46">
        <f t="shared" si="1"/>
        <v>1.000370066</v>
      </c>
      <c r="I156" s="46">
        <f t="shared" si="2"/>
        <v>0.0003700663711</v>
      </c>
      <c r="J156" s="58">
        <f t="shared" si="3"/>
        <v>0.03700663711</v>
      </c>
      <c r="L156" s="77"/>
      <c r="M156" s="78"/>
      <c r="N156" s="78"/>
      <c r="O156" s="78"/>
      <c r="P156" s="78"/>
      <c r="Q156" s="78"/>
      <c r="R156" s="78"/>
      <c r="S156" s="78"/>
      <c r="T156" s="78"/>
    </row>
    <row r="157">
      <c r="A157" s="44">
        <v>44516.0</v>
      </c>
      <c r="B157" s="45">
        <v>18127.050781</v>
      </c>
      <c r="C157" s="45">
        <v>18132.650391</v>
      </c>
      <c r="D157" s="45">
        <v>17958.800781</v>
      </c>
      <c r="E157" s="45">
        <v>17999.199219</v>
      </c>
      <c r="F157" s="45">
        <v>17999.199219</v>
      </c>
      <c r="G157" s="45">
        <v>267400.0</v>
      </c>
      <c r="H157" s="46">
        <f t="shared" si="1"/>
        <v>0.993912018</v>
      </c>
      <c r="I157" s="46">
        <f t="shared" si="2"/>
        <v>-0.006087981952</v>
      </c>
      <c r="J157" s="56">
        <f t="shared" si="3"/>
        <v>-0.6087981952</v>
      </c>
      <c r="L157" s="77"/>
      <c r="M157" s="78"/>
      <c r="N157" s="78"/>
      <c r="O157" s="78"/>
      <c r="P157" s="78"/>
      <c r="Q157" s="78"/>
      <c r="R157" s="78"/>
      <c r="S157" s="78"/>
      <c r="T157" s="78"/>
    </row>
    <row r="158">
      <c r="A158" s="44">
        <v>44517.0</v>
      </c>
      <c r="B158" s="45">
        <v>17939.349609</v>
      </c>
      <c r="C158" s="45">
        <v>18022.650391</v>
      </c>
      <c r="D158" s="45">
        <v>17879.25</v>
      </c>
      <c r="E158" s="45">
        <v>17898.650391</v>
      </c>
      <c r="F158" s="45">
        <v>17898.650391</v>
      </c>
      <c r="G158" s="45">
        <v>295700.0</v>
      </c>
      <c r="H158" s="46">
        <f t="shared" si="1"/>
        <v>0.9944137055</v>
      </c>
      <c r="I158" s="46">
        <f t="shared" si="2"/>
        <v>-0.005586294522</v>
      </c>
      <c r="J158" s="56">
        <f t="shared" si="3"/>
        <v>-0.5586294522</v>
      </c>
      <c r="L158" s="77"/>
      <c r="M158" s="78"/>
      <c r="N158" s="78"/>
      <c r="O158" s="78"/>
      <c r="P158" s="78"/>
      <c r="Q158" s="78"/>
      <c r="R158" s="78"/>
      <c r="S158" s="78"/>
      <c r="T158" s="78"/>
    </row>
    <row r="159">
      <c r="A159" s="44">
        <v>44518.0</v>
      </c>
      <c r="B159" s="45">
        <v>17890.550781</v>
      </c>
      <c r="C159" s="45">
        <v>17945.599609</v>
      </c>
      <c r="D159" s="45">
        <v>17688.5</v>
      </c>
      <c r="E159" s="45">
        <v>17764.800781</v>
      </c>
      <c r="F159" s="45">
        <v>17764.800781</v>
      </c>
      <c r="G159" s="45">
        <v>278400.0</v>
      </c>
      <c r="H159" s="46">
        <f t="shared" si="1"/>
        <v>0.9925218043</v>
      </c>
      <c r="I159" s="46">
        <f t="shared" si="2"/>
        <v>-0.007478195678</v>
      </c>
      <c r="J159" s="56">
        <f t="shared" si="3"/>
        <v>-0.7478195678</v>
      </c>
      <c r="L159" s="77"/>
      <c r="M159" s="78"/>
      <c r="N159" s="78"/>
      <c r="O159" s="78"/>
      <c r="P159" s="78"/>
      <c r="Q159" s="78"/>
      <c r="R159" s="78"/>
      <c r="S159" s="78"/>
      <c r="T159" s="78"/>
    </row>
    <row r="160">
      <c r="A160" s="44">
        <v>44522.0</v>
      </c>
      <c r="B160" s="45">
        <v>17796.25</v>
      </c>
      <c r="C160" s="45">
        <v>17805.25</v>
      </c>
      <c r="D160" s="45">
        <v>17280.449219</v>
      </c>
      <c r="E160" s="45">
        <v>17416.550781</v>
      </c>
      <c r="F160" s="45">
        <v>17416.550781</v>
      </c>
      <c r="G160" s="45">
        <v>356400.0</v>
      </c>
      <c r="H160" s="46">
        <f t="shared" si="1"/>
        <v>0.9803966279</v>
      </c>
      <c r="I160" s="46">
        <f t="shared" si="2"/>
        <v>-0.0196033721</v>
      </c>
      <c r="J160" s="56">
        <f t="shared" si="3"/>
        <v>-1.96033721</v>
      </c>
      <c r="L160" s="77"/>
      <c r="M160" s="78"/>
      <c r="N160" s="78"/>
      <c r="O160" s="78"/>
      <c r="P160" s="78"/>
      <c r="Q160" s="78"/>
      <c r="R160" s="78"/>
      <c r="S160" s="78"/>
      <c r="T160" s="78"/>
    </row>
    <row r="161">
      <c r="A161" s="44">
        <v>44523.0</v>
      </c>
      <c r="B161" s="45">
        <v>17281.75</v>
      </c>
      <c r="C161" s="45">
        <v>17553.699219</v>
      </c>
      <c r="D161" s="45">
        <v>17216.099609</v>
      </c>
      <c r="E161" s="45">
        <v>17503.349609</v>
      </c>
      <c r="F161" s="45">
        <v>17503.349609</v>
      </c>
      <c r="G161" s="45">
        <v>308800.0</v>
      </c>
      <c r="H161" s="46">
        <f t="shared" si="1"/>
        <v>1.004983698</v>
      </c>
      <c r="I161" s="46">
        <f t="shared" si="2"/>
        <v>0.004983697926</v>
      </c>
      <c r="J161" s="58">
        <f t="shared" si="3"/>
        <v>0.4983697926</v>
      </c>
      <c r="L161" s="77"/>
      <c r="M161" s="78"/>
      <c r="N161" s="78"/>
      <c r="O161" s="78"/>
      <c r="P161" s="78"/>
      <c r="Q161" s="78"/>
      <c r="R161" s="78"/>
      <c r="S161" s="78"/>
      <c r="T161" s="78"/>
    </row>
    <row r="162">
      <c r="A162" s="44">
        <v>44524.0</v>
      </c>
      <c r="B162" s="45">
        <v>17550.050781</v>
      </c>
      <c r="C162" s="45">
        <v>17600.599609</v>
      </c>
      <c r="D162" s="45">
        <v>17354.0</v>
      </c>
      <c r="E162" s="45">
        <v>17415.050781</v>
      </c>
      <c r="F162" s="45">
        <v>17415.050781</v>
      </c>
      <c r="G162" s="45">
        <v>298100.0</v>
      </c>
      <c r="H162" s="46">
        <f t="shared" si="1"/>
        <v>0.9949553183</v>
      </c>
      <c r="I162" s="46">
        <f t="shared" si="2"/>
        <v>-0.005044681731</v>
      </c>
      <c r="J162" s="56">
        <f t="shared" si="3"/>
        <v>-0.5044681731</v>
      </c>
      <c r="L162" s="77"/>
      <c r="M162" s="78"/>
      <c r="N162" s="78"/>
      <c r="O162" s="78"/>
      <c r="P162" s="78"/>
      <c r="Q162" s="78"/>
      <c r="R162" s="78"/>
      <c r="S162" s="78"/>
      <c r="T162" s="78"/>
    </row>
    <row r="163">
      <c r="A163" s="44">
        <v>44525.0</v>
      </c>
      <c r="B163" s="45">
        <v>17417.300781</v>
      </c>
      <c r="C163" s="45">
        <v>17564.349609</v>
      </c>
      <c r="D163" s="45">
        <v>17351.699219</v>
      </c>
      <c r="E163" s="45">
        <v>17536.25</v>
      </c>
      <c r="F163" s="45">
        <v>17536.25</v>
      </c>
      <c r="G163" s="45">
        <v>255900.0</v>
      </c>
      <c r="H163" s="46">
        <f t="shared" si="1"/>
        <v>1.006959453</v>
      </c>
      <c r="I163" s="46">
        <f t="shared" si="2"/>
        <v>0.006959452517</v>
      </c>
      <c r="J163" s="58">
        <f t="shared" si="3"/>
        <v>0.6959452517</v>
      </c>
      <c r="L163" s="77"/>
      <c r="M163" s="78"/>
      <c r="N163" s="78"/>
      <c r="O163" s="78"/>
      <c r="P163" s="78"/>
      <c r="Q163" s="78"/>
      <c r="R163" s="78"/>
      <c r="S163" s="78"/>
      <c r="T163" s="78"/>
    </row>
    <row r="164">
      <c r="A164" s="44">
        <v>44526.0</v>
      </c>
      <c r="B164" s="45">
        <v>17338.75</v>
      </c>
      <c r="C164" s="45">
        <v>17355.400391</v>
      </c>
      <c r="D164" s="45">
        <v>16985.699219</v>
      </c>
      <c r="E164" s="45">
        <v>17026.449219</v>
      </c>
      <c r="F164" s="45">
        <v>17026.449219</v>
      </c>
      <c r="G164" s="45">
        <v>356300.0</v>
      </c>
      <c r="H164" s="46">
        <f t="shared" si="1"/>
        <v>0.9709287458</v>
      </c>
      <c r="I164" s="46">
        <f t="shared" si="2"/>
        <v>-0.02907125417</v>
      </c>
      <c r="J164" s="56">
        <f t="shared" si="3"/>
        <v>-2.907125417</v>
      </c>
      <c r="L164" s="77"/>
      <c r="M164" s="78"/>
      <c r="N164" s="78"/>
      <c r="O164" s="78"/>
      <c r="P164" s="78"/>
      <c r="Q164" s="78"/>
      <c r="R164" s="78"/>
      <c r="S164" s="78"/>
      <c r="T164" s="78"/>
    </row>
    <row r="165">
      <c r="A165" s="44">
        <v>44529.0</v>
      </c>
      <c r="B165" s="45">
        <v>17055.800781</v>
      </c>
      <c r="C165" s="45">
        <v>17160.699219</v>
      </c>
      <c r="D165" s="45">
        <v>16782.400391</v>
      </c>
      <c r="E165" s="45">
        <v>17053.949219</v>
      </c>
      <c r="F165" s="45">
        <v>17053.949219</v>
      </c>
      <c r="G165" s="45">
        <v>348900.0</v>
      </c>
      <c r="H165" s="46">
        <f t="shared" si="1"/>
        <v>1.001615134</v>
      </c>
      <c r="I165" s="46">
        <f t="shared" si="2"/>
        <v>0.001615134174</v>
      </c>
      <c r="J165" s="58">
        <f t="shared" si="3"/>
        <v>0.1615134174</v>
      </c>
      <c r="L165" s="77"/>
      <c r="M165" s="78"/>
      <c r="N165" s="78"/>
      <c r="O165" s="78"/>
      <c r="P165" s="78"/>
      <c r="Q165" s="78"/>
      <c r="R165" s="78"/>
      <c r="S165" s="78"/>
      <c r="T165" s="78"/>
    </row>
    <row r="166">
      <c r="A166" s="44">
        <v>44530.0</v>
      </c>
      <c r="B166" s="45">
        <v>17051.150391</v>
      </c>
      <c r="C166" s="45">
        <v>17324.650391</v>
      </c>
      <c r="D166" s="45">
        <v>16931.400391</v>
      </c>
      <c r="E166" s="45">
        <v>16983.199219</v>
      </c>
      <c r="F166" s="45">
        <v>16983.199219</v>
      </c>
      <c r="G166" s="45">
        <v>498000.0</v>
      </c>
      <c r="H166" s="46">
        <f t="shared" si="1"/>
        <v>0.9958514008</v>
      </c>
      <c r="I166" s="46">
        <f t="shared" si="2"/>
        <v>-0.004148599195</v>
      </c>
      <c r="J166" s="56">
        <f t="shared" si="3"/>
        <v>-0.4148599195</v>
      </c>
      <c r="L166" s="77"/>
      <c r="M166" s="78"/>
      <c r="N166" s="78"/>
      <c r="O166" s="78"/>
      <c r="P166" s="78"/>
      <c r="Q166" s="78"/>
      <c r="R166" s="78"/>
      <c r="S166" s="78"/>
      <c r="T166" s="78"/>
    </row>
    <row r="167">
      <c r="A167" s="44">
        <v>44531.0</v>
      </c>
      <c r="B167" s="45">
        <v>17104.400391</v>
      </c>
      <c r="C167" s="45">
        <v>17213.050781</v>
      </c>
      <c r="D167" s="45">
        <v>17064.25</v>
      </c>
      <c r="E167" s="45">
        <v>17166.900391</v>
      </c>
      <c r="F167" s="45">
        <v>17166.900391</v>
      </c>
      <c r="G167" s="45">
        <v>295500.0</v>
      </c>
      <c r="H167" s="46">
        <f t="shared" si="1"/>
        <v>1.010816641</v>
      </c>
      <c r="I167" s="46">
        <f t="shared" si="2"/>
        <v>0.01081664118</v>
      </c>
      <c r="J167" s="58">
        <f t="shared" si="3"/>
        <v>1.081664118</v>
      </c>
      <c r="L167" s="77"/>
      <c r="M167" s="78"/>
      <c r="N167" s="78"/>
      <c r="O167" s="78"/>
      <c r="P167" s="78"/>
      <c r="Q167" s="78"/>
      <c r="R167" s="78"/>
      <c r="S167" s="78"/>
      <c r="T167" s="78"/>
    </row>
    <row r="168">
      <c r="A168" s="44">
        <v>44532.0</v>
      </c>
      <c r="B168" s="45">
        <v>17183.199219</v>
      </c>
      <c r="C168" s="45">
        <v>17420.349609</v>
      </c>
      <c r="D168" s="45">
        <v>17149.300781</v>
      </c>
      <c r="E168" s="45">
        <v>17401.650391</v>
      </c>
      <c r="F168" s="45">
        <v>17401.650391</v>
      </c>
      <c r="G168" s="45">
        <v>279900.0</v>
      </c>
      <c r="H168" s="46">
        <f t="shared" si="1"/>
        <v>1.013674571</v>
      </c>
      <c r="I168" s="46">
        <f t="shared" si="2"/>
        <v>0.0136745711</v>
      </c>
      <c r="J168" s="58">
        <f t="shared" si="3"/>
        <v>1.36745711</v>
      </c>
      <c r="L168" s="77"/>
      <c r="M168" s="78"/>
      <c r="N168" s="78"/>
      <c r="O168" s="78"/>
      <c r="P168" s="78"/>
      <c r="Q168" s="78"/>
      <c r="R168" s="78"/>
      <c r="S168" s="78"/>
      <c r="T168" s="78"/>
    </row>
    <row r="169">
      <c r="A169" s="44">
        <v>44533.0</v>
      </c>
      <c r="B169" s="45">
        <v>17424.900391</v>
      </c>
      <c r="C169" s="45">
        <v>17489.800781</v>
      </c>
      <c r="D169" s="45">
        <v>17180.800781</v>
      </c>
      <c r="E169" s="45">
        <v>17196.699219</v>
      </c>
      <c r="F169" s="45">
        <v>17196.699219</v>
      </c>
      <c r="G169" s="45">
        <v>292500.0</v>
      </c>
      <c r="H169" s="46">
        <f t="shared" si="1"/>
        <v>0.9882223141</v>
      </c>
      <c r="I169" s="46">
        <f t="shared" si="2"/>
        <v>-0.01177768587</v>
      </c>
      <c r="J169" s="56">
        <f t="shared" si="3"/>
        <v>-1.177768587</v>
      </c>
      <c r="L169" s="77"/>
      <c r="M169" s="78"/>
      <c r="N169" s="78"/>
      <c r="O169" s="78"/>
      <c r="P169" s="78"/>
      <c r="Q169" s="78"/>
      <c r="R169" s="78"/>
      <c r="S169" s="78"/>
      <c r="T169" s="78"/>
    </row>
    <row r="170">
      <c r="A170" s="44">
        <v>44536.0</v>
      </c>
      <c r="B170" s="45">
        <v>17209.050781</v>
      </c>
      <c r="C170" s="45">
        <v>17216.75</v>
      </c>
      <c r="D170" s="45">
        <v>16891.699219</v>
      </c>
      <c r="E170" s="45">
        <v>16912.25</v>
      </c>
      <c r="F170" s="45">
        <v>16912.25</v>
      </c>
      <c r="G170" s="45">
        <v>231700.0</v>
      </c>
      <c r="H170" s="46">
        <f t="shared" si="1"/>
        <v>0.9834590804</v>
      </c>
      <c r="I170" s="46">
        <f t="shared" si="2"/>
        <v>-0.01654091959</v>
      </c>
      <c r="J170" s="56">
        <f t="shared" si="3"/>
        <v>-1.654091959</v>
      </c>
      <c r="L170" s="77"/>
      <c r="M170" s="78"/>
      <c r="N170" s="78"/>
      <c r="O170" s="78"/>
      <c r="P170" s="78"/>
      <c r="Q170" s="78"/>
      <c r="R170" s="78"/>
      <c r="S170" s="78"/>
      <c r="T170" s="78"/>
    </row>
    <row r="171">
      <c r="A171" s="44">
        <v>44537.0</v>
      </c>
      <c r="B171" s="45">
        <v>17044.099609</v>
      </c>
      <c r="C171" s="45">
        <v>17251.650391</v>
      </c>
      <c r="D171" s="45">
        <v>16987.75</v>
      </c>
      <c r="E171" s="45">
        <v>17176.699219</v>
      </c>
      <c r="F171" s="45">
        <v>17176.699219</v>
      </c>
      <c r="G171" s="45">
        <v>254100.0</v>
      </c>
      <c r="H171" s="46">
        <f t="shared" si="1"/>
        <v>1.015636549</v>
      </c>
      <c r="I171" s="46">
        <f t="shared" si="2"/>
        <v>0.0156365486</v>
      </c>
      <c r="J171" s="58">
        <f t="shared" si="3"/>
        <v>1.56365486</v>
      </c>
      <c r="L171" s="77"/>
      <c r="M171" s="78"/>
      <c r="N171" s="78"/>
      <c r="O171" s="78"/>
      <c r="P171" s="78"/>
      <c r="Q171" s="78"/>
      <c r="R171" s="78"/>
      <c r="S171" s="78"/>
      <c r="T171" s="78"/>
    </row>
    <row r="172">
      <c r="A172" s="44">
        <v>44538.0</v>
      </c>
      <c r="B172" s="45">
        <v>17315.25</v>
      </c>
      <c r="C172" s="45">
        <v>17484.599609</v>
      </c>
      <c r="D172" s="45">
        <v>17308.949219</v>
      </c>
      <c r="E172" s="45">
        <v>17469.75</v>
      </c>
      <c r="F172" s="45">
        <v>17469.75</v>
      </c>
      <c r="G172" s="45">
        <v>257800.0</v>
      </c>
      <c r="H172" s="46">
        <f t="shared" si="1"/>
        <v>1.017060949</v>
      </c>
      <c r="I172" s="46">
        <f t="shared" si="2"/>
        <v>0.01706094851</v>
      </c>
      <c r="J172" s="58">
        <f t="shared" si="3"/>
        <v>1.706094851</v>
      </c>
      <c r="L172" s="77"/>
      <c r="M172" s="78"/>
      <c r="N172" s="78"/>
      <c r="O172" s="78"/>
      <c r="P172" s="78"/>
      <c r="Q172" s="78"/>
      <c r="R172" s="78"/>
      <c r="S172" s="78"/>
      <c r="T172" s="78"/>
    </row>
    <row r="173">
      <c r="A173" s="44">
        <v>44539.0</v>
      </c>
      <c r="B173" s="45">
        <v>17524.400391</v>
      </c>
      <c r="C173" s="45">
        <v>17543.25</v>
      </c>
      <c r="D173" s="45">
        <v>17379.599609</v>
      </c>
      <c r="E173" s="45">
        <v>17516.849609</v>
      </c>
      <c r="F173" s="45">
        <v>17516.849609</v>
      </c>
      <c r="G173" s="45">
        <v>237200.0</v>
      </c>
      <c r="H173" s="46">
        <f t="shared" si="1"/>
        <v>1.002696067</v>
      </c>
      <c r="I173" s="46">
        <f t="shared" si="2"/>
        <v>0.002696066572</v>
      </c>
      <c r="J173" s="58">
        <f t="shared" si="3"/>
        <v>0.2696066572</v>
      </c>
      <c r="L173" s="77"/>
      <c r="M173" s="78"/>
      <c r="N173" s="78"/>
      <c r="O173" s="78"/>
      <c r="P173" s="78"/>
      <c r="Q173" s="78"/>
      <c r="R173" s="78"/>
      <c r="S173" s="78"/>
      <c r="T173" s="78"/>
    </row>
    <row r="174">
      <c r="A174" s="44">
        <v>44540.0</v>
      </c>
      <c r="B174" s="45">
        <v>17476.050781</v>
      </c>
      <c r="C174" s="45">
        <v>17534.349609</v>
      </c>
      <c r="D174" s="45">
        <v>17405.25</v>
      </c>
      <c r="E174" s="45">
        <v>17511.300781</v>
      </c>
      <c r="F174" s="45">
        <v>17511.300781</v>
      </c>
      <c r="G174" s="45">
        <v>204500.0</v>
      </c>
      <c r="H174" s="46">
        <f t="shared" si="1"/>
        <v>0.9996832291</v>
      </c>
      <c r="I174" s="46">
        <f t="shared" si="2"/>
        <v>-0.0003167708877</v>
      </c>
      <c r="J174" s="56">
        <f t="shared" si="3"/>
        <v>-0.03167708877</v>
      </c>
      <c r="L174" s="77"/>
      <c r="M174" s="78"/>
      <c r="N174" s="78"/>
      <c r="O174" s="78"/>
      <c r="P174" s="78"/>
      <c r="Q174" s="78"/>
      <c r="R174" s="78"/>
      <c r="S174" s="78"/>
      <c r="T174" s="78"/>
    </row>
    <row r="175">
      <c r="A175" s="44">
        <v>44543.0</v>
      </c>
      <c r="B175" s="45">
        <v>17619.099609</v>
      </c>
      <c r="C175" s="45">
        <v>17639.5</v>
      </c>
      <c r="D175" s="45">
        <v>17355.949219</v>
      </c>
      <c r="E175" s="45">
        <v>17368.25</v>
      </c>
      <c r="F175" s="45">
        <v>17368.25</v>
      </c>
      <c r="G175" s="45">
        <v>256600.0</v>
      </c>
      <c r="H175" s="46">
        <f t="shared" si="1"/>
        <v>0.9918309449</v>
      </c>
      <c r="I175" s="46">
        <f t="shared" si="2"/>
        <v>-0.008169055103</v>
      </c>
      <c r="J175" s="56">
        <f t="shared" si="3"/>
        <v>-0.8169055103</v>
      </c>
      <c r="L175" s="77"/>
      <c r="M175" s="78"/>
      <c r="N175" s="78"/>
      <c r="O175" s="78"/>
      <c r="P175" s="78"/>
      <c r="Q175" s="78"/>
      <c r="R175" s="78"/>
      <c r="S175" s="78"/>
      <c r="T175" s="78"/>
    </row>
    <row r="176">
      <c r="A176" s="44">
        <v>44544.0</v>
      </c>
      <c r="B176" s="45">
        <v>17283.199219</v>
      </c>
      <c r="C176" s="45">
        <v>17376.199219</v>
      </c>
      <c r="D176" s="45">
        <v>17225.800781</v>
      </c>
      <c r="E176" s="45">
        <v>17324.900391</v>
      </c>
      <c r="F176" s="45">
        <v>17324.900391</v>
      </c>
      <c r="G176" s="45">
        <v>271000.0</v>
      </c>
      <c r="H176" s="46">
        <f t="shared" si="1"/>
        <v>0.9975040888</v>
      </c>
      <c r="I176" s="46">
        <f t="shared" si="2"/>
        <v>-0.00249591116</v>
      </c>
      <c r="J176" s="56">
        <f t="shared" si="3"/>
        <v>-0.249591116</v>
      </c>
      <c r="L176" s="77"/>
      <c r="M176" s="78"/>
      <c r="N176" s="78"/>
      <c r="O176" s="78"/>
      <c r="P176" s="78"/>
      <c r="Q176" s="78"/>
      <c r="R176" s="78"/>
      <c r="S176" s="78"/>
      <c r="T176" s="78"/>
    </row>
    <row r="177">
      <c r="A177" s="44">
        <v>44545.0</v>
      </c>
      <c r="B177" s="45">
        <v>17323.650391</v>
      </c>
      <c r="C177" s="45">
        <v>17351.199219</v>
      </c>
      <c r="D177" s="45">
        <v>17192.199219</v>
      </c>
      <c r="E177" s="45">
        <v>17221.400391</v>
      </c>
      <c r="F177" s="45">
        <v>17221.400391</v>
      </c>
      <c r="G177" s="45">
        <v>215000.0</v>
      </c>
      <c r="H177" s="46">
        <f t="shared" si="1"/>
        <v>0.9940259397</v>
      </c>
      <c r="I177" s="46">
        <f t="shared" si="2"/>
        <v>-0.005974060322</v>
      </c>
      <c r="J177" s="56">
        <f t="shared" si="3"/>
        <v>-0.5974060322</v>
      </c>
      <c r="L177" s="77"/>
      <c r="M177" s="78"/>
      <c r="N177" s="78"/>
      <c r="O177" s="78"/>
      <c r="P177" s="78"/>
      <c r="Q177" s="78"/>
      <c r="R177" s="78"/>
      <c r="S177" s="78"/>
      <c r="T177" s="78"/>
    </row>
    <row r="178">
      <c r="A178" s="44">
        <v>44546.0</v>
      </c>
      <c r="B178" s="45">
        <v>17373.0</v>
      </c>
      <c r="C178" s="45">
        <v>17379.349609</v>
      </c>
      <c r="D178" s="45">
        <v>17184.949219</v>
      </c>
      <c r="E178" s="45">
        <v>17248.400391</v>
      </c>
      <c r="F178" s="45">
        <v>17248.400391</v>
      </c>
      <c r="G178" s="45">
        <v>219500.0</v>
      </c>
      <c r="H178" s="46">
        <f t="shared" si="1"/>
        <v>1.001567817</v>
      </c>
      <c r="I178" s="46">
        <f t="shared" si="2"/>
        <v>0.00156781675</v>
      </c>
      <c r="J178" s="58">
        <f t="shared" si="3"/>
        <v>0.156781675</v>
      </c>
      <c r="L178" s="77"/>
      <c r="M178" s="78"/>
      <c r="N178" s="78"/>
      <c r="O178" s="78"/>
      <c r="P178" s="78"/>
      <c r="Q178" s="78"/>
      <c r="R178" s="78"/>
      <c r="S178" s="78"/>
      <c r="T178" s="78"/>
    </row>
    <row r="179">
      <c r="A179" s="44">
        <v>44547.0</v>
      </c>
      <c r="B179" s="45">
        <v>17276.0</v>
      </c>
      <c r="C179" s="45">
        <v>17298.150391</v>
      </c>
      <c r="D179" s="45">
        <v>16966.449219</v>
      </c>
      <c r="E179" s="45">
        <v>16985.199219</v>
      </c>
      <c r="F179" s="45">
        <v>16985.199219</v>
      </c>
      <c r="G179" s="45">
        <v>354600.0</v>
      </c>
      <c r="H179" s="46">
        <f t="shared" si="1"/>
        <v>0.984740546</v>
      </c>
      <c r="I179" s="46">
        <f t="shared" si="2"/>
        <v>-0.01525945398</v>
      </c>
      <c r="J179" s="56">
        <f t="shared" si="3"/>
        <v>-1.525945398</v>
      </c>
      <c r="L179" s="77"/>
      <c r="M179" s="78"/>
      <c r="N179" s="78"/>
      <c r="O179" s="78"/>
      <c r="P179" s="78"/>
      <c r="Q179" s="78"/>
      <c r="R179" s="78"/>
      <c r="S179" s="78"/>
      <c r="T179" s="78"/>
    </row>
    <row r="180">
      <c r="A180" s="44">
        <v>44550.0</v>
      </c>
      <c r="B180" s="45">
        <v>16824.25</v>
      </c>
      <c r="C180" s="45">
        <v>16840.099609</v>
      </c>
      <c r="D180" s="45">
        <v>16410.199219</v>
      </c>
      <c r="E180" s="45">
        <v>16614.199219</v>
      </c>
      <c r="F180" s="45">
        <v>16614.199219</v>
      </c>
      <c r="G180" s="45">
        <v>330600.0</v>
      </c>
      <c r="H180" s="46">
        <f t="shared" si="1"/>
        <v>0.9781574537</v>
      </c>
      <c r="I180" s="46">
        <f t="shared" si="2"/>
        <v>-0.02184254628</v>
      </c>
      <c r="J180" s="56">
        <f t="shared" si="3"/>
        <v>-2.184254628</v>
      </c>
      <c r="L180" s="77"/>
      <c r="M180" s="78"/>
      <c r="N180" s="78"/>
      <c r="O180" s="78"/>
      <c r="P180" s="78"/>
      <c r="Q180" s="78"/>
      <c r="R180" s="78"/>
      <c r="S180" s="78"/>
      <c r="T180" s="78"/>
    </row>
    <row r="181">
      <c r="A181" s="44">
        <v>44551.0</v>
      </c>
      <c r="B181" s="45">
        <v>16773.150391</v>
      </c>
      <c r="C181" s="45">
        <v>16936.400391</v>
      </c>
      <c r="D181" s="45">
        <v>16688.25</v>
      </c>
      <c r="E181" s="45">
        <v>16770.849609</v>
      </c>
      <c r="F181" s="45">
        <v>16770.849609</v>
      </c>
      <c r="G181" s="45">
        <v>241000.0</v>
      </c>
      <c r="H181" s="46">
        <f t="shared" si="1"/>
        <v>1.009428705</v>
      </c>
      <c r="I181" s="46">
        <f t="shared" si="2"/>
        <v>0.009428705406</v>
      </c>
      <c r="J181" s="58">
        <f t="shared" si="3"/>
        <v>0.9428705406</v>
      </c>
      <c r="L181" s="77"/>
      <c r="M181" s="78"/>
      <c r="N181" s="78"/>
      <c r="O181" s="78"/>
      <c r="P181" s="78"/>
      <c r="Q181" s="78"/>
      <c r="R181" s="78"/>
      <c r="S181" s="78"/>
      <c r="T181" s="78"/>
    </row>
    <row r="182">
      <c r="A182" s="44">
        <v>44552.0</v>
      </c>
      <c r="B182" s="45">
        <v>16865.550781</v>
      </c>
      <c r="C182" s="45">
        <v>16971.0</v>
      </c>
      <c r="D182" s="45">
        <v>16819.5</v>
      </c>
      <c r="E182" s="45">
        <v>16955.449219</v>
      </c>
      <c r="F182" s="45">
        <v>16955.449219</v>
      </c>
      <c r="G182" s="45">
        <v>207900.0</v>
      </c>
      <c r="H182" s="46">
        <f t="shared" si="1"/>
        <v>1.011007171</v>
      </c>
      <c r="I182" s="46">
        <f t="shared" si="2"/>
        <v>0.01100717103</v>
      </c>
      <c r="J182" s="58">
        <f t="shared" si="3"/>
        <v>1.100717103</v>
      </c>
      <c r="L182" s="77"/>
      <c r="M182" s="78"/>
      <c r="N182" s="78"/>
      <c r="O182" s="78"/>
      <c r="P182" s="78"/>
      <c r="Q182" s="78"/>
      <c r="R182" s="78"/>
      <c r="S182" s="78"/>
      <c r="T182" s="78"/>
    </row>
    <row r="183">
      <c r="A183" s="44">
        <v>44553.0</v>
      </c>
      <c r="B183" s="45">
        <v>17066.800781</v>
      </c>
      <c r="C183" s="45">
        <v>17118.650391</v>
      </c>
      <c r="D183" s="45">
        <v>17015.550781</v>
      </c>
      <c r="E183" s="45">
        <v>17072.599609</v>
      </c>
      <c r="F183" s="45">
        <v>17072.599609</v>
      </c>
      <c r="G183" s="45">
        <v>197000.0</v>
      </c>
      <c r="H183" s="46">
        <f t="shared" si="1"/>
        <v>1.006909306</v>
      </c>
      <c r="I183" s="46">
        <f t="shared" si="2"/>
        <v>0.006909306176</v>
      </c>
      <c r="J183" s="58">
        <f t="shared" si="3"/>
        <v>0.6909306176</v>
      </c>
      <c r="L183" s="77"/>
      <c r="M183" s="78"/>
      <c r="N183" s="78"/>
      <c r="O183" s="78"/>
      <c r="P183" s="78"/>
      <c r="Q183" s="78"/>
      <c r="R183" s="78"/>
      <c r="S183" s="78"/>
      <c r="T183" s="78"/>
    </row>
    <row r="184">
      <c r="A184" s="44">
        <v>44554.0</v>
      </c>
      <c r="B184" s="45">
        <v>17149.5</v>
      </c>
      <c r="C184" s="45">
        <v>17155.599609</v>
      </c>
      <c r="D184" s="45">
        <v>16909.599609</v>
      </c>
      <c r="E184" s="45">
        <v>17003.75</v>
      </c>
      <c r="F184" s="45">
        <v>17003.75</v>
      </c>
      <c r="G184" s="45">
        <v>182600.0</v>
      </c>
      <c r="H184" s="46">
        <f t="shared" si="1"/>
        <v>0.9959672451</v>
      </c>
      <c r="I184" s="46">
        <f t="shared" si="2"/>
        <v>-0.004032754857</v>
      </c>
      <c r="J184" s="56">
        <f t="shared" si="3"/>
        <v>-0.4032754857</v>
      </c>
      <c r="L184" s="77"/>
      <c r="M184" s="78"/>
      <c r="N184" s="78"/>
      <c r="O184" s="78"/>
      <c r="P184" s="78"/>
      <c r="Q184" s="78"/>
      <c r="R184" s="78"/>
      <c r="S184" s="78"/>
      <c r="T184" s="78"/>
    </row>
    <row r="185">
      <c r="A185" s="44">
        <v>44557.0</v>
      </c>
      <c r="B185" s="45">
        <v>16937.75</v>
      </c>
      <c r="C185" s="45">
        <v>17112.050781</v>
      </c>
      <c r="D185" s="45">
        <v>16833.199219</v>
      </c>
      <c r="E185" s="45">
        <v>17086.25</v>
      </c>
      <c r="F185" s="45">
        <v>17086.25</v>
      </c>
      <c r="G185" s="45">
        <v>144800.0</v>
      </c>
      <c r="H185" s="46">
        <f t="shared" si="1"/>
        <v>1.004851871</v>
      </c>
      <c r="I185" s="46">
        <f t="shared" si="2"/>
        <v>0.004851870911</v>
      </c>
      <c r="J185" s="58">
        <f t="shared" si="3"/>
        <v>0.4851870911</v>
      </c>
      <c r="L185" s="77"/>
      <c r="M185" s="78"/>
      <c r="N185" s="78"/>
      <c r="O185" s="78"/>
      <c r="P185" s="78"/>
      <c r="Q185" s="78"/>
      <c r="R185" s="78"/>
      <c r="S185" s="78"/>
      <c r="T185" s="78"/>
    </row>
    <row r="186">
      <c r="A186" s="44">
        <v>44558.0</v>
      </c>
      <c r="B186" s="45">
        <v>17177.599609</v>
      </c>
      <c r="C186" s="45">
        <v>17250.25</v>
      </c>
      <c r="D186" s="45">
        <v>17161.150391</v>
      </c>
      <c r="E186" s="45">
        <v>17233.25</v>
      </c>
      <c r="F186" s="45">
        <v>17233.25</v>
      </c>
      <c r="G186" s="45">
        <v>176000.0</v>
      </c>
      <c r="H186" s="46">
        <f t="shared" si="1"/>
        <v>1.008603409</v>
      </c>
      <c r="I186" s="46">
        <f t="shared" si="2"/>
        <v>0.008603409174</v>
      </c>
      <c r="J186" s="58">
        <f t="shared" si="3"/>
        <v>0.8603409174</v>
      </c>
      <c r="L186" s="77"/>
      <c r="M186" s="78"/>
      <c r="N186" s="78"/>
      <c r="O186" s="78"/>
      <c r="P186" s="78"/>
      <c r="Q186" s="78"/>
      <c r="R186" s="78"/>
      <c r="S186" s="78"/>
      <c r="T186" s="78"/>
    </row>
    <row r="187">
      <c r="A187" s="44">
        <v>44559.0</v>
      </c>
      <c r="B187" s="45">
        <v>17220.099609</v>
      </c>
      <c r="C187" s="45">
        <v>17285.949219</v>
      </c>
      <c r="D187" s="45">
        <v>17176.650391</v>
      </c>
      <c r="E187" s="45">
        <v>17213.599609</v>
      </c>
      <c r="F187" s="45">
        <v>17213.599609</v>
      </c>
      <c r="G187" s="45">
        <v>161700.0</v>
      </c>
      <c r="H187" s="46">
        <f t="shared" si="1"/>
        <v>0.9988597397</v>
      </c>
      <c r="I187" s="46">
        <f t="shared" si="2"/>
        <v>-0.001140260311</v>
      </c>
      <c r="J187" s="56">
        <f t="shared" si="3"/>
        <v>-0.1140260311</v>
      </c>
      <c r="L187" s="40"/>
      <c r="M187" s="40"/>
      <c r="N187" s="40"/>
      <c r="O187" s="40"/>
      <c r="P187" s="40"/>
      <c r="Q187" s="40"/>
      <c r="R187" s="40"/>
      <c r="S187" s="40"/>
      <c r="T187" s="40"/>
    </row>
    <row r="188">
      <c r="A188" s="44">
        <v>44560.0</v>
      </c>
      <c r="B188" s="45">
        <v>17201.449219</v>
      </c>
      <c r="C188" s="45">
        <v>17264.050781</v>
      </c>
      <c r="D188" s="45">
        <v>17146.349609</v>
      </c>
      <c r="E188" s="45">
        <v>17203.949219</v>
      </c>
      <c r="F188" s="45">
        <v>17203.949219</v>
      </c>
      <c r="G188" s="45">
        <v>320800.0</v>
      </c>
      <c r="H188" s="46">
        <f t="shared" si="1"/>
        <v>0.9994393741</v>
      </c>
      <c r="I188" s="46">
        <f t="shared" si="2"/>
        <v>-0.0005606259132</v>
      </c>
      <c r="J188" s="56">
        <f t="shared" si="3"/>
        <v>-0.05606259132</v>
      </c>
      <c r="L188" s="77"/>
      <c r="M188" s="78"/>
      <c r="N188" s="78"/>
      <c r="O188" s="78"/>
      <c r="P188" s="78"/>
      <c r="Q188" s="78"/>
      <c r="R188" s="78"/>
      <c r="S188" s="78"/>
      <c r="T188" s="78"/>
    </row>
    <row r="189">
      <c r="A189" s="44">
        <v>44561.0</v>
      </c>
      <c r="B189" s="45">
        <v>17244.5</v>
      </c>
      <c r="C189" s="45">
        <v>17400.800781</v>
      </c>
      <c r="D189" s="45">
        <v>17238.5</v>
      </c>
      <c r="E189" s="45">
        <v>17354.050781</v>
      </c>
      <c r="F189" s="45">
        <v>17354.050781</v>
      </c>
      <c r="G189" s="45">
        <v>167000.0</v>
      </c>
      <c r="H189" s="46">
        <f t="shared" si="1"/>
        <v>1.008724832</v>
      </c>
      <c r="I189" s="46">
        <f t="shared" si="2"/>
        <v>0.008724831728</v>
      </c>
      <c r="J189" s="58">
        <f t="shared" si="3"/>
        <v>0.8724831728</v>
      </c>
      <c r="L189" s="77"/>
      <c r="M189" s="78"/>
      <c r="N189" s="78"/>
      <c r="O189" s="78"/>
      <c r="P189" s="78"/>
      <c r="Q189" s="78"/>
      <c r="R189" s="78"/>
      <c r="S189" s="78"/>
      <c r="T189" s="78"/>
    </row>
    <row r="190">
      <c r="A190" s="44">
        <v>44564.0</v>
      </c>
      <c r="B190" s="45">
        <v>17387.150391</v>
      </c>
      <c r="C190" s="45">
        <v>17646.650391</v>
      </c>
      <c r="D190" s="45">
        <v>17383.300781</v>
      </c>
      <c r="E190" s="45">
        <v>17625.699219</v>
      </c>
      <c r="F190" s="45">
        <v>17625.699219</v>
      </c>
      <c r="G190" s="45">
        <v>200500.0</v>
      </c>
      <c r="H190" s="46">
        <f t="shared" si="1"/>
        <v>1.015653316</v>
      </c>
      <c r="I190" s="46">
        <f t="shared" si="2"/>
        <v>0.01565331584</v>
      </c>
      <c r="J190" s="58">
        <f t="shared" si="3"/>
        <v>1.565331584</v>
      </c>
      <c r="L190" s="77"/>
      <c r="M190" s="78"/>
      <c r="N190" s="78"/>
      <c r="O190" s="78"/>
      <c r="P190" s="78"/>
      <c r="Q190" s="78"/>
      <c r="R190" s="78"/>
      <c r="S190" s="78"/>
      <c r="T190" s="78"/>
    </row>
    <row r="191">
      <c r="A191" s="44">
        <v>44565.0</v>
      </c>
      <c r="B191" s="45">
        <v>17681.400391</v>
      </c>
      <c r="C191" s="45">
        <v>17827.599609</v>
      </c>
      <c r="D191" s="45">
        <v>17593.550781</v>
      </c>
      <c r="E191" s="45">
        <v>17805.25</v>
      </c>
      <c r="F191" s="45">
        <v>17805.25</v>
      </c>
      <c r="G191" s="45">
        <v>247400.0</v>
      </c>
      <c r="H191" s="46">
        <f t="shared" si="1"/>
        <v>1.010186874</v>
      </c>
      <c r="I191" s="46">
        <f t="shared" si="2"/>
        <v>0.01018687422</v>
      </c>
      <c r="J191" s="58">
        <f t="shared" si="3"/>
        <v>1.018687422</v>
      </c>
      <c r="L191" s="77"/>
      <c r="M191" s="78"/>
      <c r="N191" s="78"/>
      <c r="O191" s="78"/>
      <c r="P191" s="78"/>
      <c r="Q191" s="78"/>
      <c r="R191" s="78"/>
      <c r="S191" s="78"/>
      <c r="T191" s="78"/>
    </row>
    <row r="192">
      <c r="A192" s="44">
        <v>44566.0</v>
      </c>
      <c r="B192" s="45">
        <v>17820.099609</v>
      </c>
      <c r="C192" s="45">
        <v>17944.699219</v>
      </c>
      <c r="D192" s="45">
        <v>17748.849609</v>
      </c>
      <c r="E192" s="45">
        <v>17925.25</v>
      </c>
      <c r="F192" s="45">
        <v>17925.25</v>
      </c>
      <c r="G192" s="45">
        <v>251500.0</v>
      </c>
      <c r="H192" s="46">
        <f t="shared" si="1"/>
        <v>1.006739585</v>
      </c>
      <c r="I192" s="46">
        <f t="shared" si="2"/>
        <v>0.006739585235</v>
      </c>
      <c r="J192" s="58">
        <f t="shared" si="3"/>
        <v>0.6739585235</v>
      </c>
      <c r="L192" s="77"/>
      <c r="M192" s="78"/>
      <c r="N192" s="78"/>
      <c r="O192" s="78"/>
      <c r="P192" s="78"/>
      <c r="Q192" s="78"/>
      <c r="R192" s="78"/>
      <c r="S192" s="78"/>
      <c r="T192" s="78"/>
    </row>
    <row r="193">
      <c r="A193" s="44">
        <v>44567.0</v>
      </c>
      <c r="B193" s="45">
        <v>17768.5</v>
      </c>
      <c r="C193" s="45">
        <v>17797.949219</v>
      </c>
      <c r="D193" s="45">
        <v>17655.550781</v>
      </c>
      <c r="E193" s="45">
        <v>17745.900391</v>
      </c>
      <c r="F193" s="45">
        <v>17745.900391</v>
      </c>
      <c r="G193" s="45">
        <v>236500.0</v>
      </c>
      <c r="H193" s="46">
        <f t="shared" si="1"/>
        <v>0.9899945826</v>
      </c>
      <c r="I193" s="46">
        <f t="shared" si="2"/>
        <v>-0.01000541744</v>
      </c>
      <c r="J193" s="56">
        <f t="shared" si="3"/>
        <v>-1.000541744</v>
      </c>
      <c r="L193" s="77"/>
      <c r="M193" s="78"/>
      <c r="N193" s="78"/>
      <c r="O193" s="78"/>
      <c r="P193" s="78"/>
      <c r="Q193" s="78"/>
      <c r="R193" s="78"/>
      <c r="S193" s="78"/>
      <c r="T193" s="78"/>
    </row>
    <row r="194">
      <c r="A194" s="44">
        <v>44568.0</v>
      </c>
      <c r="B194" s="45">
        <v>17797.599609</v>
      </c>
      <c r="C194" s="45">
        <v>17905.0</v>
      </c>
      <c r="D194" s="45">
        <v>17704.550781</v>
      </c>
      <c r="E194" s="45">
        <v>17812.699219</v>
      </c>
      <c r="F194" s="45">
        <v>17812.699219</v>
      </c>
      <c r="G194" s="45">
        <v>239300.0</v>
      </c>
      <c r="H194" s="46">
        <f t="shared" si="1"/>
        <v>1.003764184</v>
      </c>
      <c r="I194" s="46">
        <f t="shared" si="2"/>
        <v>0.003764183644</v>
      </c>
      <c r="J194" s="58">
        <f t="shared" si="3"/>
        <v>0.3764183644</v>
      </c>
      <c r="L194" s="77"/>
      <c r="M194" s="78"/>
      <c r="N194" s="78"/>
      <c r="O194" s="78"/>
      <c r="P194" s="78"/>
      <c r="Q194" s="78"/>
      <c r="R194" s="78"/>
      <c r="S194" s="78"/>
      <c r="T194" s="78"/>
    </row>
    <row r="195">
      <c r="A195" s="44">
        <v>44571.0</v>
      </c>
      <c r="B195" s="45">
        <v>17913.300781</v>
      </c>
      <c r="C195" s="45">
        <v>18017.449219</v>
      </c>
      <c r="D195" s="45">
        <v>17879.150391</v>
      </c>
      <c r="E195" s="45">
        <v>18003.300781</v>
      </c>
      <c r="F195" s="45">
        <v>18003.300781</v>
      </c>
      <c r="G195" s="45">
        <v>232400.0</v>
      </c>
      <c r="H195" s="46">
        <f t="shared" si="1"/>
        <v>1.010700319</v>
      </c>
      <c r="I195" s="46">
        <f t="shared" si="2"/>
        <v>0.01070031889</v>
      </c>
      <c r="J195" s="58">
        <f t="shared" si="3"/>
        <v>1.070031889</v>
      </c>
      <c r="L195" s="77"/>
      <c r="M195" s="78"/>
      <c r="N195" s="78"/>
      <c r="O195" s="78"/>
      <c r="P195" s="78"/>
      <c r="Q195" s="78"/>
      <c r="R195" s="78"/>
      <c r="S195" s="78"/>
      <c r="T195" s="78"/>
    </row>
    <row r="196">
      <c r="A196" s="44">
        <v>44572.0</v>
      </c>
      <c r="B196" s="45">
        <v>17997.75</v>
      </c>
      <c r="C196" s="45">
        <v>18081.25</v>
      </c>
      <c r="D196" s="45">
        <v>17964.400391</v>
      </c>
      <c r="E196" s="45">
        <v>18055.75</v>
      </c>
      <c r="F196" s="45">
        <v>18055.75</v>
      </c>
      <c r="G196" s="45">
        <v>220200.0</v>
      </c>
      <c r="H196" s="46">
        <f t="shared" si="1"/>
        <v>1.002913311</v>
      </c>
      <c r="I196" s="46">
        <f t="shared" si="2"/>
        <v>0.002913311267</v>
      </c>
      <c r="J196" s="58">
        <f t="shared" si="3"/>
        <v>0.2913311267</v>
      </c>
      <c r="L196" s="77"/>
      <c r="M196" s="78"/>
      <c r="N196" s="78"/>
      <c r="O196" s="78"/>
      <c r="P196" s="78"/>
      <c r="Q196" s="78"/>
      <c r="R196" s="78"/>
      <c r="S196" s="78"/>
      <c r="T196" s="78"/>
    </row>
    <row r="197">
      <c r="A197" s="44">
        <v>44573.0</v>
      </c>
      <c r="B197" s="45">
        <v>18170.400391</v>
      </c>
      <c r="C197" s="45">
        <v>18227.949219</v>
      </c>
      <c r="D197" s="45">
        <v>18128.800781</v>
      </c>
      <c r="E197" s="45">
        <v>18212.349609</v>
      </c>
      <c r="F197" s="45">
        <v>18212.349609</v>
      </c>
      <c r="G197" s="45">
        <v>245000.0</v>
      </c>
      <c r="H197" s="46">
        <f t="shared" si="1"/>
        <v>1.008673116</v>
      </c>
      <c r="I197" s="46">
        <f t="shared" si="2"/>
        <v>0.008673115711</v>
      </c>
      <c r="J197" s="58">
        <f t="shared" si="3"/>
        <v>0.8673115711</v>
      </c>
      <c r="L197" s="77"/>
      <c r="M197" s="78"/>
      <c r="N197" s="78"/>
      <c r="O197" s="78"/>
      <c r="P197" s="78"/>
      <c r="Q197" s="78"/>
      <c r="R197" s="78"/>
      <c r="S197" s="78"/>
      <c r="T197" s="78"/>
    </row>
    <row r="198">
      <c r="A198" s="44">
        <v>44574.0</v>
      </c>
      <c r="B198" s="45">
        <v>18257.0</v>
      </c>
      <c r="C198" s="45">
        <v>18272.25</v>
      </c>
      <c r="D198" s="45">
        <v>18163.800781</v>
      </c>
      <c r="E198" s="45">
        <v>18257.800781</v>
      </c>
      <c r="F198" s="45">
        <v>18257.800781</v>
      </c>
      <c r="G198" s="45">
        <v>303700.0</v>
      </c>
      <c r="H198" s="46">
        <f t="shared" si="1"/>
        <v>1.002495624</v>
      </c>
      <c r="I198" s="46">
        <f t="shared" si="2"/>
        <v>0.002495623738</v>
      </c>
      <c r="J198" s="58">
        <f t="shared" si="3"/>
        <v>0.2495623738</v>
      </c>
      <c r="L198" s="77"/>
      <c r="M198" s="78"/>
      <c r="N198" s="78"/>
      <c r="O198" s="78"/>
      <c r="P198" s="78"/>
      <c r="Q198" s="78"/>
      <c r="R198" s="78"/>
      <c r="S198" s="78"/>
      <c r="T198" s="78"/>
    </row>
    <row r="199">
      <c r="A199" s="44">
        <v>44575.0</v>
      </c>
      <c r="B199" s="45">
        <v>18185.0</v>
      </c>
      <c r="C199" s="45">
        <v>18286.949219</v>
      </c>
      <c r="D199" s="45">
        <v>18119.650391</v>
      </c>
      <c r="E199" s="45">
        <v>18255.75</v>
      </c>
      <c r="F199" s="45">
        <v>18255.75</v>
      </c>
      <c r="G199" s="45">
        <v>229500.0</v>
      </c>
      <c r="H199" s="46">
        <f t="shared" si="1"/>
        <v>0.9998876764</v>
      </c>
      <c r="I199" s="46">
        <f t="shared" si="2"/>
        <v>-0.0001123235501</v>
      </c>
      <c r="J199" s="56">
        <f t="shared" si="3"/>
        <v>-0.01123235501</v>
      </c>
      <c r="L199" s="77"/>
      <c r="M199" s="78"/>
      <c r="N199" s="78"/>
      <c r="O199" s="78"/>
      <c r="P199" s="78"/>
      <c r="Q199" s="78"/>
      <c r="R199" s="78"/>
      <c r="S199" s="78"/>
      <c r="T199" s="78"/>
    </row>
    <row r="200">
      <c r="A200" s="44">
        <v>44578.0</v>
      </c>
      <c r="B200" s="45">
        <v>18235.650391</v>
      </c>
      <c r="C200" s="45">
        <v>18321.550781</v>
      </c>
      <c r="D200" s="45">
        <v>18228.75</v>
      </c>
      <c r="E200" s="45">
        <v>18308.099609</v>
      </c>
      <c r="F200" s="45">
        <v>18308.099609</v>
      </c>
      <c r="G200" s="45">
        <v>266700.0</v>
      </c>
      <c r="H200" s="46">
        <f t="shared" si="1"/>
        <v>1.002867568</v>
      </c>
      <c r="I200" s="46">
        <f t="shared" si="2"/>
        <v>0.002867568246</v>
      </c>
      <c r="J200" s="58">
        <f t="shared" si="3"/>
        <v>0.2867568246</v>
      </c>
      <c r="L200" s="77"/>
      <c r="M200" s="78"/>
      <c r="N200" s="78"/>
      <c r="O200" s="78"/>
      <c r="P200" s="78"/>
      <c r="Q200" s="78"/>
      <c r="R200" s="78"/>
      <c r="S200" s="78"/>
      <c r="T200" s="78"/>
    </row>
    <row r="201">
      <c r="A201" s="44">
        <v>44579.0</v>
      </c>
      <c r="B201" s="45">
        <v>18337.199219</v>
      </c>
      <c r="C201" s="45">
        <v>18350.949219</v>
      </c>
      <c r="D201" s="45">
        <v>18085.900391</v>
      </c>
      <c r="E201" s="45">
        <v>18113.050781</v>
      </c>
      <c r="F201" s="45">
        <v>18113.050781</v>
      </c>
      <c r="G201" s="45">
        <v>227500.0</v>
      </c>
      <c r="H201" s="46">
        <f t="shared" si="1"/>
        <v>0.9893463094</v>
      </c>
      <c r="I201" s="46">
        <f t="shared" si="2"/>
        <v>-0.01065369056</v>
      </c>
      <c r="J201" s="56">
        <f t="shared" si="3"/>
        <v>-1.065369056</v>
      </c>
      <c r="L201" s="77"/>
      <c r="M201" s="78"/>
      <c r="N201" s="78"/>
      <c r="O201" s="78"/>
      <c r="P201" s="78"/>
      <c r="Q201" s="78"/>
      <c r="R201" s="78"/>
      <c r="S201" s="78"/>
      <c r="T201" s="78"/>
    </row>
    <row r="202">
      <c r="A202" s="44">
        <v>44580.0</v>
      </c>
      <c r="B202" s="45">
        <v>18129.199219</v>
      </c>
      <c r="C202" s="45">
        <v>18129.199219</v>
      </c>
      <c r="D202" s="45">
        <v>17884.900391</v>
      </c>
      <c r="E202" s="45">
        <v>17938.400391</v>
      </c>
      <c r="F202" s="45">
        <v>17938.400391</v>
      </c>
      <c r="G202" s="45">
        <v>276700.0</v>
      </c>
      <c r="H202" s="46">
        <f t="shared" si="1"/>
        <v>0.9903577596</v>
      </c>
      <c r="I202" s="46">
        <f t="shared" si="2"/>
        <v>-0.0096422404</v>
      </c>
      <c r="J202" s="56">
        <f t="shared" si="3"/>
        <v>-0.96422404</v>
      </c>
      <c r="L202" s="77"/>
      <c r="M202" s="78"/>
      <c r="N202" s="78"/>
      <c r="O202" s="78"/>
      <c r="P202" s="78"/>
      <c r="Q202" s="78"/>
      <c r="R202" s="78"/>
      <c r="S202" s="78"/>
      <c r="T202" s="78"/>
    </row>
    <row r="203">
      <c r="A203" s="44">
        <v>44581.0</v>
      </c>
      <c r="B203" s="45">
        <v>17921.0</v>
      </c>
      <c r="C203" s="45">
        <v>17943.699219</v>
      </c>
      <c r="D203" s="45">
        <v>17648.449219</v>
      </c>
      <c r="E203" s="45">
        <v>17757.0</v>
      </c>
      <c r="F203" s="45">
        <v>17757.0</v>
      </c>
      <c r="G203" s="45">
        <v>258100.0</v>
      </c>
      <c r="H203" s="46">
        <f t="shared" si="1"/>
        <v>0.9898875938</v>
      </c>
      <c r="I203" s="46">
        <f t="shared" si="2"/>
        <v>-0.01011240618</v>
      </c>
      <c r="J203" s="56">
        <f t="shared" si="3"/>
        <v>-1.011240618</v>
      </c>
      <c r="L203" s="77"/>
      <c r="M203" s="78"/>
      <c r="N203" s="78"/>
      <c r="O203" s="78"/>
      <c r="P203" s="78"/>
      <c r="Q203" s="78"/>
      <c r="R203" s="78"/>
      <c r="S203" s="78"/>
      <c r="T203" s="78"/>
    </row>
    <row r="204">
      <c r="A204" s="44">
        <v>44582.0</v>
      </c>
      <c r="B204" s="45">
        <v>17613.699219</v>
      </c>
      <c r="C204" s="45">
        <v>17707.599609</v>
      </c>
      <c r="D204" s="45">
        <v>17485.849609</v>
      </c>
      <c r="E204" s="45">
        <v>17617.150391</v>
      </c>
      <c r="F204" s="45">
        <v>17617.150391</v>
      </c>
      <c r="G204" s="45">
        <v>277600.0</v>
      </c>
      <c r="H204" s="46">
        <f t="shared" si="1"/>
        <v>0.9921242547</v>
      </c>
      <c r="I204" s="46">
        <f t="shared" si="2"/>
        <v>-0.007875745284</v>
      </c>
      <c r="J204" s="56">
        <f t="shared" si="3"/>
        <v>-0.7875745284</v>
      </c>
      <c r="L204" s="77"/>
      <c r="M204" s="78"/>
      <c r="N204" s="78"/>
      <c r="O204" s="78"/>
      <c r="P204" s="78"/>
      <c r="Q204" s="78"/>
      <c r="R204" s="78"/>
      <c r="S204" s="78"/>
      <c r="T204" s="78"/>
    </row>
    <row r="205">
      <c r="A205" s="44">
        <v>44585.0</v>
      </c>
      <c r="B205" s="45">
        <v>17575.150391</v>
      </c>
      <c r="C205" s="45">
        <v>17599.400391</v>
      </c>
      <c r="D205" s="45">
        <v>16997.849609</v>
      </c>
      <c r="E205" s="45">
        <v>17149.099609</v>
      </c>
      <c r="F205" s="45">
        <v>17149.099609</v>
      </c>
      <c r="G205" s="45">
        <v>323800.0</v>
      </c>
      <c r="H205" s="46">
        <f t="shared" si="1"/>
        <v>0.9734320948</v>
      </c>
      <c r="I205" s="46">
        <f t="shared" si="2"/>
        <v>-0.02656790523</v>
      </c>
      <c r="J205" s="56">
        <f t="shared" si="3"/>
        <v>-2.656790523</v>
      </c>
      <c r="L205" s="77"/>
      <c r="M205" s="78"/>
      <c r="N205" s="78"/>
      <c r="O205" s="78"/>
      <c r="P205" s="78"/>
      <c r="Q205" s="78"/>
      <c r="R205" s="78"/>
      <c r="S205" s="78"/>
      <c r="T205" s="78"/>
    </row>
    <row r="206">
      <c r="A206" s="44">
        <v>44586.0</v>
      </c>
      <c r="B206" s="45">
        <v>17001.550781</v>
      </c>
      <c r="C206" s="45">
        <v>17309.150391</v>
      </c>
      <c r="D206" s="45">
        <v>16836.800781</v>
      </c>
      <c r="E206" s="45">
        <v>17277.949219</v>
      </c>
      <c r="F206" s="45">
        <v>17277.949219</v>
      </c>
      <c r="G206" s="45">
        <v>326500.0</v>
      </c>
      <c r="H206" s="46">
        <f t="shared" si="1"/>
        <v>1.007513491</v>
      </c>
      <c r="I206" s="46">
        <f t="shared" si="2"/>
        <v>0.007513491258</v>
      </c>
      <c r="J206" s="58">
        <f t="shared" si="3"/>
        <v>0.7513491258</v>
      </c>
      <c r="L206" s="77"/>
      <c r="M206" s="78"/>
      <c r="N206" s="78"/>
      <c r="O206" s="78"/>
      <c r="P206" s="78"/>
      <c r="Q206" s="78"/>
      <c r="R206" s="78"/>
      <c r="S206" s="78"/>
      <c r="T206" s="78"/>
    </row>
    <row r="207">
      <c r="A207" s="44">
        <v>44588.0</v>
      </c>
      <c r="B207" s="45">
        <v>17062.0</v>
      </c>
      <c r="C207" s="45">
        <v>17182.5</v>
      </c>
      <c r="D207" s="45">
        <v>16866.75</v>
      </c>
      <c r="E207" s="45">
        <v>17110.150391</v>
      </c>
      <c r="F207" s="45">
        <v>17110.150391</v>
      </c>
      <c r="G207" s="45">
        <v>395600.0</v>
      </c>
      <c r="H207" s="46">
        <f t="shared" si="1"/>
        <v>0.9902882671</v>
      </c>
      <c r="I207" s="46">
        <f t="shared" si="2"/>
        <v>-0.009711732907</v>
      </c>
      <c r="J207" s="56">
        <f t="shared" si="3"/>
        <v>-0.9711732907</v>
      </c>
      <c r="L207" s="77"/>
      <c r="M207" s="78"/>
      <c r="N207" s="78"/>
      <c r="O207" s="78"/>
      <c r="P207" s="78"/>
      <c r="Q207" s="78"/>
      <c r="R207" s="78"/>
      <c r="S207" s="78"/>
      <c r="T207" s="78"/>
    </row>
    <row r="208">
      <c r="A208" s="44">
        <v>44589.0</v>
      </c>
      <c r="B208" s="45">
        <v>17208.300781</v>
      </c>
      <c r="C208" s="45">
        <v>17373.5</v>
      </c>
      <c r="D208" s="45">
        <v>17077.099609</v>
      </c>
      <c r="E208" s="45">
        <v>17101.949219</v>
      </c>
      <c r="F208" s="45">
        <v>17101.949219</v>
      </c>
      <c r="G208" s="45">
        <v>355300.0</v>
      </c>
      <c r="H208" s="46">
        <f t="shared" si="1"/>
        <v>0.9995206838</v>
      </c>
      <c r="I208" s="46">
        <f t="shared" si="2"/>
        <v>-0.0004793161844</v>
      </c>
      <c r="J208" s="56">
        <f t="shared" si="3"/>
        <v>-0.04793161844</v>
      </c>
      <c r="L208" s="77"/>
      <c r="M208" s="78"/>
      <c r="N208" s="78"/>
      <c r="O208" s="78"/>
      <c r="P208" s="78"/>
      <c r="Q208" s="78"/>
      <c r="R208" s="78"/>
      <c r="S208" s="78"/>
      <c r="T208" s="78"/>
    </row>
    <row r="209">
      <c r="A209" s="44">
        <v>44592.0</v>
      </c>
      <c r="B209" s="45">
        <v>17301.050781</v>
      </c>
      <c r="C209" s="45">
        <v>17410.0</v>
      </c>
      <c r="D209" s="45">
        <v>17264.150391</v>
      </c>
      <c r="E209" s="45">
        <v>17339.849609</v>
      </c>
      <c r="F209" s="45">
        <v>17339.849609</v>
      </c>
      <c r="G209" s="45">
        <v>321700.0</v>
      </c>
      <c r="H209" s="46">
        <f t="shared" si="1"/>
        <v>1.013910718</v>
      </c>
      <c r="I209" s="46">
        <f t="shared" si="2"/>
        <v>0.01391071783</v>
      </c>
      <c r="J209" s="58">
        <f t="shared" si="3"/>
        <v>1.391071783</v>
      </c>
      <c r="L209" s="77"/>
      <c r="M209" s="78"/>
      <c r="N209" s="78"/>
      <c r="O209" s="78"/>
      <c r="P209" s="78"/>
      <c r="Q209" s="78"/>
      <c r="R209" s="78"/>
      <c r="S209" s="78"/>
      <c r="T209" s="78"/>
    </row>
    <row r="210">
      <c r="A210" s="44">
        <v>44593.0</v>
      </c>
      <c r="B210" s="45">
        <v>17529.449219</v>
      </c>
      <c r="C210" s="45">
        <v>17622.400391</v>
      </c>
      <c r="D210" s="45">
        <v>17244.550781</v>
      </c>
      <c r="E210" s="45">
        <v>17576.849609</v>
      </c>
      <c r="F210" s="45">
        <v>17576.849609</v>
      </c>
      <c r="G210" s="45">
        <v>386400.0</v>
      </c>
      <c r="H210" s="46">
        <f t="shared" si="1"/>
        <v>1.013667939</v>
      </c>
      <c r="I210" s="46">
        <f t="shared" si="2"/>
        <v>0.01366793861</v>
      </c>
      <c r="J210" s="58">
        <f t="shared" si="3"/>
        <v>1.366793861</v>
      </c>
      <c r="L210" s="77"/>
      <c r="M210" s="78"/>
      <c r="N210" s="78"/>
      <c r="O210" s="78"/>
      <c r="P210" s="78"/>
      <c r="Q210" s="78"/>
      <c r="R210" s="78"/>
      <c r="S210" s="78"/>
      <c r="T210" s="78"/>
    </row>
    <row r="211">
      <c r="A211" s="44">
        <v>44594.0</v>
      </c>
      <c r="B211" s="45">
        <v>17706.199219</v>
      </c>
      <c r="C211" s="45">
        <v>17794.599609</v>
      </c>
      <c r="D211" s="45">
        <v>17674.800781</v>
      </c>
      <c r="E211" s="45">
        <v>17780.0</v>
      </c>
      <c r="F211" s="45">
        <v>17780.0</v>
      </c>
      <c r="G211" s="45">
        <v>271200.0</v>
      </c>
      <c r="H211" s="46">
        <f t="shared" si="1"/>
        <v>1.011557839</v>
      </c>
      <c r="I211" s="46">
        <f t="shared" si="2"/>
        <v>0.01155783861</v>
      </c>
      <c r="J211" s="58">
        <f t="shared" si="3"/>
        <v>1.155783861</v>
      </c>
      <c r="L211" s="77"/>
      <c r="M211" s="78"/>
      <c r="N211" s="78"/>
      <c r="O211" s="78"/>
      <c r="P211" s="78"/>
      <c r="Q211" s="78"/>
      <c r="R211" s="78"/>
      <c r="S211" s="78"/>
      <c r="T211" s="78"/>
    </row>
    <row r="212">
      <c r="A212" s="44">
        <v>44595.0</v>
      </c>
      <c r="B212" s="45">
        <v>17767.75</v>
      </c>
      <c r="C212" s="45">
        <v>17781.150391</v>
      </c>
      <c r="D212" s="45">
        <v>17511.150391</v>
      </c>
      <c r="E212" s="45">
        <v>17560.199219</v>
      </c>
      <c r="F212" s="45">
        <v>17560.199219</v>
      </c>
      <c r="G212" s="45">
        <v>226600.0</v>
      </c>
      <c r="H212" s="46">
        <f t="shared" si="1"/>
        <v>0.9876377513</v>
      </c>
      <c r="I212" s="46">
        <f t="shared" si="2"/>
        <v>-0.01236224865</v>
      </c>
      <c r="J212" s="56">
        <f t="shared" si="3"/>
        <v>-1.236224865</v>
      </c>
      <c r="L212" s="77"/>
      <c r="M212" s="78"/>
      <c r="N212" s="78"/>
      <c r="O212" s="78"/>
      <c r="P212" s="78"/>
      <c r="Q212" s="78"/>
      <c r="R212" s="78"/>
      <c r="S212" s="78"/>
      <c r="T212" s="78"/>
    </row>
    <row r="213">
      <c r="A213" s="44">
        <v>44596.0</v>
      </c>
      <c r="B213" s="45">
        <v>17590.199219</v>
      </c>
      <c r="C213" s="45">
        <v>17617.800781</v>
      </c>
      <c r="D213" s="45">
        <v>17462.550781</v>
      </c>
      <c r="E213" s="45">
        <v>17516.300781</v>
      </c>
      <c r="F213" s="45">
        <v>17516.300781</v>
      </c>
      <c r="G213" s="45">
        <v>261400.0</v>
      </c>
      <c r="H213" s="46">
        <f t="shared" si="1"/>
        <v>0.9975001173</v>
      </c>
      <c r="I213" s="46">
        <f t="shared" si="2"/>
        <v>-0.002499882687</v>
      </c>
      <c r="J213" s="56">
        <f t="shared" si="3"/>
        <v>-0.2499882687</v>
      </c>
      <c r="L213" s="77"/>
      <c r="M213" s="78"/>
      <c r="N213" s="78"/>
      <c r="O213" s="78"/>
      <c r="P213" s="78"/>
      <c r="Q213" s="78"/>
      <c r="R213" s="78"/>
      <c r="S213" s="78"/>
      <c r="T213" s="78"/>
    </row>
    <row r="214">
      <c r="A214" s="44">
        <v>44599.0</v>
      </c>
      <c r="B214" s="45">
        <v>17456.300781</v>
      </c>
      <c r="C214" s="45">
        <v>17536.75</v>
      </c>
      <c r="D214" s="45">
        <v>17119.400391</v>
      </c>
      <c r="E214" s="45">
        <v>17213.599609</v>
      </c>
      <c r="F214" s="45">
        <v>17213.599609</v>
      </c>
      <c r="G214" s="45">
        <v>265000.0</v>
      </c>
      <c r="H214" s="46">
        <f t="shared" si="1"/>
        <v>0.9827188871</v>
      </c>
      <c r="I214" s="46">
        <f t="shared" si="2"/>
        <v>-0.01728111294</v>
      </c>
      <c r="J214" s="56">
        <f t="shared" si="3"/>
        <v>-1.728111294</v>
      </c>
      <c r="L214" s="77"/>
      <c r="M214" s="78"/>
      <c r="N214" s="78"/>
      <c r="O214" s="78"/>
      <c r="P214" s="78"/>
      <c r="Q214" s="78"/>
      <c r="R214" s="78"/>
      <c r="S214" s="78"/>
      <c r="T214" s="78"/>
    </row>
    <row r="215">
      <c r="A215" s="44">
        <v>44600.0</v>
      </c>
      <c r="B215" s="45">
        <v>17279.849609</v>
      </c>
      <c r="C215" s="45">
        <v>17306.449219</v>
      </c>
      <c r="D215" s="45">
        <v>17043.650391</v>
      </c>
      <c r="E215" s="45">
        <v>17266.75</v>
      </c>
      <c r="F215" s="45">
        <v>17266.75</v>
      </c>
      <c r="G215" s="45">
        <v>268500.0</v>
      </c>
      <c r="H215" s="46">
        <f t="shared" si="1"/>
        <v>1.003087698</v>
      </c>
      <c r="I215" s="46">
        <f t="shared" si="2"/>
        <v>0.003087697646</v>
      </c>
      <c r="J215" s="58">
        <f t="shared" si="3"/>
        <v>0.3087697646</v>
      </c>
      <c r="L215" s="77"/>
      <c r="M215" s="78"/>
      <c r="N215" s="78"/>
      <c r="O215" s="78"/>
      <c r="P215" s="78"/>
      <c r="Q215" s="78"/>
      <c r="R215" s="78"/>
      <c r="S215" s="78"/>
      <c r="T215" s="78"/>
    </row>
    <row r="216">
      <c r="A216" s="44">
        <v>44601.0</v>
      </c>
      <c r="B216" s="45">
        <v>17370.099609</v>
      </c>
      <c r="C216" s="45">
        <v>17477.150391</v>
      </c>
      <c r="D216" s="45">
        <v>17339.0</v>
      </c>
      <c r="E216" s="45">
        <v>17463.800781</v>
      </c>
      <c r="F216" s="45">
        <v>17463.800781</v>
      </c>
      <c r="G216" s="45">
        <v>236400.0</v>
      </c>
      <c r="H216" s="46">
        <f t="shared" si="1"/>
        <v>1.011412152</v>
      </c>
      <c r="I216" s="46">
        <f t="shared" si="2"/>
        <v>0.01141215232</v>
      </c>
      <c r="J216" s="58">
        <f t="shared" si="3"/>
        <v>1.141215232</v>
      </c>
      <c r="L216" s="77"/>
      <c r="M216" s="78"/>
      <c r="N216" s="78"/>
      <c r="O216" s="78"/>
      <c r="P216" s="78"/>
      <c r="Q216" s="78"/>
      <c r="R216" s="78"/>
      <c r="S216" s="78"/>
      <c r="T216" s="78"/>
    </row>
    <row r="217">
      <c r="A217" s="44">
        <v>44602.0</v>
      </c>
      <c r="B217" s="45">
        <v>17554.099609</v>
      </c>
      <c r="C217" s="45">
        <v>17639.449219</v>
      </c>
      <c r="D217" s="45">
        <v>17427.150391</v>
      </c>
      <c r="E217" s="45">
        <v>17605.849609</v>
      </c>
      <c r="F217" s="45">
        <v>17605.849609</v>
      </c>
      <c r="G217" s="45">
        <v>273600.0</v>
      </c>
      <c r="H217" s="46">
        <f t="shared" si="1"/>
        <v>1.008133901</v>
      </c>
      <c r="I217" s="46">
        <f t="shared" si="2"/>
        <v>0.008133901078</v>
      </c>
      <c r="J217" s="58">
        <f t="shared" si="3"/>
        <v>0.8133901078</v>
      </c>
      <c r="L217" s="77"/>
      <c r="M217" s="78"/>
      <c r="N217" s="78"/>
      <c r="O217" s="78"/>
      <c r="P217" s="78"/>
      <c r="Q217" s="78"/>
      <c r="R217" s="78"/>
      <c r="S217" s="78"/>
      <c r="T217" s="78"/>
    </row>
    <row r="218">
      <c r="A218" s="44">
        <v>44603.0</v>
      </c>
      <c r="B218" s="45">
        <v>17451.0</v>
      </c>
      <c r="C218" s="45">
        <v>17454.75</v>
      </c>
      <c r="D218" s="45">
        <v>17303.0</v>
      </c>
      <c r="E218" s="45">
        <v>17374.75</v>
      </c>
      <c r="F218" s="45">
        <v>17374.75</v>
      </c>
      <c r="G218" s="45">
        <v>253100.0</v>
      </c>
      <c r="H218" s="46">
        <f t="shared" si="1"/>
        <v>0.9868737031</v>
      </c>
      <c r="I218" s="46">
        <f t="shared" si="2"/>
        <v>-0.01312629689</v>
      </c>
      <c r="J218" s="56">
        <f t="shared" si="3"/>
        <v>-1.312629689</v>
      </c>
      <c r="L218" s="77"/>
      <c r="M218" s="78"/>
      <c r="N218" s="78"/>
      <c r="O218" s="78"/>
      <c r="P218" s="78"/>
      <c r="Q218" s="78"/>
      <c r="R218" s="78"/>
      <c r="S218" s="78"/>
      <c r="T218" s="78"/>
    </row>
    <row r="219">
      <c r="A219" s="44">
        <v>44606.0</v>
      </c>
      <c r="B219" s="45">
        <v>17076.150391</v>
      </c>
      <c r="C219" s="45">
        <v>17099.5</v>
      </c>
      <c r="D219" s="45">
        <v>16809.650391</v>
      </c>
      <c r="E219" s="45">
        <v>16842.800781</v>
      </c>
      <c r="F219" s="45">
        <v>16842.800781</v>
      </c>
      <c r="G219" s="45">
        <v>305500.0</v>
      </c>
      <c r="H219" s="46">
        <f t="shared" si="1"/>
        <v>0.9693837771</v>
      </c>
      <c r="I219" s="46">
        <f t="shared" si="2"/>
        <v>-0.03061622291</v>
      </c>
      <c r="J219" s="56">
        <f t="shared" si="3"/>
        <v>-3.061622291</v>
      </c>
      <c r="L219" s="77"/>
      <c r="M219" s="78"/>
      <c r="N219" s="78"/>
      <c r="O219" s="78"/>
      <c r="P219" s="78"/>
      <c r="Q219" s="78"/>
      <c r="R219" s="78"/>
      <c r="S219" s="78"/>
      <c r="T219" s="78"/>
    </row>
    <row r="220">
      <c r="A220" s="44">
        <v>44607.0</v>
      </c>
      <c r="B220" s="45">
        <v>16933.25</v>
      </c>
      <c r="C220" s="45">
        <v>17375.0</v>
      </c>
      <c r="D220" s="45">
        <v>16839.25</v>
      </c>
      <c r="E220" s="45">
        <v>17352.449219</v>
      </c>
      <c r="F220" s="45">
        <v>17352.449219</v>
      </c>
      <c r="G220" s="45">
        <v>298700.0</v>
      </c>
      <c r="H220" s="46">
        <f t="shared" si="1"/>
        <v>1.030259126</v>
      </c>
      <c r="I220" s="46">
        <f t="shared" si="2"/>
        <v>0.03025912641</v>
      </c>
      <c r="J220" s="58">
        <f t="shared" si="3"/>
        <v>3.025912641</v>
      </c>
      <c r="L220" s="77"/>
      <c r="M220" s="78"/>
      <c r="N220" s="78"/>
      <c r="O220" s="78"/>
      <c r="P220" s="78"/>
      <c r="Q220" s="78"/>
      <c r="R220" s="78"/>
      <c r="S220" s="78"/>
      <c r="T220" s="78"/>
    </row>
    <row r="221">
      <c r="A221" s="44">
        <v>44608.0</v>
      </c>
      <c r="B221" s="45">
        <v>17408.449219</v>
      </c>
      <c r="C221" s="45">
        <v>17490.599609</v>
      </c>
      <c r="D221" s="45">
        <v>17257.699219</v>
      </c>
      <c r="E221" s="45">
        <v>17322.199219</v>
      </c>
      <c r="F221" s="45">
        <v>17322.199219</v>
      </c>
      <c r="G221" s="45">
        <v>244500.0</v>
      </c>
      <c r="H221" s="46">
        <f t="shared" si="1"/>
        <v>0.9982567302</v>
      </c>
      <c r="I221" s="46">
        <f t="shared" si="2"/>
        <v>-0.001743269761</v>
      </c>
      <c r="J221" s="56">
        <f t="shared" si="3"/>
        <v>-0.1743269761</v>
      </c>
      <c r="L221" s="77"/>
      <c r="M221" s="78"/>
      <c r="N221" s="78"/>
      <c r="O221" s="78"/>
      <c r="P221" s="78"/>
      <c r="Q221" s="78"/>
      <c r="R221" s="78"/>
      <c r="S221" s="78"/>
      <c r="T221" s="78"/>
    </row>
    <row r="222">
      <c r="A222" s="44">
        <v>44609.0</v>
      </c>
      <c r="B222" s="45">
        <v>17396.550781</v>
      </c>
      <c r="C222" s="45">
        <v>17442.900391</v>
      </c>
      <c r="D222" s="45">
        <v>17235.849609</v>
      </c>
      <c r="E222" s="45">
        <v>17304.599609</v>
      </c>
      <c r="F222" s="45">
        <v>17304.599609</v>
      </c>
      <c r="G222" s="45">
        <v>232100.0</v>
      </c>
      <c r="H222" s="46">
        <f t="shared" si="1"/>
        <v>0.9989839852</v>
      </c>
      <c r="I222" s="46">
        <f t="shared" si="2"/>
        <v>-0.001016014755</v>
      </c>
      <c r="J222" s="56">
        <f t="shared" si="3"/>
        <v>-0.1016014755</v>
      </c>
      <c r="L222" s="77"/>
      <c r="M222" s="78"/>
      <c r="N222" s="78"/>
      <c r="O222" s="78"/>
      <c r="P222" s="78"/>
      <c r="Q222" s="78"/>
      <c r="R222" s="78"/>
      <c r="S222" s="78"/>
      <c r="T222" s="78"/>
    </row>
    <row r="223">
      <c r="A223" s="44">
        <v>44610.0</v>
      </c>
      <c r="B223" s="45">
        <v>17236.050781</v>
      </c>
      <c r="C223" s="45">
        <v>17380.800781</v>
      </c>
      <c r="D223" s="45">
        <v>17219.199219</v>
      </c>
      <c r="E223" s="45">
        <v>17276.300781</v>
      </c>
      <c r="F223" s="45">
        <v>17276.300781</v>
      </c>
      <c r="G223" s="45">
        <v>189600.0</v>
      </c>
      <c r="H223" s="46">
        <f t="shared" si="1"/>
        <v>0.9983646644</v>
      </c>
      <c r="I223" s="46">
        <f t="shared" si="2"/>
        <v>-0.001635335612</v>
      </c>
      <c r="J223" s="56">
        <f t="shared" si="3"/>
        <v>-0.1635335612</v>
      </c>
      <c r="L223" s="77"/>
      <c r="M223" s="78"/>
      <c r="N223" s="78"/>
      <c r="O223" s="78"/>
      <c r="P223" s="78"/>
      <c r="Q223" s="78"/>
      <c r="R223" s="78"/>
      <c r="S223" s="78"/>
      <c r="T223" s="78"/>
    </row>
    <row r="224">
      <c r="A224" s="44">
        <v>44613.0</v>
      </c>
      <c r="B224" s="45">
        <v>17192.25</v>
      </c>
      <c r="C224" s="45">
        <v>17351.050781</v>
      </c>
      <c r="D224" s="45">
        <v>17070.699219</v>
      </c>
      <c r="E224" s="45">
        <v>17206.650391</v>
      </c>
      <c r="F224" s="45">
        <v>17206.650391</v>
      </c>
      <c r="G224" s="45">
        <v>215200.0</v>
      </c>
      <c r="H224" s="46">
        <f t="shared" si="1"/>
        <v>0.9959684431</v>
      </c>
      <c r="I224" s="46">
        <f t="shared" si="2"/>
        <v>-0.004031556922</v>
      </c>
      <c r="J224" s="56">
        <f t="shared" si="3"/>
        <v>-0.4031556922</v>
      </c>
      <c r="L224" s="40"/>
      <c r="M224" s="40"/>
      <c r="N224" s="40"/>
      <c r="O224" s="40"/>
      <c r="P224" s="40"/>
      <c r="Q224" s="40"/>
      <c r="R224" s="40"/>
      <c r="S224" s="40"/>
      <c r="T224" s="40"/>
    </row>
    <row r="225">
      <c r="A225" s="44">
        <v>44614.0</v>
      </c>
      <c r="B225" s="45">
        <v>16847.949219</v>
      </c>
      <c r="C225" s="45">
        <v>17148.550781</v>
      </c>
      <c r="D225" s="45">
        <v>16843.800781</v>
      </c>
      <c r="E225" s="45">
        <v>17092.199219</v>
      </c>
      <c r="F225" s="45">
        <v>17092.199219</v>
      </c>
      <c r="G225" s="45">
        <v>300100.0</v>
      </c>
      <c r="H225" s="46">
        <f t="shared" si="1"/>
        <v>0.9933484339</v>
      </c>
      <c r="I225" s="46">
        <f t="shared" si="2"/>
        <v>-0.006651566075</v>
      </c>
      <c r="J225" s="56">
        <f t="shared" si="3"/>
        <v>-0.6651566075</v>
      </c>
      <c r="L225" s="77"/>
      <c r="M225" s="78"/>
      <c r="N225" s="78"/>
      <c r="O225" s="78"/>
      <c r="P225" s="78"/>
      <c r="Q225" s="78"/>
      <c r="R225" s="78"/>
      <c r="S225" s="78"/>
      <c r="T225" s="78"/>
    </row>
    <row r="226">
      <c r="A226" s="44">
        <v>44615.0</v>
      </c>
      <c r="B226" s="45">
        <v>17194.5</v>
      </c>
      <c r="C226" s="45">
        <v>17220.699219</v>
      </c>
      <c r="D226" s="45">
        <v>17027.849609</v>
      </c>
      <c r="E226" s="45">
        <v>17063.25</v>
      </c>
      <c r="F226" s="45">
        <v>17063.25</v>
      </c>
      <c r="G226" s="45">
        <v>200200.0</v>
      </c>
      <c r="H226" s="46">
        <f t="shared" si="1"/>
        <v>0.9983062906</v>
      </c>
      <c r="I226" s="46">
        <f t="shared" si="2"/>
        <v>-0.00169370943</v>
      </c>
      <c r="J226" s="56">
        <f t="shared" si="3"/>
        <v>-0.169370943</v>
      </c>
      <c r="L226" s="77"/>
      <c r="M226" s="78"/>
      <c r="N226" s="78"/>
      <c r="O226" s="78"/>
      <c r="P226" s="78"/>
      <c r="Q226" s="78"/>
      <c r="R226" s="78"/>
      <c r="S226" s="78"/>
      <c r="T226" s="78"/>
    </row>
    <row r="227">
      <c r="A227" s="44">
        <v>44616.0</v>
      </c>
      <c r="B227" s="45">
        <v>16548.900391</v>
      </c>
      <c r="C227" s="45">
        <v>16705.25</v>
      </c>
      <c r="D227" s="45">
        <v>16203.25</v>
      </c>
      <c r="E227" s="45">
        <v>16247.950195</v>
      </c>
      <c r="F227" s="45">
        <v>16247.950195</v>
      </c>
      <c r="G227" s="45">
        <v>458000.0</v>
      </c>
      <c r="H227" s="46">
        <f t="shared" si="1"/>
        <v>0.9522189615</v>
      </c>
      <c r="I227" s="46">
        <f t="shared" si="2"/>
        <v>-0.04778103849</v>
      </c>
      <c r="J227" s="56">
        <f t="shared" si="3"/>
        <v>-4.778103849</v>
      </c>
      <c r="L227" s="77"/>
      <c r="M227" s="78"/>
      <c r="N227" s="78"/>
      <c r="O227" s="78"/>
      <c r="P227" s="78"/>
      <c r="Q227" s="78"/>
      <c r="R227" s="78"/>
      <c r="S227" s="78"/>
      <c r="T227" s="78"/>
    </row>
    <row r="228">
      <c r="A228" s="44">
        <v>44617.0</v>
      </c>
      <c r="B228" s="45">
        <v>16515.650391</v>
      </c>
      <c r="C228" s="45">
        <v>16748.800781</v>
      </c>
      <c r="D228" s="45">
        <v>16478.300781</v>
      </c>
      <c r="E228" s="45">
        <v>16658.400391</v>
      </c>
      <c r="F228" s="45">
        <v>16658.400391</v>
      </c>
      <c r="G228" s="45">
        <v>329800.0</v>
      </c>
      <c r="H228" s="46">
        <f t="shared" si="1"/>
        <v>1.02526166</v>
      </c>
      <c r="I228" s="46">
        <f t="shared" si="2"/>
        <v>0.02526166015</v>
      </c>
      <c r="J228" s="58">
        <f t="shared" si="3"/>
        <v>2.526166015</v>
      </c>
      <c r="L228" s="77"/>
      <c r="M228" s="78"/>
      <c r="N228" s="78"/>
      <c r="O228" s="78"/>
      <c r="P228" s="78"/>
      <c r="Q228" s="78"/>
      <c r="R228" s="78"/>
      <c r="S228" s="78"/>
      <c r="T228" s="78"/>
    </row>
    <row r="229">
      <c r="A229" s="44">
        <v>44620.0</v>
      </c>
      <c r="B229" s="45">
        <v>16481.599609</v>
      </c>
      <c r="C229" s="45">
        <v>16815.900391</v>
      </c>
      <c r="D229" s="45">
        <v>16356.299805</v>
      </c>
      <c r="E229" s="45">
        <v>16793.900391</v>
      </c>
      <c r="F229" s="45">
        <v>16793.900391</v>
      </c>
      <c r="G229" s="45">
        <v>404200.0</v>
      </c>
      <c r="H229" s="46">
        <f t="shared" si="1"/>
        <v>1.008134034</v>
      </c>
      <c r="I229" s="46">
        <f t="shared" si="2"/>
        <v>0.00813403429</v>
      </c>
      <c r="J229" s="58">
        <f t="shared" si="3"/>
        <v>0.813403429</v>
      </c>
      <c r="L229" s="77"/>
      <c r="M229" s="78"/>
      <c r="N229" s="78"/>
      <c r="O229" s="78"/>
      <c r="P229" s="78"/>
      <c r="Q229" s="78"/>
      <c r="R229" s="78"/>
      <c r="S229" s="78"/>
      <c r="T229" s="78"/>
    </row>
    <row r="230">
      <c r="A230" s="44">
        <v>44622.0</v>
      </c>
      <c r="B230" s="45">
        <v>16593.099609</v>
      </c>
      <c r="C230" s="45">
        <v>16678.5</v>
      </c>
      <c r="D230" s="45">
        <v>16478.650391</v>
      </c>
      <c r="E230" s="45">
        <v>16605.949219</v>
      </c>
      <c r="F230" s="45">
        <v>16605.949219</v>
      </c>
      <c r="G230" s="45">
        <v>517700.0</v>
      </c>
      <c r="H230" s="46">
        <f t="shared" si="1"/>
        <v>0.9888083669</v>
      </c>
      <c r="I230" s="46">
        <f t="shared" si="2"/>
        <v>-0.01119163313</v>
      </c>
      <c r="J230" s="56">
        <f t="shared" si="3"/>
        <v>-1.119163313</v>
      </c>
      <c r="L230" s="77"/>
      <c r="M230" s="78"/>
      <c r="N230" s="78"/>
      <c r="O230" s="78"/>
      <c r="P230" s="78"/>
      <c r="Q230" s="78"/>
      <c r="R230" s="78"/>
      <c r="S230" s="78"/>
      <c r="T230" s="78"/>
    </row>
    <row r="231">
      <c r="A231" s="44">
        <v>44623.0</v>
      </c>
      <c r="B231" s="45">
        <v>16723.199219</v>
      </c>
      <c r="C231" s="45">
        <v>16768.949219</v>
      </c>
      <c r="D231" s="45">
        <v>16442.949219</v>
      </c>
      <c r="E231" s="45">
        <v>16498.050781</v>
      </c>
      <c r="F231" s="45">
        <v>16498.050781</v>
      </c>
      <c r="G231" s="45">
        <v>442100.0</v>
      </c>
      <c r="H231" s="46">
        <f t="shared" si="1"/>
        <v>0.9935024227</v>
      </c>
      <c r="I231" s="46">
        <f t="shared" si="2"/>
        <v>-0.006497577258</v>
      </c>
      <c r="J231" s="56">
        <f t="shared" si="3"/>
        <v>-0.6497577258</v>
      </c>
      <c r="L231" s="77"/>
      <c r="M231" s="78"/>
      <c r="N231" s="78"/>
      <c r="O231" s="78"/>
      <c r="P231" s="78"/>
      <c r="Q231" s="78"/>
      <c r="R231" s="78"/>
      <c r="S231" s="78"/>
      <c r="T231" s="78"/>
    </row>
    <row r="232">
      <c r="A232" s="44">
        <v>44624.0</v>
      </c>
      <c r="B232" s="45">
        <v>16339.450195</v>
      </c>
      <c r="C232" s="45">
        <v>16456.0</v>
      </c>
      <c r="D232" s="45">
        <v>16133.799805</v>
      </c>
      <c r="E232" s="45">
        <v>16245.349609</v>
      </c>
      <c r="F232" s="45">
        <v>16245.349609</v>
      </c>
      <c r="G232" s="45">
        <v>456100.0</v>
      </c>
      <c r="H232" s="46">
        <f t="shared" si="1"/>
        <v>0.984682968</v>
      </c>
      <c r="I232" s="46">
        <f t="shared" si="2"/>
        <v>-0.01531703202</v>
      </c>
      <c r="J232" s="56">
        <f t="shared" si="3"/>
        <v>-1.531703202</v>
      </c>
      <c r="L232" s="77"/>
      <c r="M232" s="78"/>
      <c r="N232" s="78"/>
      <c r="O232" s="78"/>
      <c r="P232" s="78"/>
      <c r="Q232" s="78"/>
      <c r="R232" s="78"/>
      <c r="S232" s="78"/>
      <c r="T232" s="78"/>
    </row>
    <row r="233">
      <c r="A233" s="44">
        <v>44627.0</v>
      </c>
      <c r="B233" s="45">
        <v>15867.950195</v>
      </c>
      <c r="C233" s="45">
        <v>15944.599609</v>
      </c>
      <c r="D233" s="45">
        <v>15711.450195</v>
      </c>
      <c r="E233" s="45">
        <v>15863.150391</v>
      </c>
      <c r="F233" s="45">
        <v>15863.150391</v>
      </c>
      <c r="G233" s="45">
        <v>585400.0</v>
      </c>
      <c r="H233" s="46">
        <f t="shared" si="1"/>
        <v>0.9764733153</v>
      </c>
      <c r="I233" s="46">
        <f t="shared" si="2"/>
        <v>-0.02352668469</v>
      </c>
      <c r="J233" s="56">
        <f t="shared" si="3"/>
        <v>-2.352668469</v>
      </c>
      <c r="L233" s="77"/>
      <c r="M233" s="78"/>
      <c r="N233" s="78"/>
      <c r="O233" s="78"/>
      <c r="P233" s="78"/>
      <c r="Q233" s="78"/>
      <c r="R233" s="78"/>
      <c r="S233" s="78"/>
      <c r="T233" s="78"/>
    </row>
    <row r="234">
      <c r="A234" s="44">
        <v>44628.0</v>
      </c>
      <c r="B234" s="45">
        <v>15747.75</v>
      </c>
      <c r="C234" s="45">
        <v>16028.75</v>
      </c>
      <c r="D234" s="45">
        <v>15671.450195</v>
      </c>
      <c r="E234" s="45">
        <v>16013.450195</v>
      </c>
      <c r="F234" s="45">
        <v>16013.450195</v>
      </c>
      <c r="G234" s="45">
        <v>543600.0</v>
      </c>
      <c r="H234" s="46">
        <f t="shared" si="1"/>
        <v>1.009474776</v>
      </c>
      <c r="I234" s="46">
        <f t="shared" si="2"/>
        <v>0.009474776466</v>
      </c>
      <c r="J234" s="58">
        <f t="shared" si="3"/>
        <v>0.9474776466</v>
      </c>
      <c r="L234" s="77"/>
      <c r="M234" s="78"/>
      <c r="N234" s="78"/>
      <c r="O234" s="78"/>
      <c r="P234" s="78"/>
      <c r="Q234" s="78"/>
      <c r="R234" s="78"/>
      <c r="S234" s="78"/>
      <c r="T234" s="78"/>
    </row>
    <row r="235">
      <c r="A235" s="44">
        <v>44629.0</v>
      </c>
      <c r="B235" s="45">
        <v>16078.0</v>
      </c>
      <c r="C235" s="45">
        <v>16418.050781</v>
      </c>
      <c r="D235" s="45">
        <v>15990.0</v>
      </c>
      <c r="E235" s="45">
        <v>16345.349609</v>
      </c>
      <c r="F235" s="45">
        <v>16345.349609</v>
      </c>
      <c r="G235" s="45">
        <v>462200.0</v>
      </c>
      <c r="H235" s="46">
        <f t="shared" si="1"/>
        <v>1.02072629</v>
      </c>
      <c r="I235" s="46">
        <f t="shared" si="2"/>
        <v>0.02072629008</v>
      </c>
      <c r="J235" s="58">
        <f t="shared" si="3"/>
        <v>2.072629008</v>
      </c>
      <c r="L235" s="77"/>
      <c r="M235" s="78"/>
      <c r="N235" s="78"/>
      <c r="O235" s="78"/>
      <c r="P235" s="78"/>
      <c r="Q235" s="78"/>
      <c r="R235" s="78"/>
      <c r="S235" s="78"/>
      <c r="T235" s="78"/>
    </row>
    <row r="236">
      <c r="A236" s="44">
        <v>44630.0</v>
      </c>
      <c r="B236" s="45">
        <v>16757.099609</v>
      </c>
      <c r="C236" s="45">
        <v>16757.300781</v>
      </c>
      <c r="D236" s="45">
        <v>16447.900391</v>
      </c>
      <c r="E236" s="45">
        <v>16594.900391</v>
      </c>
      <c r="F236" s="45">
        <v>16594.900391</v>
      </c>
      <c r="G236" s="45">
        <v>486400.0</v>
      </c>
      <c r="H236" s="46">
        <f t="shared" si="1"/>
        <v>1.015267387</v>
      </c>
      <c r="I236" s="46">
        <f t="shared" si="2"/>
        <v>0.01526738724</v>
      </c>
      <c r="J236" s="58">
        <f t="shared" si="3"/>
        <v>1.526738724</v>
      </c>
      <c r="L236" s="77"/>
      <c r="M236" s="78"/>
      <c r="N236" s="78"/>
      <c r="O236" s="78"/>
      <c r="P236" s="78"/>
      <c r="Q236" s="78"/>
      <c r="R236" s="78"/>
      <c r="S236" s="78"/>
      <c r="T236" s="78"/>
    </row>
    <row r="237">
      <c r="A237" s="44">
        <v>44631.0</v>
      </c>
      <c r="B237" s="45">
        <v>16528.800781</v>
      </c>
      <c r="C237" s="45">
        <v>16694.400391</v>
      </c>
      <c r="D237" s="45">
        <v>16470.900391</v>
      </c>
      <c r="E237" s="45">
        <v>16630.449219</v>
      </c>
      <c r="F237" s="45">
        <v>16630.449219</v>
      </c>
      <c r="G237" s="45">
        <v>343700.0</v>
      </c>
      <c r="H237" s="46">
        <f t="shared" si="1"/>
        <v>1.002142154</v>
      </c>
      <c r="I237" s="46">
        <f t="shared" si="2"/>
        <v>0.002142153744</v>
      </c>
      <c r="J237" s="58">
        <f t="shared" si="3"/>
        <v>0.2142153744</v>
      </c>
      <c r="L237" s="77"/>
      <c r="M237" s="78"/>
      <c r="N237" s="78"/>
      <c r="O237" s="78"/>
      <c r="P237" s="78"/>
      <c r="Q237" s="78"/>
      <c r="R237" s="78"/>
      <c r="S237" s="78"/>
      <c r="T237" s="78"/>
    </row>
    <row r="238">
      <c r="A238" s="44">
        <v>44634.0</v>
      </c>
      <c r="B238" s="45">
        <v>16633.699219</v>
      </c>
      <c r="C238" s="45">
        <v>16887.949219</v>
      </c>
      <c r="D238" s="45">
        <v>16606.5</v>
      </c>
      <c r="E238" s="45">
        <v>16871.300781</v>
      </c>
      <c r="F238" s="45">
        <v>16871.300781</v>
      </c>
      <c r="G238" s="45">
        <v>314700.0</v>
      </c>
      <c r="H238" s="46">
        <f t="shared" si="1"/>
        <v>1.014482565</v>
      </c>
      <c r="I238" s="46">
        <f t="shared" si="2"/>
        <v>0.01448256501</v>
      </c>
      <c r="J238" s="58">
        <f t="shared" si="3"/>
        <v>1.448256501</v>
      </c>
      <c r="L238" s="77"/>
      <c r="M238" s="78"/>
      <c r="N238" s="78"/>
      <c r="O238" s="78"/>
      <c r="P238" s="78"/>
      <c r="Q238" s="78"/>
      <c r="R238" s="78"/>
      <c r="S238" s="78"/>
      <c r="T238" s="78"/>
    </row>
    <row r="239">
      <c r="A239" s="44">
        <v>44635.0</v>
      </c>
      <c r="B239" s="45">
        <v>16900.650391</v>
      </c>
      <c r="C239" s="45">
        <v>16927.75</v>
      </c>
      <c r="D239" s="45">
        <v>16555.0</v>
      </c>
      <c r="E239" s="45">
        <v>16663.0</v>
      </c>
      <c r="F239" s="45">
        <v>16663.0</v>
      </c>
      <c r="G239" s="45">
        <v>381600.0</v>
      </c>
      <c r="H239" s="46">
        <f t="shared" si="1"/>
        <v>0.9876535435</v>
      </c>
      <c r="I239" s="46">
        <f t="shared" si="2"/>
        <v>-0.01234645649</v>
      </c>
      <c r="J239" s="56">
        <f t="shared" si="3"/>
        <v>-1.234645649</v>
      </c>
      <c r="L239" s="77"/>
      <c r="M239" s="78"/>
      <c r="N239" s="78"/>
      <c r="O239" s="78"/>
      <c r="P239" s="78"/>
      <c r="Q239" s="78"/>
      <c r="R239" s="78"/>
      <c r="S239" s="78"/>
      <c r="T239" s="78"/>
    </row>
    <row r="240">
      <c r="A240" s="44">
        <v>44636.0</v>
      </c>
      <c r="B240" s="45">
        <v>16876.650391</v>
      </c>
      <c r="C240" s="45">
        <v>16987.900391</v>
      </c>
      <c r="D240" s="45">
        <v>16837.849609</v>
      </c>
      <c r="E240" s="45">
        <v>16975.349609</v>
      </c>
      <c r="F240" s="45">
        <v>16975.349609</v>
      </c>
      <c r="G240" s="45">
        <v>260000.0</v>
      </c>
      <c r="H240" s="46">
        <f t="shared" si="1"/>
        <v>1.0187451</v>
      </c>
      <c r="I240" s="46">
        <f t="shared" si="2"/>
        <v>0.01874510046</v>
      </c>
      <c r="J240" s="58">
        <f t="shared" si="3"/>
        <v>1.874510046</v>
      </c>
      <c r="L240" s="77"/>
      <c r="M240" s="78"/>
      <c r="N240" s="78"/>
      <c r="O240" s="78"/>
      <c r="P240" s="78"/>
      <c r="Q240" s="78"/>
      <c r="R240" s="78"/>
      <c r="S240" s="78"/>
      <c r="T240" s="78"/>
    </row>
    <row r="241">
      <c r="A241" s="44">
        <v>44637.0</v>
      </c>
      <c r="B241" s="45">
        <v>17202.900391</v>
      </c>
      <c r="C241" s="45">
        <v>17344.599609</v>
      </c>
      <c r="D241" s="45">
        <v>17175.75</v>
      </c>
      <c r="E241" s="45">
        <v>17287.050781</v>
      </c>
      <c r="F241" s="45">
        <v>17287.050781</v>
      </c>
      <c r="G241" s="45">
        <v>448300.0</v>
      </c>
      <c r="H241" s="46">
        <f t="shared" si="1"/>
        <v>1.018361988</v>
      </c>
      <c r="I241" s="46">
        <f t="shared" si="2"/>
        <v>0.01836198836</v>
      </c>
      <c r="J241" s="58">
        <f t="shared" si="3"/>
        <v>1.836198836</v>
      </c>
      <c r="L241" s="77"/>
      <c r="M241" s="78"/>
      <c r="N241" s="78"/>
      <c r="O241" s="78"/>
      <c r="P241" s="78"/>
      <c r="Q241" s="78"/>
      <c r="R241" s="78"/>
      <c r="S241" s="78"/>
      <c r="T241" s="78"/>
    </row>
    <row r="242">
      <c r="A242" s="44">
        <v>44641.0</v>
      </c>
      <c r="B242" s="45">
        <v>17329.5</v>
      </c>
      <c r="C242" s="45">
        <v>17353.349609</v>
      </c>
      <c r="D242" s="45">
        <v>17096.400391</v>
      </c>
      <c r="E242" s="45">
        <v>17117.599609</v>
      </c>
      <c r="F242" s="45">
        <v>17117.599609</v>
      </c>
      <c r="G242" s="45">
        <v>285500.0</v>
      </c>
      <c r="H242" s="46">
        <f t="shared" si="1"/>
        <v>0.9901977975</v>
      </c>
      <c r="I242" s="46">
        <f t="shared" si="2"/>
        <v>-0.009802202478</v>
      </c>
      <c r="J242" s="56">
        <f t="shared" si="3"/>
        <v>-0.9802202478</v>
      </c>
      <c r="L242" s="77"/>
      <c r="M242" s="78"/>
      <c r="N242" s="78"/>
      <c r="O242" s="78"/>
      <c r="P242" s="78"/>
      <c r="Q242" s="78"/>
      <c r="R242" s="78"/>
      <c r="S242" s="78"/>
      <c r="T242" s="78"/>
    </row>
    <row r="243">
      <c r="A243" s="44">
        <v>44642.0</v>
      </c>
      <c r="B243" s="45">
        <v>17120.400391</v>
      </c>
      <c r="C243" s="45">
        <v>17334.400391</v>
      </c>
      <c r="D243" s="45">
        <v>17006.300781</v>
      </c>
      <c r="E243" s="45">
        <v>17315.5</v>
      </c>
      <c r="F243" s="45">
        <v>17315.5</v>
      </c>
      <c r="G243" s="45">
        <v>338300.0</v>
      </c>
      <c r="H243" s="46">
        <f t="shared" si="1"/>
        <v>1.011561223</v>
      </c>
      <c r="I243" s="46">
        <f t="shared" si="2"/>
        <v>0.01156122327</v>
      </c>
      <c r="J243" s="58">
        <f t="shared" si="3"/>
        <v>1.156122327</v>
      </c>
      <c r="L243" s="77"/>
      <c r="M243" s="78"/>
      <c r="N243" s="78"/>
      <c r="O243" s="78"/>
      <c r="P243" s="78"/>
      <c r="Q243" s="78"/>
      <c r="R243" s="78"/>
      <c r="S243" s="78"/>
      <c r="T243" s="78"/>
    </row>
    <row r="244">
      <c r="A244" s="44">
        <v>44643.0</v>
      </c>
      <c r="B244" s="45">
        <v>17405.050781</v>
      </c>
      <c r="C244" s="45">
        <v>17442.400391</v>
      </c>
      <c r="D244" s="45">
        <v>17199.599609</v>
      </c>
      <c r="E244" s="45">
        <v>17245.650391</v>
      </c>
      <c r="F244" s="45">
        <v>17245.650391</v>
      </c>
      <c r="G244" s="45">
        <v>292100.0</v>
      </c>
      <c r="H244" s="46">
        <f t="shared" si="1"/>
        <v>0.9959660646</v>
      </c>
      <c r="I244" s="46">
        <f t="shared" si="2"/>
        <v>-0.004033935434</v>
      </c>
      <c r="J244" s="56">
        <f t="shared" si="3"/>
        <v>-0.4033935434</v>
      </c>
      <c r="L244" s="77"/>
      <c r="M244" s="78"/>
      <c r="N244" s="78"/>
      <c r="O244" s="78"/>
      <c r="P244" s="78"/>
      <c r="Q244" s="78"/>
      <c r="R244" s="78"/>
      <c r="S244" s="78"/>
      <c r="T244" s="78"/>
    </row>
    <row r="245">
      <c r="A245" s="44">
        <v>44644.0</v>
      </c>
      <c r="B245" s="45">
        <v>17094.949219</v>
      </c>
      <c r="C245" s="45">
        <v>17291.75</v>
      </c>
      <c r="D245" s="45">
        <v>17091.150391</v>
      </c>
      <c r="E245" s="45">
        <v>17222.75</v>
      </c>
      <c r="F245" s="45">
        <v>17222.75</v>
      </c>
      <c r="G245" s="45">
        <v>290300.0</v>
      </c>
      <c r="H245" s="46">
        <f t="shared" si="1"/>
        <v>0.9986721063</v>
      </c>
      <c r="I245" s="46">
        <f t="shared" si="2"/>
        <v>-0.001327893729</v>
      </c>
      <c r="J245" s="56">
        <f t="shared" si="3"/>
        <v>-0.1327893729</v>
      </c>
      <c r="L245" s="77"/>
      <c r="M245" s="78"/>
      <c r="N245" s="78"/>
      <c r="O245" s="78"/>
      <c r="P245" s="78"/>
      <c r="Q245" s="78"/>
      <c r="R245" s="78"/>
      <c r="S245" s="78"/>
      <c r="T245" s="78"/>
    </row>
    <row r="246">
      <c r="A246" s="44">
        <v>44645.0</v>
      </c>
      <c r="B246" s="45">
        <v>17289.0</v>
      </c>
      <c r="C246" s="45">
        <v>17294.900391</v>
      </c>
      <c r="D246" s="45">
        <v>17076.550781</v>
      </c>
      <c r="E246" s="45">
        <v>17153.0</v>
      </c>
      <c r="F246" s="45">
        <v>17153.0</v>
      </c>
      <c r="G246" s="45">
        <v>237100.0</v>
      </c>
      <c r="H246" s="46">
        <f t="shared" si="1"/>
        <v>0.9959501241</v>
      </c>
      <c r="I246" s="46">
        <f t="shared" si="2"/>
        <v>-0.004049875891</v>
      </c>
      <c r="J246" s="56">
        <f t="shared" si="3"/>
        <v>-0.4049875891</v>
      </c>
      <c r="L246" s="77"/>
      <c r="M246" s="78"/>
      <c r="N246" s="78"/>
      <c r="O246" s="78"/>
      <c r="P246" s="78"/>
      <c r="Q246" s="78"/>
      <c r="R246" s="78"/>
      <c r="S246" s="78"/>
      <c r="T246" s="78"/>
    </row>
    <row r="247">
      <c r="A247" s="44">
        <v>44648.0</v>
      </c>
      <c r="B247" s="45">
        <v>17181.849609</v>
      </c>
      <c r="C247" s="45">
        <v>17235.099609</v>
      </c>
      <c r="D247" s="45">
        <v>17003.900391</v>
      </c>
      <c r="E247" s="45">
        <v>17222.0</v>
      </c>
      <c r="F247" s="45">
        <v>17222.0</v>
      </c>
      <c r="G247" s="45">
        <v>253200.0</v>
      </c>
      <c r="H247" s="46">
        <f t="shared" si="1"/>
        <v>1.00402262</v>
      </c>
      <c r="I247" s="46">
        <f t="shared" si="2"/>
        <v>0.00402261995</v>
      </c>
      <c r="J247" s="58">
        <f t="shared" si="3"/>
        <v>0.402261995</v>
      </c>
      <c r="L247" s="77"/>
      <c r="M247" s="78"/>
      <c r="N247" s="78"/>
      <c r="O247" s="78"/>
      <c r="P247" s="78"/>
      <c r="Q247" s="78"/>
      <c r="R247" s="78"/>
      <c r="S247" s="78"/>
      <c r="T247" s="78"/>
    </row>
    <row r="248">
      <c r="A248" s="44">
        <v>44649.0</v>
      </c>
      <c r="B248" s="45">
        <v>17297.199219</v>
      </c>
      <c r="C248" s="45">
        <v>17343.650391</v>
      </c>
      <c r="D248" s="45">
        <v>17235.699219</v>
      </c>
      <c r="E248" s="45">
        <v>17325.300781</v>
      </c>
      <c r="F248" s="45">
        <v>17325.300781</v>
      </c>
      <c r="G248" s="45">
        <v>235100.0</v>
      </c>
      <c r="H248" s="46">
        <f t="shared" si="1"/>
        <v>1.005998187</v>
      </c>
      <c r="I248" s="46">
        <f t="shared" si="2"/>
        <v>0.00599818726</v>
      </c>
      <c r="J248" s="58">
        <f t="shared" si="3"/>
        <v>0.599818726</v>
      </c>
      <c r="L248" s="77"/>
      <c r="M248" s="78"/>
      <c r="N248" s="78"/>
      <c r="O248" s="78"/>
      <c r="P248" s="78"/>
      <c r="Q248" s="78"/>
      <c r="R248" s="78"/>
      <c r="S248" s="78"/>
      <c r="T248" s="78"/>
    </row>
    <row r="249">
      <c r="A249" s="44">
        <v>44650.0</v>
      </c>
      <c r="B249" s="45">
        <v>17468.150391</v>
      </c>
      <c r="C249" s="45">
        <v>17522.5</v>
      </c>
      <c r="D249" s="45">
        <v>17387.199219</v>
      </c>
      <c r="E249" s="45">
        <v>17498.25</v>
      </c>
      <c r="F249" s="45">
        <v>17498.25</v>
      </c>
      <c r="G249" s="45">
        <v>505000.0</v>
      </c>
      <c r="H249" s="46">
        <f t="shared" si="1"/>
        <v>1.009982466</v>
      </c>
      <c r="I249" s="46">
        <f t="shared" si="2"/>
        <v>0.009982465597</v>
      </c>
      <c r="J249" s="58">
        <f t="shared" si="3"/>
        <v>0.9982465597</v>
      </c>
      <c r="L249" s="77"/>
      <c r="M249" s="78"/>
      <c r="N249" s="78"/>
      <c r="O249" s="78"/>
      <c r="P249" s="78"/>
      <c r="Q249" s="78"/>
      <c r="R249" s="78"/>
      <c r="S249" s="78"/>
      <c r="T249" s="78"/>
    </row>
    <row r="250">
      <c r="A250" s="44">
        <v>44651.0</v>
      </c>
      <c r="B250" s="45">
        <v>17519.199219</v>
      </c>
      <c r="C250" s="45">
        <v>17559.800781</v>
      </c>
      <c r="D250" s="45">
        <v>17435.199219</v>
      </c>
      <c r="E250" s="45">
        <v>17464.75</v>
      </c>
      <c r="F250" s="45">
        <v>17464.75</v>
      </c>
      <c r="G250" s="45">
        <v>281100.0</v>
      </c>
      <c r="H250" s="46">
        <f t="shared" si="1"/>
        <v>0.9980855228</v>
      </c>
      <c r="I250" s="46">
        <f t="shared" si="2"/>
        <v>-0.001914477162</v>
      </c>
      <c r="J250" s="56">
        <f t="shared" si="3"/>
        <v>-0.1914477162</v>
      </c>
      <c r="L250" s="77"/>
      <c r="M250" s="78"/>
      <c r="N250" s="78"/>
      <c r="O250" s="78"/>
      <c r="P250" s="78"/>
      <c r="Q250" s="78"/>
      <c r="R250" s="78"/>
      <c r="S250" s="78"/>
      <c r="T250" s="78"/>
    </row>
    <row r="251">
      <c r="A251" s="44">
        <v>44652.0</v>
      </c>
      <c r="B251" s="45">
        <v>17436.900391</v>
      </c>
      <c r="C251" s="45">
        <v>17703.699219</v>
      </c>
      <c r="D251" s="45">
        <v>17422.699219</v>
      </c>
      <c r="E251" s="45">
        <v>17670.449219</v>
      </c>
      <c r="F251" s="45">
        <v>17670.449219</v>
      </c>
      <c r="G251" s="45">
        <v>291800.0</v>
      </c>
      <c r="H251" s="46">
        <f t="shared" si="1"/>
        <v>1.011777965</v>
      </c>
      <c r="I251" s="46">
        <f t="shared" si="2"/>
        <v>0.01177796527</v>
      </c>
      <c r="J251" s="58">
        <f t="shared" si="3"/>
        <v>1.177796527</v>
      </c>
      <c r="L251" s="77"/>
      <c r="M251" s="78"/>
      <c r="N251" s="78"/>
      <c r="O251" s="78"/>
      <c r="P251" s="78"/>
      <c r="Q251" s="78"/>
      <c r="R251" s="78"/>
      <c r="S251" s="78"/>
      <c r="T251" s="78"/>
    </row>
    <row r="252">
      <c r="A252" s="44">
        <v>44655.0</v>
      </c>
      <c r="B252" s="45">
        <v>17809.099609</v>
      </c>
      <c r="C252" s="45">
        <v>18114.650391</v>
      </c>
      <c r="D252" s="45">
        <v>17791.400391</v>
      </c>
      <c r="E252" s="45">
        <v>18053.400391</v>
      </c>
      <c r="F252" s="45">
        <v>18053.400391</v>
      </c>
      <c r="G252" s="45">
        <v>345500.0</v>
      </c>
      <c r="H252" s="46">
        <f t="shared" si="1"/>
        <v>1.021671841</v>
      </c>
      <c r="I252" s="46">
        <f t="shared" si="2"/>
        <v>0.02167184135</v>
      </c>
      <c r="J252" s="58">
        <f t="shared" si="3"/>
        <v>2.167184135</v>
      </c>
      <c r="L252" s="77"/>
      <c r="M252" s="78"/>
      <c r="N252" s="78"/>
      <c r="O252" s="78"/>
      <c r="P252" s="78"/>
      <c r="Q252" s="78"/>
      <c r="R252" s="78"/>
      <c r="S252" s="78"/>
      <c r="T252" s="78"/>
    </row>
    <row r="253">
      <c r="A253" s="44">
        <v>44656.0</v>
      </c>
      <c r="B253" s="45">
        <v>18080.599609</v>
      </c>
      <c r="C253" s="45">
        <v>18095.449219</v>
      </c>
      <c r="D253" s="45">
        <v>17921.550781</v>
      </c>
      <c r="E253" s="45">
        <v>17957.400391</v>
      </c>
      <c r="F253" s="45">
        <v>17957.400391</v>
      </c>
      <c r="G253" s="45">
        <v>283500.0</v>
      </c>
      <c r="H253" s="46">
        <f t="shared" si="1"/>
        <v>0.9946824422</v>
      </c>
      <c r="I253" s="46">
        <f t="shared" si="2"/>
        <v>-0.005317557796</v>
      </c>
      <c r="J253" s="56">
        <f t="shared" si="3"/>
        <v>-0.5317557796</v>
      </c>
      <c r="L253" s="77"/>
      <c r="M253" s="78"/>
      <c r="N253" s="78"/>
      <c r="O253" s="78"/>
      <c r="P253" s="78"/>
      <c r="Q253" s="78"/>
      <c r="R253" s="78"/>
      <c r="S253" s="78"/>
      <c r="T253" s="78"/>
    </row>
    <row r="254">
      <c r="A254" s="44">
        <v>44657.0</v>
      </c>
      <c r="B254" s="45">
        <v>17842.75</v>
      </c>
      <c r="C254" s="45">
        <v>17901.0</v>
      </c>
      <c r="D254" s="45">
        <v>17779.849609</v>
      </c>
      <c r="E254" s="45">
        <v>17807.650391</v>
      </c>
      <c r="F254" s="45">
        <v>17807.650391</v>
      </c>
      <c r="G254" s="45">
        <v>328800.0</v>
      </c>
      <c r="H254" s="46">
        <f t="shared" si="1"/>
        <v>0.9916608197</v>
      </c>
      <c r="I254" s="46">
        <f t="shared" si="2"/>
        <v>-0.008339180323</v>
      </c>
      <c r="J254" s="56">
        <f t="shared" si="3"/>
        <v>-0.8339180323</v>
      </c>
      <c r="L254" s="77"/>
      <c r="M254" s="78"/>
      <c r="N254" s="78"/>
      <c r="O254" s="78"/>
      <c r="P254" s="78"/>
      <c r="Q254" s="78"/>
      <c r="R254" s="78"/>
      <c r="S254" s="78"/>
      <c r="T254" s="78"/>
    </row>
    <row r="255">
      <c r="A255" s="44">
        <v>44658.0</v>
      </c>
      <c r="B255" s="45">
        <v>17723.300781</v>
      </c>
      <c r="C255" s="45">
        <v>17787.5</v>
      </c>
      <c r="D255" s="45">
        <v>17623.699219</v>
      </c>
      <c r="E255" s="45">
        <v>17639.550781</v>
      </c>
      <c r="F255" s="45">
        <v>17639.550781</v>
      </c>
      <c r="G255" s="45">
        <v>308800.0</v>
      </c>
      <c r="H255" s="46">
        <f t="shared" si="1"/>
        <v>0.9905602589</v>
      </c>
      <c r="I255" s="46">
        <f t="shared" si="2"/>
        <v>-0.00943974114</v>
      </c>
      <c r="J255" s="56">
        <f t="shared" si="3"/>
        <v>-0.943974114</v>
      </c>
      <c r="L255" s="77"/>
      <c r="M255" s="78"/>
      <c r="N255" s="78"/>
      <c r="O255" s="78"/>
      <c r="P255" s="78"/>
      <c r="Q255" s="78"/>
      <c r="R255" s="78"/>
      <c r="S255" s="78"/>
      <c r="T255" s="78"/>
    </row>
    <row r="256">
      <c r="A256" s="44">
        <v>44659.0</v>
      </c>
      <c r="B256" s="45">
        <v>17698.150391</v>
      </c>
      <c r="C256" s="45">
        <v>17842.75</v>
      </c>
      <c r="D256" s="45">
        <v>17600.550781</v>
      </c>
      <c r="E256" s="45">
        <v>17784.349609</v>
      </c>
      <c r="F256" s="45">
        <v>17784.349609</v>
      </c>
      <c r="G256" s="45">
        <v>274400.0</v>
      </c>
      <c r="H256" s="46">
        <f t="shared" si="1"/>
        <v>1.008208759</v>
      </c>
      <c r="I256" s="46">
        <f t="shared" si="2"/>
        <v>0.008208759384</v>
      </c>
      <c r="J256" s="58">
        <f t="shared" si="3"/>
        <v>0.8208759384</v>
      </c>
      <c r="L256" s="77"/>
      <c r="M256" s="78"/>
      <c r="N256" s="78"/>
      <c r="O256" s="78"/>
      <c r="P256" s="78"/>
      <c r="Q256" s="78"/>
      <c r="R256" s="78"/>
      <c r="S256" s="78"/>
      <c r="T256" s="78"/>
    </row>
    <row r="257">
      <c r="A257" s="44">
        <v>44662.0</v>
      </c>
      <c r="B257" s="45">
        <v>17740.900391</v>
      </c>
      <c r="C257" s="45">
        <v>17779.050781</v>
      </c>
      <c r="D257" s="45">
        <v>17650.949219</v>
      </c>
      <c r="E257" s="45">
        <v>17674.949219</v>
      </c>
      <c r="F257" s="45">
        <v>17674.949219</v>
      </c>
      <c r="G257" s="45">
        <v>251700.0</v>
      </c>
      <c r="H257" s="46">
        <f t="shared" si="1"/>
        <v>0.9938485021</v>
      </c>
      <c r="I257" s="46">
        <f t="shared" si="2"/>
        <v>-0.006151497941</v>
      </c>
      <c r="J257" s="56">
        <f t="shared" si="3"/>
        <v>-0.6151497941</v>
      </c>
      <c r="L257" s="77"/>
      <c r="M257" s="78"/>
      <c r="N257" s="78"/>
      <c r="O257" s="78"/>
      <c r="P257" s="78"/>
      <c r="Q257" s="78"/>
      <c r="R257" s="78"/>
      <c r="S257" s="78"/>
      <c r="T257" s="78"/>
    </row>
    <row r="258">
      <c r="A258" s="44">
        <v>44663.0</v>
      </c>
      <c r="B258" s="45">
        <v>17584.849609</v>
      </c>
      <c r="C258" s="45">
        <v>17595.300781</v>
      </c>
      <c r="D258" s="45">
        <v>17442.349609</v>
      </c>
      <c r="E258" s="45">
        <v>17530.300781</v>
      </c>
      <c r="F258" s="45">
        <v>17530.300781</v>
      </c>
      <c r="G258" s="45">
        <v>266000.0</v>
      </c>
      <c r="H258" s="46">
        <f t="shared" si="1"/>
        <v>0.9918161893</v>
      </c>
      <c r="I258" s="46">
        <f t="shared" si="2"/>
        <v>-0.008183810669</v>
      </c>
      <c r="J258" s="56">
        <f t="shared" si="3"/>
        <v>-0.8183810669</v>
      </c>
      <c r="L258" s="77"/>
      <c r="M258" s="78"/>
      <c r="N258" s="78"/>
      <c r="O258" s="78"/>
      <c r="P258" s="78"/>
      <c r="Q258" s="78"/>
      <c r="R258" s="78"/>
      <c r="S258" s="78"/>
      <c r="T258" s="78"/>
    </row>
    <row r="259">
      <c r="A259" s="44">
        <v>44664.0</v>
      </c>
      <c r="B259" s="45">
        <v>17599.900391</v>
      </c>
      <c r="C259" s="45">
        <v>17663.650391</v>
      </c>
      <c r="D259" s="45">
        <v>17457.400391</v>
      </c>
      <c r="E259" s="45">
        <v>17475.650391</v>
      </c>
      <c r="F259" s="45">
        <v>17475.650391</v>
      </c>
      <c r="G259" s="45">
        <v>245100.0</v>
      </c>
      <c r="H259" s="46">
        <f t="shared" si="1"/>
        <v>0.9968825184</v>
      </c>
      <c r="I259" s="46">
        <f t="shared" si="2"/>
        <v>-0.003117481593</v>
      </c>
      <c r="J259" s="56">
        <f t="shared" si="3"/>
        <v>-0.3117481593</v>
      </c>
      <c r="L259" s="77"/>
      <c r="M259" s="78"/>
      <c r="N259" s="78"/>
      <c r="O259" s="78"/>
      <c r="P259" s="78"/>
      <c r="Q259" s="78"/>
      <c r="R259" s="78"/>
      <c r="S259" s="78"/>
      <c r="T259" s="78"/>
    </row>
    <row r="260">
      <c r="A260" s="44">
        <v>44669.0</v>
      </c>
      <c r="B260" s="45">
        <v>17183.449219</v>
      </c>
      <c r="C260" s="45">
        <v>17237.75</v>
      </c>
      <c r="D260" s="45">
        <v>17067.849609</v>
      </c>
      <c r="E260" s="45">
        <v>17173.650391</v>
      </c>
      <c r="F260" s="45">
        <v>17173.650391</v>
      </c>
      <c r="G260" s="45">
        <v>376100.0</v>
      </c>
      <c r="H260" s="46">
        <f t="shared" si="1"/>
        <v>0.982718812</v>
      </c>
      <c r="I260" s="46">
        <f t="shared" si="2"/>
        <v>-0.01728118801</v>
      </c>
      <c r="J260" s="56">
        <f t="shared" si="3"/>
        <v>-1.728118801</v>
      </c>
      <c r="L260" s="77"/>
      <c r="M260" s="78"/>
      <c r="N260" s="78"/>
      <c r="O260" s="78"/>
      <c r="P260" s="78"/>
      <c r="Q260" s="78"/>
      <c r="R260" s="78"/>
      <c r="S260" s="78"/>
      <c r="T260" s="78"/>
    </row>
    <row r="261">
      <c r="A261" s="44">
        <v>44670.0</v>
      </c>
      <c r="B261" s="45">
        <v>17258.949219</v>
      </c>
      <c r="C261" s="45">
        <v>17275.650391</v>
      </c>
      <c r="D261" s="45">
        <v>16824.699219</v>
      </c>
      <c r="E261" s="45">
        <v>16958.650391</v>
      </c>
      <c r="F261" s="45">
        <v>16958.650391</v>
      </c>
      <c r="G261" s="45">
        <v>401400.0</v>
      </c>
      <c r="H261" s="46">
        <f t="shared" si="1"/>
        <v>0.9874808212</v>
      </c>
      <c r="I261" s="46">
        <f t="shared" si="2"/>
        <v>-0.01251917881</v>
      </c>
      <c r="J261" s="56">
        <f t="shared" si="3"/>
        <v>-1.251917881</v>
      </c>
      <c r="L261" s="40"/>
      <c r="M261" s="40"/>
      <c r="N261" s="40"/>
      <c r="O261" s="40"/>
      <c r="P261" s="40"/>
      <c r="Q261" s="40"/>
      <c r="R261" s="40"/>
      <c r="S261" s="40"/>
      <c r="T261" s="40"/>
    </row>
    <row r="262">
      <c r="A262" s="44">
        <v>44671.0</v>
      </c>
      <c r="B262" s="45">
        <v>17045.25</v>
      </c>
      <c r="C262" s="45">
        <v>17186.900391</v>
      </c>
      <c r="D262" s="45">
        <v>16978.949219</v>
      </c>
      <c r="E262" s="45">
        <v>17136.550781</v>
      </c>
      <c r="F262" s="45">
        <v>17136.550781</v>
      </c>
      <c r="G262" s="45">
        <v>286100.0</v>
      </c>
      <c r="H262" s="46">
        <f t="shared" si="1"/>
        <v>1.010490245</v>
      </c>
      <c r="I262" s="46">
        <f t="shared" si="2"/>
        <v>0.01049024456</v>
      </c>
      <c r="J262" s="58">
        <f t="shared" si="3"/>
        <v>1.049024456</v>
      </c>
      <c r="L262" s="77"/>
      <c r="M262" s="78"/>
      <c r="N262" s="78"/>
      <c r="O262" s="78"/>
      <c r="P262" s="78"/>
      <c r="Q262" s="78"/>
      <c r="R262" s="78"/>
      <c r="S262" s="78"/>
      <c r="T262" s="78"/>
    </row>
    <row r="263">
      <c r="A263" s="44">
        <v>44672.0</v>
      </c>
      <c r="B263" s="45">
        <v>17234.599609</v>
      </c>
      <c r="C263" s="45">
        <v>17414.699219</v>
      </c>
      <c r="D263" s="45">
        <v>17215.5</v>
      </c>
      <c r="E263" s="45">
        <v>17392.599609</v>
      </c>
      <c r="F263" s="45">
        <v>17392.599609</v>
      </c>
      <c r="G263" s="45">
        <v>285200.0</v>
      </c>
      <c r="H263" s="46">
        <f t="shared" si="1"/>
        <v>1.014941678</v>
      </c>
      <c r="I263" s="46">
        <f t="shared" si="2"/>
        <v>0.01494167825</v>
      </c>
      <c r="J263" s="58">
        <f t="shared" si="3"/>
        <v>1.494167825</v>
      </c>
      <c r="L263" s="77"/>
      <c r="M263" s="78"/>
      <c r="N263" s="78"/>
      <c r="O263" s="78"/>
      <c r="P263" s="78"/>
      <c r="Q263" s="78"/>
      <c r="R263" s="78"/>
      <c r="S263" s="78"/>
      <c r="T263" s="78"/>
    </row>
    <row r="264">
      <c r="A264" s="44">
        <v>44673.0</v>
      </c>
      <c r="B264" s="45">
        <v>17242.75</v>
      </c>
      <c r="C264" s="45">
        <v>17315.300781</v>
      </c>
      <c r="D264" s="45">
        <v>17149.199219</v>
      </c>
      <c r="E264" s="45">
        <v>17171.949219</v>
      </c>
      <c r="F264" s="45">
        <v>17171.949219</v>
      </c>
      <c r="G264" s="45">
        <v>262700.0</v>
      </c>
      <c r="H264" s="46">
        <f t="shared" si="1"/>
        <v>0.9873135474</v>
      </c>
      <c r="I264" s="46">
        <f t="shared" si="2"/>
        <v>-0.01268645257</v>
      </c>
      <c r="J264" s="56">
        <f t="shared" si="3"/>
        <v>-1.268645257</v>
      </c>
      <c r="L264" s="77"/>
      <c r="M264" s="78"/>
      <c r="N264" s="78"/>
      <c r="O264" s="78"/>
      <c r="P264" s="78"/>
      <c r="Q264" s="78"/>
      <c r="R264" s="78"/>
      <c r="S264" s="78"/>
      <c r="T264" s="78"/>
    </row>
    <row r="265">
      <c r="A265" s="44">
        <v>44676.0</v>
      </c>
      <c r="B265" s="45">
        <v>17009.050781</v>
      </c>
      <c r="C265" s="45">
        <v>17054.300781</v>
      </c>
      <c r="D265" s="45">
        <v>16888.699219</v>
      </c>
      <c r="E265" s="45">
        <v>16953.949219</v>
      </c>
      <c r="F265" s="45">
        <v>16953.949219</v>
      </c>
      <c r="G265" s="45">
        <v>275700.0</v>
      </c>
      <c r="H265" s="46">
        <f t="shared" si="1"/>
        <v>0.9873048774</v>
      </c>
      <c r="I265" s="46">
        <f t="shared" si="2"/>
        <v>-0.01269512256</v>
      </c>
      <c r="J265" s="56">
        <f t="shared" si="3"/>
        <v>-1.269512256</v>
      </c>
      <c r="L265" s="77"/>
      <c r="M265" s="78"/>
      <c r="N265" s="78"/>
      <c r="O265" s="78"/>
      <c r="P265" s="78"/>
      <c r="Q265" s="78"/>
      <c r="R265" s="78"/>
      <c r="S265" s="78"/>
      <c r="T265" s="78"/>
    </row>
    <row r="266">
      <c r="A266" s="44">
        <v>44677.0</v>
      </c>
      <c r="B266" s="45">
        <v>17121.300781</v>
      </c>
      <c r="C266" s="45">
        <v>17223.849609</v>
      </c>
      <c r="D266" s="45">
        <v>17064.449219</v>
      </c>
      <c r="E266" s="45">
        <v>17200.800781</v>
      </c>
      <c r="F266" s="45">
        <v>17200.800781</v>
      </c>
      <c r="G266" s="45">
        <v>261100.0</v>
      </c>
      <c r="H266" s="46">
        <f t="shared" si="1"/>
        <v>1.014560122</v>
      </c>
      <c r="I266" s="46">
        <f t="shared" si="2"/>
        <v>0.01456012159</v>
      </c>
      <c r="J266" s="58">
        <f t="shared" si="3"/>
        <v>1.456012159</v>
      </c>
      <c r="L266" s="77"/>
      <c r="M266" s="78"/>
      <c r="N266" s="78"/>
      <c r="O266" s="78"/>
      <c r="P266" s="78"/>
      <c r="Q266" s="78"/>
      <c r="R266" s="78"/>
      <c r="S266" s="78"/>
      <c r="T266" s="78"/>
    </row>
    <row r="267">
      <c r="A267" s="44">
        <v>44678.0</v>
      </c>
      <c r="B267" s="45">
        <v>17073.349609</v>
      </c>
      <c r="C267" s="45">
        <v>17110.699219</v>
      </c>
      <c r="D267" s="45">
        <v>16958.449219</v>
      </c>
      <c r="E267" s="45">
        <v>17038.400391</v>
      </c>
      <c r="F267" s="45">
        <v>17038.400391</v>
      </c>
      <c r="G267" s="45">
        <v>265100.0</v>
      </c>
      <c r="H267" s="46">
        <f t="shared" si="1"/>
        <v>0.9905585564</v>
      </c>
      <c r="I267" s="46">
        <f t="shared" si="2"/>
        <v>-0.009441443574</v>
      </c>
      <c r="J267" s="56">
        <f t="shared" si="3"/>
        <v>-0.9441443574</v>
      </c>
      <c r="L267" s="77"/>
      <c r="M267" s="78"/>
      <c r="N267" s="78"/>
      <c r="O267" s="78"/>
      <c r="P267" s="78"/>
      <c r="Q267" s="78"/>
      <c r="R267" s="78"/>
      <c r="S267" s="78"/>
      <c r="T267" s="78"/>
    </row>
    <row r="268">
      <c r="A268" s="44">
        <v>44679.0</v>
      </c>
      <c r="B268" s="45">
        <v>17189.5</v>
      </c>
      <c r="C268" s="45">
        <v>17322.5</v>
      </c>
      <c r="D268" s="45">
        <v>17071.050781</v>
      </c>
      <c r="E268" s="45">
        <v>17245.050781</v>
      </c>
      <c r="F268" s="45">
        <v>17245.050781</v>
      </c>
      <c r="G268" s="45">
        <v>312900.0</v>
      </c>
      <c r="H268" s="46">
        <f t="shared" si="1"/>
        <v>1.012128509</v>
      </c>
      <c r="I268" s="46">
        <f t="shared" si="2"/>
        <v>0.01212850885</v>
      </c>
      <c r="J268" s="58">
        <f t="shared" si="3"/>
        <v>1.212850885</v>
      </c>
      <c r="L268" s="77"/>
      <c r="M268" s="78"/>
      <c r="N268" s="78"/>
      <c r="O268" s="78"/>
      <c r="P268" s="78"/>
      <c r="Q268" s="78"/>
      <c r="R268" s="78"/>
      <c r="S268" s="78"/>
      <c r="T268" s="78"/>
    </row>
    <row r="269">
      <c r="A269" s="44">
        <v>44680.0</v>
      </c>
      <c r="B269" s="45">
        <v>17329.25</v>
      </c>
      <c r="C269" s="45">
        <v>17377.650391</v>
      </c>
      <c r="D269" s="45">
        <v>17053.25</v>
      </c>
      <c r="E269" s="45">
        <v>17102.550781</v>
      </c>
      <c r="F269" s="45">
        <v>17102.550781</v>
      </c>
      <c r="G269" s="45">
        <v>336200.0</v>
      </c>
      <c r="H269" s="46">
        <f t="shared" si="1"/>
        <v>0.9917367596</v>
      </c>
      <c r="I269" s="46">
        <f t="shared" si="2"/>
        <v>-0.008263240382</v>
      </c>
      <c r="J269" s="56">
        <f t="shared" si="3"/>
        <v>-0.8263240382</v>
      </c>
      <c r="L269" s="77"/>
      <c r="M269" s="78"/>
      <c r="N269" s="78"/>
      <c r="O269" s="78"/>
      <c r="P269" s="78"/>
      <c r="Q269" s="78"/>
      <c r="R269" s="78"/>
      <c r="S269" s="78"/>
      <c r="T269" s="78"/>
    </row>
    <row r="270">
      <c r="A270" s="44">
        <v>44683.0</v>
      </c>
      <c r="B270" s="45">
        <v>16924.449219</v>
      </c>
      <c r="C270" s="45">
        <v>17092.25</v>
      </c>
      <c r="D270" s="45">
        <v>16917.25</v>
      </c>
      <c r="E270" s="45">
        <v>17069.099609</v>
      </c>
      <c r="F270" s="45">
        <v>17069.099609</v>
      </c>
      <c r="G270" s="45">
        <v>278200.0</v>
      </c>
      <c r="H270" s="46">
        <f t="shared" si="1"/>
        <v>0.9980440829</v>
      </c>
      <c r="I270" s="46">
        <f t="shared" si="2"/>
        <v>-0.001955917128</v>
      </c>
      <c r="J270" s="56">
        <f t="shared" si="3"/>
        <v>-0.1955917128</v>
      </c>
      <c r="L270" s="77"/>
      <c r="M270" s="78"/>
      <c r="N270" s="78"/>
      <c r="O270" s="78"/>
      <c r="P270" s="78"/>
      <c r="Q270" s="78"/>
      <c r="R270" s="78"/>
      <c r="S270" s="78"/>
      <c r="T270" s="78"/>
    </row>
    <row r="271">
      <c r="A271" s="44">
        <v>44685.0</v>
      </c>
      <c r="B271" s="45">
        <v>17096.599609</v>
      </c>
      <c r="C271" s="45">
        <v>17132.849609</v>
      </c>
      <c r="D271" s="45">
        <v>16623.949219</v>
      </c>
      <c r="E271" s="45">
        <v>16677.599609</v>
      </c>
      <c r="F271" s="45">
        <v>16677.599609</v>
      </c>
      <c r="G271" s="45">
        <v>310600.0</v>
      </c>
      <c r="H271" s="46">
        <f t="shared" si="1"/>
        <v>0.9770638165</v>
      </c>
      <c r="I271" s="46">
        <f t="shared" si="2"/>
        <v>-0.02293618345</v>
      </c>
      <c r="J271" s="56">
        <f t="shared" si="3"/>
        <v>-2.293618345</v>
      </c>
      <c r="L271" s="77"/>
      <c r="M271" s="78"/>
      <c r="N271" s="78"/>
      <c r="O271" s="78"/>
      <c r="P271" s="78"/>
      <c r="Q271" s="78"/>
      <c r="R271" s="78"/>
      <c r="S271" s="78"/>
      <c r="T271" s="78"/>
    </row>
    <row r="272">
      <c r="A272" s="44">
        <v>44686.0</v>
      </c>
      <c r="B272" s="45">
        <v>16854.75</v>
      </c>
      <c r="C272" s="45">
        <v>16945.699219</v>
      </c>
      <c r="D272" s="45">
        <v>16651.849609</v>
      </c>
      <c r="E272" s="45">
        <v>16682.650391</v>
      </c>
      <c r="F272" s="45">
        <v>16682.650391</v>
      </c>
      <c r="G272" s="45">
        <v>265800.0</v>
      </c>
      <c r="H272" s="46">
        <f t="shared" si="1"/>
        <v>1.000302848</v>
      </c>
      <c r="I272" s="46">
        <f t="shared" si="2"/>
        <v>0.0003028482586</v>
      </c>
      <c r="J272" s="58">
        <f t="shared" si="3"/>
        <v>0.03028482586</v>
      </c>
      <c r="L272" s="77"/>
      <c r="M272" s="78"/>
      <c r="N272" s="78"/>
      <c r="O272" s="78"/>
      <c r="P272" s="78"/>
      <c r="Q272" s="78"/>
      <c r="R272" s="78"/>
      <c r="S272" s="78"/>
      <c r="T272" s="78"/>
    </row>
    <row r="273">
      <c r="A273" s="44">
        <v>44687.0</v>
      </c>
      <c r="B273" s="45">
        <v>16415.550781</v>
      </c>
      <c r="C273" s="45">
        <v>16484.199219</v>
      </c>
      <c r="D273" s="45">
        <v>16340.900391</v>
      </c>
      <c r="E273" s="45">
        <v>16411.25</v>
      </c>
      <c r="F273" s="45">
        <v>16411.25</v>
      </c>
      <c r="G273" s="45">
        <v>300500.0</v>
      </c>
      <c r="H273" s="46">
        <f t="shared" si="1"/>
        <v>0.9837315783</v>
      </c>
      <c r="I273" s="46">
        <f t="shared" si="2"/>
        <v>-0.01626842166</v>
      </c>
      <c r="J273" s="56">
        <f t="shared" si="3"/>
        <v>-1.626842166</v>
      </c>
      <c r="L273" s="77"/>
      <c r="M273" s="78"/>
      <c r="N273" s="78"/>
      <c r="O273" s="78"/>
      <c r="P273" s="78"/>
      <c r="Q273" s="78"/>
      <c r="R273" s="78"/>
      <c r="S273" s="78"/>
      <c r="T273" s="78"/>
    </row>
    <row r="274">
      <c r="A274" s="44">
        <v>44690.0</v>
      </c>
      <c r="B274" s="45">
        <v>16227.700195</v>
      </c>
      <c r="C274" s="45">
        <v>16403.699219</v>
      </c>
      <c r="D274" s="45">
        <v>16142.099609</v>
      </c>
      <c r="E274" s="45">
        <v>16301.849609</v>
      </c>
      <c r="F274" s="45">
        <v>16301.849609</v>
      </c>
      <c r="G274" s="45">
        <v>288400.0</v>
      </c>
      <c r="H274" s="46">
        <f t="shared" si="1"/>
        <v>0.9933338173</v>
      </c>
      <c r="I274" s="46">
        <f t="shared" si="2"/>
        <v>-0.00666618271</v>
      </c>
      <c r="J274" s="56">
        <f t="shared" si="3"/>
        <v>-0.666618271</v>
      </c>
      <c r="L274" s="77"/>
      <c r="M274" s="78"/>
      <c r="N274" s="78"/>
      <c r="O274" s="78"/>
      <c r="P274" s="78"/>
      <c r="Q274" s="78"/>
      <c r="R274" s="78"/>
      <c r="S274" s="78"/>
      <c r="T274" s="78"/>
    </row>
    <row r="275">
      <c r="A275" s="44">
        <v>44691.0</v>
      </c>
      <c r="B275" s="45">
        <v>16248.900391</v>
      </c>
      <c r="C275" s="45">
        <v>16404.550781</v>
      </c>
      <c r="D275" s="45">
        <v>16197.299805</v>
      </c>
      <c r="E275" s="45">
        <v>16240.049805</v>
      </c>
      <c r="F275" s="45">
        <v>16240.049805</v>
      </c>
      <c r="G275" s="45">
        <v>283100.0</v>
      </c>
      <c r="H275" s="46">
        <f t="shared" si="1"/>
        <v>0.9962090312</v>
      </c>
      <c r="I275" s="46">
        <f t="shared" si="2"/>
        <v>-0.003790968846</v>
      </c>
      <c r="J275" s="56">
        <f t="shared" si="3"/>
        <v>-0.3790968846</v>
      </c>
      <c r="L275" s="77"/>
      <c r="M275" s="78"/>
      <c r="N275" s="78"/>
      <c r="O275" s="78"/>
      <c r="P275" s="78"/>
      <c r="Q275" s="78"/>
      <c r="R275" s="78"/>
      <c r="S275" s="78"/>
      <c r="T275" s="78"/>
    </row>
    <row r="276">
      <c r="A276" s="44">
        <v>44692.0</v>
      </c>
      <c r="B276" s="45">
        <v>16270.049805</v>
      </c>
      <c r="C276" s="45">
        <v>16318.75</v>
      </c>
      <c r="D276" s="45">
        <v>15992.599609</v>
      </c>
      <c r="E276" s="45">
        <v>16167.099609</v>
      </c>
      <c r="F276" s="45">
        <v>16167.099609</v>
      </c>
      <c r="G276" s="45">
        <v>284300.0</v>
      </c>
      <c r="H276" s="46">
        <f t="shared" si="1"/>
        <v>0.9955080066</v>
      </c>
      <c r="I276" s="46">
        <f t="shared" si="2"/>
        <v>-0.004491993367</v>
      </c>
      <c r="J276" s="56">
        <f t="shared" si="3"/>
        <v>-0.4491993367</v>
      </c>
      <c r="L276" s="77"/>
      <c r="M276" s="78"/>
      <c r="N276" s="78"/>
      <c r="O276" s="78"/>
      <c r="P276" s="78"/>
      <c r="Q276" s="78"/>
      <c r="R276" s="78"/>
      <c r="S276" s="78"/>
      <c r="T276" s="78"/>
    </row>
    <row r="277">
      <c r="A277" s="44">
        <v>44693.0</v>
      </c>
      <c r="B277" s="45">
        <v>16021.099609</v>
      </c>
      <c r="C277" s="45">
        <v>16041.950195</v>
      </c>
      <c r="D277" s="45">
        <v>15735.75</v>
      </c>
      <c r="E277" s="45">
        <v>15808.0</v>
      </c>
      <c r="F277" s="45">
        <v>15808.0</v>
      </c>
      <c r="G277" s="45">
        <v>314900.0</v>
      </c>
      <c r="H277" s="46">
        <f t="shared" si="1"/>
        <v>0.9777882479</v>
      </c>
      <c r="I277" s="46">
        <f t="shared" si="2"/>
        <v>-0.02221175212</v>
      </c>
      <c r="J277" s="56">
        <f t="shared" si="3"/>
        <v>-2.221175212</v>
      </c>
      <c r="L277" s="77"/>
      <c r="M277" s="78"/>
      <c r="N277" s="78"/>
      <c r="O277" s="78"/>
      <c r="P277" s="78"/>
      <c r="Q277" s="78"/>
      <c r="R277" s="78"/>
      <c r="S277" s="78"/>
      <c r="T277" s="78"/>
    </row>
    <row r="278">
      <c r="A278" s="44">
        <v>44694.0</v>
      </c>
      <c r="B278" s="45">
        <v>15977.0</v>
      </c>
      <c r="C278" s="45">
        <v>16083.599609</v>
      </c>
      <c r="D278" s="45">
        <v>15740.849609</v>
      </c>
      <c r="E278" s="45">
        <v>15782.150391</v>
      </c>
      <c r="F278" s="45">
        <v>15782.150391</v>
      </c>
      <c r="G278" s="45">
        <v>369100.0</v>
      </c>
      <c r="H278" s="46">
        <f t="shared" si="1"/>
        <v>0.9983647768</v>
      </c>
      <c r="I278" s="46">
        <f t="shared" si="2"/>
        <v>-0.001635223241</v>
      </c>
      <c r="J278" s="56">
        <f t="shared" si="3"/>
        <v>-0.1635223241</v>
      </c>
      <c r="L278" s="77"/>
      <c r="M278" s="78"/>
      <c r="N278" s="78"/>
      <c r="O278" s="78"/>
      <c r="P278" s="78"/>
      <c r="Q278" s="78"/>
      <c r="R278" s="78"/>
      <c r="S278" s="78"/>
      <c r="T278" s="78"/>
    </row>
    <row r="279">
      <c r="A279" s="44">
        <v>44697.0</v>
      </c>
      <c r="B279" s="45">
        <v>15845.099609</v>
      </c>
      <c r="C279" s="45">
        <v>15977.950195</v>
      </c>
      <c r="D279" s="45">
        <v>15739.650391</v>
      </c>
      <c r="E279" s="45">
        <v>15842.299805</v>
      </c>
      <c r="F279" s="45">
        <v>15842.299805</v>
      </c>
      <c r="G279" s="45">
        <v>217600.0</v>
      </c>
      <c r="H279" s="46">
        <f t="shared" si="1"/>
        <v>1.003811231</v>
      </c>
      <c r="I279" s="46">
        <f t="shared" si="2"/>
        <v>0.003811230568</v>
      </c>
      <c r="J279" s="58">
        <f t="shared" si="3"/>
        <v>0.3811230568</v>
      </c>
      <c r="L279" s="77"/>
      <c r="M279" s="78"/>
      <c r="N279" s="78"/>
      <c r="O279" s="78"/>
      <c r="P279" s="78"/>
      <c r="Q279" s="78"/>
      <c r="R279" s="78"/>
      <c r="S279" s="78"/>
      <c r="T279" s="78"/>
    </row>
    <row r="280">
      <c r="A280" s="44">
        <v>44698.0</v>
      </c>
      <c r="B280" s="45">
        <v>15912.599609</v>
      </c>
      <c r="C280" s="45">
        <v>16284.25</v>
      </c>
      <c r="D280" s="45">
        <v>15900.799805</v>
      </c>
      <c r="E280" s="45">
        <v>16259.299805</v>
      </c>
      <c r="F280" s="45">
        <v>16259.299805</v>
      </c>
      <c r="G280" s="45">
        <v>295700.0</v>
      </c>
      <c r="H280" s="46">
        <f t="shared" si="1"/>
        <v>1.026321936</v>
      </c>
      <c r="I280" s="46">
        <f t="shared" si="2"/>
        <v>0.0263219359</v>
      </c>
      <c r="J280" s="58">
        <f t="shared" si="3"/>
        <v>2.63219359</v>
      </c>
      <c r="L280" s="77"/>
      <c r="M280" s="78"/>
      <c r="N280" s="78"/>
      <c r="O280" s="78"/>
      <c r="P280" s="78"/>
      <c r="Q280" s="78"/>
      <c r="R280" s="78"/>
      <c r="S280" s="78"/>
      <c r="T280" s="78"/>
    </row>
    <row r="281">
      <c r="A281" s="44">
        <v>44699.0</v>
      </c>
      <c r="B281" s="45">
        <v>16318.150391</v>
      </c>
      <c r="C281" s="45">
        <v>16399.800781</v>
      </c>
      <c r="D281" s="45">
        <v>16211.200195</v>
      </c>
      <c r="E281" s="45">
        <v>16240.299805</v>
      </c>
      <c r="F281" s="45">
        <v>16240.299805</v>
      </c>
      <c r="G281" s="45">
        <v>290400.0</v>
      </c>
      <c r="H281" s="46">
        <f t="shared" si="1"/>
        <v>0.998831438</v>
      </c>
      <c r="I281" s="46">
        <f t="shared" si="2"/>
        <v>-0.001168562006</v>
      </c>
      <c r="J281" s="56">
        <f t="shared" si="3"/>
        <v>-0.1168562006</v>
      </c>
      <c r="L281" s="77"/>
      <c r="M281" s="78"/>
      <c r="N281" s="78"/>
      <c r="O281" s="78"/>
      <c r="P281" s="78"/>
      <c r="Q281" s="78"/>
      <c r="R281" s="78"/>
      <c r="S281" s="78"/>
      <c r="T281" s="78"/>
    </row>
    <row r="282">
      <c r="A282" s="44">
        <v>44700.0</v>
      </c>
      <c r="B282" s="45">
        <v>15917.400391</v>
      </c>
      <c r="C282" s="45">
        <v>15984.75</v>
      </c>
      <c r="D282" s="45">
        <v>15775.200195</v>
      </c>
      <c r="E282" s="45">
        <v>15809.400391</v>
      </c>
      <c r="F282" s="45">
        <v>15809.400391</v>
      </c>
      <c r="G282" s="45">
        <v>313900.0</v>
      </c>
      <c r="H282" s="46">
        <f t="shared" si="1"/>
        <v>0.9734672747</v>
      </c>
      <c r="I282" s="46">
        <f t="shared" si="2"/>
        <v>-0.02653272533</v>
      </c>
      <c r="J282" s="56">
        <f t="shared" si="3"/>
        <v>-2.653272533</v>
      </c>
      <c r="L282" s="77"/>
      <c r="M282" s="78"/>
      <c r="N282" s="78"/>
      <c r="O282" s="78"/>
      <c r="P282" s="78"/>
      <c r="Q282" s="78"/>
      <c r="R282" s="78"/>
      <c r="S282" s="78"/>
      <c r="T282" s="78"/>
    </row>
    <row r="283">
      <c r="A283" s="44">
        <v>44701.0</v>
      </c>
      <c r="B283" s="45">
        <v>16043.799805</v>
      </c>
      <c r="C283" s="45">
        <v>16283.049805</v>
      </c>
      <c r="D283" s="45">
        <v>16003.849609</v>
      </c>
      <c r="E283" s="45">
        <v>16266.150391</v>
      </c>
      <c r="F283" s="45">
        <v>16266.150391</v>
      </c>
      <c r="G283" s="45">
        <v>252400.0</v>
      </c>
      <c r="H283" s="46">
        <f t="shared" si="1"/>
        <v>1.028891039</v>
      </c>
      <c r="I283" s="46">
        <f t="shared" si="2"/>
        <v>0.02889103879</v>
      </c>
      <c r="J283" s="58">
        <f t="shared" si="3"/>
        <v>2.889103879</v>
      </c>
      <c r="L283" s="77"/>
      <c r="M283" s="78"/>
      <c r="N283" s="78"/>
      <c r="O283" s="78"/>
      <c r="P283" s="78"/>
      <c r="Q283" s="78"/>
      <c r="R283" s="78"/>
      <c r="S283" s="78"/>
      <c r="T283" s="78"/>
    </row>
    <row r="284">
      <c r="A284" s="44">
        <v>44704.0</v>
      </c>
      <c r="B284" s="45">
        <v>16290.950195</v>
      </c>
      <c r="C284" s="45">
        <v>16414.699219</v>
      </c>
      <c r="D284" s="45">
        <v>16185.75</v>
      </c>
      <c r="E284" s="45">
        <v>16214.700195</v>
      </c>
      <c r="F284" s="45">
        <v>16214.700195</v>
      </c>
      <c r="G284" s="45">
        <v>293800.0</v>
      </c>
      <c r="H284" s="46">
        <f t="shared" si="1"/>
        <v>0.9968369777</v>
      </c>
      <c r="I284" s="46">
        <f t="shared" si="2"/>
        <v>-0.003163022274</v>
      </c>
      <c r="J284" s="56">
        <f t="shared" si="3"/>
        <v>-0.3163022274</v>
      </c>
      <c r="L284" s="77"/>
      <c r="M284" s="78"/>
      <c r="N284" s="78"/>
      <c r="O284" s="78"/>
      <c r="P284" s="78"/>
      <c r="Q284" s="78"/>
      <c r="R284" s="78"/>
      <c r="S284" s="78"/>
      <c r="T284" s="78"/>
    </row>
    <row r="285">
      <c r="A285" s="44">
        <v>44705.0</v>
      </c>
      <c r="B285" s="45">
        <v>16225.549805</v>
      </c>
      <c r="C285" s="45">
        <v>16262.799805</v>
      </c>
      <c r="D285" s="45">
        <v>16078.599609</v>
      </c>
      <c r="E285" s="45">
        <v>16125.150391</v>
      </c>
      <c r="F285" s="45">
        <v>16125.150391</v>
      </c>
      <c r="G285" s="45">
        <v>249800.0</v>
      </c>
      <c r="H285" s="46">
        <f t="shared" si="1"/>
        <v>0.9944772458</v>
      </c>
      <c r="I285" s="46">
        <f t="shared" si="2"/>
        <v>-0.005522754224</v>
      </c>
      <c r="J285" s="56">
        <f t="shared" si="3"/>
        <v>-0.5522754224</v>
      </c>
      <c r="L285" s="77"/>
      <c r="M285" s="78"/>
      <c r="N285" s="78"/>
      <c r="O285" s="78"/>
      <c r="P285" s="78"/>
      <c r="Q285" s="78"/>
      <c r="R285" s="78"/>
      <c r="S285" s="78"/>
      <c r="T285" s="78"/>
    </row>
    <row r="286">
      <c r="A286" s="44">
        <v>44706.0</v>
      </c>
      <c r="B286" s="45">
        <v>16196.349609</v>
      </c>
      <c r="C286" s="45">
        <v>16223.349609</v>
      </c>
      <c r="D286" s="45">
        <v>16006.950195</v>
      </c>
      <c r="E286" s="45">
        <v>16025.799805</v>
      </c>
      <c r="F286" s="45">
        <v>16025.799805</v>
      </c>
      <c r="G286" s="45">
        <v>243300.0</v>
      </c>
      <c r="H286" s="46">
        <f t="shared" si="1"/>
        <v>0.9938387808</v>
      </c>
      <c r="I286" s="46">
        <f t="shared" si="2"/>
        <v>-0.006161219188</v>
      </c>
      <c r="J286" s="56">
        <f t="shared" si="3"/>
        <v>-0.6161219188</v>
      </c>
      <c r="L286" s="77"/>
      <c r="M286" s="78"/>
      <c r="N286" s="78"/>
      <c r="O286" s="78"/>
      <c r="P286" s="78"/>
      <c r="Q286" s="78"/>
      <c r="R286" s="78"/>
      <c r="S286" s="78"/>
      <c r="T286" s="78"/>
    </row>
    <row r="287">
      <c r="A287" s="44">
        <v>44707.0</v>
      </c>
      <c r="B287" s="45">
        <v>16105.0</v>
      </c>
      <c r="C287" s="45">
        <v>16204.450195</v>
      </c>
      <c r="D287" s="45">
        <v>15903.700195</v>
      </c>
      <c r="E287" s="45">
        <v>16170.150391</v>
      </c>
      <c r="F287" s="45">
        <v>16170.150391</v>
      </c>
      <c r="G287" s="45">
        <v>314300.0</v>
      </c>
      <c r="H287" s="46">
        <f t="shared" si="1"/>
        <v>1.009007387</v>
      </c>
      <c r="I287" s="46">
        <f t="shared" si="2"/>
        <v>0.009007387323</v>
      </c>
      <c r="J287" s="58">
        <f t="shared" si="3"/>
        <v>0.9007387323</v>
      </c>
      <c r="L287" s="77"/>
      <c r="M287" s="78"/>
      <c r="N287" s="78"/>
      <c r="O287" s="78"/>
      <c r="P287" s="78"/>
      <c r="Q287" s="78"/>
      <c r="R287" s="78"/>
      <c r="S287" s="78"/>
      <c r="T287" s="78"/>
    </row>
    <row r="288">
      <c r="A288" s="44">
        <v>44708.0</v>
      </c>
      <c r="B288" s="45">
        <v>16296.599609</v>
      </c>
      <c r="C288" s="45">
        <v>16370.599609</v>
      </c>
      <c r="D288" s="45">
        <v>16221.950195</v>
      </c>
      <c r="E288" s="45">
        <v>16352.450195</v>
      </c>
      <c r="F288" s="45">
        <v>16352.450195</v>
      </c>
      <c r="G288" s="45">
        <v>274100.0</v>
      </c>
      <c r="H288" s="46">
        <f t="shared" si="1"/>
        <v>1.011273847</v>
      </c>
      <c r="I288" s="46">
        <f t="shared" si="2"/>
        <v>0.01127384716</v>
      </c>
      <c r="J288" s="58">
        <f t="shared" si="3"/>
        <v>1.127384716</v>
      </c>
      <c r="L288" s="77"/>
      <c r="M288" s="78"/>
      <c r="N288" s="78"/>
      <c r="O288" s="78"/>
      <c r="P288" s="78"/>
      <c r="Q288" s="78"/>
      <c r="R288" s="78"/>
      <c r="S288" s="78"/>
      <c r="T288" s="78"/>
    </row>
    <row r="289">
      <c r="A289" s="44">
        <v>44711.0</v>
      </c>
      <c r="B289" s="45">
        <v>16527.900391</v>
      </c>
      <c r="C289" s="45">
        <v>16695.5</v>
      </c>
      <c r="D289" s="45">
        <v>16506.150391</v>
      </c>
      <c r="E289" s="45">
        <v>16661.400391</v>
      </c>
      <c r="F289" s="45">
        <v>16661.400391</v>
      </c>
      <c r="G289" s="45">
        <v>251400.0</v>
      </c>
      <c r="H289" s="46">
        <f t="shared" si="1"/>
        <v>1.018893205</v>
      </c>
      <c r="I289" s="46">
        <f t="shared" si="2"/>
        <v>0.01889320514</v>
      </c>
      <c r="J289" s="58">
        <f t="shared" si="3"/>
        <v>1.889320514</v>
      </c>
      <c r="L289" s="77"/>
      <c r="M289" s="78"/>
      <c r="N289" s="78"/>
      <c r="O289" s="78"/>
      <c r="P289" s="78"/>
      <c r="Q289" s="78"/>
      <c r="R289" s="78"/>
      <c r="S289" s="78"/>
      <c r="T289" s="78"/>
    </row>
    <row r="290">
      <c r="A290" s="44">
        <v>44712.0</v>
      </c>
      <c r="B290" s="45">
        <v>16578.449219</v>
      </c>
      <c r="C290" s="45">
        <v>16690.75</v>
      </c>
      <c r="D290" s="45">
        <v>16521.900391</v>
      </c>
      <c r="E290" s="45">
        <v>16584.550781</v>
      </c>
      <c r="F290" s="45">
        <v>16584.550781</v>
      </c>
      <c r="G290" s="45">
        <v>651600.0</v>
      </c>
      <c r="H290" s="46">
        <f t="shared" si="1"/>
        <v>0.995387566</v>
      </c>
      <c r="I290" s="46">
        <f t="shared" si="2"/>
        <v>-0.004612434021</v>
      </c>
      <c r="J290" s="56">
        <f t="shared" si="3"/>
        <v>-0.4612434021</v>
      </c>
      <c r="L290" s="77"/>
      <c r="M290" s="78"/>
      <c r="N290" s="78"/>
      <c r="O290" s="78"/>
      <c r="P290" s="78"/>
      <c r="Q290" s="78"/>
      <c r="R290" s="78"/>
      <c r="S290" s="78"/>
      <c r="T290" s="78"/>
    </row>
    <row r="291">
      <c r="A291" s="44">
        <v>44713.0</v>
      </c>
      <c r="B291" s="45">
        <v>16594.400391</v>
      </c>
      <c r="C291" s="45">
        <v>16649.199219</v>
      </c>
      <c r="D291" s="45">
        <v>16438.849609</v>
      </c>
      <c r="E291" s="45">
        <v>16522.75</v>
      </c>
      <c r="F291" s="45">
        <v>16522.75</v>
      </c>
      <c r="G291" s="45">
        <v>249600.0</v>
      </c>
      <c r="H291" s="46">
        <f t="shared" si="1"/>
        <v>0.9962735933</v>
      </c>
      <c r="I291" s="46">
        <f t="shared" si="2"/>
        <v>-0.003726406691</v>
      </c>
      <c r="J291" s="56">
        <f t="shared" si="3"/>
        <v>-0.3726406691</v>
      </c>
      <c r="L291" s="77"/>
      <c r="M291" s="78"/>
      <c r="N291" s="78"/>
      <c r="O291" s="78"/>
      <c r="P291" s="78"/>
      <c r="Q291" s="78"/>
      <c r="R291" s="78"/>
      <c r="S291" s="78"/>
      <c r="T291" s="78"/>
    </row>
    <row r="292">
      <c r="A292" s="44">
        <v>44714.0</v>
      </c>
      <c r="B292" s="45">
        <v>16481.650391</v>
      </c>
      <c r="C292" s="45">
        <v>16646.400391</v>
      </c>
      <c r="D292" s="45">
        <v>16443.050781</v>
      </c>
      <c r="E292" s="45">
        <v>16628.0</v>
      </c>
      <c r="F292" s="45">
        <v>16628.0</v>
      </c>
      <c r="G292" s="45">
        <v>236000.0</v>
      </c>
      <c r="H292" s="46">
        <f t="shared" si="1"/>
        <v>1.006370005</v>
      </c>
      <c r="I292" s="46">
        <f t="shared" si="2"/>
        <v>0.006370004993</v>
      </c>
      <c r="J292" s="58">
        <f t="shared" si="3"/>
        <v>0.6370004993</v>
      </c>
      <c r="L292" s="77"/>
      <c r="M292" s="78"/>
      <c r="N292" s="78"/>
      <c r="O292" s="78"/>
      <c r="P292" s="78"/>
      <c r="Q292" s="78"/>
      <c r="R292" s="78"/>
      <c r="S292" s="78"/>
      <c r="T292" s="78"/>
    </row>
    <row r="293">
      <c r="A293" s="44">
        <v>44715.0</v>
      </c>
      <c r="B293" s="45">
        <v>16761.650391</v>
      </c>
      <c r="C293" s="45">
        <v>16793.849609</v>
      </c>
      <c r="D293" s="45">
        <v>16567.900391</v>
      </c>
      <c r="E293" s="45">
        <v>16584.300781</v>
      </c>
      <c r="F293" s="45">
        <v>16584.300781</v>
      </c>
      <c r="G293" s="45">
        <v>245500.0</v>
      </c>
      <c r="H293" s="46">
        <f t="shared" si="1"/>
        <v>0.9973719498</v>
      </c>
      <c r="I293" s="46">
        <f t="shared" si="2"/>
        <v>-0.002628050217</v>
      </c>
      <c r="J293" s="56">
        <f t="shared" si="3"/>
        <v>-0.2628050217</v>
      </c>
      <c r="L293" s="77"/>
      <c r="M293" s="78"/>
      <c r="N293" s="78"/>
      <c r="O293" s="78"/>
      <c r="P293" s="78"/>
      <c r="Q293" s="78"/>
      <c r="R293" s="78"/>
      <c r="S293" s="78"/>
      <c r="T293" s="78"/>
    </row>
    <row r="294">
      <c r="A294" s="44">
        <v>44718.0</v>
      </c>
      <c r="B294" s="45">
        <v>16530.699219</v>
      </c>
      <c r="C294" s="45">
        <v>16610.949219</v>
      </c>
      <c r="D294" s="45">
        <v>16444.550781</v>
      </c>
      <c r="E294" s="45">
        <v>16569.550781</v>
      </c>
      <c r="F294" s="45">
        <v>16569.550781</v>
      </c>
      <c r="G294" s="45">
        <v>233600.0</v>
      </c>
      <c r="H294" s="46">
        <f t="shared" si="1"/>
        <v>0.9991106046</v>
      </c>
      <c r="I294" s="46">
        <f t="shared" si="2"/>
        <v>-0.0008893953501</v>
      </c>
      <c r="J294" s="56">
        <f t="shared" si="3"/>
        <v>-0.08893953501</v>
      </c>
      <c r="L294" s="77"/>
      <c r="M294" s="78"/>
      <c r="N294" s="78"/>
      <c r="O294" s="78"/>
      <c r="P294" s="78"/>
      <c r="Q294" s="78"/>
      <c r="R294" s="78"/>
      <c r="S294" s="78"/>
      <c r="T294" s="78"/>
    </row>
    <row r="295">
      <c r="A295" s="44">
        <v>44719.0</v>
      </c>
      <c r="B295" s="45">
        <v>16469.599609</v>
      </c>
      <c r="C295" s="45">
        <v>16487.25</v>
      </c>
      <c r="D295" s="45">
        <v>16347.099609</v>
      </c>
      <c r="E295" s="45">
        <v>16416.349609</v>
      </c>
      <c r="F295" s="45">
        <v>16416.349609</v>
      </c>
      <c r="G295" s="45">
        <v>233800.0</v>
      </c>
      <c r="H295" s="46">
        <f t="shared" si="1"/>
        <v>0.990754054</v>
      </c>
      <c r="I295" s="46">
        <f t="shared" si="2"/>
        <v>-0.009245946014</v>
      </c>
      <c r="J295" s="56">
        <f t="shared" si="3"/>
        <v>-0.9245946014</v>
      </c>
      <c r="L295" s="77"/>
      <c r="M295" s="78"/>
      <c r="N295" s="78"/>
      <c r="O295" s="78"/>
      <c r="P295" s="78"/>
      <c r="Q295" s="78"/>
      <c r="R295" s="78"/>
      <c r="S295" s="78"/>
      <c r="T295" s="78"/>
    </row>
    <row r="296">
      <c r="A296" s="44">
        <v>44720.0</v>
      </c>
      <c r="B296" s="45">
        <v>16474.949219</v>
      </c>
      <c r="C296" s="45">
        <v>16514.300781</v>
      </c>
      <c r="D296" s="45">
        <v>16293.349609</v>
      </c>
      <c r="E296" s="45">
        <v>16356.25</v>
      </c>
      <c r="F296" s="45">
        <v>16356.25</v>
      </c>
      <c r="G296" s="45">
        <v>243500.0</v>
      </c>
      <c r="H296" s="46">
        <f t="shared" si="1"/>
        <v>0.9963390394</v>
      </c>
      <c r="I296" s="46">
        <f t="shared" si="2"/>
        <v>-0.003660960593</v>
      </c>
      <c r="J296" s="56">
        <f t="shared" si="3"/>
        <v>-0.3660960593</v>
      </c>
      <c r="L296" s="77"/>
      <c r="M296" s="78"/>
      <c r="N296" s="78"/>
      <c r="O296" s="78"/>
      <c r="P296" s="78"/>
      <c r="Q296" s="78"/>
      <c r="R296" s="78"/>
      <c r="S296" s="78"/>
      <c r="T296" s="78"/>
    </row>
    <row r="297">
      <c r="A297" s="44">
        <v>44721.0</v>
      </c>
      <c r="B297" s="45">
        <v>16263.849609</v>
      </c>
      <c r="C297" s="45">
        <v>16492.800781</v>
      </c>
      <c r="D297" s="45">
        <v>16243.849609</v>
      </c>
      <c r="E297" s="45">
        <v>16478.099609</v>
      </c>
      <c r="F297" s="45">
        <v>16478.099609</v>
      </c>
      <c r="G297" s="45">
        <v>205000.0</v>
      </c>
      <c r="H297" s="46">
        <f t="shared" si="1"/>
        <v>1.007449728</v>
      </c>
      <c r="I297" s="46">
        <f t="shared" si="2"/>
        <v>0.007449727719</v>
      </c>
      <c r="J297" s="58">
        <f t="shared" si="3"/>
        <v>0.7449727719</v>
      </c>
      <c r="L297" s="77"/>
      <c r="M297" s="78"/>
      <c r="N297" s="78"/>
      <c r="O297" s="78"/>
      <c r="P297" s="78"/>
      <c r="Q297" s="78"/>
      <c r="R297" s="78"/>
      <c r="S297" s="78"/>
      <c r="T297" s="78"/>
    </row>
    <row r="298">
      <c r="A298" s="44">
        <v>44722.0</v>
      </c>
      <c r="B298" s="45">
        <v>16283.950195</v>
      </c>
      <c r="C298" s="45">
        <v>16324.700195</v>
      </c>
      <c r="D298" s="45">
        <v>16172.599609</v>
      </c>
      <c r="E298" s="45">
        <v>16201.799805</v>
      </c>
      <c r="F298" s="45">
        <v>16201.799805</v>
      </c>
      <c r="G298" s="45">
        <v>189700.0</v>
      </c>
      <c r="H298" s="46">
        <f t="shared" si="1"/>
        <v>0.9832323016</v>
      </c>
      <c r="I298" s="46">
        <f t="shared" si="2"/>
        <v>-0.01676769837</v>
      </c>
      <c r="J298" s="56">
        <f t="shared" si="3"/>
        <v>-1.676769837</v>
      </c>
      <c r="L298" s="40"/>
      <c r="M298" s="40"/>
      <c r="N298" s="40"/>
      <c r="O298" s="40"/>
      <c r="P298" s="40"/>
      <c r="Q298" s="40"/>
      <c r="R298" s="40"/>
      <c r="S298" s="40"/>
      <c r="T298" s="40"/>
    </row>
    <row r="299">
      <c r="A299" s="44">
        <v>44725.0</v>
      </c>
      <c r="B299" s="45">
        <v>15877.549805</v>
      </c>
      <c r="C299" s="45">
        <v>15886.150391</v>
      </c>
      <c r="D299" s="45">
        <v>15684.0</v>
      </c>
      <c r="E299" s="45">
        <v>15774.400391</v>
      </c>
      <c r="F299" s="45">
        <v>15774.400391</v>
      </c>
      <c r="G299" s="45">
        <v>225500.0</v>
      </c>
      <c r="H299" s="46">
        <f t="shared" si="1"/>
        <v>0.9736202509</v>
      </c>
      <c r="I299" s="46">
        <f t="shared" si="2"/>
        <v>-0.02637974911</v>
      </c>
      <c r="J299" s="56">
        <f t="shared" si="3"/>
        <v>-2.637974911</v>
      </c>
      <c r="L299" s="77"/>
      <c r="M299" s="78"/>
      <c r="N299" s="78"/>
      <c r="O299" s="78"/>
      <c r="P299" s="78"/>
      <c r="Q299" s="78"/>
      <c r="R299" s="78"/>
      <c r="S299" s="78"/>
      <c r="T299" s="78"/>
    </row>
    <row r="300">
      <c r="A300" s="44">
        <v>44726.0</v>
      </c>
      <c r="B300" s="45">
        <v>15674.25</v>
      </c>
      <c r="C300" s="45">
        <v>15858.0</v>
      </c>
      <c r="D300" s="45">
        <v>15659.450195</v>
      </c>
      <c r="E300" s="45">
        <v>15732.099609</v>
      </c>
      <c r="F300" s="45">
        <v>15732.099609</v>
      </c>
      <c r="G300" s="45">
        <v>225400.0</v>
      </c>
      <c r="H300" s="46">
        <f t="shared" si="1"/>
        <v>0.9973183905</v>
      </c>
      <c r="I300" s="46">
        <f t="shared" si="2"/>
        <v>-0.002681609503</v>
      </c>
      <c r="J300" s="56">
        <f t="shared" si="3"/>
        <v>-0.2681609503</v>
      </c>
      <c r="L300" s="77"/>
      <c r="M300" s="78"/>
      <c r="N300" s="78"/>
      <c r="O300" s="78"/>
      <c r="P300" s="78"/>
      <c r="Q300" s="78"/>
      <c r="R300" s="78"/>
      <c r="S300" s="78"/>
      <c r="T300" s="78"/>
    </row>
    <row r="301">
      <c r="A301" s="44">
        <v>44727.0</v>
      </c>
      <c r="B301" s="45">
        <v>15729.25</v>
      </c>
      <c r="C301" s="45">
        <v>15783.650391</v>
      </c>
      <c r="D301" s="45">
        <v>15678.900391</v>
      </c>
      <c r="E301" s="45">
        <v>15692.150391</v>
      </c>
      <c r="F301" s="45">
        <v>15692.150391</v>
      </c>
      <c r="G301" s="45">
        <v>183000.0</v>
      </c>
      <c r="H301" s="46">
        <f t="shared" si="1"/>
        <v>0.9974606557</v>
      </c>
      <c r="I301" s="46">
        <f t="shared" si="2"/>
        <v>-0.002539344334</v>
      </c>
      <c r="J301" s="56">
        <f t="shared" si="3"/>
        <v>-0.2539344334</v>
      </c>
      <c r="L301" s="77"/>
      <c r="M301" s="78"/>
      <c r="N301" s="78"/>
      <c r="O301" s="78"/>
      <c r="P301" s="78"/>
      <c r="Q301" s="78"/>
      <c r="R301" s="78"/>
      <c r="S301" s="78"/>
      <c r="T301" s="78"/>
    </row>
    <row r="302">
      <c r="A302" s="44">
        <v>44728.0</v>
      </c>
      <c r="B302" s="45">
        <v>15832.25</v>
      </c>
      <c r="C302" s="45">
        <v>15863.150391</v>
      </c>
      <c r="D302" s="45">
        <v>15335.099609</v>
      </c>
      <c r="E302" s="45">
        <v>15360.599609</v>
      </c>
      <c r="F302" s="45">
        <v>15360.599609</v>
      </c>
      <c r="G302" s="45">
        <v>264700.0</v>
      </c>
      <c r="H302" s="46">
        <f t="shared" si="1"/>
        <v>0.9788715521</v>
      </c>
      <c r="I302" s="46">
        <f t="shared" si="2"/>
        <v>-0.0211284479</v>
      </c>
      <c r="J302" s="56">
        <f t="shared" si="3"/>
        <v>-2.11284479</v>
      </c>
      <c r="L302" s="77"/>
      <c r="M302" s="78"/>
      <c r="N302" s="78"/>
      <c r="O302" s="78"/>
      <c r="P302" s="78"/>
      <c r="Q302" s="78"/>
      <c r="R302" s="78"/>
      <c r="S302" s="78"/>
      <c r="T302" s="78"/>
    </row>
    <row r="303">
      <c r="A303" s="44">
        <v>44729.0</v>
      </c>
      <c r="B303" s="45">
        <v>15272.650391</v>
      </c>
      <c r="C303" s="45">
        <v>15400.400391</v>
      </c>
      <c r="D303" s="45">
        <v>15183.400391</v>
      </c>
      <c r="E303" s="45">
        <v>15293.5</v>
      </c>
      <c r="F303" s="45">
        <v>15293.5</v>
      </c>
      <c r="G303" s="45">
        <v>342600.0</v>
      </c>
      <c r="H303" s="46">
        <f t="shared" si="1"/>
        <v>0.9956317064</v>
      </c>
      <c r="I303" s="46">
        <f t="shared" si="2"/>
        <v>-0.004368293602</v>
      </c>
      <c r="J303" s="56">
        <f t="shared" si="3"/>
        <v>-0.4368293602</v>
      </c>
      <c r="L303" s="77"/>
      <c r="M303" s="78"/>
      <c r="N303" s="78"/>
      <c r="O303" s="78"/>
      <c r="P303" s="78"/>
      <c r="Q303" s="78"/>
      <c r="R303" s="78"/>
      <c r="S303" s="78"/>
      <c r="T303" s="78"/>
    </row>
    <row r="304">
      <c r="A304" s="44">
        <v>44732.0</v>
      </c>
      <c r="B304" s="45">
        <v>15334.5</v>
      </c>
      <c r="C304" s="45">
        <v>15382.5</v>
      </c>
      <c r="D304" s="45">
        <v>15191.099609</v>
      </c>
      <c r="E304" s="45">
        <v>15350.150391</v>
      </c>
      <c r="F304" s="45">
        <v>15350.150391</v>
      </c>
      <c r="G304" s="45">
        <v>260000.0</v>
      </c>
      <c r="H304" s="46">
        <f t="shared" si="1"/>
        <v>1.003704214</v>
      </c>
      <c r="I304" s="46">
        <f t="shared" si="2"/>
        <v>0.00370421362</v>
      </c>
      <c r="J304" s="58">
        <f t="shared" si="3"/>
        <v>0.370421362</v>
      </c>
      <c r="L304" s="77"/>
      <c r="M304" s="78"/>
      <c r="N304" s="78"/>
      <c r="O304" s="78"/>
      <c r="P304" s="78"/>
      <c r="Q304" s="78"/>
      <c r="R304" s="78"/>
      <c r="S304" s="78"/>
      <c r="T304" s="78"/>
    </row>
    <row r="305">
      <c r="A305" s="44">
        <v>44733.0</v>
      </c>
      <c r="B305" s="45">
        <v>15455.950195</v>
      </c>
      <c r="C305" s="45">
        <v>15707.25</v>
      </c>
      <c r="D305" s="45">
        <v>15419.849609</v>
      </c>
      <c r="E305" s="45">
        <v>15638.799805</v>
      </c>
      <c r="F305" s="45">
        <v>15638.799805</v>
      </c>
      <c r="G305" s="45">
        <v>262800.0</v>
      </c>
      <c r="H305" s="46">
        <f t="shared" si="1"/>
        <v>1.018804338</v>
      </c>
      <c r="I305" s="46">
        <f t="shared" si="2"/>
        <v>0.01880433785</v>
      </c>
      <c r="J305" s="58">
        <f t="shared" si="3"/>
        <v>1.880433785</v>
      </c>
      <c r="L305" s="77"/>
      <c r="M305" s="78"/>
      <c r="N305" s="78"/>
      <c r="O305" s="78"/>
      <c r="P305" s="78"/>
      <c r="Q305" s="78"/>
      <c r="R305" s="78"/>
      <c r="S305" s="78"/>
      <c r="T305" s="78"/>
    </row>
    <row r="306">
      <c r="A306" s="44">
        <v>44734.0</v>
      </c>
      <c r="B306" s="45">
        <v>15545.650391</v>
      </c>
      <c r="C306" s="45">
        <v>15565.400391</v>
      </c>
      <c r="D306" s="45">
        <v>15385.950195</v>
      </c>
      <c r="E306" s="45">
        <v>15413.299805</v>
      </c>
      <c r="F306" s="45">
        <v>15413.299805</v>
      </c>
      <c r="G306" s="45">
        <v>220900.0</v>
      </c>
      <c r="H306" s="46">
        <f t="shared" si="1"/>
        <v>0.9855807349</v>
      </c>
      <c r="I306" s="46">
        <f t="shared" si="2"/>
        <v>-0.01441926509</v>
      </c>
      <c r="J306" s="56">
        <f t="shared" si="3"/>
        <v>-1.441926509</v>
      </c>
      <c r="L306" s="77"/>
      <c r="M306" s="78"/>
      <c r="N306" s="78"/>
      <c r="O306" s="78"/>
      <c r="P306" s="78"/>
      <c r="Q306" s="78"/>
      <c r="R306" s="78"/>
      <c r="S306" s="78"/>
      <c r="T306" s="78"/>
    </row>
    <row r="307">
      <c r="A307" s="44">
        <v>44735.0</v>
      </c>
      <c r="B307" s="45">
        <v>15451.549805</v>
      </c>
      <c r="C307" s="45">
        <v>15628.450195</v>
      </c>
      <c r="D307" s="45">
        <v>15367.5</v>
      </c>
      <c r="E307" s="45">
        <v>15556.650391</v>
      </c>
      <c r="F307" s="45">
        <v>15556.650391</v>
      </c>
      <c r="G307" s="45">
        <v>259200.0</v>
      </c>
      <c r="H307" s="46">
        <f t="shared" si="1"/>
        <v>1.009300448</v>
      </c>
      <c r="I307" s="46">
        <f t="shared" si="2"/>
        <v>0.009300447523</v>
      </c>
      <c r="J307" s="58">
        <f t="shared" si="3"/>
        <v>0.9300447523</v>
      </c>
      <c r="L307" s="77"/>
      <c r="M307" s="78"/>
      <c r="N307" s="78"/>
      <c r="O307" s="78"/>
      <c r="P307" s="78"/>
      <c r="Q307" s="78"/>
      <c r="R307" s="78"/>
      <c r="S307" s="78"/>
      <c r="T307" s="78"/>
    </row>
    <row r="308">
      <c r="A308" s="44">
        <v>44736.0</v>
      </c>
      <c r="B308" s="45">
        <v>15657.400391</v>
      </c>
      <c r="C308" s="45">
        <v>15749.25</v>
      </c>
      <c r="D308" s="45">
        <v>15619.450195</v>
      </c>
      <c r="E308" s="45">
        <v>15699.25</v>
      </c>
      <c r="F308" s="45">
        <v>15699.25</v>
      </c>
      <c r="G308" s="45">
        <v>219600.0</v>
      </c>
      <c r="H308" s="46">
        <f t="shared" si="1"/>
        <v>1.009166473</v>
      </c>
      <c r="I308" s="46">
        <f t="shared" si="2"/>
        <v>0.009166472564</v>
      </c>
      <c r="J308" s="58">
        <f t="shared" si="3"/>
        <v>0.9166472564</v>
      </c>
      <c r="L308" s="77"/>
      <c r="M308" s="78"/>
      <c r="N308" s="78"/>
      <c r="O308" s="78"/>
      <c r="P308" s="78"/>
      <c r="Q308" s="78"/>
      <c r="R308" s="78"/>
      <c r="S308" s="78"/>
      <c r="T308" s="78"/>
    </row>
    <row r="309">
      <c r="A309" s="44">
        <v>44739.0</v>
      </c>
      <c r="B309" s="45">
        <v>15926.200195</v>
      </c>
      <c r="C309" s="45">
        <v>15927.450195</v>
      </c>
      <c r="D309" s="45">
        <v>15815.5</v>
      </c>
      <c r="E309" s="45">
        <v>15832.049805</v>
      </c>
      <c r="F309" s="45">
        <v>15832.049805</v>
      </c>
      <c r="G309" s="45">
        <v>210900.0</v>
      </c>
      <c r="H309" s="46">
        <f t="shared" si="1"/>
        <v>1.00845899</v>
      </c>
      <c r="I309" s="46">
        <f t="shared" si="2"/>
        <v>0.008458990398</v>
      </c>
      <c r="J309" s="58">
        <f t="shared" si="3"/>
        <v>0.8458990398</v>
      </c>
      <c r="L309" s="77"/>
      <c r="M309" s="78"/>
      <c r="N309" s="78"/>
      <c r="O309" s="78"/>
      <c r="P309" s="78"/>
      <c r="Q309" s="78"/>
      <c r="R309" s="78"/>
      <c r="S309" s="78"/>
      <c r="T309" s="78"/>
    </row>
    <row r="310">
      <c r="A310" s="44">
        <v>44740.0</v>
      </c>
      <c r="B310" s="45">
        <v>15757.450195</v>
      </c>
      <c r="C310" s="45">
        <v>15892.099609</v>
      </c>
      <c r="D310" s="45">
        <v>15710.150391</v>
      </c>
      <c r="E310" s="45">
        <v>15850.200195</v>
      </c>
      <c r="F310" s="45">
        <v>15850.200195</v>
      </c>
      <c r="G310" s="45">
        <v>251900.0</v>
      </c>
      <c r="H310" s="46">
        <f t="shared" si="1"/>
        <v>1.001146433</v>
      </c>
      <c r="I310" s="46">
        <f t="shared" si="2"/>
        <v>0.001146433357</v>
      </c>
      <c r="J310" s="58">
        <f t="shared" si="3"/>
        <v>0.1146433357</v>
      </c>
      <c r="L310" s="77"/>
      <c r="M310" s="78"/>
      <c r="N310" s="78"/>
      <c r="O310" s="78"/>
      <c r="P310" s="78"/>
      <c r="Q310" s="78"/>
      <c r="R310" s="78"/>
      <c r="S310" s="78"/>
      <c r="T310" s="78"/>
    </row>
    <row r="311">
      <c r="A311" s="44">
        <v>44741.0</v>
      </c>
      <c r="B311" s="45">
        <v>15701.700195</v>
      </c>
      <c r="C311" s="45">
        <v>15861.599609</v>
      </c>
      <c r="D311" s="45">
        <v>15687.799805</v>
      </c>
      <c r="E311" s="45">
        <v>15799.099609</v>
      </c>
      <c r="F311" s="45">
        <v>15799.099609</v>
      </c>
      <c r="G311" s="45">
        <v>444900.0</v>
      </c>
      <c r="H311" s="46">
        <f t="shared" si="1"/>
        <v>0.996776029</v>
      </c>
      <c r="I311" s="46">
        <f t="shared" si="2"/>
        <v>-0.003223971014</v>
      </c>
      <c r="J311" s="56">
        <f t="shared" si="3"/>
        <v>-0.3223971014</v>
      </c>
      <c r="L311" s="77"/>
      <c r="M311" s="78"/>
      <c r="N311" s="78"/>
      <c r="O311" s="78"/>
      <c r="P311" s="78"/>
      <c r="Q311" s="78"/>
      <c r="R311" s="78"/>
      <c r="S311" s="78"/>
      <c r="T311" s="78"/>
    </row>
    <row r="312">
      <c r="A312" s="44">
        <v>44742.0</v>
      </c>
      <c r="B312" s="45">
        <v>15774.5</v>
      </c>
      <c r="C312" s="45">
        <v>15890.0</v>
      </c>
      <c r="D312" s="45">
        <v>15728.849609</v>
      </c>
      <c r="E312" s="45">
        <v>15780.25</v>
      </c>
      <c r="F312" s="45">
        <v>15780.25</v>
      </c>
      <c r="G312" s="45">
        <v>306000.0</v>
      </c>
      <c r="H312" s="46">
        <f t="shared" si="1"/>
        <v>0.9988069188</v>
      </c>
      <c r="I312" s="46">
        <f t="shared" si="2"/>
        <v>-0.001193081218</v>
      </c>
      <c r="J312" s="56">
        <f t="shared" si="3"/>
        <v>-0.1193081218</v>
      </c>
      <c r="L312" s="77"/>
      <c r="M312" s="78"/>
      <c r="N312" s="78"/>
      <c r="O312" s="78"/>
      <c r="P312" s="78"/>
      <c r="Q312" s="78"/>
      <c r="R312" s="78"/>
      <c r="S312" s="78"/>
      <c r="T312" s="78"/>
    </row>
    <row r="313">
      <c r="A313" s="44">
        <v>44743.0</v>
      </c>
      <c r="B313" s="45">
        <v>15703.700195</v>
      </c>
      <c r="C313" s="45">
        <v>15793.950195</v>
      </c>
      <c r="D313" s="45">
        <v>15511.049805</v>
      </c>
      <c r="E313" s="45">
        <v>15752.049805</v>
      </c>
      <c r="F313" s="45">
        <v>15752.049805</v>
      </c>
      <c r="G313" s="45">
        <v>364100.0</v>
      </c>
      <c r="H313" s="46">
        <f t="shared" si="1"/>
        <v>0.9982129437</v>
      </c>
      <c r="I313" s="46">
        <f t="shared" si="2"/>
        <v>-0.001787056289</v>
      </c>
      <c r="J313" s="56">
        <f t="shared" si="3"/>
        <v>-0.1787056289</v>
      </c>
      <c r="L313" s="77"/>
      <c r="M313" s="78"/>
      <c r="N313" s="78"/>
      <c r="O313" s="78"/>
      <c r="P313" s="78"/>
      <c r="Q313" s="78"/>
      <c r="R313" s="78"/>
      <c r="S313" s="78"/>
      <c r="T313" s="78"/>
    </row>
    <row r="314">
      <c r="A314" s="44">
        <v>44746.0</v>
      </c>
      <c r="B314" s="45">
        <v>15710.5</v>
      </c>
      <c r="C314" s="45">
        <v>15852.349609</v>
      </c>
      <c r="D314" s="45">
        <v>15661.799805</v>
      </c>
      <c r="E314" s="45">
        <v>15835.349609</v>
      </c>
      <c r="F314" s="45">
        <v>15835.349609</v>
      </c>
      <c r="G314" s="45">
        <v>304300.0</v>
      </c>
      <c r="H314" s="46">
        <f t="shared" si="1"/>
        <v>1.005288188</v>
      </c>
      <c r="I314" s="46">
        <f t="shared" si="2"/>
        <v>0.005288188206</v>
      </c>
      <c r="J314" s="58">
        <f t="shared" si="3"/>
        <v>0.5288188206</v>
      </c>
      <c r="L314" s="77"/>
      <c r="M314" s="78"/>
      <c r="N314" s="78"/>
      <c r="O314" s="78"/>
      <c r="P314" s="78"/>
      <c r="Q314" s="78"/>
      <c r="R314" s="78"/>
      <c r="S314" s="78"/>
      <c r="T314" s="78"/>
    </row>
    <row r="315">
      <c r="A315" s="44">
        <v>44747.0</v>
      </c>
      <c r="B315" s="45">
        <v>15909.150391</v>
      </c>
      <c r="C315" s="45">
        <v>16025.75</v>
      </c>
      <c r="D315" s="45">
        <v>15785.450195</v>
      </c>
      <c r="E315" s="45">
        <v>15810.849609</v>
      </c>
      <c r="F315" s="45">
        <v>15810.849609</v>
      </c>
      <c r="G315" s="45">
        <v>254200.0</v>
      </c>
      <c r="H315" s="46">
        <f t="shared" si="1"/>
        <v>0.9984528286</v>
      </c>
      <c r="I315" s="46">
        <f t="shared" si="2"/>
        <v>-0.001547171398</v>
      </c>
      <c r="J315" s="56">
        <f t="shared" si="3"/>
        <v>-0.1547171398</v>
      </c>
      <c r="L315" s="77"/>
      <c r="M315" s="78"/>
      <c r="N315" s="78"/>
      <c r="O315" s="78"/>
      <c r="P315" s="78"/>
      <c r="Q315" s="78"/>
      <c r="R315" s="78"/>
      <c r="S315" s="78"/>
      <c r="T315" s="78"/>
    </row>
    <row r="316">
      <c r="A316" s="44">
        <v>44748.0</v>
      </c>
      <c r="B316" s="45">
        <v>15818.200195</v>
      </c>
      <c r="C316" s="45">
        <v>16011.349609</v>
      </c>
      <c r="D316" s="45">
        <v>15800.900391</v>
      </c>
      <c r="E316" s="45">
        <v>15989.799805</v>
      </c>
      <c r="F316" s="45">
        <v>15989.799805</v>
      </c>
      <c r="G316" s="45">
        <v>288400.0</v>
      </c>
      <c r="H316" s="46">
        <f t="shared" si="1"/>
        <v>1.01131819</v>
      </c>
      <c r="I316" s="46">
        <f t="shared" si="2"/>
        <v>0.01131818975</v>
      </c>
      <c r="J316" s="58">
        <f t="shared" si="3"/>
        <v>1.131818975</v>
      </c>
      <c r="L316" s="77"/>
      <c r="M316" s="78"/>
      <c r="N316" s="78"/>
      <c r="O316" s="78"/>
      <c r="P316" s="78"/>
      <c r="Q316" s="78"/>
      <c r="R316" s="78"/>
      <c r="S316" s="78"/>
      <c r="T316" s="78"/>
    </row>
    <row r="317">
      <c r="A317" s="44">
        <v>44749.0</v>
      </c>
      <c r="B317" s="45">
        <v>16113.75</v>
      </c>
      <c r="C317" s="45">
        <v>16150.5</v>
      </c>
      <c r="D317" s="45">
        <v>16045.950195</v>
      </c>
      <c r="E317" s="45">
        <v>16132.900391</v>
      </c>
      <c r="F317" s="45">
        <v>16132.900391</v>
      </c>
      <c r="G317" s="45">
        <v>264600.0</v>
      </c>
      <c r="H317" s="46">
        <f t="shared" si="1"/>
        <v>1.008949492</v>
      </c>
      <c r="I317" s="46">
        <f t="shared" si="2"/>
        <v>0.008949492035</v>
      </c>
      <c r="J317" s="58">
        <f t="shared" si="3"/>
        <v>0.8949492035</v>
      </c>
      <c r="L317" s="77"/>
      <c r="M317" s="78"/>
      <c r="N317" s="78"/>
      <c r="O317" s="78"/>
      <c r="P317" s="78"/>
      <c r="Q317" s="78"/>
      <c r="R317" s="78"/>
      <c r="S317" s="78"/>
      <c r="T317" s="78"/>
    </row>
    <row r="318">
      <c r="A318" s="44">
        <v>44750.0</v>
      </c>
      <c r="B318" s="45">
        <v>16273.650391</v>
      </c>
      <c r="C318" s="45">
        <v>16275.5</v>
      </c>
      <c r="D318" s="45">
        <v>16157.900391</v>
      </c>
      <c r="E318" s="45">
        <v>16220.599609</v>
      </c>
      <c r="F318" s="45">
        <v>16220.599609</v>
      </c>
      <c r="G318" s="45">
        <v>281100.0</v>
      </c>
      <c r="H318" s="46">
        <f t="shared" si="1"/>
        <v>1.005436048</v>
      </c>
      <c r="I318" s="46">
        <f t="shared" si="2"/>
        <v>0.00543604782</v>
      </c>
      <c r="J318" s="58">
        <f t="shared" si="3"/>
        <v>0.543604782</v>
      </c>
      <c r="L318" s="77"/>
      <c r="M318" s="78"/>
      <c r="N318" s="78"/>
      <c r="O318" s="78"/>
      <c r="P318" s="78"/>
      <c r="Q318" s="78"/>
      <c r="R318" s="78"/>
      <c r="S318" s="78"/>
      <c r="T318" s="78"/>
    </row>
    <row r="319">
      <c r="A319" s="44">
        <v>44753.0</v>
      </c>
      <c r="B319" s="45">
        <v>16136.150391</v>
      </c>
      <c r="C319" s="45">
        <v>16248.549805</v>
      </c>
      <c r="D319" s="45">
        <v>16115.5</v>
      </c>
      <c r="E319" s="45">
        <v>16216.0</v>
      </c>
      <c r="F319" s="45">
        <v>16216.0</v>
      </c>
      <c r="G319" s="45">
        <v>255900.0</v>
      </c>
      <c r="H319" s="46">
        <f t="shared" si="1"/>
        <v>0.9997164341</v>
      </c>
      <c r="I319" s="46">
        <f t="shared" si="2"/>
        <v>-0.0002835659045</v>
      </c>
      <c r="J319" s="56">
        <f t="shared" si="3"/>
        <v>-0.02835659045</v>
      </c>
      <c r="L319" s="77"/>
      <c r="M319" s="78"/>
      <c r="N319" s="78"/>
      <c r="O319" s="78"/>
      <c r="P319" s="78"/>
      <c r="Q319" s="78"/>
      <c r="R319" s="78"/>
      <c r="S319" s="78"/>
      <c r="T319" s="78"/>
    </row>
    <row r="320">
      <c r="A320" s="44">
        <v>44754.0</v>
      </c>
      <c r="B320" s="45">
        <v>16126.200195</v>
      </c>
      <c r="C320" s="45">
        <v>16158.75</v>
      </c>
      <c r="D320" s="45">
        <v>16031.150391</v>
      </c>
      <c r="E320" s="45">
        <v>16058.299805</v>
      </c>
      <c r="F320" s="45">
        <v>16058.299805</v>
      </c>
      <c r="G320" s="45">
        <v>208600.0</v>
      </c>
      <c r="H320" s="46">
        <f t="shared" si="1"/>
        <v>0.990275025</v>
      </c>
      <c r="I320" s="46">
        <f t="shared" si="2"/>
        <v>-0.009724975025</v>
      </c>
      <c r="J320" s="56">
        <f t="shared" si="3"/>
        <v>-0.9724975025</v>
      </c>
      <c r="L320" s="77"/>
      <c r="M320" s="78"/>
      <c r="N320" s="78"/>
      <c r="O320" s="78"/>
      <c r="P320" s="78"/>
      <c r="Q320" s="78"/>
      <c r="R320" s="78"/>
      <c r="S320" s="78"/>
      <c r="T320" s="78"/>
    </row>
    <row r="321">
      <c r="A321" s="44">
        <v>44755.0</v>
      </c>
      <c r="B321" s="45">
        <v>16128.200195</v>
      </c>
      <c r="C321" s="45">
        <v>16140.0</v>
      </c>
      <c r="D321" s="45">
        <v>15950.150391</v>
      </c>
      <c r="E321" s="45">
        <v>15966.650391</v>
      </c>
      <c r="F321" s="45">
        <v>15966.650391</v>
      </c>
      <c r="G321" s="45">
        <v>233300.0</v>
      </c>
      <c r="H321" s="46">
        <f t="shared" si="1"/>
        <v>0.9942927075</v>
      </c>
      <c r="I321" s="46">
        <f t="shared" si="2"/>
        <v>-0.005707292498</v>
      </c>
      <c r="J321" s="56">
        <f t="shared" si="3"/>
        <v>-0.5707292498</v>
      </c>
      <c r="L321" s="77"/>
      <c r="M321" s="78"/>
      <c r="N321" s="78"/>
      <c r="O321" s="78"/>
      <c r="P321" s="78"/>
      <c r="Q321" s="78"/>
      <c r="R321" s="78"/>
      <c r="S321" s="78"/>
      <c r="T321" s="78"/>
    </row>
    <row r="322">
      <c r="A322" s="44">
        <v>44756.0</v>
      </c>
      <c r="B322" s="45">
        <v>16018.849609</v>
      </c>
      <c r="C322" s="45">
        <v>16070.849609</v>
      </c>
      <c r="D322" s="45">
        <v>15858.200195</v>
      </c>
      <c r="E322" s="45">
        <v>15938.650391</v>
      </c>
      <c r="F322" s="45">
        <v>15938.650391</v>
      </c>
      <c r="G322" s="45">
        <v>228600.0</v>
      </c>
      <c r="H322" s="46">
        <f t="shared" si="1"/>
        <v>0.9982463448</v>
      </c>
      <c r="I322" s="46">
        <f t="shared" si="2"/>
        <v>-0.001753655232</v>
      </c>
      <c r="J322" s="56">
        <f t="shared" si="3"/>
        <v>-0.1753655232</v>
      </c>
      <c r="L322" s="77"/>
      <c r="M322" s="78"/>
      <c r="N322" s="78"/>
      <c r="O322" s="78"/>
      <c r="P322" s="78"/>
      <c r="Q322" s="78"/>
      <c r="R322" s="78"/>
      <c r="S322" s="78"/>
      <c r="T322" s="78"/>
    </row>
    <row r="323">
      <c r="A323" s="44">
        <v>44757.0</v>
      </c>
      <c r="B323" s="45">
        <v>16010.799805</v>
      </c>
      <c r="C323" s="45">
        <v>16066.950195</v>
      </c>
      <c r="D323" s="45">
        <v>15927.299805</v>
      </c>
      <c r="E323" s="45">
        <v>16049.200195</v>
      </c>
      <c r="F323" s="45">
        <v>16049.200195</v>
      </c>
      <c r="G323" s="45">
        <v>205800.0</v>
      </c>
      <c r="H323" s="46">
        <f t="shared" si="1"/>
        <v>1.006935958</v>
      </c>
      <c r="I323" s="46">
        <f t="shared" si="2"/>
        <v>0.006935957643</v>
      </c>
      <c r="J323" s="58">
        <f t="shared" si="3"/>
        <v>0.6935957643</v>
      </c>
      <c r="L323" s="77"/>
      <c r="M323" s="78"/>
      <c r="N323" s="78"/>
      <c r="O323" s="78"/>
      <c r="P323" s="78"/>
      <c r="Q323" s="78"/>
      <c r="R323" s="78"/>
      <c r="S323" s="78"/>
      <c r="T323" s="78"/>
    </row>
    <row r="324">
      <c r="A324" s="44">
        <v>44760.0</v>
      </c>
      <c r="B324" s="45">
        <v>16151.400391</v>
      </c>
      <c r="C324" s="45">
        <v>16287.950195</v>
      </c>
      <c r="D324" s="45">
        <v>16142.200195</v>
      </c>
      <c r="E324" s="45">
        <v>16278.5</v>
      </c>
      <c r="F324" s="45">
        <v>16278.5</v>
      </c>
      <c r="G324" s="45">
        <v>227700.0</v>
      </c>
      <c r="H324" s="46">
        <f t="shared" si="1"/>
        <v>1.014287304</v>
      </c>
      <c r="I324" s="46">
        <f t="shared" si="2"/>
        <v>0.01428730418</v>
      </c>
      <c r="J324" s="58">
        <f t="shared" si="3"/>
        <v>1.428730418</v>
      </c>
      <c r="L324" s="77"/>
      <c r="M324" s="78"/>
      <c r="N324" s="78"/>
      <c r="O324" s="78"/>
      <c r="P324" s="78"/>
      <c r="Q324" s="78"/>
      <c r="R324" s="78"/>
      <c r="S324" s="78"/>
      <c r="T324" s="78"/>
    </row>
    <row r="325">
      <c r="A325" s="44">
        <v>44761.0</v>
      </c>
      <c r="B325" s="45">
        <v>16187.049805</v>
      </c>
      <c r="C325" s="45">
        <v>16359.5</v>
      </c>
      <c r="D325" s="45">
        <v>16187.049805</v>
      </c>
      <c r="E325" s="45">
        <v>16340.549805</v>
      </c>
      <c r="F325" s="45">
        <v>16340.549805</v>
      </c>
      <c r="G325" s="45">
        <v>222600.0</v>
      </c>
      <c r="H325" s="46">
        <f t="shared" si="1"/>
        <v>1.003811764</v>
      </c>
      <c r="I325" s="46">
        <f t="shared" si="2"/>
        <v>0.00381176429</v>
      </c>
      <c r="J325" s="58">
        <f t="shared" si="3"/>
        <v>0.381176429</v>
      </c>
      <c r="L325" s="77"/>
      <c r="M325" s="78"/>
      <c r="N325" s="78"/>
      <c r="O325" s="78"/>
      <c r="P325" s="78"/>
      <c r="Q325" s="78"/>
      <c r="R325" s="78"/>
      <c r="S325" s="78"/>
      <c r="T325" s="78"/>
    </row>
    <row r="326">
      <c r="A326" s="44">
        <v>44762.0</v>
      </c>
      <c r="B326" s="45">
        <v>16562.800781</v>
      </c>
      <c r="C326" s="45">
        <v>16588.0</v>
      </c>
      <c r="D326" s="45">
        <v>16490.949219</v>
      </c>
      <c r="E326" s="45">
        <v>16520.849609</v>
      </c>
      <c r="F326" s="45">
        <v>16520.849609</v>
      </c>
      <c r="G326" s="45">
        <v>284400.0</v>
      </c>
      <c r="H326" s="46">
        <f t="shared" si="1"/>
        <v>1.011033888</v>
      </c>
      <c r="I326" s="46">
        <f t="shared" si="2"/>
        <v>0.01103388846</v>
      </c>
      <c r="J326" s="58">
        <f t="shared" si="3"/>
        <v>1.103388846</v>
      </c>
      <c r="L326" s="77"/>
      <c r="M326" s="78"/>
      <c r="N326" s="78"/>
      <c r="O326" s="78"/>
      <c r="P326" s="78"/>
      <c r="Q326" s="78"/>
      <c r="R326" s="78"/>
      <c r="S326" s="78"/>
      <c r="T326" s="78"/>
    </row>
    <row r="327">
      <c r="A327" s="44">
        <v>44763.0</v>
      </c>
      <c r="B327" s="45">
        <v>16523.550781</v>
      </c>
      <c r="C327" s="45">
        <v>16626.949219</v>
      </c>
      <c r="D327" s="45">
        <v>16483.900391</v>
      </c>
      <c r="E327" s="45">
        <v>16605.25</v>
      </c>
      <c r="F327" s="45">
        <v>16605.25</v>
      </c>
      <c r="G327" s="45">
        <v>243600.0</v>
      </c>
      <c r="H327" s="46">
        <f t="shared" si="1"/>
        <v>1.00510872</v>
      </c>
      <c r="I327" s="46">
        <f t="shared" si="2"/>
        <v>0.005108719769</v>
      </c>
      <c r="J327" s="58">
        <f t="shared" si="3"/>
        <v>0.5108719769</v>
      </c>
      <c r="L327" s="77"/>
      <c r="M327" s="78"/>
      <c r="N327" s="78"/>
      <c r="O327" s="78"/>
      <c r="P327" s="78"/>
      <c r="Q327" s="78"/>
      <c r="R327" s="78"/>
      <c r="S327" s="78"/>
      <c r="T327" s="78"/>
    </row>
    <row r="328">
      <c r="A328" s="44">
        <v>44764.0</v>
      </c>
      <c r="B328" s="45">
        <v>16661.25</v>
      </c>
      <c r="C328" s="45">
        <v>16752.25</v>
      </c>
      <c r="D328" s="45">
        <v>16610.900391</v>
      </c>
      <c r="E328" s="45">
        <v>16719.449219</v>
      </c>
      <c r="F328" s="45">
        <v>16719.449219</v>
      </c>
      <c r="G328" s="45">
        <v>190900.0</v>
      </c>
      <c r="H328" s="46">
        <f t="shared" si="1"/>
        <v>1.006877296</v>
      </c>
      <c r="I328" s="46">
        <f t="shared" si="2"/>
        <v>0.006877295976</v>
      </c>
      <c r="J328" s="58">
        <f t="shared" si="3"/>
        <v>0.6877295976</v>
      </c>
      <c r="L328" s="77"/>
      <c r="M328" s="78"/>
      <c r="N328" s="78"/>
      <c r="O328" s="78"/>
      <c r="P328" s="78"/>
      <c r="Q328" s="78"/>
      <c r="R328" s="78"/>
      <c r="S328" s="78"/>
      <c r="T328" s="78"/>
    </row>
    <row r="329">
      <c r="A329" s="44">
        <v>44767.0</v>
      </c>
      <c r="B329" s="45">
        <v>16662.550781</v>
      </c>
      <c r="C329" s="45">
        <v>16706.050781</v>
      </c>
      <c r="D329" s="45">
        <v>16564.25</v>
      </c>
      <c r="E329" s="45">
        <v>16631.0</v>
      </c>
      <c r="F329" s="45">
        <v>16631.0</v>
      </c>
      <c r="G329" s="45">
        <v>211400.0</v>
      </c>
      <c r="H329" s="46">
        <f t="shared" si="1"/>
        <v>0.9947098007</v>
      </c>
      <c r="I329" s="46">
        <f t="shared" si="2"/>
        <v>-0.005290199327</v>
      </c>
      <c r="J329" s="56">
        <f t="shared" si="3"/>
        <v>-0.5290199327</v>
      </c>
      <c r="L329" s="77"/>
      <c r="M329" s="78"/>
      <c r="N329" s="78"/>
      <c r="O329" s="78"/>
      <c r="P329" s="78"/>
      <c r="Q329" s="78"/>
      <c r="R329" s="78"/>
      <c r="S329" s="78"/>
      <c r="T329" s="78"/>
    </row>
    <row r="330">
      <c r="A330" s="44">
        <v>44768.0</v>
      </c>
      <c r="B330" s="45">
        <v>16632.900391</v>
      </c>
      <c r="C330" s="45">
        <v>16636.099609</v>
      </c>
      <c r="D330" s="45">
        <v>16463.300781</v>
      </c>
      <c r="E330" s="45">
        <v>16483.849609</v>
      </c>
      <c r="F330" s="45">
        <v>16483.849609</v>
      </c>
      <c r="G330" s="45">
        <v>208200.0</v>
      </c>
      <c r="H330" s="46">
        <f t="shared" si="1"/>
        <v>0.9911520419</v>
      </c>
      <c r="I330" s="46">
        <f t="shared" si="2"/>
        <v>-0.00884795809</v>
      </c>
      <c r="J330" s="56">
        <f t="shared" si="3"/>
        <v>-0.884795809</v>
      </c>
      <c r="L330" s="77"/>
      <c r="M330" s="78"/>
      <c r="N330" s="78"/>
      <c r="O330" s="78"/>
      <c r="P330" s="78"/>
      <c r="Q330" s="78"/>
      <c r="R330" s="78"/>
      <c r="S330" s="78"/>
      <c r="T330" s="78"/>
    </row>
    <row r="331">
      <c r="A331" s="44">
        <v>44769.0</v>
      </c>
      <c r="B331" s="45">
        <v>16475.349609</v>
      </c>
      <c r="C331" s="45">
        <v>16653.449219</v>
      </c>
      <c r="D331" s="45">
        <v>16438.75</v>
      </c>
      <c r="E331" s="45">
        <v>16641.800781</v>
      </c>
      <c r="F331" s="45">
        <v>16641.800781</v>
      </c>
      <c r="G331" s="45">
        <v>185200.0</v>
      </c>
      <c r="H331" s="46">
        <f t="shared" si="1"/>
        <v>1.009582177</v>
      </c>
      <c r="I331" s="46">
        <f t="shared" si="2"/>
        <v>0.009582177449</v>
      </c>
      <c r="J331" s="58">
        <f t="shared" si="3"/>
        <v>0.9582177449</v>
      </c>
      <c r="L331" s="77"/>
      <c r="M331" s="78"/>
      <c r="N331" s="78"/>
      <c r="O331" s="78"/>
      <c r="P331" s="78"/>
      <c r="Q331" s="78"/>
      <c r="R331" s="78"/>
      <c r="S331" s="78"/>
      <c r="T331" s="78"/>
    </row>
    <row r="332">
      <c r="A332" s="44">
        <v>44770.0</v>
      </c>
      <c r="B332" s="45">
        <v>16774.849609</v>
      </c>
      <c r="C332" s="45">
        <v>16947.650391</v>
      </c>
      <c r="D332" s="45">
        <v>16746.25</v>
      </c>
      <c r="E332" s="45">
        <v>16929.599609</v>
      </c>
      <c r="F332" s="45">
        <v>16929.599609</v>
      </c>
      <c r="G332" s="45">
        <v>376300.0</v>
      </c>
      <c r="H332" s="46">
        <f t="shared" si="1"/>
        <v>1.017293731</v>
      </c>
      <c r="I332" s="46">
        <f t="shared" si="2"/>
        <v>0.01729373112</v>
      </c>
      <c r="J332" s="58">
        <f t="shared" si="3"/>
        <v>1.729373112</v>
      </c>
      <c r="L332" s="77"/>
      <c r="M332" s="78"/>
      <c r="N332" s="78"/>
      <c r="O332" s="78"/>
      <c r="P332" s="78"/>
      <c r="Q332" s="78"/>
      <c r="R332" s="78"/>
      <c r="S332" s="78"/>
      <c r="T332" s="78"/>
    </row>
    <row r="333">
      <c r="A333" s="44">
        <v>44771.0</v>
      </c>
      <c r="B333" s="45">
        <v>17079.5</v>
      </c>
      <c r="C333" s="45">
        <v>17172.800781</v>
      </c>
      <c r="D333" s="45">
        <v>17018.150391</v>
      </c>
      <c r="E333" s="45">
        <v>17158.25</v>
      </c>
      <c r="F333" s="45">
        <v>17158.25</v>
      </c>
      <c r="G333" s="45">
        <v>436100.0</v>
      </c>
      <c r="H333" s="46">
        <f t="shared" si="1"/>
        <v>1.013505954</v>
      </c>
      <c r="I333" s="46">
        <f t="shared" si="2"/>
        <v>0.01350595385</v>
      </c>
      <c r="J333" s="58">
        <f t="shared" si="3"/>
        <v>1.350595385</v>
      </c>
      <c r="L333" s="77"/>
      <c r="M333" s="78"/>
      <c r="N333" s="78"/>
      <c r="O333" s="78"/>
      <c r="P333" s="78"/>
      <c r="Q333" s="78"/>
      <c r="R333" s="78"/>
      <c r="S333" s="78"/>
      <c r="T333" s="78"/>
    </row>
    <row r="334">
      <c r="A334" s="44">
        <v>44774.0</v>
      </c>
      <c r="B334" s="45">
        <v>17243.199219</v>
      </c>
      <c r="C334" s="45">
        <v>17356.25</v>
      </c>
      <c r="D334" s="45">
        <v>17154.800781</v>
      </c>
      <c r="E334" s="45">
        <v>17340.050781</v>
      </c>
      <c r="F334" s="45">
        <v>17340.050781</v>
      </c>
      <c r="G334" s="45">
        <v>381500.0</v>
      </c>
      <c r="H334" s="46">
        <f t="shared" si="1"/>
        <v>1.010595532</v>
      </c>
      <c r="I334" s="46">
        <f t="shared" si="2"/>
        <v>0.01059553165</v>
      </c>
      <c r="J334" s="58">
        <f t="shared" si="3"/>
        <v>1.059553165</v>
      </c>
      <c r="L334" s="77"/>
      <c r="M334" s="78"/>
      <c r="N334" s="78"/>
      <c r="O334" s="78"/>
      <c r="P334" s="78"/>
      <c r="Q334" s="78"/>
      <c r="R334" s="78"/>
      <c r="S334" s="78"/>
      <c r="T334" s="78"/>
    </row>
    <row r="335">
      <c r="A335" s="44">
        <v>44775.0</v>
      </c>
      <c r="B335" s="45">
        <v>17310.150391</v>
      </c>
      <c r="C335" s="45">
        <v>17390.150391</v>
      </c>
      <c r="D335" s="45">
        <v>17215.849609</v>
      </c>
      <c r="E335" s="45">
        <v>17345.449219</v>
      </c>
      <c r="F335" s="45">
        <v>17345.449219</v>
      </c>
      <c r="G335" s="45">
        <v>333600.0</v>
      </c>
      <c r="H335" s="46">
        <f t="shared" si="1"/>
        <v>1.000311328</v>
      </c>
      <c r="I335" s="46">
        <f t="shared" si="2"/>
        <v>0.0003113276926</v>
      </c>
      <c r="J335" s="58">
        <f t="shared" si="3"/>
        <v>0.03113276926</v>
      </c>
      <c r="L335" s="40"/>
      <c r="M335" s="40"/>
      <c r="N335" s="40"/>
      <c r="O335" s="40"/>
      <c r="P335" s="40"/>
      <c r="Q335" s="40"/>
      <c r="R335" s="40"/>
      <c r="S335" s="40"/>
      <c r="T335" s="40"/>
    </row>
    <row r="336">
      <c r="A336" s="44">
        <v>44776.0</v>
      </c>
      <c r="B336" s="45">
        <v>17349.25</v>
      </c>
      <c r="C336" s="45">
        <v>17407.5</v>
      </c>
      <c r="D336" s="45">
        <v>17225.849609</v>
      </c>
      <c r="E336" s="45">
        <v>17388.150391</v>
      </c>
      <c r="F336" s="45">
        <v>17388.150391</v>
      </c>
      <c r="G336" s="45">
        <v>285400.0</v>
      </c>
      <c r="H336" s="46">
        <f t="shared" si="1"/>
        <v>1.002461808</v>
      </c>
      <c r="I336" s="46">
        <f t="shared" si="2"/>
        <v>0.002461808366</v>
      </c>
      <c r="J336" s="58">
        <f t="shared" si="3"/>
        <v>0.2461808366</v>
      </c>
      <c r="L336" s="77"/>
      <c r="M336" s="78"/>
      <c r="N336" s="78"/>
      <c r="O336" s="78"/>
      <c r="P336" s="78"/>
      <c r="Q336" s="78"/>
      <c r="R336" s="78"/>
      <c r="S336" s="78"/>
      <c r="T336" s="78"/>
    </row>
    <row r="337">
      <c r="A337" s="44">
        <v>44777.0</v>
      </c>
      <c r="B337" s="45">
        <v>17463.099609</v>
      </c>
      <c r="C337" s="45">
        <v>17490.699219</v>
      </c>
      <c r="D337" s="45">
        <v>17161.25</v>
      </c>
      <c r="E337" s="45">
        <v>17382.0</v>
      </c>
      <c r="F337" s="45">
        <v>17382.0</v>
      </c>
      <c r="G337" s="45">
        <v>325000.0</v>
      </c>
      <c r="H337" s="46">
        <f t="shared" si="1"/>
        <v>0.9996462884</v>
      </c>
      <c r="I337" s="46">
        <f t="shared" si="2"/>
        <v>-0.000353711629</v>
      </c>
      <c r="J337" s="56">
        <f t="shared" si="3"/>
        <v>-0.0353711629</v>
      </c>
      <c r="L337" s="77"/>
      <c r="M337" s="78"/>
      <c r="N337" s="78"/>
      <c r="O337" s="78"/>
      <c r="P337" s="78"/>
      <c r="Q337" s="78"/>
      <c r="R337" s="78"/>
      <c r="S337" s="78"/>
      <c r="T337" s="78"/>
    </row>
    <row r="338">
      <c r="A338" s="44">
        <v>44778.0</v>
      </c>
      <c r="B338" s="45">
        <v>17423.650391</v>
      </c>
      <c r="C338" s="45">
        <v>17474.400391</v>
      </c>
      <c r="D338" s="45">
        <v>17348.75</v>
      </c>
      <c r="E338" s="45">
        <v>17397.5</v>
      </c>
      <c r="F338" s="45">
        <v>17397.5</v>
      </c>
      <c r="G338" s="45">
        <v>355300.0</v>
      </c>
      <c r="H338" s="46">
        <f t="shared" si="1"/>
        <v>1.000891727</v>
      </c>
      <c r="I338" s="46">
        <f t="shared" si="2"/>
        <v>0.000891727074</v>
      </c>
      <c r="J338" s="58">
        <f t="shared" si="3"/>
        <v>0.0891727074</v>
      </c>
      <c r="L338" s="77"/>
      <c r="M338" s="78"/>
      <c r="N338" s="78"/>
      <c r="O338" s="78"/>
      <c r="P338" s="78"/>
      <c r="Q338" s="78"/>
      <c r="R338" s="78"/>
      <c r="S338" s="78"/>
      <c r="T338" s="78"/>
    </row>
    <row r="339">
      <c r="A339" s="44">
        <v>44781.0</v>
      </c>
      <c r="B339" s="45">
        <v>17401.5</v>
      </c>
      <c r="C339" s="45">
        <v>17548.800781</v>
      </c>
      <c r="D339" s="45">
        <v>17359.75</v>
      </c>
      <c r="E339" s="45">
        <v>17525.099609</v>
      </c>
      <c r="F339" s="45">
        <v>17525.099609</v>
      </c>
      <c r="G339" s="45">
        <v>257000.0</v>
      </c>
      <c r="H339" s="46">
        <f t="shared" si="1"/>
        <v>1.007334365</v>
      </c>
      <c r="I339" s="46">
        <f t="shared" si="2"/>
        <v>0.00733436465</v>
      </c>
      <c r="J339" s="58">
        <f t="shared" si="3"/>
        <v>0.733436465</v>
      </c>
      <c r="L339" s="77"/>
      <c r="M339" s="78"/>
      <c r="N339" s="78"/>
      <c r="O339" s="78"/>
      <c r="P339" s="78"/>
      <c r="Q339" s="78"/>
      <c r="R339" s="78"/>
      <c r="S339" s="78"/>
      <c r="T339" s="78"/>
    </row>
    <row r="340">
      <c r="A340" s="44">
        <v>44783.0</v>
      </c>
      <c r="B340" s="45">
        <v>17566.099609</v>
      </c>
      <c r="C340" s="45">
        <v>17566.099609</v>
      </c>
      <c r="D340" s="45">
        <v>17442.800781</v>
      </c>
      <c r="E340" s="45">
        <v>17534.75</v>
      </c>
      <c r="F340" s="45">
        <v>17534.75</v>
      </c>
      <c r="G340" s="45">
        <v>312700.0</v>
      </c>
      <c r="H340" s="46">
        <f t="shared" si="1"/>
        <v>1.000550661</v>
      </c>
      <c r="I340" s="46">
        <f t="shared" si="2"/>
        <v>0.0005506611212</v>
      </c>
      <c r="J340" s="58">
        <f t="shared" si="3"/>
        <v>0.05506611212</v>
      </c>
      <c r="L340" s="77"/>
      <c r="M340" s="78"/>
      <c r="N340" s="78"/>
      <c r="O340" s="78"/>
      <c r="P340" s="78"/>
      <c r="Q340" s="78"/>
      <c r="R340" s="78"/>
      <c r="S340" s="78"/>
      <c r="T340" s="78"/>
    </row>
    <row r="341">
      <c r="A341" s="44">
        <v>44784.0</v>
      </c>
      <c r="B341" s="45">
        <v>17711.650391</v>
      </c>
      <c r="C341" s="45">
        <v>17719.300781</v>
      </c>
      <c r="D341" s="45">
        <v>17631.949219</v>
      </c>
      <c r="E341" s="45">
        <v>17659.0</v>
      </c>
      <c r="F341" s="45">
        <v>17659.0</v>
      </c>
      <c r="G341" s="45">
        <v>311200.0</v>
      </c>
      <c r="H341" s="46">
        <f t="shared" si="1"/>
        <v>1.007085929</v>
      </c>
      <c r="I341" s="46">
        <f t="shared" si="2"/>
        <v>0.007085929369</v>
      </c>
      <c r="J341" s="58">
        <f t="shared" si="3"/>
        <v>0.7085929369</v>
      </c>
      <c r="L341" s="77"/>
      <c r="M341" s="78"/>
      <c r="N341" s="78"/>
      <c r="O341" s="78"/>
      <c r="P341" s="78"/>
      <c r="Q341" s="78"/>
      <c r="R341" s="78"/>
      <c r="S341" s="78"/>
      <c r="T341" s="78"/>
    </row>
    <row r="342">
      <c r="A342" s="44">
        <v>44785.0</v>
      </c>
      <c r="B342" s="45">
        <v>17659.650391</v>
      </c>
      <c r="C342" s="45">
        <v>17724.650391</v>
      </c>
      <c r="D342" s="45">
        <v>17597.849609</v>
      </c>
      <c r="E342" s="45">
        <v>17698.150391</v>
      </c>
      <c r="F342" s="45">
        <v>17698.150391</v>
      </c>
      <c r="G342" s="45">
        <v>303900.0</v>
      </c>
      <c r="H342" s="46">
        <f t="shared" si="1"/>
        <v>1.002217022</v>
      </c>
      <c r="I342" s="46">
        <f t="shared" si="2"/>
        <v>0.002217021972</v>
      </c>
      <c r="J342" s="58">
        <f t="shared" si="3"/>
        <v>0.2217021972</v>
      </c>
      <c r="L342" s="77"/>
      <c r="M342" s="78"/>
      <c r="N342" s="78"/>
      <c r="O342" s="78"/>
      <c r="P342" s="78"/>
      <c r="Q342" s="78"/>
      <c r="R342" s="78"/>
      <c r="S342" s="78"/>
      <c r="T342" s="78"/>
    </row>
    <row r="343">
      <c r="A343" s="44">
        <v>44789.0</v>
      </c>
      <c r="B343" s="45">
        <v>17797.199219</v>
      </c>
      <c r="C343" s="45">
        <v>17839.099609</v>
      </c>
      <c r="D343" s="45">
        <v>17764.050781</v>
      </c>
      <c r="E343" s="45">
        <v>17825.25</v>
      </c>
      <c r="F343" s="45">
        <v>17825.25</v>
      </c>
      <c r="G343" s="45">
        <v>0.0</v>
      </c>
      <c r="H343" s="46">
        <f t="shared" si="1"/>
        <v>1.007181519</v>
      </c>
      <c r="I343" s="46">
        <f t="shared" si="2"/>
        <v>0.007181519322</v>
      </c>
      <c r="J343" s="58">
        <f t="shared" si="3"/>
        <v>0.7181519322</v>
      </c>
      <c r="L343" s="77"/>
      <c r="M343" s="78"/>
      <c r="N343" s="78"/>
      <c r="O343" s="78"/>
      <c r="P343" s="78"/>
      <c r="Q343" s="78"/>
      <c r="R343" s="78"/>
      <c r="S343" s="78"/>
      <c r="T343" s="78"/>
    </row>
    <row r="344">
      <c r="A344" s="44">
        <v>44790.0</v>
      </c>
      <c r="B344" s="45">
        <v>17868.150391</v>
      </c>
      <c r="C344" s="45">
        <v>17965.949219</v>
      </c>
      <c r="D344" s="45">
        <v>17833.349609</v>
      </c>
      <c r="E344" s="45">
        <v>17944.25</v>
      </c>
      <c r="F344" s="45">
        <v>17944.25</v>
      </c>
      <c r="G344" s="45">
        <v>262800.0</v>
      </c>
      <c r="H344" s="46">
        <f t="shared" si="1"/>
        <v>1.006675923</v>
      </c>
      <c r="I344" s="46">
        <f t="shared" si="2"/>
        <v>0.006675923199</v>
      </c>
      <c r="J344" s="58">
        <f t="shared" si="3"/>
        <v>0.6675923199</v>
      </c>
      <c r="L344" s="77"/>
      <c r="M344" s="78"/>
      <c r="N344" s="78"/>
      <c r="O344" s="78"/>
      <c r="P344" s="78"/>
      <c r="Q344" s="78"/>
      <c r="R344" s="78"/>
      <c r="S344" s="78"/>
      <c r="T344" s="78"/>
    </row>
    <row r="345">
      <c r="A345" s="44">
        <v>44791.0</v>
      </c>
      <c r="B345" s="45">
        <v>17898.650391</v>
      </c>
      <c r="C345" s="45">
        <v>17968.449219</v>
      </c>
      <c r="D345" s="45">
        <v>17852.050781</v>
      </c>
      <c r="E345" s="45">
        <v>17956.5</v>
      </c>
      <c r="F345" s="45">
        <v>17956.5</v>
      </c>
      <c r="G345" s="45">
        <v>263900.0</v>
      </c>
      <c r="H345" s="46">
        <f t="shared" si="1"/>
        <v>1.00068267</v>
      </c>
      <c r="I345" s="46">
        <f t="shared" si="2"/>
        <v>0.0006826699361</v>
      </c>
      <c r="J345" s="58">
        <f t="shared" si="3"/>
        <v>0.06826699361</v>
      </c>
      <c r="L345" s="77"/>
      <c r="M345" s="78"/>
      <c r="N345" s="78"/>
      <c r="O345" s="78"/>
      <c r="P345" s="78"/>
      <c r="Q345" s="78"/>
      <c r="R345" s="78"/>
      <c r="S345" s="78"/>
      <c r="T345" s="78"/>
    </row>
    <row r="346">
      <c r="A346" s="44">
        <v>44792.0</v>
      </c>
      <c r="B346" s="45">
        <v>17966.550781</v>
      </c>
      <c r="C346" s="45">
        <v>17992.199219</v>
      </c>
      <c r="D346" s="45">
        <v>17710.75</v>
      </c>
      <c r="E346" s="45">
        <v>17758.449219</v>
      </c>
      <c r="F346" s="45">
        <v>17758.449219</v>
      </c>
      <c r="G346" s="45">
        <v>295600.0</v>
      </c>
      <c r="H346" s="46">
        <f t="shared" si="1"/>
        <v>0.9889705243</v>
      </c>
      <c r="I346" s="46">
        <f t="shared" si="2"/>
        <v>-0.01102947573</v>
      </c>
      <c r="J346" s="56">
        <f t="shared" si="3"/>
        <v>-1.102947573</v>
      </c>
      <c r="L346" s="77"/>
      <c r="M346" s="78"/>
      <c r="N346" s="78"/>
      <c r="O346" s="78"/>
      <c r="P346" s="78"/>
      <c r="Q346" s="78"/>
      <c r="R346" s="78"/>
      <c r="S346" s="78"/>
      <c r="T346" s="78"/>
    </row>
    <row r="347">
      <c r="A347" s="44">
        <v>44795.0</v>
      </c>
      <c r="B347" s="45">
        <v>17682.900391</v>
      </c>
      <c r="C347" s="45">
        <v>17690.050781</v>
      </c>
      <c r="D347" s="45">
        <v>17467.349609</v>
      </c>
      <c r="E347" s="45">
        <v>17490.699219</v>
      </c>
      <c r="F347" s="45">
        <v>17490.699219</v>
      </c>
      <c r="G347" s="45">
        <v>287600.0</v>
      </c>
      <c r="H347" s="46">
        <f t="shared" si="1"/>
        <v>0.98492267</v>
      </c>
      <c r="I347" s="46">
        <f t="shared" si="2"/>
        <v>-0.01507733005</v>
      </c>
      <c r="J347" s="56">
        <f t="shared" si="3"/>
        <v>-1.507733005</v>
      </c>
      <c r="L347" s="77"/>
      <c r="M347" s="78"/>
      <c r="N347" s="78"/>
      <c r="O347" s="78"/>
      <c r="P347" s="78"/>
      <c r="Q347" s="78"/>
      <c r="R347" s="78"/>
      <c r="S347" s="78"/>
      <c r="T347" s="78"/>
    </row>
    <row r="348">
      <c r="A348" s="44">
        <v>44796.0</v>
      </c>
      <c r="B348" s="45">
        <v>17357.349609</v>
      </c>
      <c r="C348" s="45">
        <v>17625.550781</v>
      </c>
      <c r="D348" s="45">
        <v>17345.199219</v>
      </c>
      <c r="E348" s="45">
        <v>17577.5</v>
      </c>
      <c r="F348" s="45">
        <v>17577.5</v>
      </c>
      <c r="G348" s="45">
        <v>285600.0</v>
      </c>
      <c r="H348" s="46">
        <f t="shared" si="1"/>
        <v>1.004962682</v>
      </c>
      <c r="I348" s="46">
        <f t="shared" si="2"/>
        <v>0.004962682161</v>
      </c>
      <c r="J348" s="58">
        <f t="shared" si="3"/>
        <v>0.4962682161</v>
      </c>
      <c r="L348" s="77"/>
      <c r="M348" s="78"/>
      <c r="N348" s="78"/>
      <c r="O348" s="78"/>
      <c r="P348" s="78"/>
      <c r="Q348" s="78"/>
      <c r="R348" s="78"/>
      <c r="S348" s="78"/>
      <c r="T348" s="78"/>
    </row>
    <row r="349">
      <c r="A349" s="44">
        <v>44797.0</v>
      </c>
      <c r="B349" s="45">
        <v>17525.449219</v>
      </c>
      <c r="C349" s="45">
        <v>17623.650391</v>
      </c>
      <c r="D349" s="45">
        <v>17499.25</v>
      </c>
      <c r="E349" s="45">
        <v>17604.949219</v>
      </c>
      <c r="F349" s="45">
        <v>17604.949219</v>
      </c>
      <c r="G349" s="45">
        <v>262000.0</v>
      </c>
      <c r="H349" s="46">
        <f t="shared" si="1"/>
        <v>1.001561611</v>
      </c>
      <c r="I349" s="46">
        <f t="shared" si="2"/>
        <v>0.001561611094</v>
      </c>
      <c r="J349" s="58">
        <f t="shared" si="3"/>
        <v>0.1561611094</v>
      </c>
      <c r="L349" s="77"/>
      <c r="M349" s="78"/>
      <c r="N349" s="78"/>
      <c r="O349" s="78"/>
      <c r="P349" s="78"/>
      <c r="Q349" s="78"/>
      <c r="R349" s="78"/>
      <c r="S349" s="78"/>
      <c r="T349" s="78"/>
    </row>
    <row r="350">
      <c r="A350" s="44">
        <v>44798.0</v>
      </c>
      <c r="B350" s="45">
        <v>17679.0</v>
      </c>
      <c r="C350" s="45">
        <v>17726.5</v>
      </c>
      <c r="D350" s="45">
        <v>17487.449219</v>
      </c>
      <c r="E350" s="45">
        <v>17522.449219</v>
      </c>
      <c r="F350" s="45">
        <v>17522.449219</v>
      </c>
      <c r="G350" s="45">
        <v>230200.0</v>
      </c>
      <c r="H350" s="46">
        <f t="shared" si="1"/>
        <v>0.9953138178</v>
      </c>
      <c r="I350" s="46">
        <f t="shared" si="2"/>
        <v>-0.004686182219</v>
      </c>
      <c r="J350" s="56">
        <f t="shared" si="3"/>
        <v>-0.4686182219</v>
      </c>
      <c r="L350" s="77"/>
      <c r="M350" s="78"/>
      <c r="N350" s="78"/>
      <c r="O350" s="78"/>
      <c r="P350" s="78"/>
      <c r="Q350" s="78"/>
      <c r="R350" s="78"/>
      <c r="S350" s="78"/>
      <c r="T350" s="78"/>
    </row>
    <row r="351">
      <c r="A351" s="44">
        <v>44799.0</v>
      </c>
      <c r="B351" s="45">
        <v>17619.300781</v>
      </c>
      <c r="C351" s="45">
        <v>17685.849609</v>
      </c>
      <c r="D351" s="45">
        <v>17519.349609</v>
      </c>
      <c r="E351" s="45">
        <v>17558.900391</v>
      </c>
      <c r="F351" s="45">
        <v>17558.900391</v>
      </c>
      <c r="G351" s="45">
        <v>266600.0</v>
      </c>
      <c r="H351" s="46">
        <f t="shared" si="1"/>
        <v>1.002080256</v>
      </c>
      <c r="I351" s="46">
        <f t="shared" si="2"/>
        <v>0.002080255536</v>
      </c>
      <c r="J351" s="58">
        <f t="shared" si="3"/>
        <v>0.2080255536</v>
      </c>
      <c r="L351" s="77"/>
      <c r="M351" s="78"/>
      <c r="N351" s="78"/>
      <c r="O351" s="78"/>
      <c r="P351" s="78"/>
      <c r="Q351" s="78"/>
      <c r="R351" s="78"/>
      <c r="S351" s="78"/>
      <c r="T351" s="78"/>
    </row>
    <row r="352">
      <c r="A352" s="44">
        <v>44802.0</v>
      </c>
      <c r="B352" s="45">
        <v>17188.650391</v>
      </c>
      <c r="C352" s="45">
        <v>17380.150391</v>
      </c>
      <c r="D352" s="45">
        <v>17166.199219</v>
      </c>
      <c r="E352" s="45">
        <v>17312.900391</v>
      </c>
      <c r="F352" s="45">
        <v>17312.900391</v>
      </c>
      <c r="G352" s="45">
        <v>244900.0</v>
      </c>
      <c r="H352" s="46">
        <f t="shared" si="1"/>
        <v>0.9859900111</v>
      </c>
      <c r="I352" s="46">
        <f t="shared" si="2"/>
        <v>-0.01400998892</v>
      </c>
      <c r="J352" s="56">
        <f t="shared" si="3"/>
        <v>-1.400998892</v>
      </c>
      <c r="L352" s="77"/>
      <c r="M352" s="78"/>
      <c r="N352" s="78"/>
      <c r="O352" s="78"/>
      <c r="P352" s="78"/>
      <c r="Q352" s="78"/>
      <c r="R352" s="78"/>
      <c r="S352" s="78"/>
      <c r="T352" s="78"/>
    </row>
    <row r="353">
      <c r="A353" s="44">
        <v>44803.0</v>
      </c>
      <c r="B353" s="45">
        <v>17414.949219</v>
      </c>
      <c r="C353" s="45">
        <v>17777.650391</v>
      </c>
      <c r="D353" s="45">
        <v>17401.5</v>
      </c>
      <c r="E353" s="45">
        <v>17759.300781</v>
      </c>
      <c r="F353" s="45">
        <v>17759.300781</v>
      </c>
      <c r="G353" s="45">
        <v>324700.0</v>
      </c>
      <c r="H353" s="46">
        <f t="shared" si="1"/>
        <v>1.025784264</v>
      </c>
      <c r="I353" s="46">
        <f t="shared" si="2"/>
        <v>0.02578426375</v>
      </c>
      <c r="J353" s="58">
        <f t="shared" si="3"/>
        <v>2.578426375</v>
      </c>
      <c r="L353" s="77"/>
      <c r="M353" s="78"/>
      <c r="N353" s="78"/>
      <c r="O353" s="78"/>
      <c r="P353" s="78"/>
      <c r="Q353" s="78"/>
      <c r="R353" s="78"/>
      <c r="S353" s="78"/>
      <c r="T353" s="78"/>
    </row>
    <row r="354">
      <c r="A354" s="44">
        <v>44805.0</v>
      </c>
      <c r="B354" s="45">
        <v>17485.699219</v>
      </c>
      <c r="C354" s="45">
        <v>17695.599609</v>
      </c>
      <c r="D354" s="45">
        <v>17468.449219</v>
      </c>
      <c r="E354" s="45">
        <v>17542.800781</v>
      </c>
      <c r="F354" s="45">
        <v>17542.800781</v>
      </c>
      <c r="G354" s="45">
        <v>308500.0</v>
      </c>
      <c r="H354" s="46">
        <f t="shared" si="1"/>
        <v>0.9878092047</v>
      </c>
      <c r="I354" s="46">
        <f t="shared" si="2"/>
        <v>-0.01219079527</v>
      </c>
      <c r="J354" s="56">
        <f t="shared" si="3"/>
        <v>-1.219079527</v>
      </c>
      <c r="L354" s="77"/>
      <c r="M354" s="78"/>
      <c r="N354" s="78"/>
      <c r="O354" s="78"/>
      <c r="P354" s="78"/>
      <c r="Q354" s="78"/>
      <c r="R354" s="78"/>
      <c r="S354" s="78"/>
      <c r="T354" s="78"/>
    </row>
    <row r="355">
      <c r="A355" s="44">
        <v>44806.0</v>
      </c>
      <c r="B355" s="45">
        <v>17598.400391</v>
      </c>
      <c r="C355" s="45">
        <v>17643.849609</v>
      </c>
      <c r="D355" s="45">
        <v>17476.449219</v>
      </c>
      <c r="E355" s="45">
        <v>17539.449219</v>
      </c>
      <c r="F355" s="45">
        <v>17539.449219</v>
      </c>
      <c r="G355" s="45">
        <v>256300.0</v>
      </c>
      <c r="H355" s="46">
        <f t="shared" si="1"/>
        <v>0.9998089494</v>
      </c>
      <c r="I355" s="46">
        <f t="shared" si="2"/>
        <v>-0.0001910505649</v>
      </c>
      <c r="J355" s="56">
        <f t="shared" si="3"/>
        <v>-0.01910505649</v>
      </c>
      <c r="L355" s="77"/>
      <c r="M355" s="78"/>
      <c r="N355" s="78"/>
      <c r="O355" s="78"/>
      <c r="P355" s="78"/>
      <c r="Q355" s="78"/>
      <c r="R355" s="78"/>
      <c r="S355" s="78"/>
      <c r="T355" s="78"/>
    </row>
    <row r="356">
      <c r="A356" s="44">
        <v>44809.0</v>
      </c>
      <c r="B356" s="45">
        <v>17546.449219</v>
      </c>
      <c r="C356" s="45">
        <v>17683.150391</v>
      </c>
      <c r="D356" s="45">
        <v>17540.349609</v>
      </c>
      <c r="E356" s="45">
        <v>17665.800781</v>
      </c>
      <c r="F356" s="45">
        <v>17665.800781</v>
      </c>
      <c r="G356" s="45">
        <v>230300.0</v>
      </c>
      <c r="H356" s="46">
        <f t="shared" si="1"/>
        <v>1.00720385</v>
      </c>
      <c r="I356" s="46">
        <f t="shared" si="2"/>
        <v>0.007203850042</v>
      </c>
      <c r="J356" s="58">
        <f t="shared" si="3"/>
        <v>0.7203850042</v>
      </c>
      <c r="L356" s="77"/>
      <c r="M356" s="78"/>
      <c r="N356" s="78"/>
      <c r="O356" s="78"/>
      <c r="P356" s="78"/>
      <c r="Q356" s="78"/>
      <c r="R356" s="78"/>
      <c r="S356" s="78"/>
      <c r="T356" s="78"/>
    </row>
    <row r="357">
      <c r="A357" s="44">
        <v>44810.0</v>
      </c>
      <c r="B357" s="45">
        <v>17695.699219</v>
      </c>
      <c r="C357" s="45">
        <v>17764.650391</v>
      </c>
      <c r="D357" s="45">
        <v>17587.650391</v>
      </c>
      <c r="E357" s="45">
        <v>17655.599609</v>
      </c>
      <c r="F357" s="45">
        <v>17655.599609</v>
      </c>
      <c r="G357" s="45">
        <v>251200.0</v>
      </c>
      <c r="H357" s="46">
        <f t="shared" si="1"/>
        <v>0.9994225469</v>
      </c>
      <c r="I357" s="46">
        <f t="shared" si="2"/>
        <v>-0.0005774531326</v>
      </c>
      <c r="J357" s="56">
        <f t="shared" si="3"/>
        <v>-0.05774531326</v>
      </c>
      <c r="L357" s="77"/>
      <c r="M357" s="78"/>
      <c r="N357" s="78"/>
      <c r="O357" s="78"/>
      <c r="P357" s="78"/>
      <c r="Q357" s="78"/>
      <c r="R357" s="78"/>
      <c r="S357" s="78"/>
      <c r="T357" s="78"/>
    </row>
    <row r="358">
      <c r="A358" s="44">
        <v>44811.0</v>
      </c>
      <c r="B358" s="45">
        <v>17519.400391</v>
      </c>
      <c r="C358" s="45">
        <v>17650.75</v>
      </c>
      <c r="D358" s="45">
        <v>17484.300781</v>
      </c>
      <c r="E358" s="45">
        <v>17624.400391</v>
      </c>
      <c r="F358" s="45">
        <v>17624.400391</v>
      </c>
      <c r="G358" s="45">
        <v>354100.0</v>
      </c>
      <c r="H358" s="46">
        <f t="shared" si="1"/>
        <v>0.9982328996</v>
      </c>
      <c r="I358" s="46">
        <f t="shared" si="2"/>
        <v>-0.001767100449</v>
      </c>
      <c r="J358" s="56">
        <f t="shared" si="3"/>
        <v>-0.1767100449</v>
      </c>
      <c r="L358" s="77"/>
      <c r="M358" s="78"/>
      <c r="N358" s="78"/>
      <c r="O358" s="78"/>
      <c r="P358" s="78"/>
      <c r="Q358" s="78"/>
      <c r="R358" s="78"/>
      <c r="S358" s="78"/>
      <c r="T358" s="78"/>
    </row>
    <row r="359">
      <c r="A359" s="44">
        <v>44812.0</v>
      </c>
      <c r="B359" s="45">
        <v>17748.150391</v>
      </c>
      <c r="C359" s="45">
        <v>17807.650391</v>
      </c>
      <c r="D359" s="45">
        <v>17691.949219</v>
      </c>
      <c r="E359" s="45">
        <v>17798.75</v>
      </c>
      <c r="F359" s="45">
        <v>17798.75</v>
      </c>
      <c r="G359" s="45">
        <v>279800.0</v>
      </c>
      <c r="H359" s="46">
        <f t="shared" si="1"/>
        <v>1.009892513</v>
      </c>
      <c r="I359" s="46">
        <f t="shared" si="2"/>
        <v>0.009892512944</v>
      </c>
      <c r="J359" s="58">
        <f t="shared" si="3"/>
        <v>0.9892512944</v>
      </c>
      <c r="L359" s="77"/>
      <c r="M359" s="78"/>
      <c r="N359" s="78"/>
      <c r="O359" s="78"/>
      <c r="P359" s="78"/>
      <c r="Q359" s="78"/>
      <c r="R359" s="78"/>
      <c r="S359" s="78"/>
      <c r="T359" s="78"/>
    </row>
    <row r="360">
      <c r="A360" s="44">
        <v>44813.0</v>
      </c>
      <c r="B360" s="45">
        <v>17923.349609</v>
      </c>
      <c r="C360" s="45">
        <v>17925.949219</v>
      </c>
      <c r="D360" s="45">
        <v>17786.0</v>
      </c>
      <c r="E360" s="45">
        <v>17833.349609</v>
      </c>
      <c r="F360" s="45">
        <v>17833.349609</v>
      </c>
      <c r="G360" s="45">
        <v>270300.0</v>
      </c>
      <c r="H360" s="46">
        <f t="shared" si="1"/>
        <v>1.001943935</v>
      </c>
      <c r="I360" s="46">
        <f t="shared" si="2"/>
        <v>0.001943934771</v>
      </c>
      <c r="J360" s="58">
        <f t="shared" si="3"/>
        <v>0.1943934771</v>
      </c>
      <c r="L360" s="77"/>
      <c r="M360" s="78"/>
      <c r="N360" s="78"/>
      <c r="O360" s="78"/>
      <c r="P360" s="78"/>
      <c r="Q360" s="78"/>
      <c r="R360" s="78"/>
      <c r="S360" s="78"/>
      <c r="T360" s="78"/>
    </row>
    <row r="361">
      <c r="A361" s="44">
        <v>44816.0</v>
      </c>
      <c r="B361" s="45">
        <v>17890.849609</v>
      </c>
      <c r="C361" s="45">
        <v>17980.550781</v>
      </c>
      <c r="D361" s="45">
        <v>17889.150391</v>
      </c>
      <c r="E361" s="45">
        <v>17936.349609</v>
      </c>
      <c r="F361" s="45">
        <v>17936.349609</v>
      </c>
      <c r="G361" s="45">
        <v>228200.0</v>
      </c>
      <c r="H361" s="46">
        <f t="shared" si="1"/>
        <v>1.005775696</v>
      </c>
      <c r="I361" s="46">
        <f t="shared" si="2"/>
        <v>0.005775695663</v>
      </c>
      <c r="J361" s="58">
        <f t="shared" si="3"/>
        <v>0.5775695663</v>
      </c>
      <c r="L361" s="77"/>
      <c r="M361" s="78"/>
      <c r="N361" s="78"/>
      <c r="O361" s="78"/>
      <c r="P361" s="78"/>
      <c r="Q361" s="78"/>
      <c r="R361" s="78"/>
      <c r="S361" s="78"/>
      <c r="T361" s="78"/>
    </row>
    <row r="362">
      <c r="A362" s="44">
        <v>44817.0</v>
      </c>
      <c r="B362" s="45">
        <v>18044.449219</v>
      </c>
      <c r="C362" s="45">
        <v>18088.300781</v>
      </c>
      <c r="D362" s="45">
        <v>18015.449219</v>
      </c>
      <c r="E362" s="45">
        <v>18070.050781</v>
      </c>
      <c r="F362" s="45">
        <v>18070.050781</v>
      </c>
      <c r="G362" s="45">
        <v>259900.0</v>
      </c>
      <c r="H362" s="46">
        <f t="shared" si="1"/>
        <v>1.007454202</v>
      </c>
      <c r="I362" s="46">
        <f t="shared" si="2"/>
        <v>0.007454201937</v>
      </c>
      <c r="J362" s="58">
        <f t="shared" si="3"/>
        <v>0.7454201937</v>
      </c>
      <c r="L362" s="77"/>
      <c r="M362" s="78"/>
      <c r="N362" s="78"/>
      <c r="O362" s="78"/>
      <c r="P362" s="78"/>
      <c r="Q362" s="78"/>
      <c r="R362" s="78"/>
      <c r="S362" s="78"/>
      <c r="T362" s="78"/>
    </row>
    <row r="363">
      <c r="A363" s="44">
        <v>44818.0</v>
      </c>
      <c r="B363" s="45">
        <v>17771.150391</v>
      </c>
      <c r="C363" s="45">
        <v>18091.550781</v>
      </c>
      <c r="D363" s="45">
        <v>17771.150391</v>
      </c>
      <c r="E363" s="45">
        <v>18003.75</v>
      </c>
      <c r="F363" s="45">
        <v>18003.75</v>
      </c>
      <c r="G363" s="45">
        <v>365900.0</v>
      </c>
      <c r="H363" s="46">
        <f t="shared" si="1"/>
        <v>0.9963309023</v>
      </c>
      <c r="I363" s="46">
        <f t="shared" si="2"/>
        <v>-0.003669097658</v>
      </c>
      <c r="J363" s="56">
        <f t="shared" si="3"/>
        <v>-0.3669097658</v>
      </c>
      <c r="L363" s="77"/>
      <c r="M363" s="78"/>
      <c r="N363" s="78"/>
      <c r="O363" s="78"/>
      <c r="P363" s="78"/>
      <c r="Q363" s="78"/>
      <c r="R363" s="78"/>
      <c r="S363" s="78"/>
      <c r="T363" s="78"/>
    </row>
    <row r="364">
      <c r="A364" s="44">
        <v>44819.0</v>
      </c>
      <c r="B364" s="45">
        <v>18046.349609</v>
      </c>
      <c r="C364" s="45">
        <v>18096.150391</v>
      </c>
      <c r="D364" s="45">
        <v>17861.5</v>
      </c>
      <c r="E364" s="45">
        <v>17877.400391</v>
      </c>
      <c r="F364" s="45">
        <v>17877.400391</v>
      </c>
      <c r="G364" s="45">
        <v>289600.0</v>
      </c>
      <c r="H364" s="46">
        <f t="shared" si="1"/>
        <v>0.9929820394</v>
      </c>
      <c r="I364" s="46">
        <f t="shared" si="2"/>
        <v>-0.007017960647</v>
      </c>
      <c r="J364" s="56">
        <f t="shared" si="3"/>
        <v>-0.7017960647</v>
      </c>
      <c r="L364" s="77"/>
      <c r="M364" s="78"/>
      <c r="N364" s="78"/>
      <c r="O364" s="78"/>
      <c r="P364" s="78"/>
      <c r="Q364" s="78"/>
      <c r="R364" s="78"/>
      <c r="S364" s="78"/>
      <c r="T364" s="78"/>
    </row>
    <row r="365">
      <c r="A365" s="44">
        <v>44820.0</v>
      </c>
      <c r="B365" s="45">
        <v>17796.800781</v>
      </c>
      <c r="C365" s="45">
        <v>17820.050781</v>
      </c>
      <c r="D365" s="45">
        <v>17497.25</v>
      </c>
      <c r="E365" s="45">
        <v>17530.849609</v>
      </c>
      <c r="F365" s="45">
        <v>17530.849609</v>
      </c>
      <c r="G365" s="45">
        <v>468500.0</v>
      </c>
      <c r="H365" s="46">
        <f t="shared" si="1"/>
        <v>0.9806151468</v>
      </c>
      <c r="I365" s="46">
        <f t="shared" si="2"/>
        <v>-0.01938485319</v>
      </c>
      <c r="J365" s="56">
        <f t="shared" si="3"/>
        <v>-1.938485319</v>
      </c>
      <c r="L365" s="77"/>
      <c r="M365" s="78"/>
      <c r="N365" s="78"/>
      <c r="O365" s="78"/>
      <c r="P365" s="78"/>
      <c r="Q365" s="78"/>
      <c r="R365" s="78"/>
      <c r="S365" s="78"/>
      <c r="T365" s="78"/>
    </row>
    <row r="366">
      <c r="A366" s="44">
        <v>44823.0</v>
      </c>
      <c r="B366" s="45">
        <v>17540.650391</v>
      </c>
      <c r="C366" s="45">
        <v>17667.199219</v>
      </c>
      <c r="D366" s="45">
        <v>17429.699219</v>
      </c>
      <c r="E366" s="45">
        <v>17622.25</v>
      </c>
      <c r="F366" s="45">
        <v>17622.25</v>
      </c>
      <c r="G366" s="45">
        <v>258300.0</v>
      </c>
      <c r="H366" s="46">
        <f t="shared" si="1"/>
        <v>1.005213689</v>
      </c>
      <c r="I366" s="46">
        <f t="shared" si="2"/>
        <v>0.005213688614</v>
      </c>
      <c r="J366" s="58">
        <f t="shared" si="3"/>
        <v>0.5213688614</v>
      </c>
      <c r="L366" s="77"/>
      <c r="M366" s="78"/>
      <c r="N366" s="78"/>
      <c r="O366" s="78"/>
      <c r="P366" s="78"/>
      <c r="Q366" s="78"/>
      <c r="R366" s="78"/>
      <c r="S366" s="78"/>
      <c r="T366" s="78"/>
    </row>
    <row r="367">
      <c r="A367" s="44">
        <v>44824.0</v>
      </c>
      <c r="B367" s="45">
        <v>17770.400391</v>
      </c>
      <c r="C367" s="45">
        <v>17919.300781</v>
      </c>
      <c r="D367" s="45">
        <v>17744.400391</v>
      </c>
      <c r="E367" s="45">
        <v>17816.25</v>
      </c>
      <c r="F367" s="45">
        <v>17816.25</v>
      </c>
      <c r="G367" s="45">
        <v>263100.0</v>
      </c>
      <c r="H367" s="46">
        <f t="shared" si="1"/>
        <v>1.01100881</v>
      </c>
      <c r="I367" s="46">
        <f t="shared" si="2"/>
        <v>0.01100880989</v>
      </c>
      <c r="J367" s="58">
        <f t="shared" si="3"/>
        <v>1.100880989</v>
      </c>
      <c r="L367" s="77"/>
      <c r="M367" s="78"/>
      <c r="N367" s="78"/>
      <c r="O367" s="78"/>
      <c r="P367" s="78"/>
      <c r="Q367" s="78"/>
      <c r="R367" s="78"/>
      <c r="S367" s="78"/>
      <c r="T367" s="78"/>
    </row>
    <row r="368">
      <c r="A368" s="44">
        <v>44825.0</v>
      </c>
      <c r="B368" s="45">
        <v>17766.349609</v>
      </c>
      <c r="C368" s="45">
        <v>17838.699219</v>
      </c>
      <c r="D368" s="45">
        <v>17663.599609</v>
      </c>
      <c r="E368" s="45">
        <v>17718.349609</v>
      </c>
      <c r="F368" s="45">
        <v>17718.349609</v>
      </c>
      <c r="G368" s="45">
        <v>245500.0</v>
      </c>
      <c r="H368" s="46">
        <f t="shared" si="1"/>
        <v>0.9945049945</v>
      </c>
      <c r="I368" s="46">
        <f t="shared" si="2"/>
        <v>-0.005495005458</v>
      </c>
      <c r="J368" s="56">
        <f t="shared" si="3"/>
        <v>-0.5495005458</v>
      </c>
      <c r="L368" s="77"/>
      <c r="M368" s="78"/>
      <c r="N368" s="78"/>
      <c r="O368" s="78"/>
      <c r="P368" s="78"/>
      <c r="Q368" s="78"/>
      <c r="R368" s="78"/>
      <c r="S368" s="78"/>
      <c r="T368" s="78"/>
    </row>
    <row r="369">
      <c r="A369" s="44">
        <v>44826.0</v>
      </c>
      <c r="B369" s="45">
        <v>17609.650391</v>
      </c>
      <c r="C369" s="45">
        <v>17722.75</v>
      </c>
      <c r="D369" s="45">
        <v>17532.449219</v>
      </c>
      <c r="E369" s="45">
        <v>17629.800781</v>
      </c>
      <c r="F369" s="45">
        <v>17629.800781</v>
      </c>
      <c r="G369" s="45">
        <v>284100.0</v>
      </c>
      <c r="H369" s="46">
        <f t="shared" si="1"/>
        <v>0.9950024224</v>
      </c>
      <c r="I369" s="46">
        <f t="shared" si="2"/>
        <v>-0.00499757765</v>
      </c>
      <c r="J369" s="56">
        <f t="shared" si="3"/>
        <v>-0.499757765</v>
      </c>
      <c r="L369" s="77"/>
      <c r="M369" s="78"/>
      <c r="N369" s="78"/>
      <c r="O369" s="78"/>
      <c r="P369" s="78"/>
      <c r="Q369" s="78"/>
      <c r="R369" s="78"/>
      <c r="S369" s="78"/>
      <c r="T369" s="78"/>
    </row>
    <row r="370">
      <c r="A370" s="44">
        <v>44827.0</v>
      </c>
      <c r="B370" s="45">
        <v>17593.849609</v>
      </c>
      <c r="C370" s="45">
        <v>17642.150391</v>
      </c>
      <c r="D370" s="45">
        <v>17291.650391</v>
      </c>
      <c r="E370" s="45">
        <v>17327.349609</v>
      </c>
      <c r="F370" s="45">
        <v>17327.349609</v>
      </c>
      <c r="G370" s="45">
        <v>390800.0</v>
      </c>
      <c r="H370" s="46">
        <f t="shared" si="1"/>
        <v>0.9828443228</v>
      </c>
      <c r="I370" s="46">
        <f t="shared" si="2"/>
        <v>-0.01715567724</v>
      </c>
      <c r="J370" s="56">
        <f t="shared" si="3"/>
        <v>-1.715567724</v>
      </c>
      <c r="L370" s="77"/>
      <c r="M370" s="78"/>
      <c r="N370" s="78"/>
      <c r="O370" s="78"/>
      <c r="P370" s="78"/>
      <c r="Q370" s="78"/>
      <c r="R370" s="78"/>
      <c r="S370" s="78"/>
      <c r="T370" s="78"/>
    </row>
    <row r="371">
      <c r="A371" s="44">
        <v>44830.0</v>
      </c>
      <c r="B371" s="45">
        <v>17156.300781</v>
      </c>
      <c r="C371" s="45">
        <v>17196.400391</v>
      </c>
      <c r="D371" s="45">
        <v>16978.300781</v>
      </c>
      <c r="E371" s="45">
        <v>17016.300781</v>
      </c>
      <c r="F371" s="45">
        <v>17016.300781</v>
      </c>
      <c r="G371" s="45">
        <v>492000.0</v>
      </c>
      <c r="H371" s="46">
        <f t="shared" si="1"/>
        <v>0.9820486782</v>
      </c>
      <c r="I371" s="46">
        <f t="shared" si="2"/>
        <v>-0.01795132176</v>
      </c>
      <c r="J371" s="56">
        <f t="shared" si="3"/>
        <v>-1.795132176</v>
      </c>
      <c r="L371" s="77"/>
      <c r="M371" s="78"/>
      <c r="N371" s="78"/>
      <c r="O371" s="78"/>
      <c r="P371" s="78"/>
      <c r="Q371" s="78"/>
      <c r="R371" s="78"/>
      <c r="S371" s="78"/>
      <c r="T371" s="78"/>
    </row>
    <row r="372">
      <c r="A372" s="44">
        <v>44831.0</v>
      </c>
      <c r="B372" s="45">
        <v>17110.900391</v>
      </c>
      <c r="C372" s="45">
        <v>17176.449219</v>
      </c>
      <c r="D372" s="45">
        <v>16942.349609</v>
      </c>
      <c r="E372" s="45">
        <v>17007.400391</v>
      </c>
      <c r="F372" s="45">
        <v>17007.400391</v>
      </c>
      <c r="G372" s="45">
        <v>359900.0</v>
      </c>
      <c r="H372" s="46">
        <f t="shared" si="1"/>
        <v>0.9994769492</v>
      </c>
      <c r="I372" s="46">
        <f t="shared" si="2"/>
        <v>-0.0005230508155</v>
      </c>
      <c r="J372" s="56">
        <f t="shared" si="3"/>
        <v>-0.05230508155</v>
      </c>
      <c r="L372" s="40"/>
      <c r="M372" s="40"/>
      <c r="N372" s="40"/>
      <c r="O372" s="40"/>
      <c r="P372" s="40"/>
      <c r="Q372" s="40"/>
      <c r="R372" s="40"/>
      <c r="S372" s="40"/>
      <c r="T372" s="40"/>
    </row>
    <row r="373">
      <c r="A373" s="44">
        <v>44832.0</v>
      </c>
      <c r="B373" s="45">
        <v>16870.550781</v>
      </c>
      <c r="C373" s="45">
        <v>17037.599609</v>
      </c>
      <c r="D373" s="45">
        <v>16820.400391</v>
      </c>
      <c r="E373" s="45">
        <v>16858.599609</v>
      </c>
      <c r="F373" s="45">
        <v>16858.599609</v>
      </c>
      <c r="G373" s="45">
        <v>323900.0</v>
      </c>
      <c r="H373" s="46">
        <f t="shared" si="1"/>
        <v>0.9912508215</v>
      </c>
      <c r="I373" s="46">
        <f t="shared" si="2"/>
        <v>-0.008749178509</v>
      </c>
      <c r="J373" s="56">
        <f t="shared" si="3"/>
        <v>-0.8749178509</v>
      </c>
      <c r="L373" s="77"/>
      <c r="M373" s="78"/>
      <c r="N373" s="78"/>
      <c r="O373" s="78"/>
      <c r="P373" s="78"/>
      <c r="Q373" s="78"/>
      <c r="R373" s="78"/>
      <c r="S373" s="78"/>
      <c r="T373" s="78"/>
    </row>
    <row r="374">
      <c r="A374" s="44">
        <v>44833.0</v>
      </c>
      <c r="B374" s="45">
        <v>16993.599609</v>
      </c>
      <c r="C374" s="45">
        <v>17026.050781</v>
      </c>
      <c r="D374" s="45">
        <v>16788.599609</v>
      </c>
      <c r="E374" s="45">
        <v>16818.099609</v>
      </c>
      <c r="F374" s="45">
        <v>16818.099609</v>
      </c>
      <c r="G374" s="45">
        <v>340000.0</v>
      </c>
      <c r="H374" s="46">
        <f t="shared" si="1"/>
        <v>0.9975976652</v>
      </c>
      <c r="I374" s="46">
        <f t="shared" si="2"/>
        <v>-0.002402334769</v>
      </c>
      <c r="J374" s="56">
        <f t="shared" si="3"/>
        <v>-0.2402334769</v>
      </c>
      <c r="L374" s="77"/>
      <c r="M374" s="78"/>
      <c r="N374" s="78"/>
      <c r="O374" s="78"/>
      <c r="P374" s="78"/>
      <c r="Q374" s="78"/>
      <c r="R374" s="78"/>
      <c r="S374" s="78"/>
      <c r="T374" s="78"/>
    </row>
    <row r="375">
      <c r="A375" s="44">
        <v>44834.0</v>
      </c>
      <c r="B375" s="45">
        <v>16798.050781</v>
      </c>
      <c r="C375" s="45">
        <v>17187.099609</v>
      </c>
      <c r="D375" s="45">
        <v>16747.699219</v>
      </c>
      <c r="E375" s="45">
        <v>17094.349609</v>
      </c>
      <c r="F375" s="45">
        <v>17094.349609</v>
      </c>
      <c r="G375" s="45">
        <v>376100.0</v>
      </c>
      <c r="H375" s="46">
        <f t="shared" si="1"/>
        <v>1.016425756</v>
      </c>
      <c r="I375" s="46">
        <f t="shared" si="2"/>
        <v>0.01642575597</v>
      </c>
      <c r="J375" s="58">
        <f t="shared" si="3"/>
        <v>1.642575597</v>
      </c>
      <c r="L375" s="77"/>
      <c r="M375" s="78"/>
      <c r="N375" s="78"/>
      <c r="O375" s="78"/>
      <c r="P375" s="78"/>
      <c r="Q375" s="78"/>
      <c r="R375" s="78"/>
      <c r="S375" s="78"/>
      <c r="T375" s="78"/>
    </row>
    <row r="376">
      <c r="A376" s="44">
        <v>44837.0</v>
      </c>
      <c r="B376" s="45">
        <v>17102.099609</v>
      </c>
      <c r="C376" s="45">
        <v>17114.650391</v>
      </c>
      <c r="D376" s="45">
        <v>16855.550781</v>
      </c>
      <c r="E376" s="45">
        <v>16887.349609</v>
      </c>
      <c r="F376" s="45">
        <v>16887.349609</v>
      </c>
      <c r="G376" s="45">
        <v>278400.0</v>
      </c>
      <c r="H376" s="46">
        <f t="shared" si="1"/>
        <v>0.9878907356</v>
      </c>
      <c r="I376" s="46">
        <f t="shared" si="2"/>
        <v>-0.01210926445</v>
      </c>
      <c r="J376" s="56">
        <f t="shared" si="3"/>
        <v>-1.210926445</v>
      </c>
      <c r="L376" s="77"/>
      <c r="M376" s="78"/>
      <c r="N376" s="78"/>
      <c r="O376" s="78"/>
      <c r="P376" s="78"/>
      <c r="Q376" s="78"/>
      <c r="R376" s="78"/>
      <c r="S376" s="78"/>
      <c r="T376" s="78"/>
    </row>
    <row r="377">
      <c r="A377" s="44">
        <v>44838.0</v>
      </c>
      <c r="B377" s="45">
        <v>17147.449219</v>
      </c>
      <c r="C377" s="45">
        <v>17287.300781</v>
      </c>
      <c r="D377" s="45">
        <v>17117.300781</v>
      </c>
      <c r="E377" s="45">
        <v>17274.300781</v>
      </c>
      <c r="F377" s="45">
        <v>17274.300781</v>
      </c>
      <c r="G377" s="45">
        <v>226000.0</v>
      </c>
      <c r="H377" s="46">
        <f t="shared" si="1"/>
        <v>1.022913671</v>
      </c>
      <c r="I377" s="46">
        <f t="shared" si="2"/>
        <v>0.02291367094</v>
      </c>
      <c r="J377" s="58">
        <f t="shared" si="3"/>
        <v>2.291367094</v>
      </c>
      <c r="L377" s="77"/>
      <c r="M377" s="78"/>
      <c r="N377" s="78"/>
      <c r="O377" s="78"/>
      <c r="P377" s="78"/>
      <c r="Q377" s="78"/>
      <c r="R377" s="78"/>
      <c r="S377" s="78"/>
      <c r="T377" s="78"/>
    </row>
    <row r="378">
      <c r="A378" s="44">
        <v>44840.0</v>
      </c>
      <c r="B378" s="45">
        <v>17379.25</v>
      </c>
      <c r="C378" s="45">
        <v>17428.800781</v>
      </c>
      <c r="D378" s="45">
        <v>17315.650391</v>
      </c>
      <c r="E378" s="45">
        <v>17331.800781</v>
      </c>
      <c r="F378" s="45">
        <v>17331.800781</v>
      </c>
      <c r="G378" s="45">
        <v>265500.0</v>
      </c>
      <c r="H378" s="46">
        <f t="shared" si="1"/>
        <v>1.003328644</v>
      </c>
      <c r="I378" s="46">
        <f t="shared" si="2"/>
        <v>0.003328644136</v>
      </c>
      <c r="J378" s="58">
        <f t="shared" si="3"/>
        <v>0.3328644136</v>
      </c>
      <c r="L378" s="77"/>
      <c r="M378" s="78"/>
      <c r="N378" s="78"/>
      <c r="O378" s="78"/>
      <c r="P378" s="78"/>
      <c r="Q378" s="78"/>
      <c r="R378" s="78"/>
      <c r="S378" s="78"/>
      <c r="T378" s="78"/>
    </row>
    <row r="379">
      <c r="A379" s="44">
        <v>44841.0</v>
      </c>
      <c r="B379" s="45">
        <v>17287.199219</v>
      </c>
      <c r="C379" s="45">
        <v>17337.349609</v>
      </c>
      <c r="D379" s="45">
        <v>17216.949219</v>
      </c>
      <c r="E379" s="45">
        <v>17314.650391</v>
      </c>
      <c r="F379" s="45">
        <v>17314.650391</v>
      </c>
      <c r="G379" s="45">
        <v>216300.0</v>
      </c>
      <c r="H379" s="46">
        <f t="shared" si="1"/>
        <v>0.9990104669</v>
      </c>
      <c r="I379" s="46">
        <f t="shared" si="2"/>
        <v>-0.000989533068</v>
      </c>
      <c r="J379" s="56">
        <f t="shared" si="3"/>
        <v>-0.0989533068</v>
      </c>
      <c r="L379" s="77"/>
      <c r="M379" s="78"/>
      <c r="N379" s="78"/>
      <c r="O379" s="78"/>
      <c r="P379" s="78"/>
      <c r="Q379" s="78"/>
      <c r="R379" s="78"/>
      <c r="S379" s="78"/>
      <c r="T379" s="78"/>
    </row>
    <row r="380">
      <c r="A380" s="44">
        <v>44844.0</v>
      </c>
      <c r="B380" s="45">
        <v>17094.349609</v>
      </c>
      <c r="C380" s="45">
        <v>17280.150391</v>
      </c>
      <c r="D380" s="45">
        <v>17064.699219</v>
      </c>
      <c r="E380" s="45">
        <v>17241.0</v>
      </c>
      <c r="F380" s="45">
        <v>17241.0</v>
      </c>
      <c r="G380" s="45">
        <v>234000.0</v>
      </c>
      <c r="H380" s="46">
        <f t="shared" si="1"/>
        <v>0.9957463541</v>
      </c>
      <c r="I380" s="46">
        <f t="shared" si="2"/>
        <v>-0.004253645863</v>
      </c>
      <c r="J380" s="56">
        <f t="shared" si="3"/>
        <v>-0.4253645863</v>
      </c>
      <c r="L380" s="77"/>
      <c r="M380" s="78"/>
      <c r="N380" s="78"/>
      <c r="O380" s="78"/>
      <c r="P380" s="78"/>
      <c r="Q380" s="78"/>
      <c r="R380" s="78"/>
      <c r="S380" s="78"/>
      <c r="T380" s="78"/>
    </row>
    <row r="381">
      <c r="A381" s="44">
        <v>44845.0</v>
      </c>
      <c r="B381" s="45">
        <v>17256.050781</v>
      </c>
      <c r="C381" s="45">
        <v>17261.800781</v>
      </c>
      <c r="D381" s="45">
        <v>16950.300781</v>
      </c>
      <c r="E381" s="45">
        <v>16983.550781</v>
      </c>
      <c r="F381" s="45">
        <v>16983.550781</v>
      </c>
      <c r="G381" s="45">
        <v>282600.0</v>
      </c>
      <c r="H381" s="46">
        <f t="shared" si="1"/>
        <v>0.9850676168</v>
      </c>
      <c r="I381" s="46">
        <f t="shared" si="2"/>
        <v>-0.01493238321</v>
      </c>
      <c r="J381" s="56">
        <f t="shared" si="3"/>
        <v>-1.493238321</v>
      </c>
      <c r="L381" s="77"/>
      <c r="M381" s="78"/>
      <c r="N381" s="78"/>
      <c r="O381" s="78"/>
      <c r="P381" s="78"/>
      <c r="Q381" s="78"/>
      <c r="R381" s="78"/>
      <c r="S381" s="78"/>
      <c r="T381" s="78"/>
    </row>
    <row r="382">
      <c r="A382" s="44">
        <v>44846.0</v>
      </c>
      <c r="B382" s="45">
        <v>17025.550781</v>
      </c>
      <c r="C382" s="45">
        <v>17142.349609</v>
      </c>
      <c r="D382" s="45">
        <v>16960.050781</v>
      </c>
      <c r="E382" s="45">
        <v>17123.599609</v>
      </c>
      <c r="F382" s="45">
        <v>17123.599609</v>
      </c>
      <c r="G382" s="45">
        <v>256000.0</v>
      </c>
      <c r="H382" s="46">
        <f t="shared" si="1"/>
        <v>1.008246145</v>
      </c>
      <c r="I382" s="46">
        <f t="shared" si="2"/>
        <v>0.008246145332</v>
      </c>
      <c r="J382" s="58">
        <f t="shared" si="3"/>
        <v>0.8246145332</v>
      </c>
      <c r="L382" s="77"/>
      <c r="M382" s="78"/>
      <c r="N382" s="78"/>
      <c r="O382" s="78"/>
      <c r="P382" s="78"/>
      <c r="Q382" s="78"/>
      <c r="R382" s="78"/>
      <c r="S382" s="78"/>
      <c r="T382" s="78"/>
    </row>
    <row r="383">
      <c r="A383" s="44">
        <v>44847.0</v>
      </c>
      <c r="B383" s="45">
        <v>17087.349609</v>
      </c>
      <c r="C383" s="45">
        <v>17112.349609</v>
      </c>
      <c r="D383" s="45">
        <v>16956.949219</v>
      </c>
      <c r="E383" s="45">
        <v>17014.349609</v>
      </c>
      <c r="F383" s="45">
        <v>17014.349609</v>
      </c>
      <c r="G383" s="45">
        <v>266400.0</v>
      </c>
      <c r="H383" s="46">
        <f t="shared" si="1"/>
        <v>0.9936199162</v>
      </c>
      <c r="I383" s="46">
        <f t="shared" si="2"/>
        <v>-0.006380083773</v>
      </c>
      <c r="J383" s="56">
        <f t="shared" si="3"/>
        <v>-0.6380083773</v>
      </c>
      <c r="L383" s="77"/>
      <c r="M383" s="78"/>
      <c r="N383" s="78"/>
      <c r="O383" s="78"/>
      <c r="P383" s="78"/>
      <c r="Q383" s="78"/>
      <c r="R383" s="78"/>
      <c r="S383" s="78"/>
      <c r="T383" s="78"/>
    </row>
    <row r="384">
      <c r="A384" s="44">
        <v>44848.0</v>
      </c>
      <c r="B384" s="45">
        <v>17322.300781</v>
      </c>
      <c r="C384" s="45">
        <v>17348.550781</v>
      </c>
      <c r="D384" s="45">
        <v>17169.75</v>
      </c>
      <c r="E384" s="45">
        <v>17185.699219</v>
      </c>
      <c r="F384" s="45">
        <v>17185.699219</v>
      </c>
      <c r="G384" s="45">
        <v>227000.0</v>
      </c>
      <c r="H384" s="46">
        <f t="shared" si="1"/>
        <v>1.010070888</v>
      </c>
      <c r="I384" s="46">
        <f t="shared" si="2"/>
        <v>0.01007088804</v>
      </c>
      <c r="J384" s="58">
        <f t="shared" si="3"/>
        <v>1.007088804</v>
      </c>
      <c r="L384" s="77"/>
      <c r="M384" s="78"/>
      <c r="N384" s="78"/>
      <c r="O384" s="78"/>
      <c r="P384" s="78"/>
      <c r="Q384" s="78"/>
      <c r="R384" s="78"/>
      <c r="S384" s="78"/>
      <c r="T384" s="78"/>
    </row>
    <row r="385">
      <c r="A385" s="44">
        <v>44851.0</v>
      </c>
      <c r="B385" s="45">
        <v>17144.800781</v>
      </c>
      <c r="C385" s="45">
        <v>17328.550781</v>
      </c>
      <c r="D385" s="45">
        <v>17098.550781</v>
      </c>
      <c r="E385" s="45">
        <v>17311.800781</v>
      </c>
      <c r="F385" s="45">
        <v>17311.800781</v>
      </c>
      <c r="G385" s="45">
        <v>212200.0</v>
      </c>
      <c r="H385" s="46">
        <f t="shared" si="1"/>
        <v>1.007337587</v>
      </c>
      <c r="I385" s="46">
        <f t="shared" si="2"/>
        <v>0.007337586932</v>
      </c>
      <c r="J385" s="58">
        <f t="shared" si="3"/>
        <v>0.7337586932</v>
      </c>
      <c r="L385" s="77"/>
      <c r="M385" s="78"/>
      <c r="N385" s="78"/>
      <c r="O385" s="78"/>
      <c r="P385" s="78"/>
      <c r="Q385" s="78"/>
      <c r="R385" s="78"/>
      <c r="S385" s="78"/>
      <c r="T385" s="78"/>
    </row>
    <row r="386">
      <c r="A386" s="44">
        <v>44852.0</v>
      </c>
      <c r="B386" s="45">
        <v>17438.75</v>
      </c>
      <c r="C386" s="45">
        <v>17527.800781</v>
      </c>
      <c r="D386" s="45">
        <v>17434.050781</v>
      </c>
      <c r="E386" s="45">
        <v>17486.949219</v>
      </c>
      <c r="F386" s="45">
        <v>17486.949219</v>
      </c>
      <c r="G386" s="45">
        <v>239500.0</v>
      </c>
      <c r="H386" s="46">
        <f t="shared" si="1"/>
        <v>1.010117286</v>
      </c>
      <c r="I386" s="46">
        <f t="shared" si="2"/>
        <v>0.0101172859</v>
      </c>
      <c r="J386" s="58">
        <f t="shared" si="3"/>
        <v>1.01172859</v>
      </c>
      <c r="L386" s="77"/>
      <c r="M386" s="78"/>
      <c r="N386" s="78"/>
      <c r="O386" s="78"/>
      <c r="P386" s="78"/>
      <c r="Q386" s="78"/>
      <c r="R386" s="78"/>
      <c r="S386" s="78"/>
      <c r="T386" s="78"/>
    </row>
    <row r="387">
      <c r="A387" s="44">
        <v>44853.0</v>
      </c>
      <c r="B387" s="45">
        <v>17568.150391</v>
      </c>
      <c r="C387" s="45">
        <v>17607.599609</v>
      </c>
      <c r="D387" s="45">
        <v>17472.849609</v>
      </c>
      <c r="E387" s="45">
        <v>17512.25</v>
      </c>
      <c r="F387" s="45">
        <v>17512.25</v>
      </c>
      <c r="G387" s="45">
        <v>210500.0</v>
      </c>
      <c r="H387" s="46">
        <f t="shared" si="1"/>
        <v>1.001446838</v>
      </c>
      <c r="I387" s="46">
        <f t="shared" si="2"/>
        <v>0.001446837907</v>
      </c>
      <c r="J387" s="58">
        <f t="shared" si="3"/>
        <v>0.1446837907</v>
      </c>
      <c r="L387" s="77"/>
      <c r="M387" s="78"/>
      <c r="N387" s="78"/>
      <c r="O387" s="78"/>
      <c r="P387" s="78"/>
      <c r="Q387" s="78"/>
      <c r="R387" s="78"/>
      <c r="S387" s="78"/>
      <c r="T387" s="78"/>
    </row>
    <row r="388">
      <c r="A388" s="44">
        <v>44854.0</v>
      </c>
      <c r="B388" s="45">
        <v>17423.099609</v>
      </c>
      <c r="C388" s="45">
        <v>17584.150391</v>
      </c>
      <c r="D388" s="45">
        <v>17421.0</v>
      </c>
      <c r="E388" s="45">
        <v>17563.949219</v>
      </c>
      <c r="F388" s="45">
        <v>17563.949219</v>
      </c>
      <c r="G388" s="45">
        <v>249600.0</v>
      </c>
      <c r="H388" s="46">
        <f t="shared" si="1"/>
        <v>1.002952175</v>
      </c>
      <c r="I388" s="46">
        <f t="shared" si="2"/>
        <v>0.002952174564</v>
      </c>
      <c r="J388" s="58">
        <f t="shared" si="3"/>
        <v>0.2952174564</v>
      </c>
      <c r="L388" s="77"/>
      <c r="M388" s="78"/>
      <c r="N388" s="78"/>
      <c r="O388" s="78"/>
      <c r="P388" s="78"/>
      <c r="Q388" s="78"/>
      <c r="R388" s="78"/>
      <c r="S388" s="78"/>
      <c r="T388" s="78"/>
    </row>
    <row r="389">
      <c r="A389" s="44">
        <v>44855.0</v>
      </c>
      <c r="B389" s="45">
        <v>17622.849609</v>
      </c>
      <c r="C389" s="45">
        <v>17670.150391</v>
      </c>
      <c r="D389" s="45">
        <v>17520.75</v>
      </c>
      <c r="E389" s="45">
        <v>17576.300781</v>
      </c>
      <c r="F389" s="45">
        <v>17576.300781</v>
      </c>
      <c r="G389" s="45">
        <v>277700.0</v>
      </c>
      <c r="H389" s="46">
        <f t="shared" si="1"/>
        <v>1.000703234</v>
      </c>
      <c r="I389" s="46">
        <f t="shared" si="2"/>
        <v>0.0007032337572</v>
      </c>
      <c r="J389" s="58">
        <f t="shared" si="3"/>
        <v>0.07032337572</v>
      </c>
      <c r="L389" s="77"/>
      <c r="M389" s="78"/>
      <c r="N389" s="78"/>
      <c r="O389" s="78"/>
      <c r="P389" s="78"/>
      <c r="Q389" s="78"/>
      <c r="R389" s="78"/>
      <c r="S389" s="78"/>
      <c r="T389" s="78"/>
    </row>
    <row r="390">
      <c r="A390" s="44">
        <v>44858.0</v>
      </c>
      <c r="B390" s="45">
        <v>17736.349609</v>
      </c>
      <c r="C390" s="45">
        <v>17777.550781</v>
      </c>
      <c r="D390" s="45">
        <v>17707.400391</v>
      </c>
      <c r="E390" s="45">
        <v>17730.75</v>
      </c>
      <c r="F390" s="45">
        <v>17730.75</v>
      </c>
      <c r="G390" s="45">
        <v>45000.0</v>
      </c>
      <c r="H390" s="46">
        <f t="shared" si="1"/>
        <v>1.008787356</v>
      </c>
      <c r="I390" s="46">
        <f t="shared" si="2"/>
        <v>0.008787356391</v>
      </c>
      <c r="J390" s="58">
        <f t="shared" si="3"/>
        <v>0.8787356391</v>
      </c>
      <c r="L390" s="77"/>
      <c r="M390" s="78"/>
      <c r="N390" s="78"/>
      <c r="O390" s="78"/>
      <c r="P390" s="78"/>
      <c r="Q390" s="78"/>
      <c r="R390" s="78"/>
      <c r="S390" s="78"/>
      <c r="T390" s="78"/>
    </row>
    <row r="391">
      <c r="A391" s="44">
        <v>44859.0</v>
      </c>
      <c r="B391" s="45">
        <v>17808.300781</v>
      </c>
      <c r="C391" s="45">
        <v>17811.5</v>
      </c>
      <c r="D391" s="45">
        <v>17637.0</v>
      </c>
      <c r="E391" s="45">
        <v>17656.349609</v>
      </c>
      <c r="F391" s="45">
        <v>17656.349609</v>
      </c>
      <c r="G391" s="45">
        <v>251400.0</v>
      </c>
      <c r="H391" s="46">
        <f t="shared" si="1"/>
        <v>0.995803878</v>
      </c>
      <c r="I391" s="46">
        <f t="shared" si="2"/>
        <v>-0.004196122048</v>
      </c>
      <c r="J391" s="56">
        <f t="shared" si="3"/>
        <v>-0.4196122048</v>
      </c>
      <c r="L391" s="77"/>
      <c r="M391" s="78"/>
      <c r="N391" s="78"/>
      <c r="O391" s="78"/>
      <c r="P391" s="78"/>
      <c r="Q391" s="78"/>
      <c r="R391" s="78"/>
      <c r="S391" s="78"/>
      <c r="T391" s="78"/>
    </row>
    <row r="392">
      <c r="A392" s="44">
        <v>44861.0</v>
      </c>
      <c r="B392" s="45">
        <v>17771.400391</v>
      </c>
      <c r="C392" s="45">
        <v>17783.900391</v>
      </c>
      <c r="D392" s="45">
        <v>17654.5</v>
      </c>
      <c r="E392" s="45">
        <v>17736.949219</v>
      </c>
      <c r="F392" s="45">
        <v>17736.949219</v>
      </c>
      <c r="G392" s="45">
        <v>324600.0</v>
      </c>
      <c r="H392" s="46">
        <f t="shared" si="1"/>
        <v>1.004564908</v>
      </c>
      <c r="I392" s="46">
        <f t="shared" si="2"/>
        <v>0.00456490791</v>
      </c>
      <c r="J392" s="58">
        <f t="shared" si="3"/>
        <v>0.456490791</v>
      </c>
      <c r="L392" s="77"/>
      <c r="M392" s="78"/>
      <c r="N392" s="78"/>
      <c r="O392" s="78"/>
      <c r="P392" s="78"/>
      <c r="Q392" s="78"/>
      <c r="R392" s="78"/>
      <c r="S392" s="78"/>
      <c r="T392" s="78"/>
    </row>
    <row r="393">
      <c r="A393" s="44">
        <v>44862.0</v>
      </c>
      <c r="B393" s="45">
        <v>17756.400391</v>
      </c>
      <c r="C393" s="45">
        <v>17838.900391</v>
      </c>
      <c r="D393" s="45">
        <v>17723.699219</v>
      </c>
      <c r="E393" s="45">
        <v>17786.800781</v>
      </c>
      <c r="F393" s="45">
        <v>17786.800781</v>
      </c>
      <c r="G393" s="45">
        <v>250000.0</v>
      </c>
      <c r="H393" s="46">
        <f t="shared" si="1"/>
        <v>1.002810605</v>
      </c>
      <c r="I393" s="46">
        <f t="shared" si="2"/>
        <v>0.002810605217</v>
      </c>
      <c r="J393" s="58">
        <f t="shared" si="3"/>
        <v>0.2810605217</v>
      </c>
      <c r="L393" s="77"/>
      <c r="M393" s="78"/>
      <c r="N393" s="78"/>
      <c r="O393" s="78"/>
      <c r="P393" s="78"/>
      <c r="Q393" s="78"/>
      <c r="R393" s="78"/>
      <c r="S393" s="78"/>
      <c r="T393" s="78"/>
    </row>
    <row r="394">
      <c r="A394" s="44">
        <v>44865.0</v>
      </c>
      <c r="B394" s="45">
        <v>17910.199219</v>
      </c>
      <c r="C394" s="45">
        <v>18022.800781</v>
      </c>
      <c r="D394" s="45">
        <v>17899.900391</v>
      </c>
      <c r="E394" s="45">
        <v>18012.199219</v>
      </c>
      <c r="F394" s="45">
        <v>18012.199219</v>
      </c>
      <c r="G394" s="45">
        <v>227200.0</v>
      </c>
      <c r="H394" s="46">
        <f t="shared" si="1"/>
        <v>1.01267223</v>
      </c>
      <c r="I394" s="46">
        <f t="shared" si="2"/>
        <v>0.01267223042</v>
      </c>
      <c r="J394" s="58">
        <f t="shared" si="3"/>
        <v>1.267223042</v>
      </c>
      <c r="L394" s="77"/>
      <c r="M394" s="78"/>
      <c r="N394" s="78"/>
      <c r="O394" s="78"/>
      <c r="P394" s="78"/>
      <c r="Q394" s="78"/>
      <c r="R394" s="78"/>
      <c r="S394" s="78"/>
      <c r="T394" s="78"/>
    </row>
    <row r="395">
      <c r="A395" s="44">
        <v>44866.0</v>
      </c>
      <c r="B395" s="45">
        <v>18130.699219</v>
      </c>
      <c r="C395" s="45">
        <v>18175.800781</v>
      </c>
      <c r="D395" s="45">
        <v>18060.150391</v>
      </c>
      <c r="E395" s="45">
        <v>18145.400391</v>
      </c>
      <c r="F395" s="45">
        <v>18145.400391</v>
      </c>
      <c r="G395" s="45">
        <v>349900.0</v>
      </c>
      <c r="H395" s="46">
        <f t="shared" si="1"/>
        <v>1.007395053</v>
      </c>
      <c r="I395" s="46">
        <f t="shared" si="2"/>
        <v>0.007395053229</v>
      </c>
      <c r="J395" s="58">
        <f t="shared" si="3"/>
        <v>0.7395053229</v>
      </c>
      <c r="L395" s="77"/>
      <c r="M395" s="78"/>
      <c r="N395" s="78"/>
      <c r="O395" s="78"/>
      <c r="P395" s="78"/>
      <c r="Q395" s="78"/>
      <c r="R395" s="78"/>
      <c r="S395" s="78"/>
      <c r="T395" s="78"/>
    </row>
    <row r="396">
      <c r="A396" s="44">
        <v>44867.0</v>
      </c>
      <c r="B396" s="45">
        <v>18177.900391</v>
      </c>
      <c r="C396" s="45">
        <v>18178.75</v>
      </c>
      <c r="D396" s="45">
        <v>18048.650391</v>
      </c>
      <c r="E396" s="45">
        <v>18082.849609</v>
      </c>
      <c r="F396" s="45">
        <v>18082.849609</v>
      </c>
      <c r="G396" s="45">
        <v>270900.0</v>
      </c>
      <c r="H396" s="46">
        <f t="shared" si="1"/>
        <v>0.9965528023</v>
      </c>
      <c r="I396" s="46">
        <f t="shared" si="2"/>
        <v>-0.003447197673</v>
      </c>
      <c r="J396" s="56">
        <f t="shared" si="3"/>
        <v>-0.3447197673</v>
      </c>
      <c r="L396" s="77"/>
      <c r="M396" s="78"/>
      <c r="N396" s="78"/>
      <c r="O396" s="78"/>
      <c r="P396" s="78"/>
      <c r="Q396" s="78"/>
      <c r="R396" s="78"/>
      <c r="S396" s="78"/>
      <c r="T396" s="78"/>
    </row>
    <row r="397">
      <c r="A397" s="44">
        <v>44868.0</v>
      </c>
      <c r="B397" s="45">
        <v>17968.349609</v>
      </c>
      <c r="C397" s="45">
        <v>18106.300781</v>
      </c>
      <c r="D397" s="45">
        <v>17959.199219</v>
      </c>
      <c r="E397" s="45">
        <v>18052.699219</v>
      </c>
      <c r="F397" s="45">
        <v>18052.699219</v>
      </c>
      <c r="G397" s="45">
        <v>213000.0</v>
      </c>
      <c r="H397" s="46">
        <f t="shared" si="1"/>
        <v>0.9983326527</v>
      </c>
      <c r="I397" s="46">
        <f t="shared" si="2"/>
        <v>-0.001667347274</v>
      </c>
      <c r="J397" s="56">
        <f t="shared" si="3"/>
        <v>-0.1667347274</v>
      </c>
      <c r="L397" s="77"/>
      <c r="M397" s="78"/>
      <c r="N397" s="78"/>
      <c r="O397" s="78"/>
      <c r="P397" s="78"/>
      <c r="Q397" s="78"/>
      <c r="R397" s="78"/>
      <c r="S397" s="78"/>
      <c r="T397" s="78"/>
    </row>
    <row r="398">
      <c r="A398" s="44">
        <v>44869.0</v>
      </c>
      <c r="B398" s="45">
        <v>18053.400391</v>
      </c>
      <c r="C398" s="45">
        <v>18135.099609</v>
      </c>
      <c r="D398" s="45">
        <v>18017.150391</v>
      </c>
      <c r="E398" s="45">
        <v>18117.150391</v>
      </c>
      <c r="F398" s="45">
        <v>18117.150391</v>
      </c>
      <c r="G398" s="45">
        <v>267900.0</v>
      </c>
      <c r="H398" s="46">
        <f t="shared" si="1"/>
        <v>1.003570168</v>
      </c>
      <c r="I398" s="46">
        <f t="shared" si="2"/>
        <v>0.003570168163</v>
      </c>
      <c r="J398" s="58">
        <f t="shared" si="3"/>
        <v>0.3570168163</v>
      </c>
      <c r="L398" s="77"/>
      <c r="M398" s="78"/>
      <c r="N398" s="78"/>
      <c r="O398" s="78"/>
      <c r="P398" s="78"/>
      <c r="Q398" s="78"/>
      <c r="R398" s="78"/>
      <c r="S398" s="78"/>
      <c r="T398" s="78"/>
    </row>
    <row r="399">
      <c r="A399" s="44">
        <v>44872.0</v>
      </c>
      <c r="B399" s="45">
        <v>18211.75</v>
      </c>
      <c r="C399" s="45">
        <v>18255.5</v>
      </c>
      <c r="D399" s="45">
        <v>18064.75</v>
      </c>
      <c r="E399" s="45">
        <v>18202.800781</v>
      </c>
      <c r="F399" s="45">
        <v>18202.800781</v>
      </c>
      <c r="G399" s="45">
        <v>314800.0</v>
      </c>
      <c r="H399" s="46">
        <f t="shared" si="1"/>
        <v>1.004727586</v>
      </c>
      <c r="I399" s="46">
        <f t="shared" si="2"/>
        <v>0.004727586191</v>
      </c>
      <c r="J399" s="58">
        <f t="shared" si="3"/>
        <v>0.4727586191</v>
      </c>
      <c r="L399" s="77"/>
      <c r="M399" s="78"/>
      <c r="N399" s="78"/>
      <c r="O399" s="78"/>
      <c r="P399" s="78"/>
      <c r="Q399" s="78"/>
      <c r="R399" s="78"/>
      <c r="S399" s="78"/>
      <c r="T399" s="78"/>
    </row>
    <row r="400">
      <c r="A400" s="44">
        <v>44874.0</v>
      </c>
      <c r="B400" s="45">
        <v>18288.25</v>
      </c>
      <c r="C400" s="45">
        <v>18296.400391</v>
      </c>
      <c r="D400" s="45">
        <v>18117.5</v>
      </c>
      <c r="E400" s="45">
        <v>18157.0</v>
      </c>
      <c r="F400" s="45">
        <v>18157.0</v>
      </c>
      <c r="G400" s="45">
        <v>307200.0</v>
      </c>
      <c r="H400" s="46">
        <f t="shared" si="1"/>
        <v>0.9974838608</v>
      </c>
      <c r="I400" s="46">
        <f t="shared" si="2"/>
        <v>-0.002516139222</v>
      </c>
      <c r="J400" s="56">
        <f t="shared" si="3"/>
        <v>-0.2516139222</v>
      </c>
      <c r="L400" s="77"/>
      <c r="M400" s="78"/>
      <c r="N400" s="78"/>
      <c r="O400" s="78"/>
      <c r="P400" s="78"/>
      <c r="Q400" s="78"/>
      <c r="R400" s="78"/>
      <c r="S400" s="78"/>
      <c r="T400" s="78"/>
    </row>
    <row r="401">
      <c r="A401" s="44">
        <v>44875.0</v>
      </c>
      <c r="B401" s="45">
        <v>18044.349609</v>
      </c>
      <c r="C401" s="45">
        <v>18103.099609</v>
      </c>
      <c r="D401" s="45">
        <v>17969.400391</v>
      </c>
      <c r="E401" s="45">
        <v>18028.199219</v>
      </c>
      <c r="F401" s="45">
        <v>18028.199219</v>
      </c>
      <c r="G401" s="45">
        <v>256500.0</v>
      </c>
      <c r="H401" s="46">
        <f t="shared" si="1"/>
        <v>0.9929062741</v>
      </c>
      <c r="I401" s="46">
        <f t="shared" si="2"/>
        <v>-0.007093725891</v>
      </c>
      <c r="J401" s="56">
        <f t="shared" si="3"/>
        <v>-0.7093725891</v>
      </c>
      <c r="L401" s="77"/>
      <c r="M401" s="78"/>
      <c r="N401" s="78"/>
      <c r="O401" s="78"/>
      <c r="P401" s="78"/>
      <c r="Q401" s="78"/>
      <c r="R401" s="78"/>
      <c r="S401" s="78"/>
      <c r="T401" s="78"/>
    </row>
    <row r="402">
      <c r="A402" s="44">
        <v>44876.0</v>
      </c>
      <c r="B402" s="45">
        <v>18272.349609</v>
      </c>
      <c r="C402" s="45">
        <v>18362.300781</v>
      </c>
      <c r="D402" s="45">
        <v>18259.349609</v>
      </c>
      <c r="E402" s="45">
        <v>18349.699219</v>
      </c>
      <c r="F402" s="45">
        <v>18349.699219</v>
      </c>
      <c r="G402" s="45">
        <v>378500.0</v>
      </c>
      <c r="H402" s="46">
        <f t="shared" si="1"/>
        <v>1.017833173</v>
      </c>
      <c r="I402" s="46">
        <f t="shared" si="2"/>
        <v>0.01783317325</v>
      </c>
      <c r="J402" s="58">
        <f t="shared" si="3"/>
        <v>1.783317325</v>
      </c>
      <c r="L402" s="77"/>
      <c r="M402" s="78"/>
      <c r="N402" s="78"/>
      <c r="O402" s="78"/>
      <c r="P402" s="78"/>
      <c r="Q402" s="78"/>
      <c r="R402" s="78"/>
      <c r="S402" s="78"/>
      <c r="T402" s="78"/>
    </row>
    <row r="403">
      <c r="A403" s="44">
        <v>44879.0</v>
      </c>
      <c r="B403" s="45">
        <v>18376.400391</v>
      </c>
      <c r="C403" s="45">
        <v>18399.449219</v>
      </c>
      <c r="D403" s="45">
        <v>18311.400391</v>
      </c>
      <c r="E403" s="45">
        <v>18329.150391</v>
      </c>
      <c r="F403" s="45">
        <v>18329.150391</v>
      </c>
      <c r="G403" s="45">
        <v>301400.0</v>
      </c>
      <c r="H403" s="46">
        <f t="shared" si="1"/>
        <v>0.9988801545</v>
      </c>
      <c r="I403" s="46">
        <f t="shared" si="2"/>
        <v>-0.001119845495</v>
      </c>
      <c r="J403" s="56">
        <f t="shared" si="3"/>
        <v>-0.1119845495</v>
      </c>
      <c r="L403" s="77"/>
      <c r="M403" s="78"/>
      <c r="N403" s="78"/>
      <c r="O403" s="78"/>
      <c r="P403" s="78"/>
      <c r="Q403" s="78"/>
      <c r="R403" s="78"/>
      <c r="S403" s="78"/>
      <c r="T403" s="78"/>
    </row>
    <row r="404">
      <c r="A404" s="44">
        <v>44880.0</v>
      </c>
      <c r="B404" s="45">
        <v>18362.75</v>
      </c>
      <c r="C404" s="45">
        <v>18427.949219</v>
      </c>
      <c r="D404" s="45">
        <v>18282.0</v>
      </c>
      <c r="E404" s="45">
        <v>18403.400391</v>
      </c>
      <c r="F404" s="45">
        <v>18403.400391</v>
      </c>
      <c r="G404" s="45">
        <v>250900.0</v>
      </c>
      <c r="H404" s="46">
        <f t="shared" si="1"/>
        <v>1.004050924</v>
      </c>
      <c r="I404" s="46">
        <f t="shared" si="2"/>
        <v>0.004050924261</v>
      </c>
      <c r="J404" s="58">
        <f t="shared" si="3"/>
        <v>0.4050924261</v>
      </c>
      <c r="L404" s="77"/>
      <c r="M404" s="78"/>
      <c r="N404" s="78"/>
      <c r="O404" s="78"/>
      <c r="P404" s="78"/>
      <c r="Q404" s="78"/>
      <c r="R404" s="78"/>
      <c r="S404" s="78"/>
      <c r="T404" s="78"/>
    </row>
    <row r="405">
      <c r="A405" s="44">
        <v>44881.0</v>
      </c>
      <c r="B405" s="45">
        <v>18398.25</v>
      </c>
      <c r="C405" s="45">
        <v>18442.150391</v>
      </c>
      <c r="D405" s="45">
        <v>18344.150391</v>
      </c>
      <c r="E405" s="45">
        <v>18409.650391</v>
      </c>
      <c r="F405" s="45">
        <v>18409.650391</v>
      </c>
      <c r="G405" s="45">
        <v>219300.0</v>
      </c>
      <c r="H405" s="46">
        <f t="shared" si="1"/>
        <v>1.000339611</v>
      </c>
      <c r="I405" s="46">
        <f t="shared" si="2"/>
        <v>0.0003396111516</v>
      </c>
      <c r="J405" s="58">
        <f t="shared" si="3"/>
        <v>0.03396111516</v>
      </c>
      <c r="L405" s="77"/>
      <c r="M405" s="78"/>
      <c r="N405" s="78"/>
      <c r="O405" s="78"/>
      <c r="P405" s="78"/>
      <c r="Q405" s="78"/>
      <c r="R405" s="78"/>
      <c r="S405" s="78"/>
      <c r="T405" s="78"/>
    </row>
    <row r="406">
      <c r="A406" s="44">
        <v>44882.0</v>
      </c>
      <c r="B406" s="45">
        <v>18358.699219</v>
      </c>
      <c r="C406" s="45">
        <v>18417.599609</v>
      </c>
      <c r="D406" s="45">
        <v>18312.949219</v>
      </c>
      <c r="E406" s="45">
        <v>18343.900391</v>
      </c>
      <c r="F406" s="45">
        <v>18343.900391</v>
      </c>
      <c r="G406" s="45">
        <v>200500.0</v>
      </c>
      <c r="H406" s="46">
        <f t="shared" si="1"/>
        <v>0.9964285036</v>
      </c>
      <c r="I406" s="46">
        <f t="shared" si="2"/>
        <v>-0.003571496395</v>
      </c>
      <c r="J406" s="56">
        <f t="shared" si="3"/>
        <v>-0.3571496395</v>
      </c>
      <c r="L406" s="77"/>
      <c r="M406" s="78"/>
      <c r="N406" s="78"/>
      <c r="O406" s="78"/>
      <c r="P406" s="78"/>
      <c r="Q406" s="78"/>
      <c r="R406" s="78"/>
      <c r="S406" s="78"/>
      <c r="T406" s="78"/>
    </row>
    <row r="407">
      <c r="A407" s="44">
        <v>44883.0</v>
      </c>
      <c r="B407" s="45">
        <v>18382.949219</v>
      </c>
      <c r="C407" s="45">
        <v>18394.599609</v>
      </c>
      <c r="D407" s="45">
        <v>18209.800781</v>
      </c>
      <c r="E407" s="45">
        <v>18307.650391</v>
      </c>
      <c r="F407" s="45">
        <v>18307.650391</v>
      </c>
      <c r="G407" s="45">
        <v>198800.0</v>
      </c>
      <c r="H407" s="46">
        <f t="shared" si="1"/>
        <v>0.9980238663</v>
      </c>
      <c r="I407" s="46">
        <f t="shared" si="2"/>
        <v>-0.001976133714</v>
      </c>
      <c r="J407" s="56">
        <f t="shared" si="3"/>
        <v>-0.1976133714</v>
      </c>
      <c r="L407" s="77"/>
      <c r="M407" s="78"/>
      <c r="N407" s="78"/>
      <c r="O407" s="78"/>
      <c r="P407" s="78"/>
      <c r="Q407" s="78"/>
      <c r="R407" s="78"/>
      <c r="S407" s="78"/>
      <c r="T407" s="78"/>
    </row>
    <row r="408">
      <c r="A408" s="44">
        <v>44886.0</v>
      </c>
      <c r="B408" s="45">
        <v>18246.400391</v>
      </c>
      <c r="C408" s="45">
        <v>18262.300781</v>
      </c>
      <c r="D408" s="45">
        <v>18133.349609</v>
      </c>
      <c r="E408" s="45">
        <v>18159.949219</v>
      </c>
      <c r="F408" s="45">
        <v>18159.949219</v>
      </c>
      <c r="G408" s="45">
        <v>213800.0</v>
      </c>
      <c r="H408" s="46">
        <f t="shared" si="1"/>
        <v>0.9919322705</v>
      </c>
      <c r="I408" s="46">
        <f t="shared" si="2"/>
        <v>-0.008067729547</v>
      </c>
      <c r="J408" s="56">
        <f t="shared" si="3"/>
        <v>-0.8067729547</v>
      </c>
      <c r="L408" s="77"/>
      <c r="M408" s="78"/>
      <c r="N408" s="78"/>
      <c r="O408" s="78"/>
      <c r="P408" s="78"/>
      <c r="Q408" s="78"/>
      <c r="R408" s="78"/>
      <c r="S408" s="78"/>
      <c r="T408" s="78"/>
    </row>
    <row r="409">
      <c r="A409" s="44">
        <v>44887.0</v>
      </c>
      <c r="B409" s="45">
        <v>18179.150391</v>
      </c>
      <c r="C409" s="45">
        <v>18261.849609</v>
      </c>
      <c r="D409" s="45">
        <v>18137.699219</v>
      </c>
      <c r="E409" s="45">
        <v>18244.199219</v>
      </c>
      <c r="F409" s="45">
        <v>18244.199219</v>
      </c>
      <c r="G409" s="45">
        <v>177700.0</v>
      </c>
      <c r="H409" s="46">
        <f t="shared" si="1"/>
        <v>1.00463933</v>
      </c>
      <c r="I409" s="46">
        <f t="shared" si="2"/>
        <v>0.004639330154</v>
      </c>
      <c r="J409" s="58">
        <f t="shared" si="3"/>
        <v>0.4639330154</v>
      </c>
      <c r="L409" s="40"/>
      <c r="M409" s="40"/>
      <c r="N409" s="40"/>
      <c r="O409" s="40"/>
      <c r="P409" s="40"/>
      <c r="Q409" s="40"/>
      <c r="R409" s="40"/>
      <c r="S409" s="40"/>
      <c r="T409" s="40"/>
    </row>
    <row r="410">
      <c r="A410" s="44">
        <v>44888.0</v>
      </c>
      <c r="B410" s="45">
        <v>18325.199219</v>
      </c>
      <c r="C410" s="45">
        <v>18325.400391</v>
      </c>
      <c r="D410" s="45">
        <v>18246.0</v>
      </c>
      <c r="E410" s="45">
        <v>18267.25</v>
      </c>
      <c r="F410" s="45">
        <v>18267.25</v>
      </c>
      <c r="G410" s="45">
        <v>178800.0</v>
      </c>
      <c r="H410" s="46">
        <f t="shared" si="1"/>
        <v>1.001263458</v>
      </c>
      <c r="I410" s="46">
        <f t="shared" si="2"/>
        <v>0.001263458085</v>
      </c>
      <c r="J410" s="58">
        <f t="shared" si="3"/>
        <v>0.1263458085</v>
      </c>
      <c r="L410" s="77"/>
      <c r="M410" s="78"/>
      <c r="N410" s="78"/>
      <c r="O410" s="78"/>
      <c r="P410" s="78"/>
      <c r="Q410" s="78"/>
      <c r="R410" s="78"/>
      <c r="S410" s="78"/>
      <c r="T410" s="78"/>
    </row>
    <row r="411">
      <c r="A411" s="44">
        <v>44889.0</v>
      </c>
      <c r="B411" s="45">
        <v>18326.099609</v>
      </c>
      <c r="C411" s="45">
        <v>18529.699219</v>
      </c>
      <c r="D411" s="45">
        <v>18294.25</v>
      </c>
      <c r="E411" s="45">
        <v>18484.099609</v>
      </c>
      <c r="F411" s="45">
        <v>18484.099609</v>
      </c>
      <c r="G411" s="45">
        <v>204000.0</v>
      </c>
      <c r="H411" s="46">
        <f t="shared" si="1"/>
        <v>1.01187095</v>
      </c>
      <c r="I411" s="46">
        <f t="shared" si="2"/>
        <v>0.01187094987</v>
      </c>
      <c r="J411" s="58">
        <f t="shared" si="3"/>
        <v>1.187094987</v>
      </c>
      <c r="L411" s="77"/>
      <c r="M411" s="78"/>
      <c r="N411" s="78"/>
      <c r="O411" s="78"/>
      <c r="P411" s="78"/>
      <c r="Q411" s="78"/>
      <c r="R411" s="78"/>
      <c r="S411" s="78"/>
      <c r="T411" s="78"/>
    </row>
    <row r="412">
      <c r="A412" s="44">
        <v>44890.0</v>
      </c>
      <c r="B412" s="45">
        <v>18528.449219</v>
      </c>
      <c r="C412" s="45">
        <v>18534.900391</v>
      </c>
      <c r="D412" s="45">
        <v>18445.099609</v>
      </c>
      <c r="E412" s="45">
        <v>18512.75</v>
      </c>
      <c r="F412" s="45">
        <v>18512.75</v>
      </c>
      <c r="G412" s="45">
        <v>205900.0</v>
      </c>
      <c r="H412" s="46">
        <f t="shared" si="1"/>
        <v>1.001550002</v>
      </c>
      <c r="I412" s="46">
        <f t="shared" si="2"/>
        <v>0.00155000198</v>
      </c>
      <c r="J412" s="58">
        <f t="shared" si="3"/>
        <v>0.155000198</v>
      </c>
      <c r="L412" s="77"/>
      <c r="M412" s="78"/>
      <c r="N412" s="78"/>
      <c r="O412" s="78"/>
      <c r="P412" s="78"/>
      <c r="Q412" s="78"/>
      <c r="R412" s="78"/>
      <c r="S412" s="78"/>
      <c r="T412" s="78"/>
    </row>
    <row r="413">
      <c r="A413" s="44">
        <v>44893.0</v>
      </c>
      <c r="B413" s="45">
        <v>18430.550781</v>
      </c>
      <c r="C413" s="45">
        <v>18614.25</v>
      </c>
      <c r="D413" s="45">
        <v>18365.599609</v>
      </c>
      <c r="E413" s="45">
        <v>18562.75</v>
      </c>
      <c r="F413" s="45">
        <v>18562.75</v>
      </c>
      <c r="G413" s="45">
        <v>206500.0</v>
      </c>
      <c r="H413" s="46">
        <f t="shared" si="1"/>
        <v>1.002700841</v>
      </c>
      <c r="I413" s="46">
        <f t="shared" si="2"/>
        <v>0.002700841312</v>
      </c>
      <c r="J413" s="58">
        <f t="shared" si="3"/>
        <v>0.2700841312</v>
      </c>
      <c r="L413" s="77"/>
      <c r="M413" s="78"/>
      <c r="N413" s="78"/>
      <c r="O413" s="78"/>
      <c r="P413" s="78"/>
      <c r="Q413" s="78"/>
      <c r="R413" s="78"/>
      <c r="S413" s="78"/>
      <c r="T413" s="78"/>
    </row>
    <row r="414">
      <c r="A414" s="44">
        <v>44894.0</v>
      </c>
      <c r="B414" s="45">
        <v>18552.449219</v>
      </c>
      <c r="C414" s="45">
        <v>18678.099609</v>
      </c>
      <c r="D414" s="45">
        <v>18552.150391</v>
      </c>
      <c r="E414" s="45">
        <v>18618.050781</v>
      </c>
      <c r="F414" s="45">
        <v>18618.050781</v>
      </c>
      <c r="G414" s="45">
        <v>195300.0</v>
      </c>
      <c r="H414" s="46">
        <f t="shared" si="1"/>
        <v>1.002979127</v>
      </c>
      <c r="I414" s="46">
        <f t="shared" si="2"/>
        <v>0.00297912653</v>
      </c>
      <c r="J414" s="58">
        <f t="shared" si="3"/>
        <v>0.297912653</v>
      </c>
      <c r="L414" s="77"/>
      <c r="M414" s="78"/>
      <c r="N414" s="78"/>
      <c r="O414" s="78"/>
      <c r="P414" s="78"/>
      <c r="Q414" s="78"/>
      <c r="R414" s="78"/>
      <c r="S414" s="78"/>
      <c r="T414" s="78"/>
    </row>
    <row r="415">
      <c r="A415" s="44">
        <v>44895.0</v>
      </c>
      <c r="B415" s="45">
        <v>18625.699219</v>
      </c>
      <c r="C415" s="45">
        <v>18816.050781</v>
      </c>
      <c r="D415" s="45">
        <v>18616.550781</v>
      </c>
      <c r="E415" s="45">
        <v>18758.349609</v>
      </c>
      <c r="F415" s="45">
        <v>18758.349609</v>
      </c>
      <c r="G415" s="45">
        <v>345600.0</v>
      </c>
      <c r="H415" s="46">
        <f t="shared" si="1"/>
        <v>1.007535635</v>
      </c>
      <c r="I415" s="46">
        <f t="shared" si="2"/>
        <v>0.007535634619</v>
      </c>
      <c r="J415" s="58">
        <f t="shared" si="3"/>
        <v>0.7535634619</v>
      </c>
      <c r="L415" s="77"/>
      <c r="M415" s="78"/>
      <c r="N415" s="78"/>
      <c r="O415" s="78"/>
      <c r="P415" s="78"/>
      <c r="Q415" s="78"/>
      <c r="R415" s="78"/>
      <c r="S415" s="78"/>
      <c r="T415" s="78"/>
    </row>
    <row r="416">
      <c r="A416" s="44">
        <v>44896.0</v>
      </c>
      <c r="B416" s="45">
        <v>18871.949219</v>
      </c>
      <c r="C416" s="45">
        <v>18887.599609</v>
      </c>
      <c r="D416" s="45">
        <v>18778.199219</v>
      </c>
      <c r="E416" s="45">
        <v>18812.5</v>
      </c>
      <c r="F416" s="45">
        <v>18812.5</v>
      </c>
      <c r="G416" s="45">
        <v>325000.0</v>
      </c>
      <c r="H416" s="46">
        <f t="shared" si="1"/>
        <v>1.002886735</v>
      </c>
      <c r="I416" s="46">
        <f t="shared" si="2"/>
        <v>0.002886735354</v>
      </c>
      <c r="J416" s="58">
        <f t="shared" si="3"/>
        <v>0.2886735354</v>
      </c>
      <c r="L416" s="77"/>
      <c r="M416" s="78"/>
      <c r="N416" s="78"/>
      <c r="O416" s="78"/>
      <c r="P416" s="78"/>
      <c r="Q416" s="78"/>
      <c r="R416" s="78"/>
      <c r="S416" s="78"/>
      <c r="T416" s="78"/>
    </row>
    <row r="417">
      <c r="A417" s="44">
        <v>44897.0</v>
      </c>
      <c r="B417" s="45">
        <v>18752.400391</v>
      </c>
      <c r="C417" s="45">
        <v>18781.949219</v>
      </c>
      <c r="D417" s="45">
        <v>18639.199219</v>
      </c>
      <c r="E417" s="45">
        <v>18696.099609</v>
      </c>
      <c r="F417" s="45">
        <v>18696.099609</v>
      </c>
      <c r="G417" s="45">
        <v>254400.0</v>
      </c>
      <c r="H417" s="46">
        <f t="shared" si="1"/>
        <v>0.9938126038</v>
      </c>
      <c r="I417" s="46">
        <f t="shared" si="2"/>
        <v>-0.006187396199</v>
      </c>
      <c r="J417" s="56">
        <f t="shared" si="3"/>
        <v>-0.6187396199</v>
      </c>
      <c r="L417" s="77"/>
      <c r="M417" s="78"/>
      <c r="N417" s="78"/>
      <c r="O417" s="78"/>
      <c r="P417" s="78"/>
      <c r="Q417" s="78"/>
      <c r="R417" s="78"/>
      <c r="S417" s="78"/>
      <c r="T417" s="78"/>
    </row>
    <row r="418">
      <c r="A418" s="44">
        <v>44900.0</v>
      </c>
      <c r="B418" s="45">
        <v>18719.550781</v>
      </c>
      <c r="C418" s="45">
        <v>18728.599609</v>
      </c>
      <c r="D418" s="45">
        <v>18591.349609</v>
      </c>
      <c r="E418" s="45">
        <v>18701.050781</v>
      </c>
      <c r="F418" s="45">
        <v>18701.050781</v>
      </c>
      <c r="G418" s="45">
        <v>288400.0</v>
      </c>
      <c r="H418" s="46">
        <f t="shared" si="1"/>
        <v>1.000264824</v>
      </c>
      <c r="I418" s="46">
        <f t="shared" si="2"/>
        <v>0.0002648237923</v>
      </c>
      <c r="J418" s="58">
        <f t="shared" si="3"/>
        <v>0.02648237923</v>
      </c>
      <c r="L418" s="77"/>
      <c r="M418" s="78"/>
      <c r="N418" s="78"/>
      <c r="O418" s="78"/>
      <c r="P418" s="78"/>
      <c r="Q418" s="78"/>
      <c r="R418" s="78"/>
      <c r="S418" s="78"/>
      <c r="T418" s="78"/>
    </row>
    <row r="419">
      <c r="A419" s="44">
        <v>44901.0</v>
      </c>
      <c r="B419" s="45">
        <v>18600.650391</v>
      </c>
      <c r="C419" s="45">
        <v>18654.900391</v>
      </c>
      <c r="D419" s="45">
        <v>18577.900391</v>
      </c>
      <c r="E419" s="45">
        <v>18642.75</v>
      </c>
      <c r="F419" s="45">
        <v>18642.75</v>
      </c>
      <c r="G419" s="45">
        <v>217800.0</v>
      </c>
      <c r="H419" s="46">
        <f t="shared" si="1"/>
        <v>0.9968824864</v>
      </c>
      <c r="I419" s="46">
        <f t="shared" si="2"/>
        <v>-0.003117513646</v>
      </c>
      <c r="J419" s="56">
        <f t="shared" si="3"/>
        <v>-0.3117513646</v>
      </c>
      <c r="L419" s="77"/>
      <c r="M419" s="78"/>
      <c r="N419" s="78"/>
      <c r="O419" s="78"/>
      <c r="P419" s="78"/>
      <c r="Q419" s="78"/>
      <c r="R419" s="78"/>
      <c r="S419" s="78"/>
      <c r="T419" s="78"/>
    </row>
    <row r="420">
      <c r="A420" s="44">
        <v>44902.0</v>
      </c>
      <c r="B420" s="45">
        <v>18638.849609</v>
      </c>
      <c r="C420" s="45">
        <v>18668.300781</v>
      </c>
      <c r="D420" s="45">
        <v>18528.400391</v>
      </c>
      <c r="E420" s="45">
        <v>18560.5</v>
      </c>
      <c r="F420" s="45">
        <v>18560.5</v>
      </c>
      <c r="G420" s="45">
        <v>200500.0</v>
      </c>
      <c r="H420" s="46">
        <f t="shared" si="1"/>
        <v>0.9955880972</v>
      </c>
      <c r="I420" s="46">
        <f t="shared" si="2"/>
        <v>-0.00441190275</v>
      </c>
      <c r="J420" s="56">
        <f t="shared" si="3"/>
        <v>-0.441190275</v>
      </c>
      <c r="L420" s="77"/>
      <c r="M420" s="78"/>
      <c r="N420" s="78"/>
      <c r="O420" s="78"/>
      <c r="P420" s="78"/>
      <c r="Q420" s="78"/>
      <c r="R420" s="78"/>
      <c r="S420" s="78"/>
      <c r="T420" s="78"/>
    </row>
    <row r="421">
      <c r="A421" s="44">
        <v>44903.0</v>
      </c>
      <c r="B421" s="45">
        <v>18570.849609</v>
      </c>
      <c r="C421" s="45">
        <v>18625.0</v>
      </c>
      <c r="D421" s="45">
        <v>18536.949219</v>
      </c>
      <c r="E421" s="45">
        <v>18609.349609</v>
      </c>
      <c r="F421" s="45">
        <v>18609.349609</v>
      </c>
      <c r="G421" s="45">
        <v>202800.0</v>
      </c>
      <c r="H421" s="46">
        <f t="shared" si="1"/>
        <v>1.002631912</v>
      </c>
      <c r="I421" s="46">
        <f t="shared" si="2"/>
        <v>0.002631912341</v>
      </c>
      <c r="J421" s="58">
        <f t="shared" si="3"/>
        <v>0.2631912341</v>
      </c>
      <c r="L421" s="77"/>
      <c r="M421" s="78"/>
      <c r="N421" s="78"/>
      <c r="O421" s="78"/>
      <c r="P421" s="78"/>
      <c r="Q421" s="78"/>
      <c r="R421" s="78"/>
      <c r="S421" s="78"/>
      <c r="T421" s="78"/>
    </row>
    <row r="422">
      <c r="A422" s="44">
        <v>44904.0</v>
      </c>
      <c r="B422" s="45">
        <v>18662.400391</v>
      </c>
      <c r="C422" s="45">
        <v>18664.699219</v>
      </c>
      <c r="D422" s="45">
        <v>18410.099609</v>
      </c>
      <c r="E422" s="45">
        <v>18496.599609</v>
      </c>
      <c r="F422" s="45">
        <v>18496.599609</v>
      </c>
      <c r="G422" s="45">
        <v>215800.0</v>
      </c>
      <c r="H422" s="46">
        <f t="shared" si="1"/>
        <v>0.9939412176</v>
      </c>
      <c r="I422" s="46">
        <f t="shared" si="2"/>
        <v>-0.006058782406</v>
      </c>
      <c r="J422" s="56">
        <f t="shared" si="3"/>
        <v>-0.6058782406</v>
      </c>
      <c r="L422" s="77"/>
      <c r="M422" s="78"/>
      <c r="N422" s="78"/>
      <c r="O422" s="78"/>
      <c r="P422" s="78"/>
      <c r="Q422" s="78"/>
      <c r="R422" s="78"/>
      <c r="S422" s="78"/>
      <c r="T422" s="78"/>
    </row>
    <row r="423">
      <c r="A423" s="44">
        <v>44907.0</v>
      </c>
      <c r="B423" s="45">
        <v>18402.150391</v>
      </c>
      <c r="C423" s="45">
        <v>18521.550781</v>
      </c>
      <c r="D423" s="45">
        <v>18345.699219</v>
      </c>
      <c r="E423" s="45">
        <v>18497.150391</v>
      </c>
      <c r="F423" s="45">
        <v>18497.150391</v>
      </c>
      <c r="G423" s="45">
        <v>193900.0</v>
      </c>
      <c r="H423" s="46">
        <f t="shared" si="1"/>
        <v>1.000029777</v>
      </c>
      <c r="I423" s="46">
        <f t="shared" si="2"/>
        <v>0.00002977747325</v>
      </c>
      <c r="J423" s="58">
        <f t="shared" si="3"/>
        <v>0.002977747325</v>
      </c>
      <c r="L423" s="77"/>
      <c r="M423" s="78"/>
      <c r="N423" s="78"/>
      <c r="O423" s="78"/>
      <c r="P423" s="78"/>
      <c r="Q423" s="78"/>
      <c r="R423" s="78"/>
      <c r="S423" s="78"/>
      <c r="T423" s="78"/>
    </row>
    <row r="424">
      <c r="A424" s="44">
        <v>44908.0</v>
      </c>
      <c r="B424" s="45">
        <v>18524.400391</v>
      </c>
      <c r="C424" s="45">
        <v>18617.25</v>
      </c>
      <c r="D424" s="45">
        <v>18490.199219</v>
      </c>
      <c r="E424" s="45">
        <v>18608.0</v>
      </c>
      <c r="F424" s="45">
        <v>18608.0</v>
      </c>
      <c r="G424" s="45">
        <v>187600.0</v>
      </c>
      <c r="H424" s="46">
        <f t="shared" si="1"/>
        <v>1.005992794</v>
      </c>
      <c r="I424" s="46">
        <f t="shared" si="2"/>
        <v>0.005992793844</v>
      </c>
      <c r="J424" s="58">
        <f t="shared" si="3"/>
        <v>0.5992793844</v>
      </c>
      <c r="L424" s="77"/>
      <c r="M424" s="78"/>
      <c r="N424" s="78"/>
      <c r="O424" s="78"/>
      <c r="P424" s="78"/>
      <c r="Q424" s="78"/>
      <c r="R424" s="78"/>
      <c r="S424" s="78"/>
      <c r="T424" s="78"/>
    </row>
    <row r="425">
      <c r="A425" s="44">
        <v>44909.0</v>
      </c>
      <c r="B425" s="45">
        <v>18671.25</v>
      </c>
      <c r="C425" s="45">
        <v>18696.099609</v>
      </c>
      <c r="D425" s="45">
        <v>18632.900391</v>
      </c>
      <c r="E425" s="45">
        <v>18660.300781</v>
      </c>
      <c r="F425" s="45">
        <v>18660.300781</v>
      </c>
      <c r="G425" s="45">
        <v>208000.0</v>
      </c>
      <c r="H425" s="46">
        <f t="shared" si="1"/>
        <v>1.002810661</v>
      </c>
      <c r="I425" s="46">
        <f t="shared" si="2"/>
        <v>0.00281066106</v>
      </c>
      <c r="J425" s="58">
        <f t="shared" si="3"/>
        <v>0.281066106</v>
      </c>
      <c r="L425" s="77"/>
      <c r="M425" s="78"/>
      <c r="N425" s="78"/>
      <c r="O425" s="78"/>
      <c r="P425" s="78"/>
      <c r="Q425" s="78"/>
      <c r="R425" s="78"/>
      <c r="S425" s="78"/>
      <c r="T425" s="78"/>
    </row>
    <row r="426">
      <c r="A426" s="44">
        <v>44910.0</v>
      </c>
      <c r="B426" s="45">
        <v>18614.400391</v>
      </c>
      <c r="C426" s="45">
        <v>18652.900391</v>
      </c>
      <c r="D426" s="45">
        <v>18387.699219</v>
      </c>
      <c r="E426" s="45">
        <v>18414.900391</v>
      </c>
      <c r="F426" s="45">
        <v>18414.900391</v>
      </c>
      <c r="G426" s="45">
        <v>183100.0</v>
      </c>
      <c r="H426" s="46">
        <f t="shared" si="1"/>
        <v>0.9868490657</v>
      </c>
      <c r="I426" s="46">
        <f t="shared" si="2"/>
        <v>-0.01315093432</v>
      </c>
      <c r="J426" s="56">
        <f t="shared" si="3"/>
        <v>-1.315093432</v>
      </c>
      <c r="L426" s="77"/>
      <c r="M426" s="78"/>
      <c r="N426" s="78"/>
      <c r="O426" s="78"/>
      <c r="P426" s="78"/>
      <c r="Q426" s="78"/>
      <c r="R426" s="78"/>
      <c r="S426" s="78"/>
      <c r="T426" s="78"/>
    </row>
    <row r="427">
      <c r="A427" s="44">
        <v>44911.0</v>
      </c>
      <c r="B427" s="45">
        <v>18319.099609</v>
      </c>
      <c r="C427" s="45">
        <v>18440.949219</v>
      </c>
      <c r="D427" s="45">
        <v>18255.150391</v>
      </c>
      <c r="E427" s="45">
        <v>18269.0</v>
      </c>
      <c r="F427" s="45">
        <v>18269.0</v>
      </c>
      <c r="G427" s="45">
        <v>277700.0</v>
      </c>
      <c r="H427" s="46">
        <f t="shared" si="1"/>
        <v>0.992077047</v>
      </c>
      <c r="I427" s="46">
        <f t="shared" si="2"/>
        <v>-0.007922953038</v>
      </c>
      <c r="J427" s="56">
        <f t="shared" si="3"/>
        <v>-0.7922953038</v>
      </c>
      <c r="L427" s="77"/>
      <c r="M427" s="78"/>
      <c r="N427" s="78"/>
      <c r="O427" s="78"/>
      <c r="P427" s="78"/>
      <c r="Q427" s="78"/>
      <c r="R427" s="78"/>
      <c r="S427" s="78"/>
      <c r="T427" s="78"/>
    </row>
    <row r="428">
      <c r="A428" s="44">
        <v>44914.0</v>
      </c>
      <c r="B428" s="45">
        <v>18288.099609</v>
      </c>
      <c r="C428" s="45">
        <v>18431.650391</v>
      </c>
      <c r="D428" s="45">
        <v>18244.550781</v>
      </c>
      <c r="E428" s="45">
        <v>18420.449219</v>
      </c>
      <c r="F428" s="45">
        <v>18420.449219</v>
      </c>
      <c r="G428" s="45">
        <v>154800.0</v>
      </c>
      <c r="H428" s="46">
        <f t="shared" si="1"/>
        <v>1.008289957</v>
      </c>
      <c r="I428" s="46">
        <f t="shared" si="2"/>
        <v>0.008289956703</v>
      </c>
      <c r="J428" s="58">
        <f t="shared" si="3"/>
        <v>0.8289956703</v>
      </c>
      <c r="L428" s="77"/>
      <c r="M428" s="78"/>
      <c r="N428" s="78"/>
      <c r="O428" s="78"/>
      <c r="P428" s="78"/>
      <c r="Q428" s="78"/>
      <c r="R428" s="78"/>
      <c r="S428" s="78"/>
      <c r="T428" s="78"/>
    </row>
    <row r="429">
      <c r="A429" s="44">
        <v>44915.0</v>
      </c>
      <c r="B429" s="45">
        <v>18340.300781</v>
      </c>
      <c r="C429" s="45">
        <v>18404.900391</v>
      </c>
      <c r="D429" s="45">
        <v>18202.650391</v>
      </c>
      <c r="E429" s="45">
        <v>18385.300781</v>
      </c>
      <c r="F429" s="45">
        <v>18385.300781</v>
      </c>
      <c r="G429" s="45">
        <v>169000.0</v>
      </c>
      <c r="H429" s="46">
        <f t="shared" si="1"/>
        <v>0.9980918794</v>
      </c>
      <c r="I429" s="46">
        <f t="shared" si="2"/>
        <v>-0.001908120567</v>
      </c>
      <c r="J429" s="56">
        <f t="shared" si="3"/>
        <v>-0.1908120567</v>
      </c>
      <c r="L429" s="77"/>
      <c r="M429" s="78"/>
      <c r="N429" s="78"/>
      <c r="O429" s="78"/>
      <c r="P429" s="78"/>
      <c r="Q429" s="78"/>
      <c r="R429" s="78"/>
      <c r="S429" s="78"/>
      <c r="T429" s="78"/>
    </row>
    <row r="430">
      <c r="A430" s="44">
        <v>44916.0</v>
      </c>
      <c r="B430" s="45">
        <v>18435.150391</v>
      </c>
      <c r="C430" s="45">
        <v>18473.349609</v>
      </c>
      <c r="D430" s="45">
        <v>18162.75</v>
      </c>
      <c r="E430" s="45">
        <v>18199.099609</v>
      </c>
      <c r="F430" s="45">
        <v>18199.099609</v>
      </c>
      <c r="G430" s="45">
        <v>187600.0</v>
      </c>
      <c r="H430" s="46">
        <f t="shared" si="1"/>
        <v>0.9898722803</v>
      </c>
      <c r="I430" s="46">
        <f t="shared" si="2"/>
        <v>-0.01012771965</v>
      </c>
      <c r="J430" s="56">
        <f t="shared" si="3"/>
        <v>-1.012771965</v>
      </c>
      <c r="L430" s="77"/>
      <c r="M430" s="78"/>
      <c r="N430" s="78"/>
      <c r="O430" s="78"/>
      <c r="P430" s="78"/>
      <c r="Q430" s="78"/>
      <c r="R430" s="78"/>
      <c r="S430" s="78"/>
      <c r="T430" s="78"/>
    </row>
    <row r="431">
      <c r="A431" s="44">
        <v>44917.0</v>
      </c>
      <c r="B431" s="45">
        <v>18288.800781</v>
      </c>
      <c r="C431" s="45">
        <v>18318.75</v>
      </c>
      <c r="D431" s="45">
        <v>18068.599609</v>
      </c>
      <c r="E431" s="45">
        <v>18127.349609</v>
      </c>
      <c r="F431" s="45">
        <v>18127.349609</v>
      </c>
      <c r="G431" s="45">
        <v>195700.0</v>
      </c>
      <c r="H431" s="46">
        <f t="shared" si="1"/>
        <v>0.9960574973</v>
      </c>
      <c r="I431" s="46">
        <f t="shared" si="2"/>
        <v>-0.003942502736</v>
      </c>
      <c r="J431" s="56">
        <f t="shared" si="3"/>
        <v>-0.3942502736</v>
      </c>
      <c r="L431" s="77"/>
      <c r="M431" s="78"/>
      <c r="N431" s="78"/>
      <c r="O431" s="78"/>
      <c r="P431" s="78"/>
      <c r="Q431" s="78"/>
      <c r="R431" s="78"/>
      <c r="S431" s="78"/>
      <c r="T431" s="78"/>
    </row>
    <row r="432">
      <c r="A432" s="44">
        <v>44918.0</v>
      </c>
      <c r="B432" s="45">
        <v>17977.650391</v>
      </c>
      <c r="C432" s="45">
        <v>18050.449219</v>
      </c>
      <c r="D432" s="45">
        <v>17779.5</v>
      </c>
      <c r="E432" s="45">
        <v>17806.800781</v>
      </c>
      <c r="F432" s="45">
        <v>17806.800781</v>
      </c>
      <c r="G432" s="45">
        <v>221500.0</v>
      </c>
      <c r="H432" s="46">
        <f t="shared" si="1"/>
        <v>0.9823168398</v>
      </c>
      <c r="I432" s="46">
        <f t="shared" si="2"/>
        <v>-0.01768316025</v>
      </c>
      <c r="J432" s="56">
        <f t="shared" si="3"/>
        <v>-1.768316025</v>
      </c>
      <c r="L432" s="77"/>
      <c r="M432" s="78"/>
      <c r="N432" s="78"/>
      <c r="O432" s="78"/>
      <c r="P432" s="78"/>
      <c r="Q432" s="78"/>
      <c r="R432" s="78"/>
      <c r="S432" s="78"/>
      <c r="T432" s="78"/>
    </row>
    <row r="433">
      <c r="A433" s="44">
        <v>44921.0</v>
      </c>
      <c r="B433" s="45">
        <v>17830.400391</v>
      </c>
      <c r="C433" s="45">
        <v>18084.099609</v>
      </c>
      <c r="D433" s="45">
        <v>17774.25</v>
      </c>
      <c r="E433" s="45">
        <v>18014.599609</v>
      </c>
      <c r="F433" s="45">
        <v>18014.599609</v>
      </c>
      <c r="G433" s="45">
        <v>176700.0</v>
      </c>
      <c r="H433" s="46">
        <f t="shared" si="1"/>
        <v>1.011669633</v>
      </c>
      <c r="I433" s="46">
        <f t="shared" si="2"/>
        <v>0.01166963289</v>
      </c>
      <c r="J433" s="58">
        <f t="shared" si="3"/>
        <v>1.166963289</v>
      </c>
      <c r="L433" s="77"/>
      <c r="M433" s="78"/>
      <c r="N433" s="78"/>
      <c r="O433" s="78"/>
      <c r="P433" s="78"/>
      <c r="Q433" s="78"/>
      <c r="R433" s="78"/>
      <c r="S433" s="78"/>
      <c r="T433" s="78"/>
    </row>
    <row r="434">
      <c r="A434" s="44">
        <v>44922.0</v>
      </c>
      <c r="B434" s="45">
        <v>18089.800781</v>
      </c>
      <c r="C434" s="45">
        <v>18149.25</v>
      </c>
      <c r="D434" s="45">
        <v>17967.449219</v>
      </c>
      <c r="E434" s="45">
        <v>18132.300781</v>
      </c>
      <c r="F434" s="45">
        <v>18132.300781</v>
      </c>
      <c r="G434" s="45">
        <v>214300.0</v>
      </c>
      <c r="H434" s="46">
        <f t="shared" si="1"/>
        <v>1.006533655</v>
      </c>
      <c r="I434" s="46">
        <f t="shared" si="2"/>
        <v>0.006533654622</v>
      </c>
      <c r="J434" s="58">
        <f t="shared" si="3"/>
        <v>0.6533654622</v>
      </c>
      <c r="L434" s="77"/>
      <c r="M434" s="78"/>
      <c r="N434" s="78"/>
      <c r="O434" s="78"/>
      <c r="P434" s="78"/>
      <c r="Q434" s="78"/>
      <c r="R434" s="78"/>
      <c r="S434" s="78"/>
      <c r="T434" s="78"/>
    </row>
    <row r="435">
      <c r="A435" s="44">
        <v>44923.0</v>
      </c>
      <c r="B435" s="45">
        <v>18084.75</v>
      </c>
      <c r="C435" s="45">
        <v>18173.099609</v>
      </c>
      <c r="D435" s="45">
        <v>18068.349609</v>
      </c>
      <c r="E435" s="45">
        <v>18122.5</v>
      </c>
      <c r="F435" s="45">
        <v>18122.5</v>
      </c>
      <c r="G435" s="45">
        <v>193900.0</v>
      </c>
      <c r="H435" s="46">
        <f t="shared" si="1"/>
        <v>0.999459485</v>
      </c>
      <c r="I435" s="46">
        <f t="shared" si="2"/>
        <v>-0.0005405150245</v>
      </c>
      <c r="J435" s="56">
        <f t="shared" si="3"/>
        <v>-0.05405150245</v>
      </c>
      <c r="L435" s="77"/>
      <c r="M435" s="78"/>
      <c r="N435" s="78"/>
      <c r="O435" s="78"/>
      <c r="P435" s="78"/>
      <c r="Q435" s="78"/>
      <c r="R435" s="78"/>
      <c r="S435" s="78"/>
      <c r="T435" s="78"/>
    </row>
    <row r="436">
      <c r="A436" s="44">
        <v>44924.0</v>
      </c>
      <c r="B436" s="45">
        <v>18045.699219</v>
      </c>
      <c r="C436" s="45">
        <v>18229.699219</v>
      </c>
      <c r="D436" s="45">
        <v>17992.800781</v>
      </c>
      <c r="E436" s="45">
        <v>18191.0</v>
      </c>
      <c r="F436" s="45">
        <v>18191.0</v>
      </c>
      <c r="G436" s="45">
        <v>281100.0</v>
      </c>
      <c r="H436" s="46">
        <f t="shared" si="1"/>
        <v>1.003779832</v>
      </c>
      <c r="I436" s="46">
        <f t="shared" si="2"/>
        <v>0.003779831701</v>
      </c>
      <c r="J436" s="58">
        <f t="shared" si="3"/>
        <v>0.3779831701</v>
      </c>
      <c r="L436" s="77"/>
      <c r="M436" s="78"/>
      <c r="N436" s="78"/>
      <c r="O436" s="78"/>
      <c r="P436" s="78"/>
      <c r="Q436" s="78"/>
      <c r="R436" s="78"/>
      <c r="S436" s="78"/>
      <c r="T436" s="78"/>
    </row>
    <row r="437">
      <c r="A437" s="44">
        <v>44925.0</v>
      </c>
      <c r="B437" s="45">
        <v>18259.099609</v>
      </c>
      <c r="C437" s="45">
        <v>18265.25</v>
      </c>
      <c r="D437" s="45">
        <v>18080.300781</v>
      </c>
      <c r="E437" s="45">
        <v>18105.300781</v>
      </c>
      <c r="F437" s="45">
        <v>18105.300781</v>
      </c>
      <c r="G437" s="45">
        <v>192000.0</v>
      </c>
      <c r="H437" s="46">
        <f t="shared" si="1"/>
        <v>0.995288922</v>
      </c>
      <c r="I437" s="46">
        <f t="shared" si="2"/>
        <v>-0.004711077951</v>
      </c>
      <c r="J437" s="56">
        <f t="shared" si="3"/>
        <v>-0.4711077951</v>
      </c>
      <c r="L437" s="77"/>
      <c r="M437" s="78"/>
      <c r="N437" s="78"/>
      <c r="O437" s="78"/>
      <c r="P437" s="78"/>
      <c r="Q437" s="78"/>
      <c r="R437" s="78"/>
      <c r="S437" s="78"/>
      <c r="T437" s="78"/>
    </row>
    <row r="438">
      <c r="A438" s="44">
        <v>44928.0</v>
      </c>
      <c r="B438" s="45">
        <v>18131.699219</v>
      </c>
      <c r="C438" s="45">
        <v>18215.150391</v>
      </c>
      <c r="D438" s="45">
        <v>18086.5</v>
      </c>
      <c r="E438" s="45">
        <v>18197.449219</v>
      </c>
      <c r="F438" s="45">
        <v>18197.449219</v>
      </c>
      <c r="G438" s="45">
        <v>256100.0</v>
      </c>
      <c r="H438" s="46">
        <f t="shared" si="1"/>
        <v>1.005089583</v>
      </c>
      <c r="I438" s="46">
        <f t="shared" si="2"/>
        <v>0.005089583383</v>
      </c>
      <c r="J438" s="58">
        <f t="shared" si="3"/>
        <v>0.5089583383</v>
      </c>
      <c r="L438" s="77"/>
      <c r="M438" s="78"/>
      <c r="N438" s="78"/>
      <c r="O438" s="78"/>
      <c r="P438" s="78"/>
      <c r="Q438" s="78"/>
      <c r="R438" s="78"/>
      <c r="S438" s="78"/>
      <c r="T438" s="78"/>
    </row>
    <row r="439">
      <c r="A439" s="44">
        <v>44929.0</v>
      </c>
      <c r="B439" s="45">
        <v>18163.199219</v>
      </c>
      <c r="C439" s="45">
        <v>18251.949219</v>
      </c>
      <c r="D439" s="45">
        <v>18149.800781</v>
      </c>
      <c r="E439" s="45">
        <v>18232.550781</v>
      </c>
      <c r="F439" s="45">
        <v>18232.550781</v>
      </c>
      <c r="G439" s="45">
        <v>208700.0</v>
      </c>
      <c r="H439" s="46">
        <f t="shared" si="1"/>
        <v>1.001928928</v>
      </c>
      <c r="I439" s="46">
        <f t="shared" si="2"/>
        <v>0.001928927597</v>
      </c>
      <c r="J439" s="58">
        <f t="shared" si="3"/>
        <v>0.1928927597</v>
      </c>
      <c r="L439" s="77"/>
      <c r="M439" s="78"/>
      <c r="N439" s="78"/>
      <c r="O439" s="78"/>
      <c r="P439" s="78"/>
      <c r="Q439" s="78"/>
      <c r="R439" s="78"/>
      <c r="S439" s="78"/>
      <c r="T439" s="78"/>
    </row>
    <row r="440">
      <c r="A440" s="44">
        <v>44930.0</v>
      </c>
      <c r="B440" s="45">
        <v>18230.650391</v>
      </c>
      <c r="C440" s="45">
        <v>18243.0</v>
      </c>
      <c r="D440" s="45">
        <v>18020.599609</v>
      </c>
      <c r="E440" s="45">
        <v>18042.949219</v>
      </c>
      <c r="F440" s="45">
        <v>18042.949219</v>
      </c>
      <c r="G440" s="45">
        <v>235200.0</v>
      </c>
      <c r="H440" s="46">
        <f t="shared" si="1"/>
        <v>0.9896009305</v>
      </c>
      <c r="I440" s="46">
        <f t="shared" si="2"/>
        <v>-0.01039906946</v>
      </c>
      <c r="J440" s="56">
        <f t="shared" si="3"/>
        <v>-1.039906946</v>
      </c>
      <c r="L440" s="77"/>
      <c r="M440" s="78"/>
      <c r="N440" s="78"/>
      <c r="O440" s="78"/>
      <c r="P440" s="78"/>
      <c r="Q440" s="78"/>
      <c r="R440" s="78"/>
      <c r="S440" s="78"/>
      <c r="T440" s="78"/>
    </row>
    <row r="441">
      <c r="A441" s="44">
        <v>44931.0</v>
      </c>
      <c r="B441" s="45">
        <v>18101.949219</v>
      </c>
      <c r="C441" s="45">
        <v>18120.300781</v>
      </c>
      <c r="D441" s="45">
        <v>17892.599609</v>
      </c>
      <c r="E441" s="45">
        <v>17992.150391</v>
      </c>
      <c r="F441" s="45">
        <v>17992.150391</v>
      </c>
      <c r="G441" s="45">
        <v>269900.0</v>
      </c>
      <c r="H441" s="46">
        <f t="shared" si="1"/>
        <v>0.9971845607</v>
      </c>
      <c r="I441" s="46">
        <f t="shared" si="2"/>
        <v>-0.002815439282</v>
      </c>
      <c r="J441" s="56">
        <f t="shared" si="3"/>
        <v>-0.2815439282</v>
      </c>
      <c r="L441" s="77"/>
      <c r="M441" s="78"/>
      <c r="N441" s="78"/>
      <c r="O441" s="78"/>
      <c r="P441" s="78"/>
      <c r="Q441" s="78"/>
      <c r="R441" s="78"/>
      <c r="S441" s="78"/>
      <c r="T441" s="78"/>
    </row>
    <row r="442">
      <c r="A442" s="44">
        <v>44932.0</v>
      </c>
      <c r="B442" s="45">
        <v>18008.050781</v>
      </c>
      <c r="C442" s="45">
        <v>18047.400391</v>
      </c>
      <c r="D442" s="45">
        <v>17795.550781</v>
      </c>
      <c r="E442" s="45">
        <v>17859.449219</v>
      </c>
      <c r="F442" s="45">
        <v>17859.449219</v>
      </c>
      <c r="G442" s="45">
        <v>238200.0</v>
      </c>
      <c r="H442" s="46">
        <f t="shared" si="1"/>
        <v>0.9926244963</v>
      </c>
      <c r="I442" s="46">
        <f t="shared" si="2"/>
        <v>-0.007375503712</v>
      </c>
      <c r="J442" s="56">
        <f t="shared" si="3"/>
        <v>-0.7375503712</v>
      </c>
      <c r="L442" s="77"/>
      <c r="M442" s="78"/>
      <c r="N442" s="78"/>
      <c r="O442" s="78"/>
      <c r="P442" s="78"/>
      <c r="Q442" s="78"/>
      <c r="R442" s="78"/>
      <c r="S442" s="78"/>
      <c r="T442" s="78"/>
    </row>
    <row r="443">
      <c r="A443" s="44">
        <v>44935.0</v>
      </c>
      <c r="B443" s="45">
        <v>17952.550781</v>
      </c>
      <c r="C443" s="45">
        <v>18141.400391</v>
      </c>
      <c r="D443" s="45">
        <v>17936.150391</v>
      </c>
      <c r="E443" s="45">
        <v>18101.199219</v>
      </c>
      <c r="F443" s="45">
        <v>18101.199219</v>
      </c>
      <c r="G443" s="45">
        <v>257200.0</v>
      </c>
      <c r="H443" s="46">
        <f t="shared" si="1"/>
        <v>1.013536252</v>
      </c>
      <c r="I443" s="46">
        <f t="shared" si="2"/>
        <v>0.01353625171</v>
      </c>
      <c r="J443" s="58">
        <f t="shared" si="3"/>
        <v>1.353625171</v>
      </c>
      <c r="L443" s="77"/>
      <c r="M443" s="78"/>
      <c r="N443" s="78"/>
      <c r="O443" s="78"/>
      <c r="P443" s="78"/>
      <c r="Q443" s="78"/>
      <c r="R443" s="78"/>
      <c r="S443" s="78"/>
      <c r="T443" s="78"/>
    </row>
    <row r="444">
      <c r="A444" s="44">
        <v>44936.0</v>
      </c>
      <c r="B444" s="45">
        <v>18121.300781</v>
      </c>
      <c r="C444" s="45">
        <v>18127.599609</v>
      </c>
      <c r="D444" s="45">
        <v>17856.0</v>
      </c>
      <c r="E444" s="45">
        <v>17914.150391</v>
      </c>
      <c r="F444" s="45">
        <v>17914.150391</v>
      </c>
      <c r="G444" s="45">
        <v>283300.0</v>
      </c>
      <c r="H444" s="46">
        <f t="shared" si="1"/>
        <v>0.9896664953</v>
      </c>
      <c r="I444" s="46">
        <f t="shared" si="2"/>
        <v>-0.01033350474</v>
      </c>
      <c r="J444" s="56">
        <f t="shared" si="3"/>
        <v>-1.033350474</v>
      </c>
      <c r="L444" s="77"/>
      <c r="M444" s="78"/>
      <c r="N444" s="78"/>
      <c r="O444" s="78"/>
      <c r="P444" s="78"/>
      <c r="Q444" s="78"/>
      <c r="R444" s="78"/>
      <c r="S444" s="78"/>
      <c r="T444" s="78"/>
    </row>
    <row r="445">
      <c r="A445" s="44">
        <v>44937.0</v>
      </c>
      <c r="B445" s="45">
        <v>17924.25</v>
      </c>
      <c r="C445" s="45">
        <v>17976.349609</v>
      </c>
      <c r="D445" s="45">
        <v>17824.349609</v>
      </c>
      <c r="E445" s="45">
        <v>17895.699219</v>
      </c>
      <c r="F445" s="45">
        <v>17895.699219</v>
      </c>
      <c r="G445" s="45">
        <v>259900.0</v>
      </c>
      <c r="H445" s="46">
        <f t="shared" si="1"/>
        <v>0.9989700225</v>
      </c>
      <c r="I445" s="46">
        <f t="shared" si="2"/>
        <v>-0.001029977509</v>
      </c>
      <c r="J445" s="56">
        <f t="shared" si="3"/>
        <v>-0.1029977509</v>
      </c>
      <c r="L445" s="77"/>
      <c r="M445" s="78"/>
      <c r="N445" s="78"/>
      <c r="O445" s="78"/>
      <c r="P445" s="78"/>
      <c r="Q445" s="78"/>
      <c r="R445" s="78"/>
      <c r="S445" s="78"/>
      <c r="T445" s="78"/>
    </row>
    <row r="446">
      <c r="A446" s="44">
        <v>44938.0</v>
      </c>
      <c r="B446" s="45">
        <v>17920.849609</v>
      </c>
      <c r="C446" s="45">
        <v>17945.800781</v>
      </c>
      <c r="D446" s="45">
        <v>17761.650391</v>
      </c>
      <c r="E446" s="45">
        <v>17858.199219</v>
      </c>
      <c r="F446" s="45">
        <v>17858.199219</v>
      </c>
      <c r="G446" s="45">
        <v>227800.0</v>
      </c>
      <c r="H446" s="46">
        <f t="shared" si="1"/>
        <v>0.9979045245</v>
      </c>
      <c r="I446" s="46">
        <f t="shared" si="2"/>
        <v>-0.002095475541</v>
      </c>
      <c r="J446" s="56">
        <f t="shared" si="3"/>
        <v>-0.2095475541</v>
      </c>
      <c r="L446" s="40"/>
      <c r="M446" s="40"/>
      <c r="N446" s="40"/>
      <c r="O446" s="40"/>
      <c r="P446" s="40"/>
      <c r="Q446" s="40"/>
      <c r="R446" s="40"/>
      <c r="S446" s="40"/>
      <c r="T446" s="40"/>
    </row>
    <row r="447">
      <c r="A447" s="44">
        <v>44939.0</v>
      </c>
      <c r="B447" s="45">
        <v>17867.5</v>
      </c>
      <c r="C447" s="45">
        <v>17999.349609</v>
      </c>
      <c r="D447" s="45">
        <v>17774.25</v>
      </c>
      <c r="E447" s="45">
        <v>17956.599609</v>
      </c>
      <c r="F447" s="45">
        <v>17956.599609</v>
      </c>
      <c r="G447" s="45">
        <v>256700.0</v>
      </c>
      <c r="H447" s="46">
        <f t="shared" si="1"/>
        <v>1.005510096</v>
      </c>
      <c r="I447" s="46">
        <f t="shared" si="2"/>
        <v>0.005510095883</v>
      </c>
      <c r="J447" s="58">
        <f t="shared" si="3"/>
        <v>0.5510095883</v>
      </c>
      <c r="L447" s="77"/>
      <c r="M447" s="78"/>
      <c r="N447" s="78"/>
      <c r="O447" s="78"/>
      <c r="P447" s="78"/>
      <c r="Q447" s="78"/>
      <c r="R447" s="78"/>
      <c r="S447" s="78"/>
      <c r="T447" s="78"/>
    </row>
    <row r="448">
      <c r="A448" s="44">
        <v>44942.0</v>
      </c>
      <c r="B448" s="45">
        <v>18033.150391</v>
      </c>
      <c r="C448" s="45">
        <v>18049.650391</v>
      </c>
      <c r="D448" s="45">
        <v>17853.650391</v>
      </c>
      <c r="E448" s="45">
        <v>17894.849609</v>
      </c>
      <c r="F448" s="45">
        <v>17894.849609</v>
      </c>
      <c r="G448" s="45">
        <v>206200.0</v>
      </c>
      <c r="H448" s="46">
        <f t="shared" si="1"/>
        <v>0.9965611529</v>
      </c>
      <c r="I448" s="46">
        <f t="shared" si="2"/>
        <v>-0.003438847073</v>
      </c>
      <c r="J448" s="56">
        <f t="shared" si="3"/>
        <v>-0.3438847073</v>
      </c>
      <c r="L448" s="77"/>
      <c r="M448" s="78"/>
      <c r="N448" s="78"/>
      <c r="O448" s="78"/>
      <c r="P448" s="78"/>
      <c r="Q448" s="78"/>
      <c r="R448" s="78"/>
      <c r="S448" s="78"/>
      <c r="T448" s="78"/>
    </row>
    <row r="449">
      <c r="A449" s="44">
        <v>44943.0</v>
      </c>
      <c r="B449" s="45">
        <v>17922.800781</v>
      </c>
      <c r="C449" s="45">
        <v>18072.050781</v>
      </c>
      <c r="D449" s="45">
        <v>17886.949219</v>
      </c>
      <c r="E449" s="45">
        <v>18053.300781</v>
      </c>
      <c r="F449" s="45">
        <v>18053.300781</v>
      </c>
      <c r="G449" s="45">
        <v>219100.0</v>
      </c>
      <c r="H449" s="46">
        <f t="shared" si="1"/>
        <v>1.008854569</v>
      </c>
      <c r="I449" s="46">
        <f t="shared" si="2"/>
        <v>0.008854568519</v>
      </c>
      <c r="J449" s="58">
        <f t="shared" si="3"/>
        <v>0.8854568519</v>
      </c>
      <c r="L449" s="77"/>
      <c r="M449" s="78"/>
      <c r="N449" s="78"/>
      <c r="O449" s="78"/>
      <c r="P449" s="78"/>
      <c r="Q449" s="78"/>
      <c r="R449" s="78"/>
      <c r="S449" s="78"/>
      <c r="T449" s="78"/>
    </row>
    <row r="450">
      <c r="A450" s="44">
        <v>44944.0</v>
      </c>
      <c r="B450" s="45">
        <v>18074.300781</v>
      </c>
      <c r="C450" s="45">
        <v>18183.75</v>
      </c>
      <c r="D450" s="45">
        <v>18032.449219</v>
      </c>
      <c r="E450" s="45">
        <v>18165.349609</v>
      </c>
      <c r="F450" s="45">
        <v>18165.349609</v>
      </c>
      <c r="G450" s="45">
        <v>255800.0</v>
      </c>
      <c r="H450" s="46">
        <f t="shared" si="1"/>
        <v>1.006206556</v>
      </c>
      <c r="I450" s="46">
        <f t="shared" si="2"/>
        <v>0.006206556317</v>
      </c>
      <c r="J450" s="58">
        <f t="shared" si="3"/>
        <v>0.6206556317</v>
      </c>
      <c r="L450" s="77"/>
      <c r="M450" s="78"/>
      <c r="N450" s="78"/>
      <c r="O450" s="78"/>
      <c r="P450" s="78"/>
      <c r="Q450" s="78"/>
      <c r="R450" s="78"/>
      <c r="S450" s="78"/>
      <c r="T450" s="78"/>
    </row>
    <row r="451">
      <c r="A451" s="44">
        <v>44945.0</v>
      </c>
      <c r="B451" s="45">
        <v>18119.800781</v>
      </c>
      <c r="C451" s="45">
        <v>18155.199219</v>
      </c>
      <c r="D451" s="45">
        <v>18063.75</v>
      </c>
      <c r="E451" s="45">
        <v>18107.849609</v>
      </c>
      <c r="F451" s="45">
        <v>18107.849609</v>
      </c>
      <c r="G451" s="45">
        <v>237800.0</v>
      </c>
      <c r="H451" s="46">
        <f t="shared" si="1"/>
        <v>0.9968346329</v>
      </c>
      <c r="I451" s="46">
        <f t="shared" si="2"/>
        <v>-0.003165367099</v>
      </c>
      <c r="J451" s="56">
        <f t="shared" si="3"/>
        <v>-0.3165367099</v>
      </c>
      <c r="L451" s="77"/>
      <c r="M451" s="78"/>
      <c r="N451" s="78"/>
      <c r="O451" s="78"/>
      <c r="P451" s="78"/>
      <c r="Q451" s="78"/>
      <c r="R451" s="78"/>
      <c r="S451" s="78"/>
      <c r="T451" s="78"/>
    </row>
    <row r="452">
      <c r="A452" s="44">
        <v>44946.0</v>
      </c>
      <c r="B452" s="45">
        <v>18115.599609</v>
      </c>
      <c r="C452" s="45">
        <v>18145.449219</v>
      </c>
      <c r="D452" s="45">
        <v>18016.199219</v>
      </c>
      <c r="E452" s="45">
        <v>18027.650391</v>
      </c>
      <c r="F452" s="45">
        <v>18027.650391</v>
      </c>
      <c r="G452" s="45">
        <v>237200.0</v>
      </c>
      <c r="H452" s="46">
        <f t="shared" si="1"/>
        <v>0.9955710247</v>
      </c>
      <c r="I452" s="46">
        <f t="shared" si="2"/>
        <v>-0.004428975264</v>
      </c>
      <c r="J452" s="56">
        <f t="shared" si="3"/>
        <v>-0.4428975264</v>
      </c>
      <c r="L452" s="77"/>
      <c r="M452" s="78"/>
      <c r="N452" s="78"/>
      <c r="O452" s="78"/>
      <c r="P452" s="78"/>
      <c r="Q452" s="78"/>
      <c r="R452" s="78"/>
      <c r="S452" s="78"/>
      <c r="T452" s="78"/>
    </row>
    <row r="453">
      <c r="A453" s="44">
        <v>44949.0</v>
      </c>
      <c r="B453" s="45">
        <v>18118.449219</v>
      </c>
      <c r="C453" s="45">
        <v>18162.599609</v>
      </c>
      <c r="D453" s="45">
        <v>18063.449219</v>
      </c>
      <c r="E453" s="45">
        <v>18118.550781</v>
      </c>
      <c r="F453" s="45">
        <v>18118.550781</v>
      </c>
      <c r="G453" s="45">
        <v>202500.0</v>
      </c>
      <c r="H453" s="46">
        <f t="shared" si="1"/>
        <v>1.005042276</v>
      </c>
      <c r="I453" s="46">
        <f t="shared" si="2"/>
        <v>0.005042276061</v>
      </c>
      <c r="J453" s="58">
        <f t="shared" si="3"/>
        <v>0.5042276061</v>
      </c>
      <c r="L453" s="77"/>
      <c r="M453" s="78"/>
      <c r="N453" s="78"/>
      <c r="O453" s="78"/>
      <c r="P453" s="78"/>
      <c r="Q453" s="78"/>
      <c r="R453" s="78"/>
      <c r="S453" s="78"/>
      <c r="T453" s="78"/>
    </row>
    <row r="454">
      <c r="A454" s="44">
        <v>44950.0</v>
      </c>
      <c r="B454" s="45">
        <v>18183.949219</v>
      </c>
      <c r="C454" s="45">
        <v>18201.25</v>
      </c>
      <c r="D454" s="45">
        <v>18078.650391</v>
      </c>
      <c r="E454" s="45">
        <v>18118.300781</v>
      </c>
      <c r="F454" s="45">
        <v>18118.300781</v>
      </c>
      <c r="G454" s="45">
        <v>216900.0</v>
      </c>
      <c r="H454" s="46">
        <f t="shared" si="1"/>
        <v>0.999986202</v>
      </c>
      <c r="I454" s="46">
        <f t="shared" si="2"/>
        <v>-0.00001379801304</v>
      </c>
      <c r="J454" s="56">
        <f t="shared" si="3"/>
        <v>-0.001379801304</v>
      </c>
      <c r="L454" s="77"/>
      <c r="M454" s="78"/>
      <c r="N454" s="78"/>
      <c r="O454" s="78"/>
      <c r="P454" s="78"/>
      <c r="Q454" s="78"/>
      <c r="R454" s="78"/>
      <c r="S454" s="78"/>
      <c r="T454" s="78"/>
    </row>
    <row r="455">
      <c r="A455" s="44">
        <v>44951.0</v>
      </c>
      <c r="B455" s="45">
        <v>18093.349609</v>
      </c>
      <c r="C455" s="45">
        <v>18100.599609</v>
      </c>
      <c r="D455" s="45">
        <v>17846.150391</v>
      </c>
      <c r="E455" s="45">
        <v>17891.949219</v>
      </c>
      <c r="F455" s="45">
        <v>17891.949219</v>
      </c>
      <c r="G455" s="45">
        <v>257200.0</v>
      </c>
      <c r="H455" s="46">
        <f t="shared" si="1"/>
        <v>0.9875070204</v>
      </c>
      <c r="I455" s="46">
        <f t="shared" si="2"/>
        <v>-0.0124929796</v>
      </c>
      <c r="J455" s="56">
        <f t="shared" si="3"/>
        <v>-1.24929796</v>
      </c>
      <c r="L455" s="77"/>
      <c r="M455" s="78"/>
      <c r="N455" s="78"/>
      <c r="O455" s="78"/>
      <c r="P455" s="78"/>
      <c r="Q455" s="78"/>
      <c r="R455" s="78"/>
      <c r="S455" s="78"/>
      <c r="T455" s="78"/>
    </row>
    <row r="456">
      <c r="A456" s="44">
        <v>44953.0</v>
      </c>
      <c r="B456" s="45">
        <v>17877.199219</v>
      </c>
      <c r="C456" s="45">
        <v>17884.75</v>
      </c>
      <c r="D456" s="45">
        <v>17493.550781</v>
      </c>
      <c r="E456" s="45">
        <v>17604.349609</v>
      </c>
      <c r="F456" s="45">
        <v>17604.349609</v>
      </c>
      <c r="G456" s="45">
        <v>476300.0</v>
      </c>
      <c r="H456" s="46">
        <f t="shared" si="1"/>
        <v>0.9839257531</v>
      </c>
      <c r="I456" s="46">
        <f t="shared" si="2"/>
        <v>-0.01607424694</v>
      </c>
      <c r="J456" s="56">
        <f t="shared" si="3"/>
        <v>-1.607424694</v>
      </c>
      <c r="L456" s="77"/>
      <c r="M456" s="78"/>
      <c r="N456" s="78"/>
      <c r="O456" s="78"/>
      <c r="P456" s="78"/>
      <c r="Q456" s="78"/>
      <c r="R456" s="78"/>
      <c r="S456" s="78"/>
      <c r="T456" s="78"/>
    </row>
    <row r="457">
      <c r="A457" s="44">
        <v>44956.0</v>
      </c>
      <c r="B457" s="45">
        <v>17541.949219</v>
      </c>
      <c r="C457" s="45">
        <v>17709.150391</v>
      </c>
      <c r="D457" s="45">
        <v>17405.550781</v>
      </c>
      <c r="E457" s="45">
        <v>17648.949219</v>
      </c>
      <c r="F457" s="45">
        <v>17648.949219</v>
      </c>
      <c r="G457" s="45">
        <v>432400.0</v>
      </c>
      <c r="H457" s="46">
        <f t="shared" si="1"/>
        <v>1.002533443</v>
      </c>
      <c r="I457" s="46">
        <f t="shared" si="2"/>
        <v>0.002533442643</v>
      </c>
      <c r="J457" s="58">
        <f t="shared" si="3"/>
        <v>0.2533442643</v>
      </c>
      <c r="L457" s="77"/>
      <c r="M457" s="78"/>
      <c r="N457" s="78"/>
      <c r="O457" s="78"/>
      <c r="P457" s="78"/>
      <c r="Q457" s="78"/>
      <c r="R457" s="78"/>
      <c r="S457" s="78"/>
      <c r="T457" s="78"/>
    </row>
    <row r="458">
      <c r="A458" s="44">
        <v>44957.0</v>
      </c>
      <c r="B458" s="45">
        <v>17731.449219</v>
      </c>
      <c r="C458" s="45">
        <v>17735.699219</v>
      </c>
      <c r="D458" s="45">
        <v>17537.550781</v>
      </c>
      <c r="E458" s="45">
        <v>17662.150391</v>
      </c>
      <c r="F458" s="45">
        <v>17662.150391</v>
      </c>
      <c r="G458" s="45">
        <v>398300.0</v>
      </c>
      <c r="H458" s="46">
        <f t="shared" si="1"/>
        <v>1.000747986</v>
      </c>
      <c r="I458" s="46">
        <f t="shared" si="2"/>
        <v>0.0007479862872</v>
      </c>
      <c r="J458" s="58">
        <f t="shared" si="3"/>
        <v>0.07479862872</v>
      </c>
      <c r="L458" s="77"/>
      <c r="M458" s="78"/>
      <c r="N458" s="78"/>
      <c r="O458" s="78"/>
      <c r="P458" s="78"/>
      <c r="Q458" s="78"/>
      <c r="R458" s="78"/>
      <c r="S458" s="78"/>
      <c r="T458" s="78"/>
    </row>
    <row r="459">
      <c r="A459" s="44">
        <v>44958.0</v>
      </c>
      <c r="B459" s="45">
        <v>17811.599609</v>
      </c>
      <c r="C459" s="45">
        <v>17972.199219</v>
      </c>
      <c r="D459" s="45">
        <v>17353.400391</v>
      </c>
      <c r="E459" s="45">
        <v>17616.300781</v>
      </c>
      <c r="F459" s="45">
        <v>17616.300781</v>
      </c>
      <c r="G459" s="45">
        <v>512900.0</v>
      </c>
      <c r="H459" s="46">
        <f t="shared" si="1"/>
        <v>0.9974040754</v>
      </c>
      <c r="I459" s="46">
        <f t="shared" si="2"/>
        <v>-0.002595924561</v>
      </c>
      <c r="J459" s="56">
        <f t="shared" si="3"/>
        <v>-0.2595924561</v>
      </c>
      <c r="L459" s="77"/>
      <c r="M459" s="78"/>
      <c r="N459" s="78"/>
      <c r="O459" s="78"/>
      <c r="P459" s="78"/>
      <c r="Q459" s="78"/>
      <c r="R459" s="78"/>
      <c r="S459" s="78"/>
      <c r="T459" s="78"/>
    </row>
    <row r="460">
      <c r="A460" s="44">
        <v>44959.0</v>
      </c>
      <c r="B460" s="45">
        <v>17517.099609</v>
      </c>
      <c r="C460" s="45">
        <v>17653.900391</v>
      </c>
      <c r="D460" s="45">
        <v>17445.949219</v>
      </c>
      <c r="E460" s="45">
        <v>17610.400391</v>
      </c>
      <c r="F460" s="45">
        <v>17610.400391</v>
      </c>
      <c r="G460" s="45">
        <v>490100.0</v>
      </c>
      <c r="H460" s="46">
        <f t="shared" si="1"/>
        <v>0.9996650608</v>
      </c>
      <c r="I460" s="46">
        <f t="shared" si="2"/>
        <v>-0.0003349392176</v>
      </c>
      <c r="J460" s="56">
        <f t="shared" si="3"/>
        <v>-0.03349392176</v>
      </c>
      <c r="L460" s="77"/>
      <c r="M460" s="78"/>
      <c r="N460" s="78"/>
      <c r="O460" s="78"/>
      <c r="P460" s="78"/>
      <c r="Q460" s="78"/>
      <c r="R460" s="78"/>
      <c r="S460" s="78"/>
      <c r="T460" s="78"/>
    </row>
    <row r="461">
      <c r="A461" s="44">
        <v>44960.0</v>
      </c>
      <c r="B461" s="45">
        <v>17721.75</v>
      </c>
      <c r="C461" s="45">
        <v>17870.300781</v>
      </c>
      <c r="D461" s="45">
        <v>17584.199219</v>
      </c>
      <c r="E461" s="45">
        <v>17854.050781</v>
      </c>
      <c r="F461" s="45">
        <v>17854.050781</v>
      </c>
      <c r="G461" s="45">
        <v>424100.0</v>
      </c>
      <c r="H461" s="46">
        <f t="shared" si="1"/>
        <v>1.013835596</v>
      </c>
      <c r="I461" s="46">
        <f t="shared" si="2"/>
        <v>0.01383559627</v>
      </c>
      <c r="J461" s="58">
        <f t="shared" si="3"/>
        <v>1.383559627</v>
      </c>
      <c r="L461" s="77"/>
      <c r="M461" s="78"/>
      <c r="N461" s="78"/>
      <c r="O461" s="78"/>
      <c r="P461" s="78"/>
      <c r="Q461" s="78"/>
      <c r="R461" s="78"/>
      <c r="S461" s="78"/>
      <c r="T461" s="78"/>
    </row>
    <row r="462">
      <c r="A462" s="44">
        <v>44963.0</v>
      </c>
      <c r="B462" s="45">
        <v>17818.550781</v>
      </c>
      <c r="C462" s="45">
        <v>17823.699219</v>
      </c>
      <c r="D462" s="45">
        <v>17698.349609</v>
      </c>
      <c r="E462" s="45">
        <v>17764.599609</v>
      </c>
      <c r="F462" s="45">
        <v>17764.599609</v>
      </c>
      <c r="G462" s="45">
        <v>282500.0</v>
      </c>
      <c r="H462" s="46">
        <f t="shared" si="1"/>
        <v>0.9949898668</v>
      </c>
      <c r="I462" s="46">
        <f t="shared" si="2"/>
        <v>-0.005010133168</v>
      </c>
      <c r="J462" s="56">
        <f t="shared" si="3"/>
        <v>-0.5010133168</v>
      </c>
      <c r="L462" s="77"/>
      <c r="M462" s="78"/>
      <c r="N462" s="78"/>
      <c r="O462" s="78"/>
      <c r="P462" s="78"/>
      <c r="Q462" s="78"/>
      <c r="R462" s="78"/>
      <c r="S462" s="78"/>
      <c r="T462" s="78"/>
    </row>
    <row r="463">
      <c r="A463" s="44">
        <v>44964.0</v>
      </c>
      <c r="B463" s="45">
        <v>17790.099609</v>
      </c>
      <c r="C463" s="45">
        <v>17811.150391</v>
      </c>
      <c r="D463" s="45">
        <v>17652.550781</v>
      </c>
      <c r="E463" s="45">
        <v>17721.5</v>
      </c>
      <c r="F463" s="45">
        <v>17721.5</v>
      </c>
      <c r="G463" s="45">
        <v>354400.0</v>
      </c>
      <c r="H463" s="46">
        <f t="shared" si="1"/>
        <v>0.9975738486</v>
      </c>
      <c r="I463" s="46">
        <f t="shared" si="2"/>
        <v>-0.002426151444</v>
      </c>
      <c r="J463" s="56">
        <f t="shared" si="3"/>
        <v>-0.2426151444</v>
      </c>
      <c r="L463" s="77"/>
      <c r="M463" s="78"/>
      <c r="N463" s="78"/>
      <c r="O463" s="78"/>
      <c r="P463" s="78"/>
      <c r="Q463" s="78"/>
      <c r="R463" s="78"/>
      <c r="S463" s="78"/>
      <c r="T463" s="78"/>
    </row>
    <row r="464">
      <c r="A464" s="44">
        <v>44965.0</v>
      </c>
      <c r="B464" s="45">
        <v>17750.300781</v>
      </c>
      <c r="C464" s="45">
        <v>17898.699219</v>
      </c>
      <c r="D464" s="45">
        <v>17744.150391</v>
      </c>
      <c r="E464" s="45">
        <v>17871.699219</v>
      </c>
      <c r="F464" s="45">
        <v>17871.699219</v>
      </c>
      <c r="G464" s="45">
        <v>291000.0</v>
      </c>
      <c r="H464" s="46">
        <f t="shared" si="1"/>
        <v>1.008475536</v>
      </c>
      <c r="I464" s="46">
        <f t="shared" si="2"/>
        <v>0.008475536439</v>
      </c>
      <c r="J464" s="58">
        <f t="shared" si="3"/>
        <v>0.8475536439</v>
      </c>
      <c r="L464" s="77"/>
      <c r="M464" s="78"/>
      <c r="N464" s="78"/>
      <c r="O464" s="78"/>
      <c r="P464" s="78"/>
      <c r="Q464" s="78"/>
      <c r="R464" s="78"/>
      <c r="S464" s="78"/>
      <c r="T464" s="78"/>
    </row>
    <row r="465">
      <c r="A465" s="44">
        <v>44966.0</v>
      </c>
      <c r="B465" s="45">
        <v>17885.5</v>
      </c>
      <c r="C465" s="45">
        <v>17916.900391</v>
      </c>
      <c r="D465" s="45">
        <v>17779.800781</v>
      </c>
      <c r="E465" s="45">
        <v>17893.449219</v>
      </c>
      <c r="F465" s="45">
        <v>17893.449219</v>
      </c>
      <c r="G465" s="45">
        <v>260900.0</v>
      </c>
      <c r="H465" s="46">
        <f t="shared" si="1"/>
        <v>1.001217008</v>
      </c>
      <c r="I465" s="46">
        <f t="shared" si="2"/>
        <v>0.001217007948</v>
      </c>
      <c r="J465" s="58">
        <f t="shared" si="3"/>
        <v>0.1217007948</v>
      </c>
      <c r="L465" s="77"/>
      <c r="M465" s="78"/>
      <c r="N465" s="78"/>
      <c r="O465" s="78"/>
      <c r="P465" s="78"/>
      <c r="Q465" s="78"/>
      <c r="R465" s="78"/>
      <c r="S465" s="78"/>
      <c r="T465" s="78"/>
    </row>
    <row r="466">
      <c r="A466" s="44">
        <v>44967.0</v>
      </c>
      <c r="B466" s="45">
        <v>17847.550781</v>
      </c>
      <c r="C466" s="45">
        <v>17876.949219</v>
      </c>
      <c r="D466" s="45">
        <v>17801.0</v>
      </c>
      <c r="E466" s="45">
        <v>17856.5</v>
      </c>
      <c r="F466" s="45">
        <v>17856.5</v>
      </c>
      <c r="G466" s="45">
        <v>232000.0</v>
      </c>
      <c r="H466" s="46">
        <f t="shared" si="1"/>
        <v>0.9979350421</v>
      </c>
      <c r="I466" s="46">
        <f t="shared" si="2"/>
        <v>-0.002064957882</v>
      </c>
      <c r="J466" s="56">
        <f t="shared" si="3"/>
        <v>-0.2064957882</v>
      </c>
      <c r="L466" s="77"/>
      <c r="M466" s="78"/>
      <c r="N466" s="78"/>
      <c r="O466" s="78"/>
      <c r="P466" s="78"/>
      <c r="Q466" s="78"/>
      <c r="R466" s="78"/>
      <c r="S466" s="78"/>
      <c r="T466" s="78"/>
    </row>
    <row r="467">
      <c r="A467" s="44">
        <v>44970.0</v>
      </c>
      <c r="B467" s="45">
        <v>17859.099609</v>
      </c>
      <c r="C467" s="45">
        <v>17880.699219</v>
      </c>
      <c r="D467" s="45">
        <v>17719.75</v>
      </c>
      <c r="E467" s="45">
        <v>17770.900391</v>
      </c>
      <c r="F467" s="45">
        <v>17770.900391</v>
      </c>
      <c r="G467" s="45">
        <v>231300.0</v>
      </c>
      <c r="H467" s="46">
        <f t="shared" si="1"/>
        <v>0.9952062493</v>
      </c>
      <c r="I467" s="46">
        <f t="shared" si="2"/>
        <v>-0.004793750679</v>
      </c>
      <c r="J467" s="56">
        <f t="shared" si="3"/>
        <v>-0.4793750679</v>
      </c>
      <c r="L467" s="77"/>
      <c r="M467" s="78"/>
      <c r="N467" s="78"/>
      <c r="O467" s="78"/>
      <c r="P467" s="78"/>
      <c r="Q467" s="78"/>
      <c r="R467" s="78"/>
      <c r="S467" s="78"/>
      <c r="T467" s="78"/>
    </row>
    <row r="468">
      <c r="A468" s="44">
        <v>44971.0</v>
      </c>
      <c r="B468" s="45">
        <v>17840.349609</v>
      </c>
      <c r="C468" s="45">
        <v>17954.550781</v>
      </c>
      <c r="D468" s="45">
        <v>17800.050781</v>
      </c>
      <c r="E468" s="45">
        <v>17929.849609</v>
      </c>
      <c r="F468" s="45">
        <v>17929.849609</v>
      </c>
      <c r="G468" s="45">
        <v>244500.0</v>
      </c>
      <c r="H468" s="46">
        <f t="shared" si="1"/>
        <v>1.008944354</v>
      </c>
      <c r="I468" s="46">
        <f t="shared" si="2"/>
        <v>0.008944353663</v>
      </c>
      <c r="J468" s="58">
        <f t="shared" si="3"/>
        <v>0.8944353663</v>
      </c>
      <c r="L468" s="77"/>
      <c r="M468" s="78"/>
      <c r="N468" s="78"/>
      <c r="O468" s="78"/>
      <c r="P468" s="78"/>
      <c r="Q468" s="78"/>
      <c r="R468" s="78"/>
      <c r="S468" s="78"/>
      <c r="T468" s="78"/>
    </row>
    <row r="469">
      <c r="A469" s="44">
        <v>44972.0</v>
      </c>
      <c r="B469" s="45">
        <v>17896.599609</v>
      </c>
      <c r="C469" s="45">
        <v>18034.099609</v>
      </c>
      <c r="D469" s="45">
        <v>17853.800781</v>
      </c>
      <c r="E469" s="45">
        <v>18015.849609</v>
      </c>
      <c r="F469" s="45">
        <v>18015.849609</v>
      </c>
      <c r="G469" s="45">
        <v>229300.0</v>
      </c>
      <c r="H469" s="46">
        <f t="shared" si="1"/>
        <v>1.004796471</v>
      </c>
      <c r="I469" s="46">
        <f t="shared" si="2"/>
        <v>0.004796470795</v>
      </c>
      <c r="J469" s="58">
        <f t="shared" si="3"/>
        <v>0.4796470795</v>
      </c>
      <c r="L469" s="77"/>
      <c r="M469" s="78"/>
      <c r="N469" s="78"/>
      <c r="O469" s="78"/>
      <c r="P469" s="78"/>
      <c r="Q469" s="78"/>
      <c r="R469" s="78"/>
      <c r="S469" s="78"/>
      <c r="T469" s="78"/>
    </row>
    <row r="470">
      <c r="A470" s="44">
        <v>44973.0</v>
      </c>
      <c r="B470" s="45">
        <v>18094.75</v>
      </c>
      <c r="C470" s="45">
        <v>18134.75</v>
      </c>
      <c r="D470" s="45">
        <v>18000.650391</v>
      </c>
      <c r="E470" s="45">
        <v>18035.849609</v>
      </c>
      <c r="F470" s="45">
        <v>18035.849609</v>
      </c>
      <c r="G470" s="45">
        <v>230200.0</v>
      </c>
      <c r="H470" s="46">
        <f t="shared" si="1"/>
        <v>1.001110134</v>
      </c>
      <c r="I470" s="46">
        <f t="shared" si="2"/>
        <v>0.001110133601</v>
      </c>
      <c r="J470" s="58">
        <f t="shared" si="3"/>
        <v>0.1110133601</v>
      </c>
      <c r="L470" s="77"/>
      <c r="M470" s="78"/>
      <c r="N470" s="78"/>
      <c r="O470" s="78"/>
      <c r="P470" s="78"/>
      <c r="Q470" s="78"/>
      <c r="R470" s="78"/>
      <c r="S470" s="78"/>
      <c r="T470" s="78"/>
    </row>
    <row r="471">
      <c r="A471" s="44">
        <v>44974.0</v>
      </c>
      <c r="B471" s="45">
        <v>17974.849609</v>
      </c>
      <c r="C471" s="45">
        <v>18034.25</v>
      </c>
      <c r="D471" s="45">
        <v>17884.599609</v>
      </c>
      <c r="E471" s="45">
        <v>17944.199219</v>
      </c>
      <c r="F471" s="45">
        <v>17944.199219</v>
      </c>
      <c r="G471" s="45">
        <v>208100.0</v>
      </c>
      <c r="H471" s="46">
        <f t="shared" si="1"/>
        <v>0.9949184323</v>
      </c>
      <c r="I471" s="46">
        <f t="shared" si="2"/>
        <v>-0.005081567655</v>
      </c>
      <c r="J471" s="56">
        <f t="shared" si="3"/>
        <v>-0.5081567655</v>
      </c>
      <c r="L471" s="77"/>
      <c r="M471" s="78"/>
      <c r="N471" s="78"/>
      <c r="O471" s="78"/>
      <c r="P471" s="78"/>
      <c r="Q471" s="78"/>
      <c r="R471" s="78"/>
      <c r="S471" s="78"/>
      <c r="T471" s="78"/>
    </row>
    <row r="472">
      <c r="A472" s="44">
        <v>44977.0</v>
      </c>
      <c r="B472" s="45">
        <v>17965.550781</v>
      </c>
      <c r="C472" s="45">
        <v>18004.349609</v>
      </c>
      <c r="D472" s="45">
        <v>17818.400391</v>
      </c>
      <c r="E472" s="45">
        <v>17844.599609</v>
      </c>
      <c r="F472" s="45">
        <v>17844.599609</v>
      </c>
      <c r="G472" s="45">
        <v>174600.0</v>
      </c>
      <c r="H472" s="46">
        <f t="shared" si="1"/>
        <v>0.9944494815</v>
      </c>
      <c r="I472" s="46">
        <f t="shared" si="2"/>
        <v>-0.005550518515</v>
      </c>
      <c r="J472" s="56">
        <f t="shared" si="3"/>
        <v>-0.5550518515</v>
      </c>
      <c r="L472" s="77"/>
      <c r="M472" s="78"/>
      <c r="N472" s="78"/>
      <c r="O472" s="78"/>
      <c r="P472" s="78"/>
      <c r="Q472" s="78"/>
      <c r="R472" s="78"/>
      <c r="S472" s="78"/>
      <c r="T472" s="78"/>
    </row>
    <row r="473">
      <c r="A473" s="44">
        <v>44978.0</v>
      </c>
      <c r="B473" s="45">
        <v>17905.800781</v>
      </c>
      <c r="C473" s="45">
        <v>17924.900391</v>
      </c>
      <c r="D473" s="45">
        <v>17800.300781</v>
      </c>
      <c r="E473" s="45">
        <v>17826.699219</v>
      </c>
      <c r="F473" s="45">
        <v>17826.699219</v>
      </c>
      <c r="G473" s="45">
        <v>198200.0</v>
      </c>
      <c r="H473" s="46">
        <f t="shared" si="1"/>
        <v>0.9989968735</v>
      </c>
      <c r="I473" s="46">
        <f t="shared" si="2"/>
        <v>-0.001003126458</v>
      </c>
      <c r="J473" s="56">
        <f t="shared" si="3"/>
        <v>-0.1003126458</v>
      </c>
      <c r="L473" s="77"/>
      <c r="M473" s="78"/>
      <c r="N473" s="78"/>
      <c r="O473" s="78"/>
      <c r="P473" s="78"/>
      <c r="Q473" s="78"/>
      <c r="R473" s="78"/>
      <c r="S473" s="78"/>
      <c r="T473" s="78"/>
    </row>
    <row r="474">
      <c r="A474" s="44">
        <v>44979.0</v>
      </c>
      <c r="B474" s="45">
        <v>17755.349609</v>
      </c>
      <c r="C474" s="45">
        <v>17772.5</v>
      </c>
      <c r="D474" s="45">
        <v>17529.449219</v>
      </c>
      <c r="E474" s="45">
        <v>17554.300781</v>
      </c>
      <c r="F474" s="45">
        <v>17554.300781</v>
      </c>
      <c r="G474" s="45">
        <v>204000.0</v>
      </c>
      <c r="H474" s="46">
        <f t="shared" si="1"/>
        <v>0.9847196368</v>
      </c>
      <c r="I474" s="46">
        <f t="shared" si="2"/>
        <v>-0.01528036316</v>
      </c>
      <c r="J474" s="56">
        <f t="shared" si="3"/>
        <v>-1.528036316</v>
      </c>
      <c r="L474" s="77"/>
      <c r="M474" s="78"/>
      <c r="N474" s="78"/>
      <c r="O474" s="78"/>
      <c r="P474" s="78"/>
      <c r="Q474" s="78"/>
      <c r="R474" s="78"/>
      <c r="S474" s="78"/>
      <c r="T474" s="78"/>
    </row>
    <row r="475">
      <c r="A475" s="44">
        <v>44980.0</v>
      </c>
      <c r="B475" s="45">
        <v>17574.650391</v>
      </c>
      <c r="C475" s="45">
        <v>17620.050781</v>
      </c>
      <c r="D475" s="45">
        <v>17455.400391</v>
      </c>
      <c r="E475" s="45">
        <v>17511.25</v>
      </c>
      <c r="F475" s="45">
        <v>17511.25</v>
      </c>
      <c r="G475" s="45">
        <v>240800.0</v>
      </c>
      <c r="H475" s="46">
        <f t="shared" si="1"/>
        <v>0.997547565</v>
      </c>
      <c r="I475" s="46">
        <f t="shared" si="2"/>
        <v>-0.002452434964</v>
      </c>
      <c r="J475" s="56">
        <f t="shared" si="3"/>
        <v>-0.2452434964</v>
      </c>
      <c r="L475" s="77"/>
      <c r="M475" s="78"/>
      <c r="N475" s="78"/>
      <c r="O475" s="78"/>
      <c r="P475" s="78"/>
      <c r="Q475" s="78"/>
      <c r="R475" s="78"/>
      <c r="S475" s="78"/>
      <c r="T475" s="78"/>
    </row>
    <row r="476">
      <c r="A476" s="44">
        <v>44981.0</v>
      </c>
      <c r="B476" s="45">
        <v>17591.349609</v>
      </c>
      <c r="C476" s="45">
        <v>17599.75</v>
      </c>
      <c r="D476" s="45">
        <v>17421.800781</v>
      </c>
      <c r="E476" s="45">
        <v>17465.800781</v>
      </c>
      <c r="F476" s="45">
        <v>17465.800781</v>
      </c>
      <c r="G476" s="45">
        <v>209400.0</v>
      </c>
      <c r="H476" s="46">
        <f t="shared" si="1"/>
        <v>0.9974045703</v>
      </c>
      <c r="I476" s="46">
        <f t="shared" si="2"/>
        <v>-0.002595429738</v>
      </c>
      <c r="J476" s="56">
        <f t="shared" si="3"/>
        <v>-0.2595429738</v>
      </c>
      <c r="L476" s="77"/>
      <c r="M476" s="78"/>
      <c r="N476" s="78"/>
      <c r="O476" s="78"/>
      <c r="P476" s="78"/>
      <c r="Q476" s="78"/>
      <c r="R476" s="78"/>
      <c r="S476" s="78"/>
      <c r="T476" s="78"/>
    </row>
    <row r="477">
      <c r="A477" s="44">
        <v>44984.0</v>
      </c>
      <c r="B477" s="45">
        <v>17428.599609</v>
      </c>
      <c r="C477" s="45">
        <v>17451.599609</v>
      </c>
      <c r="D477" s="45">
        <v>17299.0</v>
      </c>
      <c r="E477" s="45">
        <v>17392.699219</v>
      </c>
      <c r="F477" s="45">
        <v>17392.699219</v>
      </c>
      <c r="G477" s="45">
        <v>246400.0</v>
      </c>
      <c r="H477" s="46">
        <f t="shared" si="1"/>
        <v>0.9958145886</v>
      </c>
      <c r="I477" s="46">
        <f t="shared" si="2"/>
        <v>-0.004185411417</v>
      </c>
      <c r="J477" s="56">
        <f t="shared" si="3"/>
        <v>-0.4185411417</v>
      </c>
      <c r="L477" s="77"/>
      <c r="M477" s="78"/>
      <c r="N477" s="78"/>
      <c r="O477" s="78"/>
      <c r="P477" s="78"/>
      <c r="Q477" s="78"/>
      <c r="R477" s="78"/>
      <c r="S477" s="78"/>
      <c r="T477" s="78"/>
    </row>
    <row r="478">
      <c r="A478" s="44">
        <v>44985.0</v>
      </c>
      <c r="B478" s="45">
        <v>17383.25</v>
      </c>
      <c r="C478" s="45">
        <v>17440.449219</v>
      </c>
      <c r="D478" s="45">
        <v>17255.199219</v>
      </c>
      <c r="E478" s="45">
        <v>17303.949219</v>
      </c>
      <c r="F478" s="45">
        <v>17303.949219</v>
      </c>
      <c r="G478" s="45">
        <v>420900.0</v>
      </c>
      <c r="H478" s="46">
        <f t="shared" si="1"/>
        <v>0.9948972843</v>
      </c>
      <c r="I478" s="46">
        <f t="shared" si="2"/>
        <v>-0.005102715736</v>
      </c>
      <c r="J478" s="56">
        <f t="shared" si="3"/>
        <v>-0.5102715736</v>
      </c>
      <c r="L478" s="77"/>
      <c r="M478" s="78"/>
      <c r="N478" s="78"/>
      <c r="O478" s="78"/>
      <c r="P478" s="78"/>
      <c r="Q478" s="78"/>
      <c r="R478" s="78"/>
      <c r="S478" s="78"/>
      <c r="T478" s="78"/>
    </row>
    <row r="479">
      <c r="A479" s="44">
        <v>44986.0</v>
      </c>
      <c r="B479" s="45">
        <v>17360.099609</v>
      </c>
      <c r="C479" s="45">
        <v>17467.75</v>
      </c>
      <c r="D479" s="45">
        <v>17345.25</v>
      </c>
      <c r="E479" s="45">
        <v>17450.900391</v>
      </c>
      <c r="F479" s="45">
        <v>17450.900391</v>
      </c>
      <c r="G479" s="45">
        <v>272900.0</v>
      </c>
      <c r="H479" s="46">
        <f t="shared" si="1"/>
        <v>1.008492349</v>
      </c>
      <c r="I479" s="46">
        <f t="shared" si="2"/>
        <v>0.008492348778</v>
      </c>
      <c r="J479" s="58">
        <f t="shared" si="3"/>
        <v>0.8492348778</v>
      </c>
      <c r="L479" s="77"/>
      <c r="M479" s="78"/>
      <c r="N479" s="78"/>
      <c r="O479" s="78"/>
      <c r="P479" s="78"/>
      <c r="Q479" s="78"/>
      <c r="R479" s="78"/>
      <c r="S479" s="78"/>
      <c r="T479" s="78"/>
    </row>
    <row r="480">
      <c r="A480" s="44">
        <v>44987.0</v>
      </c>
      <c r="B480" s="45">
        <v>17421.5</v>
      </c>
      <c r="C480" s="45">
        <v>17445.800781</v>
      </c>
      <c r="D480" s="45">
        <v>17306.0</v>
      </c>
      <c r="E480" s="45">
        <v>17321.900391</v>
      </c>
      <c r="F480" s="45">
        <v>17321.900391</v>
      </c>
      <c r="G480" s="45">
        <v>310700.0</v>
      </c>
      <c r="H480" s="46">
        <f t="shared" si="1"/>
        <v>0.9926078313</v>
      </c>
      <c r="I480" s="46">
        <f t="shared" si="2"/>
        <v>-0.00739216872</v>
      </c>
      <c r="J480" s="56">
        <f t="shared" si="3"/>
        <v>-0.739216872</v>
      </c>
      <c r="L480" s="77"/>
      <c r="M480" s="78"/>
      <c r="N480" s="78"/>
      <c r="O480" s="78"/>
      <c r="P480" s="78"/>
      <c r="Q480" s="78"/>
      <c r="R480" s="78"/>
      <c r="S480" s="78"/>
      <c r="T480" s="78"/>
    </row>
    <row r="481">
      <c r="A481" s="44">
        <v>44988.0</v>
      </c>
      <c r="B481" s="45">
        <v>17451.25</v>
      </c>
      <c r="C481" s="45">
        <v>17644.75</v>
      </c>
      <c r="D481" s="45">
        <v>17427.699219</v>
      </c>
      <c r="E481" s="45">
        <v>17594.349609</v>
      </c>
      <c r="F481" s="45">
        <v>17594.349609</v>
      </c>
      <c r="G481" s="45">
        <v>356200.0</v>
      </c>
      <c r="H481" s="46">
        <f t="shared" si="1"/>
        <v>1.015728599</v>
      </c>
      <c r="I481" s="46">
        <f t="shared" si="2"/>
        <v>0.01572859859</v>
      </c>
      <c r="J481" s="58">
        <f t="shared" si="3"/>
        <v>1.572859859</v>
      </c>
      <c r="L481" s="77"/>
      <c r="M481" s="78"/>
      <c r="N481" s="78"/>
      <c r="O481" s="78"/>
      <c r="P481" s="78"/>
      <c r="Q481" s="78"/>
      <c r="R481" s="78"/>
      <c r="S481" s="78"/>
      <c r="T481" s="78"/>
    </row>
    <row r="482">
      <c r="A482" s="44">
        <v>44991.0</v>
      </c>
      <c r="B482" s="45">
        <v>17680.349609</v>
      </c>
      <c r="C482" s="45">
        <v>17799.949219</v>
      </c>
      <c r="D482" s="45">
        <v>17671.949219</v>
      </c>
      <c r="E482" s="45">
        <v>17711.449219</v>
      </c>
      <c r="F482" s="45">
        <v>17711.449219</v>
      </c>
      <c r="G482" s="45">
        <v>362800.0</v>
      </c>
      <c r="H482" s="46">
        <f t="shared" si="1"/>
        <v>1.006655524</v>
      </c>
      <c r="I482" s="46">
        <f t="shared" si="2"/>
        <v>0.006655523654</v>
      </c>
      <c r="J482" s="58">
        <f t="shared" si="3"/>
        <v>0.6655523654</v>
      </c>
      <c r="L482" s="77"/>
      <c r="M482" s="78"/>
      <c r="N482" s="78"/>
      <c r="O482" s="78"/>
      <c r="P482" s="78"/>
      <c r="Q482" s="78"/>
      <c r="R482" s="78"/>
      <c r="S482" s="78"/>
      <c r="T482" s="78"/>
    </row>
    <row r="483">
      <c r="A483" s="44">
        <v>44993.0</v>
      </c>
      <c r="B483" s="45">
        <v>17665.75</v>
      </c>
      <c r="C483" s="45">
        <v>17766.5</v>
      </c>
      <c r="D483" s="45">
        <v>17602.25</v>
      </c>
      <c r="E483" s="45">
        <v>17754.400391</v>
      </c>
      <c r="F483" s="45">
        <v>17754.400391</v>
      </c>
      <c r="G483" s="45">
        <v>267000.0</v>
      </c>
      <c r="H483" s="46">
        <f t="shared" si="1"/>
        <v>1.002425051</v>
      </c>
      <c r="I483" s="46">
        <f t="shared" si="2"/>
        <v>0.002425051246</v>
      </c>
      <c r="J483" s="58">
        <f t="shared" si="3"/>
        <v>0.2425051246</v>
      </c>
      <c r="L483" s="40"/>
      <c r="M483" s="40"/>
      <c r="N483" s="40"/>
      <c r="O483" s="40"/>
      <c r="P483" s="40"/>
      <c r="Q483" s="40"/>
      <c r="R483" s="40"/>
      <c r="S483" s="40"/>
      <c r="T483" s="40"/>
    </row>
    <row r="484">
      <c r="A484" s="44">
        <v>44994.0</v>
      </c>
      <c r="B484" s="45">
        <v>17772.050781</v>
      </c>
      <c r="C484" s="45">
        <v>17772.349609</v>
      </c>
      <c r="D484" s="45">
        <v>17573.599609</v>
      </c>
      <c r="E484" s="45">
        <v>17589.599609</v>
      </c>
      <c r="F484" s="45">
        <v>17589.599609</v>
      </c>
      <c r="G484" s="45">
        <v>262400.0</v>
      </c>
      <c r="H484" s="46">
        <f t="shared" si="1"/>
        <v>0.9907177501</v>
      </c>
      <c r="I484" s="46">
        <f t="shared" si="2"/>
        <v>-0.009282249942</v>
      </c>
      <c r="J484" s="56">
        <f t="shared" si="3"/>
        <v>-0.9282249942</v>
      </c>
      <c r="L484" s="77"/>
      <c r="M484" s="78"/>
      <c r="N484" s="78"/>
      <c r="O484" s="78"/>
      <c r="P484" s="78"/>
      <c r="Q484" s="78"/>
      <c r="R484" s="78"/>
      <c r="S484" s="78"/>
      <c r="T484" s="78"/>
    </row>
    <row r="485">
      <c r="A485" s="44">
        <v>44995.0</v>
      </c>
      <c r="B485" s="45">
        <v>17443.800781</v>
      </c>
      <c r="C485" s="45">
        <v>17451.5</v>
      </c>
      <c r="D485" s="45">
        <v>17324.349609</v>
      </c>
      <c r="E485" s="45">
        <v>17412.900391</v>
      </c>
      <c r="F485" s="45">
        <v>17412.900391</v>
      </c>
      <c r="G485" s="45">
        <v>235900.0</v>
      </c>
      <c r="H485" s="46">
        <f t="shared" si="1"/>
        <v>0.9899543354</v>
      </c>
      <c r="I485" s="46">
        <f t="shared" si="2"/>
        <v>-0.01004566459</v>
      </c>
      <c r="J485" s="56">
        <f t="shared" si="3"/>
        <v>-1.004566459</v>
      </c>
      <c r="L485" s="77"/>
      <c r="M485" s="78"/>
      <c r="N485" s="78"/>
      <c r="O485" s="78"/>
      <c r="P485" s="78"/>
      <c r="Q485" s="78"/>
      <c r="R485" s="78"/>
      <c r="S485" s="78"/>
      <c r="T485" s="78"/>
    </row>
    <row r="486">
      <c r="A486" s="44">
        <v>44998.0</v>
      </c>
      <c r="B486" s="45">
        <v>17421.900391</v>
      </c>
      <c r="C486" s="45">
        <v>17529.900391</v>
      </c>
      <c r="D486" s="45">
        <v>17113.449219</v>
      </c>
      <c r="E486" s="45">
        <v>17154.300781</v>
      </c>
      <c r="F486" s="45">
        <v>17154.300781</v>
      </c>
      <c r="G486" s="45">
        <v>254900.0</v>
      </c>
      <c r="H486" s="46">
        <f t="shared" si="1"/>
        <v>0.985148964</v>
      </c>
      <c r="I486" s="46">
        <f t="shared" si="2"/>
        <v>-0.01485103597</v>
      </c>
      <c r="J486" s="56">
        <f t="shared" si="3"/>
        <v>-1.485103597</v>
      </c>
      <c r="L486" s="77"/>
      <c r="M486" s="78"/>
      <c r="N486" s="78"/>
      <c r="O486" s="78"/>
      <c r="P486" s="78"/>
      <c r="Q486" s="78"/>
      <c r="R486" s="78"/>
      <c r="S486" s="78"/>
      <c r="T486" s="78"/>
    </row>
    <row r="487">
      <c r="A487" s="44">
        <v>44999.0</v>
      </c>
      <c r="B487" s="45">
        <v>17160.550781</v>
      </c>
      <c r="C487" s="45">
        <v>17224.650391</v>
      </c>
      <c r="D487" s="45">
        <v>16987.099609</v>
      </c>
      <c r="E487" s="45">
        <v>17043.300781</v>
      </c>
      <c r="F487" s="45">
        <v>17043.300781</v>
      </c>
      <c r="G487" s="45">
        <v>290600.0</v>
      </c>
      <c r="H487" s="46">
        <f t="shared" si="1"/>
        <v>0.9935293195</v>
      </c>
      <c r="I487" s="46">
        <f t="shared" si="2"/>
        <v>-0.006470680526</v>
      </c>
      <c r="J487" s="56">
        <f t="shared" si="3"/>
        <v>-0.6470680526</v>
      </c>
      <c r="L487" s="77"/>
      <c r="M487" s="78"/>
      <c r="N487" s="78"/>
      <c r="O487" s="78"/>
      <c r="P487" s="78"/>
      <c r="Q487" s="78"/>
      <c r="R487" s="78"/>
      <c r="S487" s="78"/>
      <c r="T487" s="78"/>
    </row>
    <row r="488">
      <c r="A488" s="44">
        <v>45000.0</v>
      </c>
      <c r="B488" s="45">
        <v>17166.449219</v>
      </c>
      <c r="C488" s="45">
        <v>17211.349609</v>
      </c>
      <c r="D488" s="45">
        <v>16938.900391</v>
      </c>
      <c r="E488" s="45">
        <v>16972.150391</v>
      </c>
      <c r="F488" s="45">
        <v>16972.150391</v>
      </c>
      <c r="G488" s="45">
        <v>248200.0</v>
      </c>
      <c r="H488" s="46">
        <f t="shared" si="1"/>
        <v>0.9958253163</v>
      </c>
      <c r="I488" s="46">
        <f t="shared" si="2"/>
        <v>-0.004174683702</v>
      </c>
      <c r="J488" s="56">
        <f t="shared" si="3"/>
        <v>-0.4174683702</v>
      </c>
      <c r="L488" s="77"/>
      <c r="M488" s="78"/>
      <c r="N488" s="78"/>
      <c r="O488" s="78"/>
      <c r="P488" s="78"/>
      <c r="Q488" s="78"/>
      <c r="R488" s="78"/>
      <c r="S488" s="78"/>
      <c r="T488" s="78"/>
    </row>
    <row r="489">
      <c r="A489" s="44">
        <v>45001.0</v>
      </c>
      <c r="B489" s="45">
        <v>16994.650391</v>
      </c>
      <c r="C489" s="45">
        <v>17062.449219</v>
      </c>
      <c r="D489" s="45">
        <v>16850.150391</v>
      </c>
      <c r="E489" s="45">
        <v>16985.599609</v>
      </c>
      <c r="F489" s="45">
        <v>16985.599609</v>
      </c>
      <c r="G489" s="45">
        <v>349800.0</v>
      </c>
      <c r="H489" s="46">
        <f t="shared" si="1"/>
        <v>1.000792429</v>
      </c>
      <c r="I489" s="46">
        <f t="shared" si="2"/>
        <v>0.0007924286369</v>
      </c>
      <c r="J489" s="58">
        <f t="shared" si="3"/>
        <v>0.07924286369</v>
      </c>
      <c r="L489" s="77"/>
      <c r="M489" s="78"/>
      <c r="N489" s="78"/>
      <c r="O489" s="78"/>
      <c r="P489" s="78"/>
      <c r="Q489" s="78"/>
      <c r="R489" s="78"/>
      <c r="S489" s="78"/>
      <c r="T489" s="78"/>
    </row>
    <row r="490">
      <c r="A490" s="44">
        <v>45002.0</v>
      </c>
      <c r="B490" s="45">
        <v>17111.800781</v>
      </c>
      <c r="C490" s="45">
        <v>17145.800781</v>
      </c>
      <c r="D490" s="45">
        <v>16958.150391</v>
      </c>
      <c r="E490" s="45">
        <v>17100.050781</v>
      </c>
      <c r="F490" s="45">
        <v>17100.050781</v>
      </c>
      <c r="G490" s="45">
        <v>408100.0</v>
      </c>
      <c r="H490" s="46">
        <f t="shared" si="1"/>
        <v>1.00673813</v>
      </c>
      <c r="I490" s="46">
        <f t="shared" si="2"/>
        <v>0.006738129629</v>
      </c>
      <c r="J490" s="58">
        <f t="shared" si="3"/>
        <v>0.6738129629</v>
      </c>
      <c r="L490" s="77"/>
      <c r="M490" s="78"/>
      <c r="N490" s="78"/>
      <c r="O490" s="78"/>
      <c r="P490" s="78"/>
      <c r="Q490" s="78"/>
      <c r="R490" s="78"/>
      <c r="S490" s="78"/>
      <c r="T490" s="78"/>
    </row>
    <row r="491">
      <c r="A491" s="44">
        <v>45005.0</v>
      </c>
      <c r="B491" s="45">
        <v>17066.599609</v>
      </c>
      <c r="C491" s="45">
        <v>17066.599609</v>
      </c>
      <c r="D491" s="45">
        <v>16828.349609</v>
      </c>
      <c r="E491" s="45">
        <v>16988.400391</v>
      </c>
      <c r="F491" s="45">
        <v>16988.400391</v>
      </c>
      <c r="G491" s="45">
        <v>241800.0</v>
      </c>
      <c r="H491" s="46">
        <f t="shared" si="1"/>
        <v>0.9934707568</v>
      </c>
      <c r="I491" s="46">
        <f t="shared" si="2"/>
        <v>-0.006529243184</v>
      </c>
      <c r="J491" s="56">
        <f t="shared" si="3"/>
        <v>-0.6529243184</v>
      </c>
      <c r="L491" s="77"/>
      <c r="M491" s="78"/>
      <c r="N491" s="78"/>
      <c r="O491" s="78"/>
      <c r="P491" s="78"/>
      <c r="Q491" s="78"/>
      <c r="R491" s="78"/>
      <c r="S491" s="78"/>
      <c r="T491" s="78"/>
    </row>
    <row r="492">
      <c r="A492" s="44">
        <v>45006.0</v>
      </c>
      <c r="B492" s="45">
        <v>17060.400391</v>
      </c>
      <c r="C492" s="45">
        <v>17127.699219</v>
      </c>
      <c r="D492" s="45">
        <v>17016.0</v>
      </c>
      <c r="E492" s="45">
        <v>17107.5</v>
      </c>
      <c r="F492" s="45">
        <v>17107.5</v>
      </c>
      <c r="G492" s="45">
        <v>246700.0</v>
      </c>
      <c r="H492" s="46">
        <f t="shared" si="1"/>
        <v>1.007010643</v>
      </c>
      <c r="I492" s="46">
        <f t="shared" si="2"/>
        <v>0.007010642925</v>
      </c>
      <c r="J492" s="58">
        <f t="shared" si="3"/>
        <v>0.7010642925</v>
      </c>
      <c r="L492" s="77"/>
      <c r="M492" s="78"/>
      <c r="N492" s="78"/>
      <c r="O492" s="78"/>
      <c r="P492" s="78"/>
      <c r="Q492" s="78"/>
      <c r="R492" s="78"/>
      <c r="S492" s="78"/>
      <c r="T492" s="78"/>
    </row>
    <row r="493">
      <c r="A493" s="44">
        <v>45007.0</v>
      </c>
      <c r="B493" s="45">
        <v>17177.449219</v>
      </c>
      <c r="C493" s="45">
        <v>17207.25</v>
      </c>
      <c r="D493" s="45">
        <v>17107.849609</v>
      </c>
      <c r="E493" s="45">
        <v>17151.900391</v>
      </c>
      <c r="F493" s="45">
        <v>17151.900391</v>
      </c>
      <c r="G493" s="45">
        <v>0.0</v>
      </c>
      <c r="H493" s="46">
        <f t="shared" si="1"/>
        <v>1.002595376</v>
      </c>
      <c r="I493" s="46">
        <f t="shared" si="2"/>
        <v>0.002595375771</v>
      </c>
      <c r="J493" s="58">
        <f t="shared" si="3"/>
        <v>0.2595375771</v>
      </c>
      <c r="L493" s="77"/>
      <c r="M493" s="78"/>
      <c r="N493" s="78"/>
      <c r="O493" s="78"/>
      <c r="P493" s="78"/>
      <c r="Q493" s="78"/>
      <c r="R493" s="78"/>
      <c r="S493" s="78"/>
      <c r="T493" s="78"/>
    </row>
    <row r="494">
      <c r="A494" s="44">
        <v>45008.0</v>
      </c>
      <c r="B494" s="45">
        <v>17097.400391</v>
      </c>
      <c r="C494" s="45">
        <v>17205.400391</v>
      </c>
      <c r="D494" s="45">
        <v>17045.300781</v>
      </c>
      <c r="E494" s="45">
        <v>17076.900391</v>
      </c>
      <c r="F494" s="45">
        <v>17076.900391</v>
      </c>
      <c r="G494" s="45">
        <v>219200.0</v>
      </c>
      <c r="H494" s="46">
        <f t="shared" si="1"/>
        <v>0.9956273067</v>
      </c>
      <c r="I494" s="46">
        <f t="shared" si="2"/>
        <v>-0.004372693305</v>
      </c>
      <c r="J494" s="56">
        <f t="shared" si="3"/>
        <v>-0.4372693305</v>
      </c>
      <c r="L494" s="77"/>
      <c r="M494" s="78"/>
      <c r="N494" s="78"/>
      <c r="O494" s="78"/>
      <c r="P494" s="78"/>
      <c r="Q494" s="78"/>
      <c r="R494" s="78"/>
      <c r="S494" s="78"/>
      <c r="T494" s="78"/>
    </row>
    <row r="495">
      <c r="A495" s="44">
        <v>45009.0</v>
      </c>
      <c r="B495" s="45">
        <v>17076.199219</v>
      </c>
      <c r="C495" s="45">
        <v>17109.449219</v>
      </c>
      <c r="D495" s="45">
        <v>16917.349609</v>
      </c>
      <c r="E495" s="45">
        <v>16945.050781</v>
      </c>
      <c r="F495" s="45">
        <v>16945.050781</v>
      </c>
      <c r="G495" s="45">
        <v>228000.0</v>
      </c>
      <c r="H495" s="46">
        <f t="shared" si="1"/>
        <v>0.9922790666</v>
      </c>
      <c r="I495" s="46">
        <f t="shared" si="2"/>
        <v>-0.007720933365</v>
      </c>
      <c r="J495" s="56">
        <f t="shared" si="3"/>
        <v>-0.7720933365</v>
      </c>
      <c r="L495" s="77"/>
      <c r="M495" s="78"/>
      <c r="N495" s="78"/>
      <c r="O495" s="78"/>
      <c r="P495" s="78"/>
      <c r="Q495" s="78"/>
      <c r="R495" s="78"/>
      <c r="S495" s="78"/>
      <c r="T495" s="78"/>
    </row>
    <row r="496">
      <c r="A496" s="44">
        <v>45012.0</v>
      </c>
      <c r="B496" s="45">
        <v>16984.300781</v>
      </c>
      <c r="C496" s="45">
        <v>17091.0</v>
      </c>
      <c r="D496" s="45">
        <v>16918.550781</v>
      </c>
      <c r="E496" s="45">
        <v>16985.699219</v>
      </c>
      <c r="F496" s="45">
        <v>16985.699219</v>
      </c>
      <c r="G496" s="45">
        <v>218400.0</v>
      </c>
      <c r="H496" s="46">
        <f t="shared" si="1"/>
        <v>1.002398838</v>
      </c>
      <c r="I496" s="46">
        <f t="shared" si="2"/>
        <v>0.00239883837</v>
      </c>
      <c r="J496" s="58">
        <f t="shared" si="3"/>
        <v>0.239883837</v>
      </c>
      <c r="L496" s="77"/>
      <c r="M496" s="78"/>
      <c r="N496" s="78"/>
      <c r="O496" s="78"/>
      <c r="P496" s="78"/>
      <c r="Q496" s="78"/>
      <c r="R496" s="78"/>
      <c r="S496" s="78"/>
      <c r="T496" s="78"/>
    </row>
    <row r="497">
      <c r="A497" s="44">
        <v>45013.0</v>
      </c>
      <c r="B497" s="45">
        <v>17031.75</v>
      </c>
      <c r="C497" s="45">
        <v>17061.75</v>
      </c>
      <c r="D497" s="45">
        <v>16913.75</v>
      </c>
      <c r="E497" s="45">
        <v>16951.699219</v>
      </c>
      <c r="F497" s="45">
        <v>16951.699219</v>
      </c>
      <c r="G497" s="45">
        <v>238800.0</v>
      </c>
      <c r="H497" s="46">
        <f t="shared" si="1"/>
        <v>0.9979983161</v>
      </c>
      <c r="I497" s="46">
        <f t="shared" si="2"/>
        <v>-0.002001683861</v>
      </c>
      <c r="J497" s="56">
        <f t="shared" si="3"/>
        <v>-0.2001683861</v>
      </c>
      <c r="L497" s="77"/>
      <c r="M497" s="78"/>
      <c r="N497" s="78"/>
      <c r="O497" s="78"/>
      <c r="P497" s="78"/>
      <c r="Q497" s="78"/>
      <c r="R497" s="78"/>
      <c r="S497" s="78"/>
      <c r="T497" s="78"/>
    </row>
    <row r="498">
      <c r="A498" s="44">
        <v>45014.0</v>
      </c>
      <c r="B498" s="45">
        <v>16977.300781</v>
      </c>
      <c r="C498" s="45">
        <v>17126.150391</v>
      </c>
      <c r="D498" s="45">
        <v>16940.599609</v>
      </c>
      <c r="E498" s="45">
        <v>17080.699219</v>
      </c>
      <c r="F498" s="45">
        <v>17080.699219</v>
      </c>
      <c r="G498" s="45">
        <v>345900.0</v>
      </c>
      <c r="H498" s="46">
        <f t="shared" si="1"/>
        <v>1.007609857</v>
      </c>
      <c r="I498" s="46">
        <f t="shared" si="2"/>
        <v>0.007609856589</v>
      </c>
      <c r="J498" s="58">
        <f t="shared" si="3"/>
        <v>0.7609856589</v>
      </c>
      <c r="L498" s="77"/>
      <c r="M498" s="78"/>
      <c r="N498" s="78"/>
      <c r="O498" s="78"/>
      <c r="P498" s="78"/>
      <c r="Q498" s="78"/>
      <c r="R498" s="78"/>
      <c r="S498" s="78"/>
      <c r="T498" s="78"/>
    </row>
    <row r="499">
      <c r="A499" s="44">
        <v>45016.0</v>
      </c>
      <c r="B499" s="45">
        <v>17210.349609</v>
      </c>
      <c r="C499" s="45">
        <v>17381.599609</v>
      </c>
      <c r="D499" s="45">
        <v>17204.650391</v>
      </c>
      <c r="E499" s="45">
        <v>17359.75</v>
      </c>
      <c r="F499" s="45">
        <v>17359.75</v>
      </c>
      <c r="G499" s="45">
        <v>263900.0</v>
      </c>
      <c r="H499" s="46">
        <f t="shared" si="1"/>
        <v>1.016337199</v>
      </c>
      <c r="I499" s="46">
        <f t="shared" si="2"/>
        <v>0.01633719893</v>
      </c>
      <c r="J499" s="58">
        <f t="shared" si="3"/>
        <v>1.633719893</v>
      </c>
      <c r="L499" s="77"/>
      <c r="M499" s="78"/>
      <c r="N499" s="78"/>
      <c r="O499" s="78"/>
      <c r="P499" s="78"/>
      <c r="Q499" s="78"/>
      <c r="R499" s="78"/>
      <c r="S499" s="78"/>
      <c r="T499" s="78"/>
    </row>
    <row r="500">
      <c r="A500" s="44">
        <v>45019.0</v>
      </c>
      <c r="B500" s="45">
        <v>17427.949219</v>
      </c>
      <c r="C500" s="45">
        <v>17428.050781</v>
      </c>
      <c r="D500" s="45">
        <v>17312.75</v>
      </c>
      <c r="E500" s="45">
        <v>17398.050781</v>
      </c>
      <c r="F500" s="45">
        <v>17398.050781</v>
      </c>
      <c r="G500" s="45">
        <v>230200.0</v>
      </c>
      <c r="H500" s="46">
        <f t="shared" si="1"/>
        <v>1.002206298</v>
      </c>
      <c r="I500" s="46">
        <f t="shared" si="2"/>
        <v>0.002206297959</v>
      </c>
      <c r="J500" s="58">
        <f t="shared" si="3"/>
        <v>0.2206297959</v>
      </c>
      <c r="L500" s="77"/>
      <c r="M500" s="78"/>
      <c r="N500" s="78"/>
      <c r="O500" s="78"/>
      <c r="P500" s="78"/>
      <c r="Q500" s="78"/>
      <c r="R500" s="78"/>
      <c r="S500" s="78"/>
      <c r="T500" s="78"/>
    </row>
    <row r="501">
      <c r="A501" s="44">
        <v>45021.0</v>
      </c>
      <c r="B501" s="45">
        <v>17422.300781</v>
      </c>
      <c r="C501" s="45">
        <v>17570.550781</v>
      </c>
      <c r="D501" s="45">
        <v>17402.699219</v>
      </c>
      <c r="E501" s="45">
        <v>17557.050781</v>
      </c>
      <c r="F501" s="45">
        <v>17557.050781</v>
      </c>
      <c r="G501" s="45">
        <v>248300.0</v>
      </c>
      <c r="H501" s="46">
        <f t="shared" si="1"/>
        <v>1.009138955</v>
      </c>
      <c r="I501" s="46">
        <f t="shared" si="2"/>
        <v>0.009138954817</v>
      </c>
      <c r="J501" s="58">
        <f t="shared" si="3"/>
        <v>0.9138954817</v>
      </c>
      <c r="L501" s="77"/>
      <c r="M501" s="78"/>
      <c r="N501" s="78"/>
      <c r="O501" s="78"/>
      <c r="P501" s="78"/>
      <c r="Q501" s="78"/>
      <c r="R501" s="78"/>
      <c r="S501" s="78"/>
      <c r="T501" s="78"/>
    </row>
    <row r="502">
      <c r="A502" s="44">
        <v>45022.0</v>
      </c>
      <c r="B502" s="45">
        <v>17533.849609</v>
      </c>
      <c r="C502" s="45">
        <v>17638.699219</v>
      </c>
      <c r="D502" s="45">
        <v>17502.849609</v>
      </c>
      <c r="E502" s="45">
        <v>17599.150391</v>
      </c>
      <c r="F502" s="45">
        <v>17599.150391</v>
      </c>
      <c r="G502" s="45">
        <v>242700.0</v>
      </c>
      <c r="H502" s="46">
        <f t="shared" si="1"/>
        <v>1.002397875</v>
      </c>
      <c r="I502" s="46">
        <f t="shared" si="2"/>
        <v>0.002397874821</v>
      </c>
      <c r="J502" s="58">
        <f t="shared" si="3"/>
        <v>0.2397874821</v>
      </c>
      <c r="L502" s="77"/>
      <c r="M502" s="78"/>
      <c r="N502" s="78"/>
      <c r="O502" s="78"/>
      <c r="P502" s="78"/>
      <c r="Q502" s="78"/>
      <c r="R502" s="78"/>
      <c r="S502" s="78"/>
      <c r="T502" s="78"/>
    </row>
    <row r="503">
      <c r="A503" s="44">
        <v>45026.0</v>
      </c>
      <c r="B503" s="45">
        <v>17634.900391</v>
      </c>
      <c r="C503" s="45">
        <v>17694.099609</v>
      </c>
      <c r="D503" s="45">
        <v>17597.949219</v>
      </c>
      <c r="E503" s="45">
        <v>17624.050781</v>
      </c>
      <c r="F503" s="45">
        <v>17624.050781</v>
      </c>
      <c r="G503" s="45">
        <v>254800.0</v>
      </c>
      <c r="H503" s="46">
        <f t="shared" si="1"/>
        <v>1.001414863</v>
      </c>
      <c r="I503" s="46">
        <f t="shared" si="2"/>
        <v>0.001414863186</v>
      </c>
      <c r="J503" s="58">
        <f t="shared" si="3"/>
        <v>0.1414863186</v>
      </c>
      <c r="L503" s="77"/>
      <c r="M503" s="78"/>
      <c r="N503" s="78"/>
      <c r="O503" s="78"/>
      <c r="P503" s="78"/>
      <c r="Q503" s="78"/>
      <c r="R503" s="78"/>
      <c r="S503" s="78"/>
      <c r="T503" s="78"/>
    </row>
    <row r="504">
      <c r="A504" s="44">
        <v>45027.0</v>
      </c>
      <c r="B504" s="45">
        <v>17704.800781</v>
      </c>
      <c r="C504" s="45">
        <v>17748.75</v>
      </c>
      <c r="D504" s="45">
        <v>17655.150391</v>
      </c>
      <c r="E504" s="45">
        <v>17722.300781</v>
      </c>
      <c r="F504" s="45">
        <v>17722.300781</v>
      </c>
      <c r="G504" s="45">
        <v>304300.0</v>
      </c>
      <c r="H504" s="46">
        <f t="shared" si="1"/>
        <v>1.005574768</v>
      </c>
      <c r="I504" s="46">
        <f t="shared" si="2"/>
        <v>0.005574768322</v>
      </c>
      <c r="J504" s="58">
        <f t="shared" si="3"/>
        <v>0.5574768322</v>
      </c>
      <c r="L504" s="77"/>
      <c r="M504" s="78"/>
      <c r="N504" s="78"/>
      <c r="O504" s="78"/>
      <c r="P504" s="78"/>
      <c r="Q504" s="78"/>
      <c r="R504" s="78"/>
      <c r="S504" s="78"/>
      <c r="T504" s="78"/>
    </row>
    <row r="505">
      <c r="A505" s="44">
        <v>45028.0</v>
      </c>
      <c r="B505" s="45">
        <v>17759.550781</v>
      </c>
      <c r="C505" s="45">
        <v>17825.75</v>
      </c>
      <c r="D505" s="45">
        <v>17717.25</v>
      </c>
      <c r="E505" s="45">
        <v>17812.400391</v>
      </c>
      <c r="F505" s="45">
        <v>17812.400391</v>
      </c>
      <c r="G505" s="45">
        <v>232800.0</v>
      </c>
      <c r="H505" s="46">
        <f t="shared" si="1"/>
        <v>1.005083968</v>
      </c>
      <c r="I505" s="46">
        <f t="shared" si="2"/>
        <v>0.005083967997</v>
      </c>
      <c r="J505" s="58">
        <f t="shared" si="3"/>
        <v>0.5083967997</v>
      </c>
      <c r="L505" s="77"/>
      <c r="M505" s="78"/>
      <c r="N505" s="78"/>
      <c r="O505" s="78"/>
      <c r="P505" s="78"/>
      <c r="Q505" s="78"/>
      <c r="R505" s="78"/>
      <c r="S505" s="78"/>
      <c r="T505" s="78"/>
    </row>
    <row r="506">
      <c r="A506" s="44">
        <v>45029.0</v>
      </c>
      <c r="B506" s="45">
        <v>17807.300781</v>
      </c>
      <c r="C506" s="45">
        <v>17842.150391</v>
      </c>
      <c r="D506" s="45">
        <v>17729.650391</v>
      </c>
      <c r="E506" s="45">
        <v>17828.0</v>
      </c>
      <c r="F506" s="45">
        <v>17828.0</v>
      </c>
      <c r="G506" s="45">
        <v>285800.0</v>
      </c>
      <c r="H506" s="46">
        <f t="shared" si="1"/>
        <v>1.000875772</v>
      </c>
      <c r="I506" s="46">
        <f t="shared" si="2"/>
        <v>0.0008757724202</v>
      </c>
      <c r="J506" s="58">
        <f t="shared" si="3"/>
        <v>0.08757724202</v>
      </c>
      <c r="L506" s="77"/>
      <c r="M506" s="78"/>
      <c r="N506" s="78"/>
      <c r="O506" s="78"/>
      <c r="P506" s="78"/>
      <c r="Q506" s="78"/>
      <c r="R506" s="78"/>
      <c r="S506" s="78"/>
      <c r="T506" s="78"/>
    </row>
    <row r="507">
      <c r="A507" s="44">
        <v>45033.0</v>
      </c>
      <c r="B507" s="45">
        <v>17863.0</v>
      </c>
      <c r="C507" s="45">
        <v>17863.0</v>
      </c>
      <c r="D507" s="45">
        <v>17574.050781</v>
      </c>
      <c r="E507" s="45">
        <v>17706.849609</v>
      </c>
      <c r="F507" s="45">
        <v>17706.849609</v>
      </c>
      <c r="G507" s="45">
        <v>357400.0</v>
      </c>
      <c r="H507" s="46">
        <f t="shared" si="1"/>
        <v>0.9932044878</v>
      </c>
      <c r="I507" s="46">
        <f t="shared" si="2"/>
        <v>-0.006795512172</v>
      </c>
      <c r="J507" s="56">
        <f t="shared" si="3"/>
        <v>-0.6795512172</v>
      </c>
      <c r="L507" s="77"/>
      <c r="M507" s="78"/>
      <c r="N507" s="78"/>
      <c r="O507" s="78"/>
      <c r="P507" s="78"/>
      <c r="Q507" s="78"/>
      <c r="R507" s="78"/>
      <c r="S507" s="78"/>
      <c r="T507" s="78"/>
    </row>
    <row r="508">
      <c r="A508" s="44">
        <v>45034.0</v>
      </c>
      <c r="B508" s="45">
        <v>17766.599609</v>
      </c>
      <c r="C508" s="45">
        <v>17766.599609</v>
      </c>
      <c r="D508" s="45">
        <v>17610.199219</v>
      </c>
      <c r="E508" s="45">
        <v>17660.150391</v>
      </c>
      <c r="F508" s="45">
        <v>17660.150391</v>
      </c>
      <c r="G508" s="45">
        <v>258900.0</v>
      </c>
      <c r="H508" s="46">
        <f t="shared" si="1"/>
        <v>0.9973626467</v>
      </c>
      <c r="I508" s="46">
        <f t="shared" si="2"/>
        <v>-0.002637353286</v>
      </c>
      <c r="J508" s="56">
        <f t="shared" si="3"/>
        <v>-0.2637353286</v>
      </c>
      <c r="L508" s="77"/>
      <c r="M508" s="78"/>
      <c r="N508" s="78"/>
      <c r="O508" s="78"/>
      <c r="P508" s="78"/>
      <c r="Q508" s="78"/>
      <c r="R508" s="78"/>
      <c r="S508" s="78"/>
      <c r="T508" s="78"/>
    </row>
    <row r="509">
      <c r="A509" s="44">
        <v>45035.0</v>
      </c>
      <c r="B509" s="45">
        <v>17653.349609</v>
      </c>
      <c r="C509" s="45">
        <v>17666.150391</v>
      </c>
      <c r="D509" s="45">
        <v>17579.849609</v>
      </c>
      <c r="E509" s="45">
        <v>17618.75</v>
      </c>
      <c r="F509" s="45">
        <v>17618.75</v>
      </c>
      <c r="G509" s="45">
        <v>281500.0</v>
      </c>
      <c r="H509" s="46">
        <f t="shared" si="1"/>
        <v>0.997655717</v>
      </c>
      <c r="I509" s="46">
        <f t="shared" si="2"/>
        <v>-0.002344283037</v>
      </c>
      <c r="J509" s="56">
        <f t="shared" si="3"/>
        <v>-0.2344283037</v>
      </c>
      <c r="L509" s="77"/>
      <c r="M509" s="78"/>
      <c r="N509" s="78"/>
      <c r="O509" s="78"/>
      <c r="P509" s="78"/>
      <c r="Q509" s="78"/>
      <c r="R509" s="78"/>
      <c r="S509" s="78"/>
      <c r="T509" s="78"/>
    </row>
    <row r="510">
      <c r="A510" s="44">
        <v>45036.0</v>
      </c>
      <c r="B510" s="45">
        <v>17638.599609</v>
      </c>
      <c r="C510" s="45">
        <v>17684.449219</v>
      </c>
      <c r="D510" s="45">
        <v>17584.349609</v>
      </c>
      <c r="E510" s="45">
        <v>17624.449219</v>
      </c>
      <c r="F510" s="45">
        <v>17624.449219</v>
      </c>
      <c r="G510" s="45">
        <v>215100.0</v>
      </c>
      <c r="H510" s="46">
        <f t="shared" si="1"/>
        <v>1.000323475</v>
      </c>
      <c r="I510" s="46">
        <f t="shared" si="2"/>
        <v>0.0003234746506</v>
      </c>
      <c r="J510" s="58">
        <f t="shared" si="3"/>
        <v>0.03234746506</v>
      </c>
      <c r="L510" s="77"/>
      <c r="M510" s="78"/>
      <c r="N510" s="78"/>
      <c r="O510" s="78"/>
      <c r="P510" s="78"/>
      <c r="Q510" s="78"/>
      <c r="R510" s="78"/>
      <c r="S510" s="78"/>
      <c r="T510" s="78"/>
    </row>
    <row r="511">
      <c r="A511" s="44">
        <v>45037.0</v>
      </c>
      <c r="B511" s="45">
        <v>17639.75</v>
      </c>
      <c r="C511" s="45">
        <v>17663.199219</v>
      </c>
      <c r="D511" s="45">
        <v>17553.949219</v>
      </c>
      <c r="E511" s="45">
        <v>17624.050781</v>
      </c>
      <c r="F511" s="45">
        <v>17624.050781</v>
      </c>
      <c r="G511" s="45">
        <v>230200.0</v>
      </c>
      <c r="H511" s="46">
        <f t="shared" si="1"/>
        <v>0.9999773929</v>
      </c>
      <c r="I511" s="46">
        <f t="shared" si="2"/>
        <v>-0.00002260711782</v>
      </c>
      <c r="J511" s="56">
        <f t="shared" si="3"/>
        <v>-0.002260711782</v>
      </c>
      <c r="L511" s="77"/>
      <c r="M511" s="78"/>
      <c r="N511" s="78"/>
      <c r="O511" s="78"/>
      <c r="P511" s="78"/>
      <c r="Q511" s="78"/>
      <c r="R511" s="78"/>
      <c r="S511" s="78"/>
      <c r="T511" s="78"/>
    </row>
    <row r="512">
      <c r="A512" s="44">
        <v>45040.0</v>
      </c>
      <c r="B512" s="45">
        <v>17707.550781</v>
      </c>
      <c r="C512" s="45">
        <v>17754.5</v>
      </c>
      <c r="D512" s="45">
        <v>17612.5</v>
      </c>
      <c r="E512" s="45">
        <v>17743.400391</v>
      </c>
      <c r="F512" s="45">
        <v>17743.400391</v>
      </c>
      <c r="G512" s="45">
        <v>255700.0</v>
      </c>
      <c r="H512" s="46">
        <f t="shared" si="1"/>
        <v>1.006771974</v>
      </c>
      <c r="I512" s="46">
        <f t="shared" si="2"/>
        <v>0.006771973792</v>
      </c>
      <c r="J512" s="58">
        <f t="shared" si="3"/>
        <v>0.6771973792</v>
      </c>
      <c r="L512" s="77"/>
      <c r="M512" s="78"/>
      <c r="N512" s="78"/>
      <c r="O512" s="78"/>
      <c r="P512" s="78"/>
      <c r="Q512" s="78"/>
      <c r="R512" s="78"/>
      <c r="S512" s="78"/>
      <c r="T512" s="78"/>
    </row>
    <row r="513">
      <c r="A513" s="44">
        <v>45041.0</v>
      </c>
      <c r="B513" s="45">
        <v>17761.550781</v>
      </c>
      <c r="C513" s="45">
        <v>17807.449219</v>
      </c>
      <c r="D513" s="45">
        <v>17716.849609</v>
      </c>
      <c r="E513" s="45">
        <v>17769.25</v>
      </c>
      <c r="F513" s="45">
        <v>17769.25</v>
      </c>
      <c r="G513" s="45">
        <v>297400.0</v>
      </c>
      <c r="H513" s="46">
        <f t="shared" si="1"/>
        <v>1.001456858</v>
      </c>
      <c r="I513" s="46">
        <f t="shared" si="2"/>
        <v>0.001456857673</v>
      </c>
      <c r="J513" s="58">
        <f t="shared" si="3"/>
        <v>0.1456857673</v>
      </c>
      <c r="L513" s="77"/>
      <c r="M513" s="78"/>
      <c r="N513" s="78"/>
      <c r="O513" s="78"/>
      <c r="P513" s="78"/>
      <c r="Q513" s="78"/>
      <c r="R513" s="78"/>
      <c r="S513" s="78"/>
      <c r="T513" s="78"/>
    </row>
    <row r="514">
      <c r="A514" s="44">
        <v>45042.0</v>
      </c>
      <c r="B514" s="45">
        <v>17767.300781</v>
      </c>
      <c r="C514" s="45">
        <v>17827.75</v>
      </c>
      <c r="D514" s="45">
        <v>17711.199219</v>
      </c>
      <c r="E514" s="45">
        <v>17813.599609</v>
      </c>
      <c r="F514" s="45">
        <v>17813.599609</v>
      </c>
      <c r="G514" s="45">
        <v>233000.0</v>
      </c>
      <c r="H514" s="46">
        <f t="shared" si="1"/>
        <v>1.002495863</v>
      </c>
      <c r="I514" s="46">
        <f t="shared" si="2"/>
        <v>0.00249586274</v>
      </c>
      <c r="J514" s="58">
        <f t="shared" si="3"/>
        <v>0.249586274</v>
      </c>
      <c r="L514" s="77"/>
      <c r="M514" s="78"/>
      <c r="N514" s="78"/>
      <c r="O514" s="78"/>
      <c r="P514" s="78"/>
      <c r="Q514" s="78"/>
      <c r="R514" s="78"/>
      <c r="S514" s="78"/>
      <c r="T514" s="78"/>
    </row>
    <row r="515">
      <c r="A515" s="44">
        <v>45043.0</v>
      </c>
      <c r="B515" s="45">
        <v>17813.099609</v>
      </c>
      <c r="C515" s="45">
        <v>17931.599609</v>
      </c>
      <c r="D515" s="45">
        <v>17797.900391</v>
      </c>
      <c r="E515" s="45">
        <v>17915.050781</v>
      </c>
      <c r="F515" s="45">
        <v>17915.050781</v>
      </c>
      <c r="G515" s="45">
        <v>241400.0</v>
      </c>
      <c r="H515" s="46">
        <f t="shared" si="1"/>
        <v>1.005695153</v>
      </c>
      <c r="I515" s="46">
        <f t="shared" si="2"/>
        <v>0.005695152817</v>
      </c>
      <c r="J515" s="58">
        <f t="shared" si="3"/>
        <v>0.5695152817</v>
      </c>
      <c r="L515" s="77"/>
      <c r="M515" s="78"/>
      <c r="N515" s="78"/>
      <c r="O515" s="78"/>
      <c r="P515" s="78"/>
      <c r="Q515" s="78"/>
      <c r="R515" s="78"/>
      <c r="S515" s="78"/>
      <c r="T515" s="78"/>
    </row>
    <row r="516">
      <c r="A516" s="44">
        <v>45044.0</v>
      </c>
      <c r="B516" s="45">
        <v>17950.400391</v>
      </c>
      <c r="C516" s="45">
        <v>18089.150391</v>
      </c>
      <c r="D516" s="45">
        <v>17885.300781</v>
      </c>
      <c r="E516" s="45">
        <v>18065.0</v>
      </c>
      <c r="F516" s="45">
        <v>18065.0</v>
      </c>
      <c r="G516" s="45">
        <v>290300.0</v>
      </c>
      <c r="H516" s="46">
        <f t="shared" si="1"/>
        <v>1.008370014</v>
      </c>
      <c r="I516" s="46">
        <f t="shared" si="2"/>
        <v>0.008370013618</v>
      </c>
      <c r="J516" s="58">
        <f t="shared" si="3"/>
        <v>0.8370013618</v>
      </c>
      <c r="L516" s="77"/>
      <c r="M516" s="78"/>
      <c r="N516" s="78"/>
      <c r="O516" s="78"/>
      <c r="P516" s="78"/>
      <c r="Q516" s="78"/>
      <c r="R516" s="78"/>
      <c r="S516" s="78"/>
      <c r="T516" s="78"/>
    </row>
    <row r="517">
      <c r="A517" s="44">
        <v>45048.0</v>
      </c>
      <c r="B517" s="45">
        <v>18124.800781</v>
      </c>
      <c r="C517" s="45">
        <v>18180.25</v>
      </c>
      <c r="D517" s="45">
        <v>18101.75</v>
      </c>
      <c r="E517" s="45">
        <v>18147.650391</v>
      </c>
      <c r="F517" s="45">
        <v>18147.650391</v>
      </c>
      <c r="G517" s="45">
        <v>265200.0</v>
      </c>
      <c r="H517" s="46">
        <f t="shared" si="1"/>
        <v>1.004575167</v>
      </c>
      <c r="I517" s="46">
        <f t="shared" si="2"/>
        <v>0.004575166953</v>
      </c>
      <c r="J517" s="58">
        <f t="shared" si="3"/>
        <v>0.4575166953</v>
      </c>
      <c r="L517" s="77"/>
      <c r="M517" s="78"/>
      <c r="N517" s="78"/>
      <c r="O517" s="78"/>
      <c r="P517" s="78"/>
      <c r="Q517" s="78"/>
      <c r="R517" s="78"/>
      <c r="S517" s="78"/>
      <c r="T517" s="78"/>
    </row>
    <row r="518">
      <c r="A518" s="44">
        <v>45049.0</v>
      </c>
      <c r="B518" s="45">
        <v>18113.800781</v>
      </c>
      <c r="C518" s="45">
        <v>18116.349609</v>
      </c>
      <c r="D518" s="45">
        <v>18042.400391</v>
      </c>
      <c r="E518" s="45">
        <v>18089.849609</v>
      </c>
      <c r="F518" s="45">
        <v>18089.849609</v>
      </c>
      <c r="G518" s="45">
        <v>226200.0</v>
      </c>
      <c r="H518" s="46">
        <f t="shared" si="1"/>
        <v>0.9968149716</v>
      </c>
      <c r="I518" s="46">
        <f t="shared" si="2"/>
        <v>-0.003185028406</v>
      </c>
      <c r="J518" s="56">
        <f t="shared" si="3"/>
        <v>-0.3185028406</v>
      </c>
      <c r="L518" s="77"/>
      <c r="M518" s="78"/>
      <c r="N518" s="78"/>
      <c r="O518" s="78"/>
      <c r="P518" s="78"/>
      <c r="Q518" s="78"/>
      <c r="R518" s="78"/>
      <c r="S518" s="78"/>
      <c r="T518" s="78"/>
    </row>
    <row r="519">
      <c r="A519" s="44">
        <v>45050.0</v>
      </c>
      <c r="B519" s="45">
        <v>18081.0</v>
      </c>
      <c r="C519" s="45">
        <v>18267.449219</v>
      </c>
      <c r="D519" s="45">
        <v>18066.699219</v>
      </c>
      <c r="E519" s="45">
        <v>18255.800781</v>
      </c>
      <c r="F519" s="45">
        <v>18255.800781</v>
      </c>
      <c r="G519" s="45">
        <v>226600.0</v>
      </c>
      <c r="H519" s="46">
        <f t="shared" si="1"/>
        <v>1.009173718</v>
      </c>
      <c r="I519" s="46">
        <f t="shared" si="2"/>
        <v>0.009173717614</v>
      </c>
      <c r="J519" s="58">
        <f t="shared" si="3"/>
        <v>0.9173717614</v>
      </c>
      <c r="L519" s="77"/>
      <c r="M519" s="78"/>
      <c r="N519" s="78"/>
      <c r="O519" s="78"/>
      <c r="P519" s="78"/>
      <c r="Q519" s="78"/>
      <c r="R519" s="78"/>
      <c r="S519" s="78"/>
      <c r="T519" s="78"/>
    </row>
    <row r="520">
      <c r="A520" s="44">
        <v>45051.0</v>
      </c>
      <c r="B520" s="45">
        <v>18117.300781</v>
      </c>
      <c r="C520" s="45">
        <v>18216.949219</v>
      </c>
      <c r="D520" s="45">
        <v>18055.449219</v>
      </c>
      <c r="E520" s="45">
        <v>18069.0</v>
      </c>
      <c r="F520" s="45">
        <v>18069.0</v>
      </c>
      <c r="G520" s="45">
        <v>239700.0</v>
      </c>
      <c r="H520" s="46">
        <f t="shared" si="1"/>
        <v>0.9897675931</v>
      </c>
      <c r="I520" s="46">
        <f t="shared" si="2"/>
        <v>-0.01023240685</v>
      </c>
      <c r="J520" s="56">
        <f t="shared" si="3"/>
        <v>-1.023240685</v>
      </c>
      <c r="L520" s="40"/>
      <c r="M520" s="40"/>
      <c r="N520" s="40"/>
      <c r="O520" s="40"/>
      <c r="P520" s="40"/>
      <c r="Q520" s="40"/>
      <c r="R520" s="40"/>
      <c r="S520" s="40"/>
      <c r="T520" s="40"/>
    </row>
    <row r="521">
      <c r="A521" s="44">
        <v>45054.0</v>
      </c>
      <c r="B521" s="45">
        <v>18120.599609</v>
      </c>
      <c r="C521" s="45">
        <v>18286.949219</v>
      </c>
      <c r="D521" s="45">
        <v>18100.300781</v>
      </c>
      <c r="E521" s="45">
        <v>18264.400391</v>
      </c>
      <c r="F521" s="45">
        <v>18264.400391</v>
      </c>
      <c r="G521" s="45">
        <v>228400.0</v>
      </c>
      <c r="H521" s="46">
        <f t="shared" si="1"/>
        <v>1.010814123</v>
      </c>
      <c r="I521" s="46">
        <f t="shared" si="2"/>
        <v>0.01081412314</v>
      </c>
      <c r="J521" s="58">
        <f t="shared" si="3"/>
        <v>1.081412314</v>
      </c>
      <c r="L521" s="77"/>
      <c r="M521" s="78"/>
      <c r="N521" s="78"/>
      <c r="O521" s="78"/>
      <c r="P521" s="78"/>
      <c r="Q521" s="78"/>
      <c r="R521" s="78"/>
      <c r="S521" s="78"/>
      <c r="T521" s="78"/>
    </row>
    <row r="522">
      <c r="A522" s="44">
        <v>45055.0</v>
      </c>
      <c r="B522" s="45">
        <v>18303.400391</v>
      </c>
      <c r="C522" s="45">
        <v>18344.199219</v>
      </c>
      <c r="D522" s="45">
        <v>18229.650391</v>
      </c>
      <c r="E522" s="45">
        <v>18265.949219</v>
      </c>
      <c r="F522" s="45">
        <v>18265.949219</v>
      </c>
      <c r="G522" s="45">
        <v>245400.0</v>
      </c>
      <c r="H522" s="46">
        <f t="shared" si="1"/>
        <v>1.0000848</v>
      </c>
      <c r="I522" s="46">
        <f t="shared" si="2"/>
        <v>0.00008480037487</v>
      </c>
      <c r="J522" s="58">
        <f t="shared" si="3"/>
        <v>0.008480037487</v>
      </c>
      <c r="L522" s="77"/>
      <c r="M522" s="78"/>
      <c r="N522" s="78"/>
      <c r="O522" s="78"/>
      <c r="P522" s="78"/>
      <c r="Q522" s="78"/>
      <c r="R522" s="78"/>
      <c r="S522" s="78"/>
      <c r="T522" s="78"/>
    </row>
    <row r="523">
      <c r="A523" s="44">
        <v>45056.0</v>
      </c>
      <c r="B523" s="45">
        <v>18313.599609</v>
      </c>
      <c r="C523" s="45">
        <v>18326.75</v>
      </c>
      <c r="D523" s="45">
        <v>18211.949219</v>
      </c>
      <c r="E523" s="45">
        <v>18315.099609</v>
      </c>
      <c r="F523" s="45">
        <v>18315.099609</v>
      </c>
      <c r="G523" s="45">
        <v>220500.0</v>
      </c>
      <c r="H523" s="46">
        <f t="shared" si="1"/>
        <v>1.00269082</v>
      </c>
      <c r="I523" s="46">
        <f t="shared" si="2"/>
        <v>0.002690820467</v>
      </c>
      <c r="J523" s="58">
        <f t="shared" si="3"/>
        <v>0.2690820467</v>
      </c>
      <c r="L523" s="77"/>
      <c r="M523" s="78"/>
      <c r="N523" s="78"/>
      <c r="O523" s="78"/>
      <c r="P523" s="78"/>
      <c r="Q523" s="78"/>
      <c r="R523" s="78"/>
      <c r="S523" s="78"/>
      <c r="T523" s="78"/>
    </row>
    <row r="524">
      <c r="A524" s="44">
        <v>45057.0</v>
      </c>
      <c r="B524" s="45">
        <v>18357.800781</v>
      </c>
      <c r="C524" s="45">
        <v>18389.699219</v>
      </c>
      <c r="D524" s="45">
        <v>18270.400391</v>
      </c>
      <c r="E524" s="45">
        <v>18297.0</v>
      </c>
      <c r="F524" s="45">
        <v>18297.0</v>
      </c>
      <c r="G524" s="45">
        <v>248900.0</v>
      </c>
      <c r="H524" s="46">
        <f t="shared" si="1"/>
        <v>0.9990117657</v>
      </c>
      <c r="I524" s="46">
        <f t="shared" si="2"/>
        <v>-0.000988234265</v>
      </c>
      <c r="J524" s="56">
        <f t="shared" si="3"/>
        <v>-0.0988234265</v>
      </c>
      <c r="L524" s="77"/>
      <c r="M524" s="78"/>
      <c r="N524" s="78"/>
      <c r="O524" s="78"/>
      <c r="P524" s="78"/>
      <c r="Q524" s="78"/>
      <c r="R524" s="78"/>
      <c r="S524" s="78"/>
      <c r="T524" s="78"/>
    </row>
    <row r="525">
      <c r="A525" s="44">
        <v>45058.0</v>
      </c>
      <c r="B525" s="45">
        <v>18273.75</v>
      </c>
      <c r="C525" s="45">
        <v>18342.75</v>
      </c>
      <c r="D525" s="45">
        <v>18194.550781</v>
      </c>
      <c r="E525" s="45">
        <v>18314.800781</v>
      </c>
      <c r="F525" s="45">
        <v>18314.800781</v>
      </c>
      <c r="G525" s="45">
        <v>241700.0</v>
      </c>
      <c r="H525" s="46">
        <f t="shared" si="1"/>
        <v>1.00097288</v>
      </c>
      <c r="I525" s="46">
        <f t="shared" si="2"/>
        <v>0.0009728797617</v>
      </c>
      <c r="J525" s="58">
        <f t="shared" si="3"/>
        <v>0.09728797617</v>
      </c>
      <c r="L525" s="77"/>
      <c r="M525" s="78"/>
      <c r="N525" s="78"/>
      <c r="O525" s="78"/>
      <c r="P525" s="78"/>
      <c r="Q525" s="78"/>
      <c r="R525" s="78"/>
      <c r="S525" s="78"/>
      <c r="T525" s="78"/>
    </row>
    <row r="526">
      <c r="A526" s="44">
        <v>45061.0</v>
      </c>
      <c r="B526" s="45">
        <v>18339.300781</v>
      </c>
      <c r="C526" s="45">
        <v>18458.900391</v>
      </c>
      <c r="D526" s="45">
        <v>18287.900391</v>
      </c>
      <c r="E526" s="45">
        <v>18398.849609</v>
      </c>
      <c r="F526" s="45">
        <v>18398.849609</v>
      </c>
      <c r="G526" s="45">
        <v>216100.0</v>
      </c>
      <c r="H526" s="46">
        <f t="shared" si="1"/>
        <v>1.004589121</v>
      </c>
      <c r="I526" s="46">
        <f t="shared" si="2"/>
        <v>0.004589120515</v>
      </c>
      <c r="J526" s="58">
        <f t="shared" si="3"/>
        <v>0.4589120515</v>
      </c>
      <c r="L526" s="77"/>
      <c r="M526" s="78"/>
      <c r="N526" s="78"/>
      <c r="O526" s="78"/>
      <c r="P526" s="78"/>
      <c r="Q526" s="78"/>
      <c r="R526" s="78"/>
      <c r="S526" s="78"/>
      <c r="T526" s="78"/>
    </row>
    <row r="527">
      <c r="A527" s="44">
        <v>45062.0</v>
      </c>
      <c r="B527" s="45">
        <v>18432.349609</v>
      </c>
      <c r="C527" s="45">
        <v>18432.349609</v>
      </c>
      <c r="D527" s="45">
        <v>18264.349609</v>
      </c>
      <c r="E527" s="45">
        <v>18286.5</v>
      </c>
      <c r="F527" s="45">
        <v>18286.5</v>
      </c>
      <c r="G527" s="45">
        <v>219500.0</v>
      </c>
      <c r="H527" s="46">
        <f t="shared" si="1"/>
        <v>0.9938936612</v>
      </c>
      <c r="I527" s="46">
        <f t="shared" si="2"/>
        <v>-0.006106338787</v>
      </c>
      <c r="J527" s="56">
        <f t="shared" si="3"/>
        <v>-0.6106338787</v>
      </c>
      <c r="L527" s="77"/>
      <c r="M527" s="78"/>
      <c r="N527" s="78"/>
      <c r="O527" s="78"/>
      <c r="P527" s="78"/>
      <c r="Q527" s="78"/>
      <c r="R527" s="78"/>
      <c r="S527" s="78"/>
      <c r="T527" s="78"/>
    </row>
    <row r="528">
      <c r="A528" s="44">
        <v>45063.0</v>
      </c>
      <c r="B528" s="45">
        <v>18300.449219</v>
      </c>
      <c r="C528" s="45">
        <v>18309.0</v>
      </c>
      <c r="D528" s="45">
        <v>18115.349609</v>
      </c>
      <c r="E528" s="45">
        <v>18181.75</v>
      </c>
      <c r="F528" s="45">
        <v>18181.75</v>
      </c>
      <c r="G528" s="45">
        <v>229900.0</v>
      </c>
      <c r="H528" s="46">
        <f t="shared" si="1"/>
        <v>0.9942717305</v>
      </c>
      <c r="I528" s="46">
        <f t="shared" si="2"/>
        <v>-0.005728269488</v>
      </c>
      <c r="J528" s="56">
        <f t="shared" si="3"/>
        <v>-0.5728269488</v>
      </c>
      <c r="L528" s="77"/>
      <c r="M528" s="78"/>
      <c r="N528" s="78"/>
      <c r="O528" s="78"/>
      <c r="P528" s="78"/>
      <c r="Q528" s="78"/>
      <c r="R528" s="78"/>
      <c r="S528" s="78"/>
      <c r="T528" s="78"/>
    </row>
    <row r="529">
      <c r="A529" s="44">
        <v>45064.0</v>
      </c>
      <c r="B529" s="45">
        <v>18287.5</v>
      </c>
      <c r="C529" s="45">
        <v>18297.199219</v>
      </c>
      <c r="D529" s="45">
        <v>18104.849609</v>
      </c>
      <c r="E529" s="45">
        <v>18129.949219</v>
      </c>
      <c r="F529" s="45">
        <v>18129.949219</v>
      </c>
      <c r="G529" s="45">
        <v>272100.0</v>
      </c>
      <c r="H529" s="46">
        <f t="shared" si="1"/>
        <v>0.9971509464</v>
      </c>
      <c r="I529" s="46">
        <f t="shared" si="2"/>
        <v>-0.002849053639</v>
      </c>
      <c r="J529" s="56">
        <f t="shared" si="3"/>
        <v>-0.2849053639</v>
      </c>
      <c r="L529" s="77"/>
      <c r="M529" s="78"/>
      <c r="N529" s="78"/>
      <c r="O529" s="78"/>
      <c r="P529" s="78"/>
      <c r="Q529" s="78"/>
      <c r="R529" s="78"/>
      <c r="S529" s="78"/>
      <c r="T529" s="78"/>
    </row>
    <row r="530">
      <c r="A530" s="44">
        <v>45065.0</v>
      </c>
      <c r="B530" s="45">
        <v>18186.150391</v>
      </c>
      <c r="C530" s="45">
        <v>18218.099609</v>
      </c>
      <c r="D530" s="45">
        <v>18060.400391</v>
      </c>
      <c r="E530" s="45">
        <v>18203.400391</v>
      </c>
      <c r="F530" s="45">
        <v>18203.400391</v>
      </c>
      <c r="G530" s="45">
        <v>260900.0</v>
      </c>
      <c r="H530" s="46">
        <f t="shared" si="1"/>
        <v>1.004051372</v>
      </c>
      <c r="I530" s="46">
        <f t="shared" si="2"/>
        <v>0.004051372186</v>
      </c>
      <c r="J530" s="58">
        <f t="shared" si="3"/>
        <v>0.4051372186</v>
      </c>
      <c r="L530" s="77"/>
      <c r="M530" s="78"/>
      <c r="N530" s="78"/>
      <c r="O530" s="78"/>
      <c r="P530" s="78"/>
      <c r="Q530" s="78"/>
      <c r="R530" s="78"/>
      <c r="S530" s="78"/>
      <c r="T530" s="78"/>
    </row>
    <row r="531">
      <c r="A531" s="44">
        <v>45068.0</v>
      </c>
      <c r="B531" s="45">
        <v>18201.099609</v>
      </c>
      <c r="C531" s="45">
        <v>18335.25</v>
      </c>
      <c r="D531" s="45">
        <v>18178.849609</v>
      </c>
      <c r="E531" s="45">
        <v>18314.400391</v>
      </c>
      <c r="F531" s="45">
        <v>18314.400391</v>
      </c>
      <c r="G531" s="45">
        <v>262600.0</v>
      </c>
      <c r="H531" s="46">
        <f t="shared" si="1"/>
        <v>1.006097762</v>
      </c>
      <c r="I531" s="46">
        <f t="shared" si="2"/>
        <v>0.006097761826</v>
      </c>
      <c r="J531" s="58">
        <f t="shared" si="3"/>
        <v>0.6097761826</v>
      </c>
      <c r="L531" s="77"/>
      <c r="M531" s="78"/>
      <c r="N531" s="78"/>
      <c r="O531" s="78"/>
      <c r="P531" s="78"/>
      <c r="Q531" s="78"/>
      <c r="R531" s="78"/>
      <c r="S531" s="78"/>
      <c r="T531" s="78"/>
    </row>
    <row r="532">
      <c r="A532" s="44">
        <v>45069.0</v>
      </c>
      <c r="B532" s="45">
        <v>18362.900391</v>
      </c>
      <c r="C532" s="45">
        <v>18419.75</v>
      </c>
      <c r="D532" s="45">
        <v>18324.199219</v>
      </c>
      <c r="E532" s="45">
        <v>18348.0</v>
      </c>
      <c r="F532" s="45">
        <v>18348.0</v>
      </c>
      <c r="G532" s="45">
        <v>270400.0</v>
      </c>
      <c r="H532" s="46">
        <f t="shared" si="1"/>
        <v>1.001834601</v>
      </c>
      <c r="I532" s="46">
        <f t="shared" si="2"/>
        <v>0.001834600548</v>
      </c>
      <c r="J532" s="58">
        <f t="shared" si="3"/>
        <v>0.1834600548</v>
      </c>
      <c r="L532" s="77"/>
      <c r="M532" s="78"/>
      <c r="N532" s="78"/>
      <c r="O532" s="78"/>
      <c r="P532" s="78"/>
      <c r="Q532" s="78"/>
      <c r="R532" s="78"/>
      <c r="S532" s="78"/>
      <c r="T532" s="78"/>
    </row>
    <row r="533">
      <c r="A533" s="44">
        <v>45070.0</v>
      </c>
      <c r="B533" s="45">
        <v>18294.800781</v>
      </c>
      <c r="C533" s="45">
        <v>18392.599609</v>
      </c>
      <c r="D533" s="45">
        <v>18262.949219</v>
      </c>
      <c r="E533" s="45">
        <v>18285.400391</v>
      </c>
      <c r="F533" s="45">
        <v>18285.400391</v>
      </c>
      <c r="G533" s="45">
        <v>232600.0</v>
      </c>
      <c r="H533" s="46">
        <f t="shared" si="1"/>
        <v>0.9965882053</v>
      </c>
      <c r="I533" s="46">
        <f t="shared" si="2"/>
        <v>-0.003411794692</v>
      </c>
      <c r="J533" s="56">
        <f t="shared" si="3"/>
        <v>-0.3411794692</v>
      </c>
      <c r="L533" s="77"/>
      <c r="M533" s="78"/>
      <c r="N533" s="78"/>
      <c r="O533" s="78"/>
      <c r="P533" s="78"/>
      <c r="Q533" s="78"/>
      <c r="R533" s="78"/>
      <c r="S533" s="78"/>
      <c r="T533" s="78"/>
    </row>
    <row r="534">
      <c r="A534" s="44">
        <v>45071.0</v>
      </c>
      <c r="B534" s="45">
        <v>18268.900391</v>
      </c>
      <c r="C534" s="45">
        <v>18338.099609</v>
      </c>
      <c r="D534" s="45">
        <v>18202.400391</v>
      </c>
      <c r="E534" s="45">
        <v>18321.150391</v>
      </c>
      <c r="F534" s="45">
        <v>18321.150391</v>
      </c>
      <c r="G534" s="45">
        <v>235900.0</v>
      </c>
      <c r="H534" s="46">
        <f t="shared" si="1"/>
        <v>1.001955112</v>
      </c>
      <c r="I534" s="46">
        <f t="shared" si="2"/>
        <v>0.001955111687</v>
      </c>
      <c r="J534" s="58">
        <f t="shared" si="3"/>
        <v>0.1955111687</v>
      </c>
      <c r="L534" s="77"/>
      <c r="M534" s="78"/>
      <c r="N534" s="78"/>
      <c r="O534" s="78"/>
      <c r="P534" s="78"/>
      <c r="Q534" s="78"/>
      <c r="R534" s="78"/>
      <c r="S534" s="78"/>
      <c r="T534" s="78"/>
    </row>
    <row r="535">
      <c r="A535" s="44">
        <v>45072.0</v>
      </c>
      <c r="B535" s="45">
        <v>18368.349609</v>
      </c>
      <c r="C535" s="45">
        <v>18508.550781</v>
      </c>
      <c r="D535" s="45">
        <v>18333.150391</v>
      </c>
      <c r="E535" s="45">
        <v>18499.349609</v>
      </c>
      <c r="F535" s="45">
        <v>18499.349609</v>
      </c>
      <c r="G535" s="45">
        <v>198700.0</v>
      </c>
      <c r="H535" s="46">
        <f t="shared" si="1"/>
        <v>1.009726421</v>
      </c>
      <c r="I535" s="46">
        <f t="shared" si="2"/>
        <v>0.009726420787</v>
      </c>
      <c r="J535" s="58">
        <f t="shared" si="3"/>
        <v>0.9726420787</v>
      </c>
      <c r="L535" s="77"/>
      <c r="M535" s="78"/>
      <c r="N535" s="78"/>
      <c r="O535" s="78"/>
      <c r="P535" s="78"/>
      <c r="Q535" s="78"/>
      <c r="R535" s="78"/>
      <c r="S535" s="78"/>
      <c r="T535" s="78"/>
    </row>
    <row r="536">
      <c r="A536" s="44">
        <v>45075.0</v>
      </c>
      <c r="B536" s="45">
        <v>18619.150391</v>
      </c>
      <c r="C536" s="45">
        <v>18641.199219</v>
      </c>
      <c r="D536" s="45">
        <v>18581.25</v>
      </c>
      <c r="E536" s="45">
        <v>18598.650391</v>
      </c>
      <c r="F536" s="45">
        <v>18598.650391</v>
      </c>
      <c r="G536" s="45">
        <v>265300.0</v>
      </c>
      <c r="H536" s="46">
        <f t="shared" si="1"/>
        <v>1.005367799</v>
      </c>
      <c r="I536" s="46">
        <f t="shared" si="2"/>
        <v>0.00536779855</v>
      </c>
      <c r="J536" s="58">
        <f t="shared" si="3"/>
        <v>0.536779855</v>
      </c>
      <c r="L536" s="77"/>
      <c r="M536" s="78"/>
      <c r="N536" s="78"/>
      <c r="O536" s="78"/>
      <c r="P536" s="78"/>
      <c r="Q536" s="78"/>
      <c r="R536" s="78"/>
      <c r="S536" s="78"/>
      <c r="T536" s="78"/>
    </row>
    <row r="537">
      <c r="A537" s="44">
        <v>45076.0</v>
      </c>
      <c r="B537" s="45">
        <v>18606.650391</v>
      </c>
      <c r="C537" s="45">
        <v>18662.449219</v>
      </c>
      <c r="D537" s="45">
        <v>18575.5</v>
      </c>
      <c r="E537" s="45">
        <v>18633.849609</v>
      </c>
      <c r="F537" s="45">
        <v>18633.849609</v>
      </c>
      <c r="G537" s="45">
        <v>234400.0</v>
      </c>
      <c r="H537" s="46">
        <f t="shared" si="1"/>
        <v>1.001892568</v>
      </c>
      <c r="I537" s="46">
        <f t="shared" si="2"/>
        <v>0.001892568399</v>
      </c>
      <c r="J537" s="58">
        <f t="shared" si="3"/>
        <v>0.1892568399</v>
      </c>
      <c r="L537" s="77"/>
      <c r="M537" s="78"/>
      <c r="N537" s="78"/>
      <c r="O537" s="78"/>
      <c r="P537" s="78"/>
      <c r="Q537" s="78"/>
      <c r="R537" s="78"/>
      <c r="S537" s="78"/>
      <c r="T537" s="78"/>
    </row>
    <row r="538">
      <c r="A538" s="44">
        <v>45077.0</v>
      </c>
      <c r="B538" s="45">
        <v>18594.199219</v>
      </c>
      <c r="C538" s="45">
        <v>18603.900391</v>
      </c>
      <c r="D538" s="45">
        <v>18483.849609</v>
      </c>
      <c r="E538" s="45">
        <v>18534.400391</v>
      </c>
      <c r="F538" s="45">
        <v>18534.400391</v>
      </c>
      <c r="G538" s="45">
        <v>696500.0</v>
      </c>
      <c r="H538" s="46">
        <f t="shared" si="1"/>
        <v>0.9946629805</v>
      </c>
      <c r="I538" s="46">
        <f t="shared" si="2"/>
        <v>-0.005337019461</v>
      </c>
      <c r="J538" s="56">
        <f t="shared" si="3"/>
        <v>-0.5337019461</v>
      </c>
      <c r="L538" s="77"/>
      <c r="M538" s="78"/>
      <c r="N538" s="78"/>
      <c r="O538" s="78"/>
      <c r="P538" s="78"/>
      <c r="Q538" s="78"/>
      <c r="R538" s="78"/>
      <c r="S538" s="78"/>
      <c r="T538" s="78"/>
    </row>
    <row r="539">
      <c r="A539" s="44">
        <v>45078.0</v>
      </c>
      <c r="B539" s="45">
        <v>18579.400391</v>
      </c>
      <c r="C539" s="45">
        <v>18580.300781</v>
      </c>
      <c r="D539" s="45">
        <v>18464.550781</v>
      </c>
      <c r="E539" s="45">
        <v>18487.75</v>
      </c>
      <c r="F539" s="45">
        <v>18487.75</v>
      </c>
      <c r="G539" s="45">
        <v>265600.0</v>
      </c>
      <c r="H539" s="46">
        <f t="shared" si="1"/>
        <v>0.9974830375</v>
      </c>
      <c r="I539" s="46">
        <f t="shared" si="2"/>
        <v>-0.002516962514</v>
      </c>
      <c r="J539" s="56">
        <f t="shared" si="3"/>
        <v>-0.2516962514</v>
      </c>
      <c r="L539" s="77"/>
      <c r="M539" s="78"/>
      <c r="N539" s="78"/>
      <c r="O539" s="78"/>
      <c r="P539" s="78"/>
      <c r="Q539" s="78"/>
      <c r="R539" s="78"/>
      <c r="S539" s="78"/>
      <c r="T539" s="78"/>
    </row>
    <row r="540">
      <c r="A540" s="44">
        <v>45079.0</v>
      </c>
      <c r="B540" s="45">
        <v>18550.849609</v>
      </c>
      <c r="C540" s="45">
        <v>18573.699219</v>
      </c>
      <c r="D540" s="45">
        <v>18478.400391</v>
      </c>
      <c r="E540" s="45">
        <v>18534.099609</v>
      </c>
      <c r="F540" s="45">
        <v>18534.099609</v>
      </c>
      <c r="G540" s="45">
        <v>270900.0</v>
      </c>
      <c r="H540" s="46">
        <f t="shared" si="1"/>
        <v>1.002507044</v>
      </c>
      <c r="I540" s="46">
        <f t="shared" si="2"/>
        <v>0.00250704434</v>
      </c>
      <c r="J540" s="58">
        <f t="shared" si="3"/>
        <v>0.250704434</v>
      </c>
      <c r="L540" s="77"/>
      <c r="M540" s="78"/>
      <c r="N540" s="78"/>
      <c r="O540" s="78"/>
      <c r="P540" s="78"/>
      <c r="Q540" s="78"/>
      <c r="R540" s="78"/>
      <c r="S540" s="78"/>
      <c r="T540" s="78"/>
    </row>
    <row r="541">
      <c r="A541" s="44">
        <v>45082.0</v>
      </c>
      <c r="B541" s="45">
        <v>18612.0</v>
      </c>
      <c r="C541" s="45">
        <v>18640.150391</v>
      </c>
      <c r="D541" s="45">
        <v>18582.800781</v>
      </c>
      <c r="E541" s="45">
        <v>18593.849609</v>
      </c>
      <c r="F541" s="45">
        <v>18593.849609</v>
      </c>
      <c r="G541" s="45">
        <v>256100.0</v>
      </c>
      <c r="H541" s="46">
        <f t="shared" si="1"/>
        <v>1.003223788</v>
      </c>
      <c r="I541" s="46">
        <f t="shared" si="2"/>
        <v>0.003223787573</v>
      </c>
      <c r="J541" s="58">
        <f t="shared" si="3"/>
        <v>0.3223787573</v>
      </c>
      <c r="L541" s="77"/>
      <c r="M541" s="78"/>
      <c r="N541" s="78"/>
      <c r="O541" s="78"/>
      <c r="P541" s="78"/>
      <c r="Q541" s="78"/>
      <c r="R541" s="78"/>
      <c r="S541" s="78"/>
      <c r="T541" s="78"/>
    </row>
    <row r="542">
      <c r="A542" s="44">
        <v>45083.0</v>
      </c>
      <c r="B542" s="45">
        <v>18600.800781</v>
      </c>
      <c r="C542" s="45">
        <v>18622.75</v>
      </c>
      <c r="D542" s="45">
        <v>18531.599609</v>
      </c>
      <c r="E542" s="45">
        <v>18599.0</v>
      </c>
      <c r="F542" s="45">
        <v>18599.0</v>
      </c>
      <c r="G542" s="45">
        <v>220800.0</v>
      </c>
      <c r="H542" s="46">
        <f t="shared" si="1"/>
        <v>1.000276994</v>
      </c>
      <c r="I542" s="46">
        <f t="shared" si="2"/>
        <v>0.0002769943346</v>
      </c>
      <c r="J542" s="58">
        <f t="shared" si="3"/>
        <v>0.02769943346</v>
      </c>
      <c r="L542" s="77"/>
      <c r="M542" s="78"/>
      <c r="N542" s="78"/>
      <c r="O542" s="78"/>
      <c r="P542" s="78"/>
      <c r="Q542" s="78"/>
      <c r="R542" s="78"/>
      <c r="S542" s="78"/>
      <c r="T542" s="78"/>
    </row>
    <row r="543">
      <c r="A543" s="44">
        <v>45084.0</v>
      </c>
      <c r="B543" s="45">
        <v>18665.599609</v>
      </c>
      <c r="C543" s="45">
        <v>18738.949219</v>
      </c>
      <c r="D543" s="45">
        <v>18636.0</v>
      </c>
      <c r="E543" s="45">
        <v>18726.400391</v>
      </c>
      <c r="F543" s="45">
        <v>18726.400391</v>
      </c>
      <c r="G543" s="45">
        <v>260100.0</v>
      </c>
      <c r="H543" s="46">
        <f t="shared" si="1"/>
        <v>1.006849852</v>
      </c>
      <c r="I543" s="46">
        <f t="shared" si="2"/>
        <v>0.006849851659</v>
      </c>
      <c r="J543" s="58">
        <f t="shared" si="3"/>
        <v>0.6849851659</v>
      </c>
      <c r="L543" s="77"/>
      <c r="M543" s="78"/>
      <c r="N543" s="78"/>
      <c r="O543" s="78"/>
      <c r="P543" s="78"/>
      <c r="Q543" s="78"/>
      <c r="R543" s="78"/>
      <c r="S543" s="78"/>
      <c r="T543" s="78"/>
    </row>
    <row r="544">
      <c r="A544" s="44">
        <v>45085.0</v>
      </c>
      <c r="B544" s="45">
        <v>18725.349609</v>
      </c>
      <c r="C544" s="45">
        <v>18777.900391</v>
      </c>
      <c r="D544" s="45">
        <v>18615.599609</v>
      </c>
      <c r="E544" s="45">
        <v>18634.550781</v>
      </c>
      <c r="F544" s="45">
        <v>18634.550781</v>
      </c>
      <c r="G544" s="45">
        <v>286500.0</v>
      </c>
      <c r="H544" s="46">
        <f t="shared" si="1"/>
        <v>0.9950951807</v>
      </c>
      <c r="I544" s="46">
        <f t="shared" si="2"/>
        <v>-0.004904819297</v>
      </c>
      <c r="J544" s="56">
        <f t="shared" si="3"/>
        <v>-0.4904819297</v>
      </c>
      <c r="L544" s="77"/>
      <c r="M544" s="78"/>
      <c r="N544" s="78"/>
      <c r="O544" s="78"/>
      <c r="P544" s="78"/>
      <c r="Q544" s="78"/>
      <c r="R544" s="78"/>
      <c r="S544" s="78"/>
      <c r="T544" s="78"/>
    </row>
    <row r="545">
      <c r="A545" s="44">
        <v>45086.0</v>
      </c>
      <c r="B545" s="45">
        <v>18655.900391</v>
      </c>
      <c r="C545" s="45">
        <v>18676.650391</v>
      </c>
      <c r="D545" s="45">
        <v>18555.400391</v>
      </c>
      <c r="E545" s="45">
        <v>18563.400391</v>
      </c>
      <c r="F545" s="45">
        <v>18563.400391</v>
      </c>
      <c r="G545" s="45">
        <v>221800.0</v>
      </c>
      <c r="H545" s="46">
        <f t="shared" si="1"/>
        <v>0.9961818028</v>
      </c>
      <c r="I545" s="46">
        <f t="shared" si="2"/>
        <v>-0.003818197221</v>
      </c>
      <c r="J545" s="56">
        <f t="shared" si="3"/>
        <v>-0.3818197221</v>
      </c>
      <c r="L545" s="77"/>
      <c r="M545" s="78"/>
      <c r="N545" s="78"/>
      <c r="O545" s="78"/>
      <c r="P545" s="78"/>
      <c r="Q545" s="78"/>
      <c r="R545" s="78"/>
      <c r="S545" s="78"/>
      <c r="T545" s="78"/>
    </row>
    <row r="546">
      <c r="A546" s="44">
        <v>45089.0</v>
      </c>
      <c r="B546" s="45">
        <v>18595.050781</v>
      </c>
      <c r="C546" s="45">
        <v>18633.599609</v>
      </c>
      <c r="D546" s="45">
        <v>18559.75</v>
      </c>
      <c r="E546" s="45">
        <v>18601.5</v>
      </c>
      <c r="F546" s="45">
        <v>18601.5</v>
      </c>
      <c r="G546" s="45">
        <v>179500.0</v>
      </c>
      <c r="H546" s="46">
        <f t="shared" si="1"/>
        <v>1.002052405</v>
      </c>
      <c r="I546" s="46">
        <f t="shared" si="2"/>
        <v>0.002052404635</v>
      </c>
      <c r="J546" s="58">
        <f t="shared" si="3"/>
        <v>0.2052404635</v>
      </c>
      <c r="L546" s="77"/>
      <c r="M546" s="78"/>
      <c r="N546" s="78"/>
      <c r="O546" s="78"/>
      <c r="P546" s="78"/>
      <c r="Q546" s="78"/>
      <c r="R546" s="78"/>
      <c r="S546" s="78"/>
      <c r="T546" s="78"/>
    </row>
    <row r="547">
      <c r="A547" s="44">
        <v>45090.0</v>
      </c>
      <c r="B547" s="45">
        <v>18631.800781</v>
      </c>
      <c r="C547" s="45">
        <v>18728.900391</v>
      </c>
      <c r="D547" s="45">
        <v>18631.800781</v>
      </c>
      <c r="E547" s="45">
        <v>18716.150391</v>
      </c>
      <c r="F547" s="45">
        <v>18716.150391</v>
      </c>
      <c r="G547" s="45">
        <v>233200.0</v>
      </c>
      <c r="H547" s="46">
        <f t="shared" si="1"/>
        <v>1.006163502</v>
      </c>
      <c r="I547" s="46">
        <f t="shared" si="2"/>
        <v>0.006163502459</v>
      </c>
      <c r="J547" s="58">
        <f t="shared" si="3"/>
        <v>0.6163502459</v>
      </c>
      <c r="L547" s="77"/>
      <c r="M547" s="78"/>
      <c r="N547" s="78"/>
      <c r="O547" s="78"/>
      <c r="P547" s="78"/>
      <c r="Q547" s="78"/>
      <c r="R547" s="78"/>
      <c r="S547" s="78"/>
      <c r="T547" s="78"/>
    </row>
    <row r="548">
      <c r="A548" s="44">
        <v>45091.0</v>
      </c>
      <c r="B548" s="45">
        <v>18744.599609</v>
      </c>
      <c r="C548" s="45">
        <v>18769.699219</v>
      </c>
      <c r="D548" s="45">
        <v>18690.0</v>
      </c>
      <c r="E548" s="45">
        <v>18755.900391</v>
      </c>
      <c r="F548" s="45">
        <v>18755.900391</v>
      </c>
      <c r="G548" s="45">
        <v>261400.0</v>
      </c>
      <c r="H548" s="46">
        <f t="shared" si="1"/>
        <v>1.002123834</v>
      </c>
      <c r="I548" s="46">
        <f t="shared" si="2"/>
        <v>0.002123834184</v>
      </c>
      <c r="J548" s="58">
        <f t="shared" si="3"/>
        <v>0.2123834184</v>
      </c>
      <c r="L548" s="77"/>
      <c r="M548" s="78"/>
      <c r="N548" s="78"/>
      <c r="O548" s="78"/>
      <c r="P548" s="78"/>
      <c r="Q548" s="78"/>
      <c r="R548" s="78"/>
      <c r="S548" s="78"/>
      <c r="T548" s="78"/>
    </row>
    <row r="549">
      <c r="A549" s="44">
        <v>45092.0</v>
      </c>
      <c r="B549" s="45">
        <v>18774.449219</v>
      </c>
      <c r="C549" s="45">
        <v>18794.099609</v>
      </c>
      <c r="D549" s="45">
        <v>18669.050781</v>
      </c>
      <c r="E549" s="45">
        <v>18688.099609</v>
      </c>
      <c r="F549" s="45">
        <v>18688.099609</v>
      </c>
      <c r="G549" s="45">
        <v>263000.0</v>
      </c>
      <c r="H549" s="46">
        <f t="shared" si="1"/>
        <v>0.9963850959</v>
      </c>
      <c r="I549" s="46">
        <f t="shared" si="2"/>
        <v>-0.003614904141</v>
      </c>
      <c r="J549" s="56">
        <f t="shared" si="3"/>
        <v>-0.3614904141</v>
      </c>
      <c r="L549" s="77"/>
      <c r="M549" s="78"/>
      <c r="N549" s="78"/>
      <c r="O549" s="78"/>
      <c r="P549" s="78"/>
      <c r="Q549" s="78"/>
      <c r="R549" s="78"/>
      <c r="S549" s="78"/>
      <c r="T549" s="78"/>
    </row>
    <row r="550">
      <c r="A550" s="44">
        <v>45093.0</v>
      </c>
      <c r="B550" s="45">
        <v>18723.300781</v>
      </c>
      <c r="C550" s="45">
        <v>18864.699219</v>
      </c>
      <c r="D550" s="45">
        <v>18710.5</v>
      </c>
      <c r="E550" s="45">
        <v>18826.0</v>
      </c>
      <c r="F550" s="45">
        <v>18826.0</v>
      </c>
      <c r="G550" s="45">
        <v>272800.0</v>
      </c>
      <c r="H550" s="46">
        <f t="shared" si="1"/>
        <v>1.007379048</v>
      </c>
      <c r="I550" s="46">
        <f t="shared" si="2"/>
        <v>0.007379048372</v>
      </c>
      <c r="J550" s="58">
        <f t="shared" si="3"/>
        <v>0.7379048372</v>
      </c>
      <c r="L550" s="77"/>
      <c r="M550" s="78"/>
      <c r="N550" s="78"/>
      <c r="O550" s="78"/>
      <c r="P550" s="78"/>
      <c r="Q550" s="78"/>
      <c r="R550" s="78"/>
      <c r="S550" s="78"/>
      <c r="T550" s="78"/>
    </row>
    <row r="551">
      <c r="A551" s="44">
        <v>45096.0</v>
      </c>
      <c r="B551" s="45">
        <v>18873.300781</v>
      </c>
      <c r="C551" s="45">
        <v>18881.449219</v>
      </c>
      <c r="D551" s="45">
        <v>18719.150391</v>
      </c>
      <c r="E551" s="45">
        <v>18755.449219</v>
      </c>
      <c r="F551" s="45">
        <v>18755.449219</v>
      </c>
      <c r="G551" s="45">
        <v>219800.0</v>
      </c>
      <c r="H551" s="46">
        <f t="shared" si="1"/>
        <v>0.9962524816</v>
      </c>
      <c r="I551" s="46">
        <f t="shared" si="2"/>
        <v>-0.003747518379</v>
      </c>
      <c r="J551" s="56">
        <f t="shared" si="3"/>
        <v>-0.3747518379</v>
      </c>
      <c r="L551" s="77"/>
      <c r="M551" s="78"/>
      <c r="N551" s="78"/>
      <c r="O551" s="78"/>
      <c r="P551" s="78"/>
      <c r="Q551" s="78"/>
      <c r="R551" s="78"/>
      <c r="S551" s="78"/>
      <c r="T551" s="78"/>
    </row>
    <row r="552">
      <c r="A552" s="44">
        <v>45097.0</v>
      </c>
      <c r="B552" s="45">
        <v>18752.349609</v>
      </c>
      <c r="C552" s="45">
        <v>18839.699219</v>
      </c>
      <c r="D552" s="45">
        <v>18660.650391</v>
      </c>
      <c r="E552" s="45">
        <v>18816.699219</v>
      </c>
      <c r="F552" s="45">
        <v>18816.699219</v>
      </c>
      <c r="G552" s="45">
        <v>211600.0</v>
      </c>
      <c r="H552" s="46">
        <f t="shared" si="1"/>
        <v>1.003265718</v>
      </c>
      <c r="I552" s="46">
        <f t="shared" si="2"/>
        <v>0.003265717567</v>
      </c>
      <c r="J552" s="58">
        <f t="shared" si="3"/>
        <v>0.3265717567</v>
      </c>
      <c r="L552" s="77"/>
      <c r="M552" s="78"/>
      <c r="N552" s="78"/>
      <c r="O552" s="78"/>
      <c r="P552" s="78"/>
      <c r="Q552" s="78"/>
      <c r="R552" s="78"/>
      <c r="S552" s="78"/>
      <c r="T552" s="78"/>
    </row>
    <row r="553">
      <c r="A553" s="44">
        <v>45098.0</v>
      </c>
      <c r="B553" s="45">
        <v>18849.400391</v>
      </c>
      <c r="C553" s="45">
        <v>18875.900391</v>
      </c>
      <c r="D553" s="45">
        <v>18794.849609</v>
      </c>
      <c r="E553" s="45">
        <v>18856.849609</v>
      </c>
      <c r="F553" s="45">
        <v>18856.849609</v>
      </c>
      <c r="G553" s="45">
        <v>217500.0</v>
      </c>
      <c r="H553" s="46">
        <f t="shared" si="1"/>
        <v>1.002133764</v>
      </c>
      <c r="I553" s="46">
        <f t="shared" si="2"/>
        <v>0.002133763713</v>
      </c>
      <c r="J553" s="58">
        <f t="shared" si="3"/>
        <v>0.2133763713</v>
      </c>
      <c r="L553" s="77"/>
      <c r="M553" s="78"/>
      <c r="N553" s="78"/>
      <c r="O553" s="78"/>
      <c r="P553" s="78"/>
      <c r="Q553" s="78"/>
      <c r="R553" s="78"/>
      <c r="S553" s="78"/>
      <c r="T553" s="78"/>
    </row>
    <row r="554">
      <c r="A554" s="44">
        <v>45099.0</v>
      </c>
      <c r="B554" s="45">
        <v>18853.599609</v>
      </c>
      <c r="C554" s="45">
        <v>18886.599609</v>
      </c>
      <c r="D554" s="45">
        <v>18759.5</v>
      </c>
      <c r="E554" s="45">
        <v>18771.25</v>
      </c>
      <c r="F554" s="45">
        <v>18771.25</v>
      </c>
      <c r="G554" s="45">
        <v>252700.0</v>
      </c>
      <c r="H554" s="46">
        <f t="shared" si="1"/>
        <v>0.9954605562</v>
      </c>
      <c r="I554" s="46">
        <f t="shared" si="2"/>
        <v>-0.004539443798</v>
      </c>
      <c r="J554" s="56">
        <f t="shared" si="3"/>
        <v>-0.4539443798</v>
      </c>
      <c r="L554" s="77"/>
      <c r="M554" s="78"/>
      <c r="N554" s="78"/>
      <c r="O554" s="78"/>
      <c r="P554" s="78"/>
      <c r="Q554" s="78"/>
      <c r="R554" s="78"/>
      <c r="S554" s="78"/>
      <c r="T554" s="78"/>
    </row>
    <row r="555">
      <c r="A555" s="44">
        <v>45100.0</v>
      </c>
      <c r="B555" s="45">
        <v>18741.849609</v>
      </c>
      <c r="C555" s="45">
        <v>18756.400391</v>
      </c>
      <c r="D555" s="45">
        <v>18647.099609</v>
      </c>
      <c r="E555" s="45">
        <v>18665.5</v>
      </c>
      <c r="F555" s="45">
        <v>18665.5</v>
      </c>
      <c r="G555" s="45">
        <v>210600.0</v>
      </c>
      <c r="H555" s="46">
        <f t="shared" si="1"/>
        <v>0.9943663848</v>
      </c>
      <c r="I555" s="46">
        <f t="shared" si="2"/>
        <v>-0.005633615236</v>
      </c>
      <c r="J555" s="56">
        <f t="shared" si="3"/>
        <v>-0.5633615236</v>
      </c>
      <c r="L555" s="77"/>
      <c r="M555" s="78"/>
      <c r="N555" s="78"/>
      <c r="O555" s="78"/>
      <c r="P555" s="78"/>
      <c r="Q555" s="78"/>
      <c r="R555" s="78"/>
      <c r="S555" s="78"/>
      <c r="T555" s="78"/>
    </row>
    <row r="556">
      <c r="A556" s="44">
        <v>45103.0</v>
      </c>
      <c r="B556" s="45">
        <v>18682.349609</v>
      </c>
      <c r="C556" s="45">
        <v>18722.050781</v>
      </c>
      <c r="D556" s="45">
        <v>18646.699219</v>
      </c>
      <c r="E556" s="45">
        <v>18691.199219</v>
      </c>
      <c r="F556" s="45">
        <v>18691.199219</v>
      </c>
      <c r="G556" s="45">
        <v>171300.0</v>
      </c>
      <c r="H556" s="46">
        <f t="shared" si="1"/>
        <v>1.00137683</v>
      </c>
      <c r="I556" s="46">
        <f t="shared" si="2"/>
        <v>0.001376829927</v>
      </c>
      <c r="J556" s="58">
        <f t="shared" si="3"/>
        <v>0.1376829927</v>
      </c>
      <c r="L556" s="77"/>
      <c r="M556" s="78"/>
      <c r="N556" s="78"/>
      <c r="O556" s="78"/>
      <c r="P556" s="78"/>
      <c r="Q556" s="78"/>
      <c r="R556" s="78"/>
      <c r="S556" s="78"/>
      <c r="T556" s="78"/>
    </row>
    <row r="557">
      <c r="A557" s="44">
        <v>45104.0</v>
      </c>
      <c r="B557" s="45">
        <v>18748.550781</v>
      </c>
      <c r="C557" s="45">
        <v>18829.25</v>
      </c>
      <c r="D557" s="45">
        <v>18714.25</v>
      </c>
      <c r="E557" s="45">
        <v>18817.400391</v>
      </c>
      <c r="F557" s="45">
        <v>18817.400391</v>
      </c>
      <c r="G557" s="45">
        <v>222500.0</v>
      </c>
      <c r="H557" s="46">
        <f t="shared" si="1"/>
        <v>1.006751903</v>
      </c>
      <c r="I557" s="46">
        <f t="shared" si="2"/>
        <v>0.006751903424</v>
      </c>
      <c r="J557" s="58">
        <f t="shared" si="3"/>
        <v>0.6751903424</v>
      </c>
      <c r="L557" s="40"/>
      <c r="M557" s="40"/>
      <c r="N557" s="40"/>
      <c r="O557" s="40"/>
      <c r="P557" s="40"/>
      <c r="Q557" s="40"/>
      <c r="R557" s="40"/>
      <c r="S557" s="40"/>
      <c r="T557" s="40"/>
    </row>
    <row r="558">
      <c r="A558" s="44">
        <v>45105.0</v>
      </c>
      <c r="B558" s="45">
        <v>18908.150391</v>
      </c>
      <c r="C558" s="45">
        <v>19011.25</v>
      </c>
      <c r="D558" s="45">
        <v>18861.349609</v>
      </c>
      <c r="E558" s="45">
        <v>18972.099609</v>
      </c>
      <c r="F558" s="45">
        <v>18972.099609</v>
      </c>
      <c r="G558" s="45">
        <v>398800.0</v>
      </c>
      <c r="H558" s="46">
        <f t="shared" si="1"/>
        <v>1.008221073</v>
      </c>
      <c r="I558" s="46">
        <f t="shared" si="2"/>
        <v>0.008221072772</v>
      </c>
      <c r="J558" s="58">
        <f t="shared" si="3"/>
        <v>0.8221072772</v>
      </c>
      <c r="L558" s="77"/>
      <c r="M558" s="78"/>
      <c r="N558" s="78"/>
      <c r="O558" s="78"/>
      <c r="P558" s="78"/>
      <c r="Q558" s="78"/>
      <c r="R558" s="78"/>
      <c r="S558" s="78"/>
      <c r="T558" s="78"/>
    </row>
    <row r="559">
      <c r="A559" s="44">
        <v>45107.0</v>
      </c>
      <c r="B559" s="45">
        <v>19076.849609</v>
      </c>
      <c r="C559" s="45">
        <v>19201.699219</v>
      </c>
      <c r="D559" s="45">
        <v>19024.599609</v>
      </c>
      <c r="E559" s="45">
        <v>19189.050781</v>
      </c>
      <c r="F559" s="45">
        <v>19189.050781</v>
      </c>
      <c r="G559" s="45">
        <v>247900.0</v>
      </c>
      <c r="H559" s="46">
        <f t="shared" si="1"/>
        <v>1.011435275</v>
      </c>
      <c r="I559" s="46">
        <f t="shared" si="2"/>
        <v>0.01143527477</v>
      </c>
      <c r="J559" s="58">
        <f t="shared" si="3"/>
        <v>1.143527477</v>
      </c>
      <c r="L559" s="77"/>
      <c r="M559" s="78"/>
      <c r="N559" s="78"/>
      <c r="O559" s="78"/>
      <c r="P559" s="78"/>
      <c r="Q559" s="78"/>
      <c r="R559" s="78"/>
      <c r="S559" s="78"/>
      <c r="T559" s="78"/>
    </row>
    <row r="560">
      <c r="A560" s="44">
        <v>45110.0</v>
      </c>
      <c r="B560" s="45">
        <v>19246.5</v>
      </c>
      <c r="C560" s="45">
        <v>19345.099609</v>
      </c>
      <c r="D560" s="45">
        <v>19234.400391</v>
      </c>
      <c r="E560" s="45">
        <v>19322.550781</v>
      </c>
      <c r="F560" s="45">
        <v>19322.550781</v>
      </c>
      <c r="G560" s="45">
        <v>226100.0</v>
      </c>
      <c r="H560" s="46">
        <f t="shared" si="1"/>
        <v>1.006957092</v>
      </c>
      <c r="I560" s="46">
        <f t="shared" si="2"/>
        <v>0.006957092434</v>
      </c>
      <c r="J560" s="58">
        <f t="shared" si="3"/>
        <v>0.6957092434</v>
      </c>
      <c r="L560" s="77"/>
      <c r="M560" s="78"/>
      <c r="N560" s="78"/>
      <c r="O560" s="78"/>
      <c r="P560" s="78"/>
      <c r="Q560" s="78"/>
      <c r="R560" s="78"/>
      <c r="S560" s="78"/>
      <c r="T560" s="78"/>
    </row>
    <row r="561">
      <c r="A561" s="44">
        <v>45111.0</v>
      </c>
      <c r="B561" s="45">
        <v>19406.599609</v>
      </c>
      <c r="C561" s="45">
        <v>19434.150391</v>
      </c>
      <c r="D561" s="45">
        <v>19300.0</v>
      </c>
      <c r="E561" s="45">
        <v>19389.0</v>
      </c>
      <c r="F561" s="45">
        <v>19389.0</v>
      </c>
      <c r="G561" s="45">
        <v>226900.0</v>
      </c>
      <c r="H561" s="46">
        <f t="shared" si="1"/>
        <v>1.003438947</v>
      </c>
      <c r="I561" s="46">
        <f t="shared" si="2"/>
        <v>0.003438946532</v>
      </c>
      <c r="J561" s="58">
        <f t="shared" si="3"/>
        <v>0.3438946532</v>
      </c>
      <c r="L561" s="77"/>
      <c r="M561" s="78"/>
      <c r="N561" s="78"/>
      <c r="O561" s="78"/>
      <c r="P561" s="78"/>
      <c r="Q561" s="78"/>
      <c r="R561" s="78"/>
      <c r="S561" s="78"/>
      <c r="T561" s="78"/>
    </row>
    <row r="562">
      <c r="A562" s="44">
        <v>45112.0</v>
      </c>
      <c r="B562" s="45">
        <v>19405.949219</v>
      </c>
      <c r="C562" s="45">
        <v>19421.599609</v>
      </c>
      <c r="D562" s="45">
        <v>19339.599609</v>
      </c>
      <c r="E562" s="45">
        <v>19398.5</v>
      </c>
      <c r="F562" s="45">
        <v>19398.5</v>
      </c>
      <c r="G562" s="45">
        <v>224400.0</v>
      </c>
      <c r="H562" s="46">
        <f t="shared" si="1"/>
        <v>1.000489969</v>
      </c>
      <c r="I562" s="46">
        <f t="shared" si="2"/>
        <v>0.0004899685389</v>
      </c>
      <c r="J562" s="58">
        <f t="shared" si="3"/>
        <v>0.04899685389</v>
      </c>
      <c r="L562" s="77"/>
      <c r="M562" s="78"/>
      <c r="N562" s="78"/>
      <c r="O562" s="78"/>
      <c r="P562" s="78"/>
      <c r="Q562" s="78"/>
      <c r="R562" s="78"/>
      <c r="S562" s="78"/>
      <c r="T562" s="78"/>
    </row>
    <row r="563">
      <c r="A563" s="44">
        <v>45113.0</v>
      </c>
      <c r="B563" s="45">
        <v>19385.699219</v>
      </c>
      <c r="C563" s="45">
        <v>19512.199219</v>
      </c>
      <c r="D563" s="45">
        <v>19373.0</v>
      </c>
      <c r="E563" s="45">
        <v>19497.300781</v>
      </c>
      <c r="F563" s="45">
        <v>19497.300781</v>
      </c>
      <c r="G563" s="45">
        <v>268300.0</v>
      </c>
      <c r="H563" s="46">
        <f t="shared" si="1"/>
        <v>1.005093218</v>
      </c>
      <c r="I563" s="46">
        <f t="shared" si="2"/>
        <v>0.005093217568</v>
      </c>
      <c r="J563" s="58">
        <f t="shared" si="3"/>
        <v>0.5093217568</v>
      </c>
      <c r="L563" s="77"/>
      <c r="M563" s="78"/>
      <c r="N563" s="78"/>
      <c r="O563" s="78"/>
      <c r="P563" s="78"/>
      <c r="Q563" s="78"/>
      <c r="R563" s="78"/>
      <c r="S563" s="78"/>
      <c r="T563" s="78"/>
    </row>
    <row r="564">
      <c r="A564" s="44">
        <v>45114.0</v>
      </c>
      <c r="B564" s="45">
        <v>19422.800781</v>
      </c>
      <c r="C564" s="45">
        <v>19523.599609</v>
      </c>
      <c r="D564" s="45">
        <v>19303.599609</v>
      </c>
      <c r="E564" s="45">
        <v>19331.800781</v>
      </c>
      <c r="F564" s="45">
        <v>19331.800781</v>
      </c>
      <c r="G564" s="45">
        <v>237100.0</v>
      </c>
      <c r="H564" s="46">
        <f t="shared" si="1"/>
        <v>0.9915116455</v>
      </c>
      <c r="I564" s="46">
        <f t="shared" si="2"/>
        <v>-0.008488354458</v>
      </c>
      <c r="J564" s="56">
        <f t="shared" si="3"/>
        <v>-0.8488354458</v>
      </c>
      <c r="L564" s="77"/>
      <c r="M564" s="78"/>
      <c r="N564" s="78"/>
      <c r="O564" s="78"/>
      <c r="P564" s="78"/>
      <c r="Q564" s="78"/>
      <c r="R564" s="78"/>
      <c r="S564" s="78"/>
      <c r="T564" s="78"/>
    </row>
    <row r="565">
      <c r="A565" s="44">
        <v>45117.0</v>
      </c>
      <c r="B565" s="45">
        <v>19400.349609</v>
      </c>
      <c r="C565" s="45">
        <v>19435.849609</v>
      </c>
      <c r="D565" s="45">
        <v>19327.099609</v>
      </c>
      <c r="E565" s="45">
        <v>19355.900391</v>
      </c>
      <c r="F565" s="45">
        <v>19355.900391</v>
      </c>
      <c r="G565" s="45">
        <v>268200.0</v>
      </c>
      <c r="H565" s="46">
        <f t="shared" si="1"/>
        <v>1.00124663</v>
      </c>
      <c r="I565" s="46">
        <f t="shared" si="2"/>
        <v>0.001246630372</v>
      </c>
      <c r="J565" s="58">
        <f t="shared" si="3"/>
        <v>0.1246630372</v>
      </c>
      <c r="L565" s="77"/>
      <c r="M565" s="78"/>
      <c r="N565" s="78"/>
      <c r="O565" s="78"/>
      <c r="P565" s="78"/>
      <c r="Q565" s="78"/>
      <c r="R565" s="78"/>
      <c r="S565" s="78"/>
      <c r="T565" s="78"/>
    </row>
    <row r="566">
      <c r="A566" s="44">
        <v>45118.0</v>
      </c>
      <c r="B566" s="45">
        <v>19427.099609</v>
      </c>
      <c r="C566" s="45">
        <v>19515.099609</v>
      </c>
      <c r="D566" s="45">
        <v>19406.449219</v>
      </c>
      <c r="E566" s="45">
        <v>19439.400391</v>
      </c>
      <c r="F566" s="45">
        <v>19439.400391</v>
      </c>
      <c r="G566" s="45">
        <v>251300.0</v>
      </c>
      <c r="H566" s="46">
        <f t="shared" si="1"/>
        <v>1.00431393</v>
      </c>
      <c r="I566" s="46">
        <f t="shared" si="2"/>
        <v>0.004313930032</v>
      </c>
      <c r="J566" s="58">
        <f t="shared" si="3"/>
        <v>0.4313930032</v>
      </c>
      <c r="L566" s="77"/>
      <c r="M566" s="78"/>
      <c r="N566" s="78"/>
      <c r="O566" s="78"/>
      <c r="P566" s="78"/>
      <c r="Q566" s="78"/>
      <c r="R566" s="78"/>
      <c r="S566" s="78"/>
      <c r="T566" s="78"/>
    </row>
    <row r="567">
      <c r="A567" s="44">
        <v>45119.0</v>
      </c>
      <c r="B567" s="45">
        <v>19497.449219</v>
      </c>
      <c r="C567" s="45">
        <v>19507.699219</v>
      </c>
      <c r="D567" s="45">
        <v>19361.75</v>
      </c>
      <c r="E567" s="45">
        <v>19384.300781</v>
      </c>
      <c r="F567" s="45">
        <v>19384.300781</v>
      </c>
      <c r="G567" s="45">
        <v>327900.0</v>
      </c>
      <c r="H567" s="46">
        <f t="shared" si="1"/>
        <v>0.9971655705</v>
      </c>
      <c r="I567" s="46">
        <f t="shared" si="2"/>
        <v>-0.002834429504</v>
      </c>
      <c r="J567" s="56">
        <f t="shared" si="3"/>
        <v>-0.2834429504</v>
      </c>
      <c r="L567" s="77"/>
      <c r="M567" s="78"/>
      <c r="N567" s="78"/>
      <c r="O567" s="78"/>
      <c r="P567" s="78"/>
      <c r="Q567" s="78"/>
      <c r="R567" s="78"/>
      <c r="S567" s="78"/>
      <c r="T567" s="78"/>
    </row>
    <row r="568">
      <c r="A568" s="44">
        <v>45120.0</v>
      </c>
      <c r="B568" s="45">
        <v>19495.199219</v>
      </c>
      <c r="C568" s="45">
        <v>19567.0</v>
      </c>
      <c r="D568" s="45">
        <v>19385.800781</v>
      </c>
      <c r="E568" s="45">
        <v>19413.75</v>
      </c>
      <c r="F568" s="45">
        <v>19413.75</v>
      </c>
      <c r="G568" s="45">
        <v>310400.0</v>
      </c>
      <c r="H568" s="46">
        <f t="shared" si="1"/>
        <v>1.00151923</v>
      </c>
      <c r="I568" s="46">
        <f t="shared" si="2"/>
        <v>0.001519230398</v>
      </c>
      <c r="J568" s="58">
        <f t="shared" si="3"/>
        <v>0.1519230398</v>
      </c>
      <c r="L568" s="77"/>
      <c r="M568" s="78"/>
      <c r="N568" s="78"/>
      <c r="O568" s="78"/>
      <c r="P568" s="78"/>
      <c r="Q568" s="78"/>
      <c r="R568" s="78"/>
      <c r="S568" s="78"/>
      <c r="T568" s="78"/>
    </row>
    <row r="569">
      <c r="A569" s="44">
        <v>45121.0</v>
      </c>
      <c r="B569" s="45">
        <v>19493.449219</v>
      </c>
      <c r="C569" s="45">
        <v>19595.349609</v>
      </c>
      <c r="D569" s="45">
        <v>19433.5</v>
      </c>
      <c r="E569" s="45">
        <v>19564.5</v>
      </c>
      <c r="F569" s="45">
        <v>19564.5</v>
      </c>
      <c r="G569" s="45">
        <v>291200.0</v>
      </c>
      <c r="H569" s="46">
        <f t="shared" si="1"/>
        <v>1.007765115</v>
      </c>
      <c r="I569" s="46">
        <f t="shared" si="2"/>
        <v>0.007765114931</v>
      </c>
      <c r="J569" s="58">
        <f t="shared" si="3"/>
        <v>0.7765114931</v>
      </c>
      <c r="L569" s="77"/>
      <c r="M569" s="78"/>
      <c r="N569" s="78"/>
      <c r="O569" s="78"/>
      <c r="P569" s="78"/>
      <c r="Q569" s="78"/>
      <c r="R569" s="78"/>
      <c r="S569" s="78"/>
      <c r="T569" s="78"/>
    </row>
    <row r="570">
      <c r="A570" s="44">
        <v>45124.0</v>
      </c>
      <c r="B570" s="45">
        <v>19612.150391</v>
      </c>
      <c r="C570" s="45">
        <v>19731.849609</v>
      </c>
      <c r="D570" s="45">
        <v>19562.949219</v>
      </c>
      <c r="E570" s="45">
        <v>19711.449219</v>
      </c>
      <c r="F570" s="45">
        <v>19711.449219</v>
      </c>
      <c r="G570" s="45">
        <v>268700.0</v>
      </c>
      <c r="H570" s="46">
        <f t="shared" si="1"/>
        <v>1.007511013</v>
      </c>
      <c r="I570" s="46">
        <f t="shared" si="2"/>
        <v>0.007511013264</v>
      </c>
      <c r="J570" s="58">
        <f t="shared" si="3"/>
        <v>0.7511013264</v>
      </c>
      <c r="L570" s="77"/>
      <c r="M570" s="78"/>
      <c r="N570" s="78"/>
      <c r="O570" s="78"/>
      <c r="P570" s="78"/>
      <c r="Q570" s="78"/>
      <c r="R570" s="78"/>
      <c r="S570" s="78"/>
      <c r="T570" s="78"/>
    </row>
    <row r="571">
      <c r="A571" s="44">
        <v>45125.0</v>
      </c>
      <c r="B571" s="45">
        <v>19787.5</v>
      </c>
      <c r="C571" s="45">
        <v>19819.449219</v>
      </c>
      <c r="D571" s="45">
        <v>19690.199219</v>
      </c>
      <c r="E571" s="45">
        <v>19749.25</v>
      </c>
      <c r="F571" s="45">
        <v>19749.25</v>
      </c>
      <c r="G571" s="45">
        <v>286400.0</v>
      </c>
      <c r="H571" s="46">
        <f t="shared" si="1"/>
        <v>1.001917707</v>
      </c>
      <c r="I571" s="46">
        <f t="shared" si="2"/>
        <v>0.00191770684</v>
      </c>
      <c r="J571" s="58">
        <f t="shared" si="3"/>
        <v>0.191770684</v>
      </c>
      <c r="L571" s="77"/>
      <c r="M571" s="78"/>
      <c r="N571" s="78"/>
      <c r="O571" s="78"/>
      <c r="P571" s="78"/>
      <c r="Q571" s="78"/>
      <c r="R571" s="78"/>
      <c r="S571" s="78"/>
      <c r="T571" s="78"/>
    </row>
    <row r="572">
      <c r="A572" s="44">
        <v>45126.0</v>
      </c>
      <c r="B572" s="45">
        <v>19802.949219</v>
      </c>
      <c r="C572" s="45">
        <v>19851.699219</v>
      </c>
      <c r="D572" s="45">
        <v>19727.449219</v>
      </c>
      <c r="E572" s="45">
        <v>19833.150391</v>
      </c>
      <c r="F572" s="45">
        <v>19833.150391</v>
      </c>
      <c r="G572" s="45">
        <v>259700.0</v>
      </c>
      <c r="H572" s="46">
        <f t="shared" si="1"/>
        <v>1.004248282</v>
      </c>
      <c r="I572" s="46">
        <f t="shared" si="2"/>
        <v>0.00424828239</v>
      </c>
      <c r="J572" s="58">
        <f t="shared" si="3"/>
        <v>0.424828239</v>
      </c>
      <c r="L572" s="77"/>
      <c r="M572" s="78"/>
      <c r="N572" s="78"/>
      <c r="O572" s="78"/>
      <c r="P572" s="78"/>
      <c r="Q572" s="78"/>
      <c r="R572" s="78"/>
      <c r="S572" s="78"/>
      <c r="T572" s="78"/>
    </row>
    <row r="573">
      <c r="A573" s="44">
        <v>45127.0</v>
      </c>
      <c r="B573" s="45">
        <v>19831.699219</v>
      </c>
      <c r="C573" s="45">
        <v>19991.849609</v>
      </c>
      <c r="D573" s="45">
        <v>19758.400391</v>
      </c>
      <c r="E573" s="45">
        <v>19979.150391</v>
      </c>
      <c r="F573" s="45">
        <v>19979.150391</v>
      </c>
      <c r="G573" s="45">
        <v>274700.0</v>
      </c>
      <c r="H573" s="46">
        <f t="shared" si="1"/>
        <v>1.007361412</v>
      </c>
      <c r="I573" s="46">
        <f t="shared" si="2"/>
        <v>0.007361412439</v>
      </c>
      <c r="J573" s="58">
        <f t="shared" si="3"/>
        <v>0.7361412439</v>
      </c>
      <c r="L573" s="77"/>
      <c r="M573" s="78"/>
      <c r="N573" s="78"/>
      <c r="O573" s="78"/>
      <c r="P573" s="78"/>
      <c r="Q573" s="78"/>
      <c r="R573" s="78"/>
      <c r="S573" s="78"/>
      <c r="T573" s="78"/>
    </row>
    <row r="574">
      <c r="A574" s="44">
        <v>45128.0</v>
      </c>
      <c r="B574" s="45">
        <v>19800.449219</v>
      </c>
      <c r="C574" s="45">
        <v>19887.400391</v>
      </c>
      <c r="D574" s="45">
        <v>19700.0</v>
      </c>
      <c r="E574" s="45">
        <v>19745.0</v>
      </c>
      <c r="F574" s="45">
        <v>19745.0</v>
      </c>
      <c r="G574" s="45">
        <v>312500.0</v>
      </c>
      <c r="H574" s="46">
        <f t="shared" si="1"/>
        <v>0.9882802629</v>
      </c>
      <c r="I574" s="46">
        <f t="shared" si="2"/>
        <v>-0.01171973715</v>
      </c>
      <c r="J574" s="56">
        <f t="shared" si="3"/>
        <v>-1.171973715</v>
      </c>
      <c r="L574" s="77"/>
      <c r="M574" s="78"/>
      <c r="N574" s="78"/>
      <c r="O574" s="78"/>
      <c r="P574" s="78"/>
      <c r="Q574" s="78"/>
      <c r="R574" s="78"/>
      <c r="S574" s="78"/>
      <c r="T574" s="78"/>
    </row>
    <row r="575">
      <c r="A575" s="44">
        <v>45131.0</v>
      </c>
      <c r="B575" s="45">
        <v>19748.449219</v>
      </c>
      <c r="C575" s="45">
        <v>19782.75</v>
      </c>
      <c r="D575" s="45">
        <v>19658.300781</v>
      </c>
      <c r="E575" s="45">
        <v>19672.349609</v>
      </c>
      <c r="F575" s="45">
        <v>19672.349609</v>
      </c>
      <c r="G575" s="45">
        <v>265600.0</v>
      </c>
      <c r="H575" s="46">
        <f t="shared" si="1"/>
        <v>0.9963205677</v>
      </c>
      <c r="I575" s="46">
        <f t="shared" si="2"/>
        <v>-0.003679432312</v>
      </c>
      <c r="J575" s="56">
        <f t="shared" si="3"/>
        <v>-0.3679432312</v>
      </c>
      <c r="L575" s="77"/>
      <c r="M575" s="78"/>
      <c r="N575" s="78"/>
      <c r="O575" s="78"/>
      <c r="P575" s="78"/>
      <c r="Q575" s="78"/>
      <c r="R575" s="78"/>
      <c r="S575" s="78"/>
      <c r="T575" s="78"/>
    </row>
    <row r="576">
      <c r="A576" s="44">
        <v>45132.0</v>
      </c>
      <c r="B576" s="45">
        <v>19729.349609</v>
      </c>
      <c r="C576" s="45">
        <v>19729.349609</v>
      </c>
      <c r="D576" s="45">
        <v>19615.949219</v>
      </c>
      <c r="E576" s="45">
        <v>19680.599609</v>
      </c>
      <c r="F576" s="45">
        <v>19680.599609</v>
      </c>
      <c r="G576" s="45">
        <v>369700.0</v>
      </c>
      <c r="H576" s="46">
        <f t="shared" si="1"/>
        <v>1.00041937</v>
      </c>
      <c r="I576" s="46">
        <f t="shared" si="2"/>
        <v>0.0004193703428</v>
      </c>
      <c r="J576" s="58">
        <f t="shared" si="3"/>
        <v>0.04193703428</v>
      </c>
      <c r="L576" s="77"/>
      <c r="M576" s="78"/>
      <c r="N576" s="78"/>
      <c r="O576" s="78"/>
      <c r="P576" s="78"/>
      <c r="Q576" s="78"/>
      <c r="R576" s="78"/>
      <c r="S576" s="78"/>
      <c r="T576" s="78"/>
    </row>
    <row r="577">
      <c r="A577" s="44">
        <v>45133.0</v>
      </c>
      <c r="B577" s="45">
        <v>19733.349609</v>
      </c>
      <c r="C577" s="45">
        <v>19825.599609</v>
      </c>
      <c r="D577" s="45">
        <v>19716.699219</v>
      </c>
      <c r="E577" s="45">
        <v>19778.300781</v>
      </c>
      <c r="F577" s="45">
        <v>19778.300781</v>
      </c>
      <c r="G577" s="45">
        <v>244700.0</v>
      </c>
      <c r="H577" s="46">
        <f t="shared" si="1"/>
        <v>1.004964339</v>
      </c>
      <c r="I577" s="46">
        <f t="shared" si="2"/>
        <v>0.004964339194</v>
      </c>
      <c r="J577" s="58">
        <f t="shared" si="3"/>
        <v>0.4964339194</v>
      </c>
      <c r="L577" s="77"/>
      <c r="M577" s="78"/>
      <c r="N577" s="78"/>
      <c r="O577" s="78"/>
      <c r="P577" s="78"/>
      <c r="Q577" s="78"/>
      <c r="R577" s="78"/>
      <c r="S577" s="78"/>
      <c r="T577" s="78"/>
    </row>
    <row r="578">
      <c r="A578" s="44">
        <v>45134.0</v>
      </c>
      <c r="B578" s="45">
        <v>19850.900391</v>
      </c>
      <c r="C578" s="45">
        <v>19867.550781</v>
      </c>
      <c r="D578" s="45">
        <v>19603.550781</v>
      </c>
      <c r="E578" s="45">
        <v>19659.900391</v>
      </c>
      <c r="F578" s="45">
        <v>19659.900391</v>
      </c>
      <c r="G578" s="45">
        <v>334900.0</v>
      </c>
      <c r="H578" s="46">
        <f t="shared" si="1"/>
        <v>0.9940136217</v>
      </c>
      <c r="I578" s="46">
        <f t="shared" si="2"/>
        <v>-0.005986378269</v>
      </c>
      <c r="J578" s="56">
        <f t="shared" si="3"/>
        <v>-0.5986378269</v>
      </c>
      <c r="L578" s="77"/>
      <c r="M578" s="78"/>
      <c r="N578" s="78"/>
      <c r="O578" s="78"/>
      <c r="P578" s="78"/>
      <c r="Q578" s="78"/>
      <c r="R578" s="78"/>
      <c r="S578" s="78"/>
      <c r="T578" s="78"/>
    </row>
    <row r="579">
      <c r="A579" s="44">
        <v>45135.0</v>
      </c>
      <c r="B579" s="45">
        <v>19659.75</v>
      </c>
      <c r="C579" s="45">
        <v>19695.900391</v>
      </c>
      <c r="D579" s="45">
        <v>19563.099609</v>
      </c>
      <c r="E579" s="45">
        <v>19646.050781</v>
      </c>
      <c r="F579" s="45">
        <v>19646.050781</v>
      </c>
      <c r="G579" s="45">
        <v>258700.0</v>
      </c>
      <c r="H579" s="46">
        <f t="shared" si="1"/>
        <v>0.9992955402</v>
      </c>
      <c r="I579" s="46">
        <f t="shared" si="2"/>
        <v>-0.0007044598256</v>
      </c>
      <c r="J579" s="56">
        <f t="shared" si="3"/>
        <v>-0.07044598256</v>
      </c>
      <c r="L579" s="77"/>
      <c r="M579" s="78"/>
      <c r="N579" s="78"/>
      <c r="O579" s="78"/>
      <c r="P579" s="78"/>
      <c r="Q579" s="78"/>
      <c r="R579" s="78"/>
      <c r="S579" s="78"/>
      <c r="T579" s="78"/>
    </row>
    <row r="580">
      <c r="A580" s="44">
        <v>45138.0</v>
      </c>
      <c r="B580" s="45">
        <v>19666.349609</v>
      </c>
      <c r="C580" s="45">
        <v>19772.75</v>
      </c>
      <c r="D580" s="45">
        <v>19597.599609</v>
      </c>
      <c r="E580" s="45">
        <v>19753.800781</v>
      </c>
      <c r="F580" s="45">
        <v>19753.800781</v>
      </c>
      <c r="G580" s="45">
        <v>295100.0</v>
      </c>
      <c r="H580" s="46">
        <f t="shared" si="1"/>
        <v>1.005484563</v>
      </c>
      <c r="I580" s="46">
        <f t="shared" si="2"/>
        <v>0.005484562837</v>
      </c>
      <c r="J580" s="58">
        <f t="shared" si="3"/>
        <v>0.5484562837</v>
      </c>
      <c r="L580" s="77"/>
      <c r="M580" s="78"/>
      <c r="N580" s="78"/>
      <c r="O580" s="78"/>
      <c r="P580" s="78"/>
      <c r="Q580" s="78"/>
      <c r="R580" s="78"/>
      <c r="S580" s="78"/>
      <c r="T580" s="78"/>
    </row>
    <row r="581">
      <c r="A581" s="44">
        <v>45139.0</v>
      </c>
      <c r="B581" s="45">
        <v>19784.0</v>
      </c>
      <c r="C581" s="45">
        <v>19795.599609</v>
      </c>
      <c r="D581" s="45">
        <v>19704.599609</v>
      </c>
      <c r="E581" s="45">
        <v>19733.550781</v>
      </c>
      <c r="F581" s="45">
        <v>19733.550781</v>
      </c>
      <c r="G581" s="45">
        <v>298000.0</v>
      </c>
      <c r="H581" s="46">
        <f t="shared" si="1"/>
        <v>0.9989748808</v>
      </c>
      <c r="I581" s="46">
        <f t="shared" si="2"/>
        <v>-0.001025119177</v>
      </c>
      <c r="J581" s="56">
        <f t="shared" si="3"/>
        <v>-0.1025119177</v>
      </c>
      <c r="L581" s="77"/>
      <c r="M581" s="78"/>
      <c r="N581" s="78"/>
      <c r="O581" s="78"/>
      <c r="P581" s="78"/>
      <c r="Q581" s="78"/>
      <c r="R581" s="78"/>
      <c r="S581" s="78"/>
      <c r="T581" s="78"/>
    </row>
    <row r="582">
      <c r="A582" s="44">
        <v>45140.0</v>
      </c>
      <c r="B582" s="45">
        <v>19655.400391</v>
      </c>
      <c r="C582" s="45">
        <v>19678.25</v>
      </c>
      <c r="D582" s="45">
        <v>19423.550781</v>
      </c>
      <c r="E582" s="45">
        <v>19526.550781</v>
      </c>
      <c r="F582" s="45">
        <v>19526.550781</v>
      </c>
      <c r="G582" s="45">
        <v>290700.0</v>
      </c>
      <c r="H582" s="46">
        <f t="shared" si="1"/>
        <v>0.9895102507</v>
      </c>
      <c r="I582" s="46">
        <f t="shared" si="2"/>
        <v>-0.01048974928</v>
      </c>
      <c r="J582" s="56">
        <f t="shared" si="3"/>
        <v>-1.048974928</v>
      </c>
      <c r="L582" s="77"/>
      <c r="M582" s="78"/>
      <c r="N582" s="78"/>
      <c r="O582" s="78"/>
      <c r="P582" s="78"/>
      <c r="Q582" s="78"/>
      <c r="R582" s="78"/>
      <c r="S582" s="78"/>
      <c r="T582" s="78"/>
    </row>
    <row r="583">
      <c r="A583" s="44">
        <v>45141.0</v>
      </c>
      <c r="B583" s="45">
        <v>19463.75</v>
      </c>
      <c r="C583" s="45">
        <v>19537.650391</v>
      </c>
      <c r="D583" s="45">
        <v>19296.449219</v>
      </c>
      <c r="E583" s="45">
        <v>19381.650391</v>
      </c>
      <c r="F583" s="45">
        <v>19381.650391</v>
      </c>
      <c r="G583" s="45">
        <v>315700.0</v>
      </c>
      <c r="H583" s="46">
        <f t="shared" si="1"/>
        <v>0.9925793146</v>
      </c>
      <c r="I583" s="46">
        <f t="shared" si="2"/>
        <v>-0.007420685385</v>
      </c>
      <c r="J583" s="56">
        <f t="shared" si="3"/>
        <v>-0.7420685385</v>
      </c>
      <c r="L583" s="77"/>
      <c r="M583" s="78"/>
      <c r="N583" s="78"/>
      <c r="O583" s="78"/>
      <c r="P583" s="78"/>
      <c r="Q583" s="78"/>
      <c r="R583" s="78"/>
      <c r="S583" s="78"/>
      <c r="T583" s="78"/>
    </row>
    <row r="584">
      <c r="A584" s="44">
        <v>45142.0</v>
      </c>
      <c r="B584" s="45">
        <v>19462.800781</v>
      </c>
      <c r="C584" s="45">
        <v>19538.849609</v>
      </c>
      <c r="D584" s="45">
        <v>19436.449219</v>
      </c>
      <c r="E584" s="45">
        <v>19517.0</v>
      </c>
      <c r="F584" s="45">
        <v>19517.0</v>
      </c>
      <c r="G584" s="45">
        <v>280800.0</v>
      </c>
      <c r="H584" s="46">
        <f t="shared" si="1"/>
        <v>1.006983389</v>
      </c>
      <c r="I584" s="46">
        <f t="shared" si="2"/>
        <v>0.006983389251</v>
      </c>
      <c r="J584" s="58">
        <f t="shared" si="3"/>
        <v>0.6983389251</v>
      </c>
      <c r="L584" s="77"/>
      <c r="M584" s="78"/>
      <c r="N584" s="78"/>
      <c r="O584" s="78"/>
      <c r="P584" s="78"/>
      <c r="Q584" s="78"/>
      <c r="R584" s="78"/>
      <c r="S584" s="78"/>
      <c r="T584" s="78"/>
    </row>
    <row r="585">
      <c r="A585" s="44">
        <v>45145.0</v>
      </c>
      <c r="B585" s="45">
        <v>19576.849609</v>
      </c>
      <c r="C585" s="45">
        <v>19620.449219</v>
      </c>
      <c r="D585" s="45">
        <v>19524.800781</v>
      </c>
      <c r="E585" s="45">
        <v>19597.300781</v>
      </c>
      <c r="F585" s="45">
        <v>19597.300781</v>
      </c>
      <c r="G585" s="45">
        <v>216600.0</v>
      </c>
      <c r="H585" s="46">
        <f t="shared" si="1"/>
        <v>1.004114402</v>
      </c>
      <c r="I585" s="46">
        <f t="shared" si="2"/>
        <v>0.004114401855</v>
      </c>
      <c r="J585" s="58">
        <f t="shared" si="3"/>
        <v>0.4114401855</v>
      </c>
      <c r="L585" s="77"/>
      <c r="M585" s="78"/>
      <c r="N585" s="78"/>
      <c r="O585" s="78"/>
      <c r="P585" s="78"/>
      <c r="Q585" s="78"/>
      <c r="R585" s="78"/>
      <c r="S585" s="78"/>
      <c r="T585" s="78"/>
    </row>
    <row r="586">
      <c r="A586" s="44">
        <v>45146.0</v>
      </c>
      <c r="B586" s="45">
        <v>19627.199219</v>
      </c>
      <c r="C586" s="45">
        <v>19634.400391</v>
      </c>
      <c r="D586" s="45">
        <v>19533.099609</v>
      </c>
      <c r="E586" s="45">
        <v>19570.849609</v>
      </c>
      <c r="F586" s="45">
        <v>19570.849609</v>
      </c>
      <c r="G586" s="45">
        <v>260300.0</v>
      </c>
      <c r="H586" s="46">
        <f t="shared" si="1"/>
        <v>0.9986502645</v>
      </c>
      <c r="I586" s="46">
        <f t="shared" si="2"/>
        <v>-0.001349735471</v>
      </c>
      <c r="J586" s="56">
        <f t="shared" si="3"/>
        <v>-0.1349735471</v>
      </c>
      <c r="L586" s="77"/>
      <c r="M586" s="78"/>
      <c r="N586" s="78"/>
      <c r="O586" s="78"/>
      <c r="P586" s="78"/>
      <c r="Q586" s="78"/>
      <c r="R586" s="78"/>
      <c r="S586" s="78"/>
      <c r="T586" s="78"/>
    </row>
    <row r="587">
      <c r="A587" s="44">
        <v>45147.0</v>
      </c>
      <c r="B587" s="45">
        <v>19578.800781</v>
      </c>
      <c r="C587" s="45">
        <v>19645.5</v>
      </c>
      <c r="D587" s="45">
        <v>19467.5</v>
      </c>
      <c r="E587" s="45">
        <v>19632.550781</v>
      </c>
      <c r="F587" s="45">
        <v>19632.550781</v>
      </c>
      <c r="G587" s="45">
        <v>266500.0</v>
      </c>
      <c r="H587" s="46">
        <f t="shared" si="1"/>
        <v>1.003152708</v>
      </c>
      <c r="I587" s="46">
        <f t="shared" si="2"/>
        <v>0.003152707891</v>
      </c>
      <c r="J587" s="58">
        <f t="shared" si="3"/>
        <v>0.3152707891</v>
      </c>
      <c r="L587" s="77"/>
      <c r="M587" s="78"/>
      <c r="N587" s="78"/>
      <c r="O587" s="78"/>
      <c r="P587" s="78"/>
      <c r="Q587" s="78"/>
      <c r="R587" s="78"/>
      <c r="S587" s="78"/>
      <c r="T587" s="78"/>
    </row>
    <row r="588">
      <c r="A588" s="44">
        <v>45148.0</v>
      </c>
      <c r="B588" s="45">
        <v>19605.550781</v>
      </c>
      <c r="C588" s="45">
        <v>19623.599609</v>
      </c>
      <c r="D588" s="45">
        <v>19495.400391</v>
      </c>
      <c r="E588" s="45">
        <v>19543.099609</v>
      </c>
      <c r="F588" s="45">
        <v>19543.099609</v>
      </c>
      <c r="G588" s="45">
        <v>312200.0</v>
      </c>
      <c r="H588" s="46">
        <f t="shared" si="1"/>
        <v>0.9954437315</v>
      </c>
      <c r="I588" s="46">
        <f t="shared" si="2"/>
        <v>-0.004556268464</v>
      </c>
      <c r="J588" s="56">
        <f t="shared" si="3"/>
        <v>-0.4556268464</v>
      </c>
      <c r="L588" s="77"/>
      <c r="M588" s="78"/>
      <c r="N588" s="78"/>
      <c r="O588" s="78"/>
      <c r="P588" s="78"/>
      <c r="Q588" s="78"/>
      <c r="R588" s="78"/>
      <c r="S588" s="78"/>
      <c r="T588" s="78"/>
    </row>
    <row r="589">
      <c r="A589" s="44">
        <v>45149.0</v>
      </c>
      <c r="B589" s="45">
        <v>19554.25</v>
      </c>
      <c r="C589" s="45">
        <v>19557.75</v>
      </c>
      <c r="D589" s="45">
        <v>19412.75</v>
      </c>
      <c r="E589" s="45">
        <v>19428.300781</v>
      </c>
      <c r="F589" s="45">
        <v>19428.300781</v>
      </c>
      <c r="G589" s="45">
        <v>235500.0</v>
      </c>
      <c r="H589" s="46">
        <f t="shared" si="1"/>
        <v>0.9941258638</v>
      </c>
      <c r="I589" s="46">
        <f t="shared" si="2"/>
        <v>-0.005874136155</v>
      </c>
      <c r="J589" s="56">
        <f t="shared" si="3"/>
        <v>-0.5874136155</v>
      </c>
      <c r="L589" s="77"/>
      <c r="M589" s="78"/>
      <c r="N589" s="78"/>
      <c r="O589" s="78"/>
      <c r="P589" s="78"/>
      <c r="Q589" s="78"/>
      <c r="R589" s="78"/>
      <c r="S589" s="78"/>
      <c r="T589" s="78"/>
    </row>
    <row r="590">
      <c r="A590" s="44">
        <v>45152.0</v>
      </c>
      <c r="B590" s="45">
        <v>19383.949219</v>
      </c>
      <c r="C590" s="45">
        <v>19465.849609</v>
      </c>
      <c r="D590" s="45">
        <v>19257.900391</v>
      </c>
      <c r="E590" s="45">
        <v>19434.550781</v>
      </c>
      <c r="F590" s="45">
        <v>19434.550781</v>
      </c>
      <c r="G590" s="45">
        <v>243900.0</v>
      </c>
      <c r="H590" s="46">
        <f t="shared" si="1"/>
        <v>1.000321696</v>
      </c>
      <c r="I590" s="46">
        <f t="shared" si="2"/>
        <v>0.0003216956578</v>
      </c>
      <c r="J590" s="58">
        <f t="shared" si="3"/>
        <v>0.03216956578</v>
      </c>
      <c r="L590" s="77"/>
      <c r="M590" s="78"/>
      <c r="N590" s="78"/>
      <c r="O590" s="78"/>
      <c r="P590" s="78"/>
      <c r="Q590" s="78"/>
      <c r="R590" s="78"/>
      <c r="S590" s="78"/>
      <c r="T590" s="78"/>
    </row>
    <row r="591">
      <c r="A591" s="44">
        <v>45154.0</v>
      </c>
      <c r="B591" s="45">
        <v>19369.0</v>
      </c>
      <c r="C591" s="45">
        <v>19482.75</v>
      </c>
      <c r="D591" s="45">
        <v>19317.199219</v>
      </c>
      <c r="E591" s="45">
        <v>19465.0</v>
      </c>
      <c r="F591" s="45">
        <v>19465.0</v>
      </c>
      <c r="G591" s="45">
        <v>0.0</v>
      </c>
      <c r="H591" s="46">
        <f t="shared" si="1"/>
        <v>1.001566757</v>
      </c>
      <c r="I591" s="46">
        <f t="shared" si="2"/>
        <v>0.001566757027</v>
      </c>
      <c r="J591" s="58">
        <f t="shared" si="3"/>
        <v>0.1566757027</v>
      </c>
      <c r="L591" s="77"/>
      <c r="M591" s="78"/>
      <c r="N591" s="78"/>
      <c r="O591" s="78"/>
      <c r="P591" s="78"/>
      <c r="Q591" s="78"/>
      <c r="R591" s="78"/>
      <c r="S591" s="78"/>
      <c r="T591" s="78"/>
    </row>
    <row r="592">
      <c r="A592" s="44">
        <v>45155.0</v>
      </c>
      <c r="B592" s="45">
        <v>19450.550781</v>
      </c>
      <c r="C592" s="45">
        <v>19461.550781</v>
      </c>
      <c r="D592" s="45">
        <v>19326.25</v>
      </c>
      <c r="E592" s="45">
        <v>19365.25</v>
      </c>
      <c r="F592" s="45">
        <v>19365.25</v>
      </c>
      <c r="G592" s="45">
        <v>268700.0</v>
      </c>
      <c r="H592" s="46">
        <f t="shared" si="1"/>
        <v>0.9948754174</v>
      </c>
      <c r="I592" s="46">
        <f t="shared" si="2"/>
        <v>-0.005124582584</v>
      </c>
      <c r="J592" s="56">
        <f t="shared" si="3"/>
        <v>-0.5124582584</v>
      </c>
      <c r="L592" s="77"/>
      <c r="M592" s="78"/>
      <c r="N592" s="78"/>
      <c r="O592" s="78"/>
      <c r="P592" s="78"/>
      <c r="Q592" s="78"/>
      <c r="R592" s="78"/>
      <c r="S592" s="78"/>
      <c r="T592" s="78"/>
    </row>
    <row r="593">
      <c r="A593" s="44">
        <v>45156.0</v>
      </c>
      <c r="B593" s="45">
        <v>19301.75</v>
      </c>
      <c r="C593" s="45">
        <v>19373.800781</v>
      </c>
      <c r="D593" s="45">
        <v>19253.599609</v>
      </c>
      <c r="E593" s="45">
        <v>19310.150391</v>
      </c>
      <c r="F593" s="45">
        <v>19310.150391</v>
      </c>
      <c r="G593" s="45">
        <v>256100.0</v>
      </c>
      <c r="H593" s="46">
        <f t="shared" si="1"/>
        <v>0.9971547174</v>
      </c>
      <c r="I593" s="46">
        <f t="shared" si="2"/>
        <v>-0.002845282607</v>
      </c>
      <c r="J593" s="56">
        <f t="shared" si="3"/>
        <v>-0.2845282607</v>
      </c>
      <c r="L593" s="77"/>
      <c r="M593" s="78"/>
      <c r="N593" s="78"/>
      <c r="O593" s="78"/>
      <c r="P593" s="78"/>
      <c r="Q593" s="78"/>
      <c r="R593" s="78"/>
      <c r="S593" s="78"/>
      <c r="T593" s="78"/>
    </row>
    <row r="594">
      <c r="A594" s="44">
        <v>45159.0</v>
      </c>
      <c r="B594" s="45">
        <v>19320.650391</v>
      </c>
      <c r="C594" s="45">
        <v>19425.949219</v>
      </c>
      <c r="D594" s="45">
        <v>19296.300781</v>
      </c>
      <c r="E594" s="45">
        <v>19393.599609</v>
      </c>
      <c r="F594" s="45">
        <v>19393.599609</v>
      </c>
      <c r="G594" s="45">
        <v>262600.0</v>
      </c>
      <c r="H594" s="46">
        <f t="shared" si="1"/>
        <v>1.004321521</v>
      </c>
      <c r="I594" s="46">
        <f t="shared" si="2"/>
        <v>0.004321520874</v>
      </c>
      <c r="J594" s="58">
        <f t="shared" si="3"/>
        <v>0.4321520874</v>
      </c>
      <c r="L594" s="40"/>
      <c r="M594" s="40"/>
      <c r="N594" s="40"/>
      <c r="O594" s="40"/>
      <c r="P594" s="40"/>
      <c r="Q594" s="40"/>
      <c r="R594" s="40"/>
      <c r="S594" s="40"/>
      <c r="T594" s="40"/>
    </row>
    <row r="595">
      <c r="A595" s="44">
        <v>45160.0</v>
      </c>
      <c r="B595" s="45">
        <v>19417.099609</v>
      </c>
      <c r="C595" s="45">
        <v>19443.5</v>
      </c>
      <c r="D595" s="45">
        <v>19381.300781</v>
      </c>
      <c r="E595" s="45">
        <v>19396.449219</v>
      </c>
      <c r="F595" s="45">
        <v>19396.449219</v>
      </c>
      <c r="G595" s="45">
        <v>208700.0</v>
      </c>
      <c r="H595" s="46">
        <f t="shared" si="1"/>
        <v>1.000146936</v>
      </c>
      <c r="I595" s="46">
        <f t="shared" si="2"/>
        <v>0.00014693559</v>
      </c>
      <c r="J595" s="58">
        <f t="shared" si="3"/>
        <v>0.014693559</v>
      </c>
      <c r="L595" s="77"/>
      <c r="M595" s="78"/>
      <c r="N595" s="78"/>
      <c r="O595" s="78"/>
      <c r="P595" s="78"/>
      <c r="Q595" s="78"/>
      <c r="R595" s="78"/>
      <c r="S595" s="78"/>
      <c r="T595" s="78"/>
    </row>
    <row r="596">
      <c r="A596" s="44">
        <v>45161.0</v>
      </c>
      <c r="B596" s="45">
        <v>19439.199219</v>
      </c>
      <c r="C596" s="45">
        <v>19472.050781</v>
      </c>
      <c r="D596" s="45">
        <v>19366.599609</v>
      </c>
      <c r="E596" s="45">
        <v>19444.0</v>
      </c>
      <c r="F596" s="45">
        <v>19444.0</v>
      </c>
      <c r="G596" s="45">
        <v>225200.0</v>
      </c>
      <c r="H596" s="46">
        <f t="shared" si="1"/>
        <v>1.00245152</v>
      </c>
      <c r="I596" s="46">
        <f t="shared" si="2"/>
        <v>0.002451519887</v>
      </c>
      <c r="J596" s="58">
        <f t="shared" si="3"/>
        <v>0.2451519887</v>
      </c>
      <c r="L596" s="77"/>
      <c r="M596" s="78"/>
      <c r="N596" s="78"/>
      <c r="O596" s="78"/>
      <c r="P596" s="78"/>
      <c r="Q596" s="78"/>
      <c r="R596" s="78"/>
      <c r="S596" s="78"/>
      <c r="T596" s="78"/>
    </row>
    <row r="597">
      <c r="A597" s="44">
        <v>45162.0</v>
      </c>
      <c r="B597" s="45">
        <v>19535.150391</v>
      </c>
      <c r="C597" s="45">
        <v>19584.449219</v>
      </c>
      <c r="D597" s="45">
        <v>19369.0</v>
      </c>
      <c r="E597" s="45">
        <v>19386.699219</v>
      </c>
      <c r="F597" s="45">
        <v>19386.699219</v>
      </c>
      <c r="G597" s="45">
        <v>268300.0</v>
      </c>
      <c r="H597" s="46">
        <f t="shared" si="1"/>
        <v>0.9970530353</v>
      </c>
      <c r="I597" s="46">
        <f t="shared" si="2"/>
        <v>-0.002946964668</v>
      </c>
      <c r="J597" s="56">
        <f t="shared" si="3"/>
        <v>-0.2946964668</v>
      </c>
      <c r="L597" s="77"/>
      <c r="M597" s="78"/>
      <c r="N597" s="78"/>
      <c r="O597" s="78"/>
      <c r="P597" s="78"/>
      <c r="Q597" s="78"/>
      <c r="R597" s="78"/>
      <c r="S597" s="78"/>
      <c r="T597" s="78"/>
    </row>
    <row r="598">
      <c r="A598" s="44">
        <v>45163.0</v>
      </c>
      <c r="B598" s="45">
        <v>19297.400391</v>
      </c>
      <c r="C598" s="45">
        <v>19339.550781</v>
      </c>
      <c r="D598" s="45">
        <v>19229.699219</v>
      </c>
      <c r="E598" s="45">
        <v>19265.800781</v>
      </c>
      <c r="F598" s="45">
        <v>19265.800781</v>
      </c>
      <c r="G598" s="45">
        <v>466500.0</v>
      </c>
      <c r="H598" s="46">
        <f t="shared" si="1"/>
        <v>0.9937638462</v>
      </c>
      <c r="I598" s="46">
        <f t="shared" si="2"/>
        <v>-0.0062361538</v>
      </c>
      <c r="J598" s="56">
        <f t="shared" si="3"/>
        <v>-0.62361538</v>
      </c>
      <c r="L598" s="77"/>
      <c r="M598" s="78"/>
      <c r="N598" s="78"/>
      <c r="O598" s="78"/>
      <c r="P598" s="78"/>
      <c r="Q598" s="78"/>
      <c r="R598" s="78"/>
      <c r="S598" s="78"/>
      <c r="T598" s="78"/>
    </row>
    <row r="599">
      <c r="A599" s="44">
        <v>45166.0</v>
      </c>
      <c r="B599" s="45">
        <v>19298.349609</v>
      </c>
      <c r="C599" s="45">
        <v>19366.849609</v>
      </c>
      <c r="D599" s="45">
        <v>19249.699219</v>
      </c>
      <c r="E599" s="45">
        <v>19306.050781</v>
      </c>
      <c r="F599" s="45">
        <v>19306.050781</v>
      </c>
      <c r="G599" s="45">
        <v>248200.0</v>
      </c>
      <c r="H599" s="46">
        <f t="shared" si="1"/>
        <v>1.002089194</v>
      </c>
      <c r="I599" s="46">
        <f t="shared" si="2"/>
        <v>0.002089194239</v>
      </c>
      <c r="J599" s="58">
        <f t="shared" si="3"/>
        <v>0.2089194239</v>
      </c>
      <c r="L599" s="77"/>
      <c r="M599" s="78"/>
      <c r="N599" s="78"/>
      <c r="O599" s="78"/>
      <c r="P599" s="78"/>
      <c r="Q599" s="78"/>
      <c r="R599" s="78"/>
      <c r="S599" s="78"/>
      <c r="T599" s="78"/>
    </row>
    <row r="600">
      <c r="A600" s="44">
        <v>45167.0</v>
      </c>
      <c r="B600" s="45">
        <v>19374.849609</v>
      </c>
      <c r="C600" s="45">
        <v>19377.900391</v>
      </c>
      <c r="D600" s="45">
        <v>19309.099609</v>
      </c>
      <c r="E600" s="45">
        <v>19342.650391</v>
      </c>
      <c r="F600" s="45">
        <v>19342.650391</v>
      </c>
      <c r="G600" s="45">
        <v>307400.0</v>
      </c>
      <c r="H600" s="46">
        <f t="shared" si="1"/>
        <v>1.001895759</v>
      </c>
      <c r="I600" s="46">
        <f t="shared" si="2"/>
        <v>0.001895758507</v>
      </c>
      <c r="J600" s="58">
        <f t="shared" si="3"/>
        <v>0.1895758507</v>
      </c>
      <c r="L600" s="77"/>
      <c r="M600" s="78"/>
      <c r="N600" s="78"/>
      <c r="O600" s="78"/>
      <c r="P600" s="78"/>
      <c r="Q600" s="78"/>
      <c r="R600" s="78"/>
      <c r="S600" s="78"/>
      <c r="T600" s="78"/>
    </row>
    <row r="601">
      <c r="A601" s="44">
        <v>45168.0</v>
      </c>
      <c r="B601" s="45">
        <v>19433.449219</v>
      </c>
      <c r="C601" s="45">
        <v>19452.800781</v>
      </c>
      <c r="D601" s="45">
        <v>19334.75</v>
      </c>
      <c r="E601" s="45">
        <v>19347.449219</v>
      </c>
      <c r="F601" s="45">
        <v>19347.449219</v>
      </c>
      <c r="G601" s="45">
        <v>233000.0</v>
      </c>
      <c r="H601" s="46">
        <f t="shared" si="1"/>
        <v>1.000248096</v>
      </c>
      <c r="I601" s="46">
        <f t="shared" si="2"/>
        <v>0.0002480956799</v>
      </c>
      <c r="J601" s="58">
        <f t="shared" si="3"/>
        <v>0.02480956799</v>
      </c>
      <c r="L601" s="77"/>
      <c r="M601" s="78"/>
      <c r="N601" s="78"/>
      <c r="O601" s="78"/>
      <c r="P601" s="78"/>
      <c r="Q601" s="78"/>
      <c r="R601" s="78"/>
      <c r="S601" s="78"/>
      <c r="T601" s="78"/>
    </row>
    <row r="602">
      <c r="A602" s="44">
        <v>45169.0</v>
      </c>
      <c r="B602" s="45">
        <v>19375.550781</v>
      </c>
      <c r="C602" s="45">
        <v>19388.199219</v>
      </c>
      <c r="D602" s="45">
        <v>19223.650391</v>
      </c>
      <c r="E602" s="45">
        <v>19253.800781</v>
      </c>
      <c r="F602" s="45">
        <v>19253.800781</v>
      </c>
      <c r="G602" s="45">
        <v>562600.0</v>
      </c>
      <c r="H602" s="46">
        <f t="shared" si="1"/>
        <v>0.9951596494</v>
      </c>
      <c r="I602" s="46">
        <f t="shared" si="2"/>
        <v>-0.004840350629</v>
      </c>
      <c r="J602" s="56">
        <f t="shared" si="3"/>
        <v>-0.4840350629</v>
      </c>
      <c r="L602" s="77"/>
      <c r="M602" s="78"/>
      <c r="N602" s="78"/>
      <c r="O602" s="78"/>
      <c r="P602" s="78"/>
      <c r="Q602" s="78"/>
      <c r="R602" s="78"/>
      <c r="S602" s="78"/>
      <c r="T602" s="78"/>
    </row>
    <row r="603">
      <c r="A603" s="44">
        <v>45170.0</v>
      </c>
      <c r="B603" s="45">
        <v>19258.150391</v>
      </c>
      <c r="C603" s="45">
        <v>19458.550781</v>
      </c>
      <c r="D603" s="45">
        <v>19255.699219</v>
      </c>
      <c r="E603" s="45">
        <v>19435.300781</v>
      </c>
      <c r="F603" s="45">
        <v>19435.300781</v>
      </c>
      <c r="G603" s="45">
        <v>333000.0</v>
      </c>
      <c r="H603" s="46">
        <f t="shared" si="1"/>
        <v>1.00942671</v>
      </c>
      <c r="I603" s="46">
        <f t="shared" si="2"/>
        <v>0.009426710189</v>
      </c>
      <c r="J603" s="58">
        <f t="shared" si="3"/>
        <v>0.9426710189</v>
      </c>
      <c r="L603" s="77"/>
      <c r="M603" s="78"/>
      <c r="N603" s="78"/>
      <c r="O603" s="78"/>
      <c r="P603" s="78"/>
      <c r="Q603" s="78"/>
      <c r="R603" s="78"/>
      <c r="S603" s="78"/>
      <c r="T603" s="78"/>
    </row>
    <row r="604">
      <c r="A604" s="44">
        <v>45173.0</v>
      </c>
      <c r="B604" s="45">
        <v>19525.050781</v>
      </c>
      <c r="C604" s="45">
        <v>19545.150391</v>
      </c>
      <c r="D604" s="45">
        <v>19432.849609</v>
      </c>
      <c r="E604" s="45">
        <v>19528.800781</v>
      </c>
      <c r="F604" s="45">
        <v>19528.800781</v>
      </c>
      <c r="G604" s="45">
        <v>296800.0</v>
      </c>
      <c r="H604" s="46">
        <f t="shared" si="1"/>
        <v>1.004810834</v>
      </c>
      <c r="I604" s="46">
        <f t="shared" si="2"/>
        <v>0.004810833702</v>
      </c>
      <c r="J604" s="58">
        <f t="shared" si="3"/>
        <v>0.4810833702</v>
      </c>
      <c r="L604" s="77"/>
      <c r="M604" s="78"/>
      <c r="N604" s="78"/>
      <c r="O604" s="78"/>
      <c r="P604" s="78"/>
      <c r="Q604" s="78"/>
      <c r="R604" s="78"/>
      <c r="S604" s="78"/>
      <c r="T604" s="78"/>
    </row>
    <row r="605">
      <c r="A605" s="44">
        <v>45174.0</v>
      </c>
      <c r="B605" s="45">
        <v>19564.650391</v>
      </c>
      <c r="C605" s="45">
        <v>19587.050781</v>
      </c>
      <c r="D605" s="45">
        <v>19525.75</v>
      </c>
      <c r="E605" s="45">
        <v>19574.900391</v>
      </c>
      <c r="F605" s="45">
        <v>19574.900391</v>
      </c>
      <c r="G605" s="45">
        <v>256800.0</v>
      </c>
      <c r="H605" s="46">
        <f t="shared" si="1"/>
        <v>1.002360596</v>
      </c>
      <c r="I605" s="46">
        <f t="shared" si="2"/>
        <v>0.002360596051</v>
      </c>
      <c r="J605" s="58">
        <f t="shared" si="3"/>
        <v>0.2360596051</v>
      </c>
      <c r="L605" s="77"/>
      <c r="M605" s="78"/>
      <c r="N605" s="78"/>
      <c r="O605" s="78"/>
      <c r="P605" s="78"/>
      <c r="Q605" s="78"/>
      <c r="R605" s="78"/>
      <c r="S605" s="78"/>
      <c r="T605" s="78"/>
    </row>
    <row r="606">
      <c r="A606" s="44">
        <v>45175.0</v>
      </c>
      <c r="B606" s="45">
        <v>19581.199219</v>
      </c>
      <c r="C606" s="45">
        <v>19636.449219</v>
      </c>
      <c r="D606" s="45">
        <v>19491.5</v>
      </c>
      <c r="E606" s="45">
        <v>19611.050781</v>
      </c>
      <c r="F606" s="45">
        <v>19611.050781</v>
      </c>
      <c r="G606" s="45">
        <v>287600.0</v>
      </c>
      <c r="H606" s="46">
        <f t="shared" si="1"/>
        <v>1.001846773</v>
      </c>
      <c r="I606" s="46">
        <f t="shared" si="2"/>
        <v>0.001846772616</v>
      </c>
      <c r="J606" s="58">
        <f t="shared" si="3"/>
        <v>0.1846772616</v>
      </c>
      <c r="L606" s="77"/>
      <c r="M606" s="78"/>
      <c r="N606" s="78"/>
      <c r="O606" s="78"/>
      <c r="P606" s="78"/>
      <c r="Q606" s="78"/>
      <c r="R606" s="78"/>
      <c r="S606" s="78"/>
      <c r="T606" s="78"/>
    </row>
    <row r="607">
      <c r="A607" s="44">
        <v>45176.0</v>
      </c>
      <c r="B607" s="45">
        <v>19598.650391</v>
      </c>
      <c r="C607" s="45">
        <v>19737.0</v>
      </c>
      <c r="D607" s="45">
        <v>19550.050781</v>
      </c>
      <c r="E607" s="45">
        <v>19727.050781</v>
      </c>
      <c r="F607" s="45">
        <v>19727.050781</v>
      </c>
      <c r="G607" s="45">
        <v>304900.0</v>
      </c>
      <c r="H607" s="46">
        <f t="shared" si="1"/>
        <v>1.005915032</v>
      </c>
      <c r="I607" s="46">
        <f t="shared" si="2"/>
        <v>0.005915032361</v>
      </c>
      <c r="J607" s="58">
        <f t="shared" si="3"/>
        <v>0.5915032361</v>
      </c>
      <c r="L607" s="77"/>
      <c r="M607" s="78"/>
      <c r="N607" s="78"/>
      <c r="O607" s="78"/>
      <c r="P607" s="78"/>
      <c r="Q607" s="78"/>
      <c r="R607" s="78"/>
      <c r="S607" s="78"/>
      <c r="T607" s="78"/>
    </row>
    <row r="608">
      <c r="A608" s="44">
        <v>45177.0</v>
      </c>
      <c r="B608" s="45">
        <v>19774.800781</v>
      </c>
      <c r="C608" s="45">
        <v>19867.150391</v>
      </c>
      <c r="D608" s="45">
        <v>19727.050781</v>
      </c>
      <c r="E608" s="45">
        <v>19819.949219</v>
      </c>
      <c r="F608" s="45">
        <v>19819.949219</v>
      </c>
      <c r="G608" s="45">
        <v>288100.0</v>
      </c>
      <c r="H608" s="46">
        <f t="shared" si="1"/>
        <v>1.00470919</v>
      </c>
      <c r="I608" s="46">
        <f t="shared" si="2"/>
        <v>0.004709190392</v>
      </c>
      <c r="J608" s="58">
        <f t="shared" si="3"/>
        <v>0.4709190392</v>
      </c>
      <c r="L608" s="77"/>
      <c r="M608" s="78"/>
      <c r="N608" s="78"/>
      <c r="O608" s="78"/>
      <c r="P608" s="78"/>
      <c r="Q608" s="78"/>
      <c r="R608" s="78"/>
      <c r="S608" s="78"/>
      <c r="T608" s="78"/>
    </row>
    <row r="609">
      <c r="A609" s="44">
        <v>45180.0</v>
      </c>
      <c r="B609" s="45">
        <v>19890.0</v>
      </c>
      <c r="C609" s="45">
        <v>20008.150391</v>
      </c>
      <c r="D609" s="45">
        <v>19865.349609</v>
      </c>
      <c r="E609" s="45">
        <v>19996.349609</v>
      </c>
      <c r="F609" s="45">
        <v>19996.349609</v>
      </c>
      <c r="G609" s="45">
        <v>248800.0</v>
      </c>
      <c r="H609" s="46">
        <f t="shared" si="1"/>
        <v>1.008900143</v>
      </c>
      <c r="I609" s="46">
        <f t="shared" si="2"/>
        <v>0.008900143388</v>
      </c>
      <c r="J609" s="58">
        <f t="shared" si="3"/>
        <v>0.8900143388</v>
      </c>
      <c r="L609" s="77"/>
      <c r="M609" s="78"/>
      <c r="N609" s="78"/>
      <c r="O609" s="78"/>
      <c r="P609" s="78"/>
      <c r="Q609" s="78"/>
      <c r="R609" s="78"/>
      <c r="S609" s="78"/>
      <c r="T609" s="78"/>
    </row>
    <row r="610">
      <c r="A610" s="44">
        <v>45181.0</v>
      </c>
      <c r="B610" s="45">
        <v>20110.150391</v>
      </c>
      <c r="C610" s="45">
        <v>20110.349609</v>
      </c>
      <c r="D610" s="45">
        <v>19914.650391</v>
      </c>
      <c r="E610" s="45">
        <v>19993.199219</v>
      </c>
      <c r="F610" s="45">
        <v>19993.199219</v>
      </c>
      <c r="G610" s="45">
        <v>328100.0</v>
      </c>
      <c r="H610" s="46">
        <f t="shared" si="1"/>
        <v>0.9998424517</v>
      </c>
      <c r="I610" s="46">
        <f t="shared" si="2"/>
        <v>-0.0001575482556</v>
      </c>
      <c r="J610" s="56">
        <f t="shared" si="3"/>
        <v>-0.01575482556</v>
      </c>
      <c r="L610" s="77"/>
      <c r="M610" s="78"/>
      <c r="N610" s="78"/>
      <c r="O610" s="78"/>
      <c r="P610" s="78"/>
      <c r="Q610" s="78"/>
      <c r="R610" s="78"/>
      <c r="S610" s="78"/>
      <c r="T610" s="78"/>
    </row>
    <row r="611">
      <c r="A611" s="44">
        <v>45182.0</v>
      </c>
      <c r="B611" s="45">
        <v>19989.5</v>
      </c>
      <c r="C611" s="45">
        <v>20096.900391</v>
      </c>
      <c r="D611" s="45">
        <v>19944.099609</v>
      </c>
      <c r="E611" s="45">
        <v>20070.0</v>
      </c>
      <c r="F611" s="45">
        <v>20070.0</v>
      </c>
      <c r="G611" s="45">
        <v>251400.0</v>
      </c>
      <c r="H611" s="46">
        <f t="shared" si="1"/>
        <v>1.003841345</v>
      </c>
      <c r="I611" s="46">
        <f t="shared" si="2"/>
        <v>0.003841345257</v>
      </c>
      <c r="J611" s="58">
        <f t="shared" si="3"/>
        <v>0.3841345257</v>
      </c>
      <c r="L611" s="77"/>
      <c r="M611" s="78"/>
      <c r="N611" s="78"/>
      <c r="O611" s="78"/>
      <c r="P611" s="78"/>
      <c r="Q611" s="78"/>
      <c r="R611" s="78"/>
      <c r="S611" s="78"/>
      <c r="T611" s="78"/>
    </row>
    <row r="612">
      <c r="A612" s="44">
        <v>45183.0</v>
      </c>
      <c r="B612" s="45">
        <v>20127.949219</v>
      </c>
      <c r="C612" s="45">
        <v>20167.650391</v>
      </c>
      <c r="D612" s="45">
        <v>20043.449219</v>
      </c>
      <c r="E612" s="45">
        <v>20103.099609</v>
      </c>
      <c r="F612" s="45">
        <v>20103.099609</v>
      </c>
      <c r="G612" s="45">
        <v>275100.0</v>
      </c>
      <c r="H612" s="46">
        <f t="shared" si="1"/>
        <v>1.001649208</v>
      </c>
      <c r="I612" s="46">
        <f t="shared" si="2"/>
        <v>0.001649208221</v>
      </c>
      <c r="J612" s="58">
        <f t="shared" si="3"/>
        <v>0.1649208221</v>
      </c>
      <c r="L612" s="77"/>
      <c r="M612" s="78"/>
      <c r="N612" s="78"/>
      <c r="O612" s="78"/>
      <c r="P612" s="78"/>
      <c r="Q612" s="78"/>
      <c r="R612" s="78"/>
      <c r="S612" s="78"/>
      <c r="T612" s="78"/>
    </row>
    <row r="613">
      <c r="A613" s="44">
        <v>45184.0</v>
      </c>
      <c r="B613" s="45">
        <v>20156.449219</v>
      </c>
      <c r="C613" s="45">
        <v>20222.449219</v>
      </c>
      <c r="D613" s="45">
        <v>20129.699219</v>
      </c>
      <c r="E613" s="45">
        <v>20192.349609</v>
      </c>
      <c r="F613" s="45">
        <v>20192.349609</v>
      </c>
      <c r="G613" s="45">
        <v>438200.0</v>
      </c>
      <c r="H613" s="46">
        <f t="shared" si="1"/>
        <v>1.004439614</v>
      </c>
      <c r="I613" s="46">
        <f t="shared" si="2"/>
        <v>0.004439613877</v>
      </c>
      <c r="J613" s="58">
        <f t="shared" si="3"/>
        <v>0.4439613877</v>
      </c>
      <c r="L613" s="77"/>
      <c r="M613" s="78"/>
      <c r="N613" s="78"/>
      <c r="O613" s="78"/>
      <c r="P613" s="78"/>
      <c r="Q613" s="78"/>
      <c r="R613" s="78"/>
      <c r="S613" s="78"/>
      <c r="T613" s="78"/>
    </row>
    <row r="614">
      <c r="A614" s="44">
        <v>45187.0</v>
      </c>
      <c r="B614" s="45">
        <v>20155.949219</v>
      </c>
      <c r="C614" s="45">
        <v>20195.349609</v>
      </c>
      <c r="D614" s="45">
        <v>20115.699219</v>
      </c>
      <c r="E614" s="45">
        <v>20133.300781</v>
      </c>
      <c r="F614" s="45">
        <v>20133.300781</v>
      </c>
      <c r="G614" s="45">
        <v>264900.0</v>
      </c>
      <c r="H614" s="46">
        <f t="shared" si="1"/>
        <v>0.9970756832</v>
      </c>
      <c r="I614" s="46">
        <f t="shared" si="2"/>
        <v>-0.00292431684</v>
      </c>
      <c r="J614" s="56">
        <f t="shared" si="3"/>
        <v>-0.292431684</v>
      </c>
      <c r="L614" s="77"/>
      <c r="M614" s="78"/>
      <c r="N614" s="78"/>
      <c r="O614" s="78"/>
      <c r="P614" s="78"/>
      <c r="Q614" s="78"/>
      <c r="R614" s="78"/>
      <c r="S614" s="78"/>
      <c r="T614" s="78"/>
    </row>
    <row r="615">
      <c r="A615" s="44">
        <v>45189.0</v>
      </c>
      <c r="B615" s="45">
        <v>19980.75</v>
      </c>
      <c r="C615" s="45">
        <v>20050.650391</v>
      </c>
      <c r="D615" s="45">
        <v>19878.849609</v>
      </c>
      <c r="E615" s="45">
        <v>19901.400391</v>
      </c>
      <c r="F615" s="45">
        <v>19901.400391</v>
      </c>
      <c r="G615" s="45">
        <v>378100.0</v>
      </c>
      <c r="H615" s="46">
        <f t="shared" si="1"/>
        <v>0.9884817501</v>
      </c>
      <c r="I615" s="46">
        <f t="shared" si="2"/>
        <v>-0.01151824991</v>
      </c>
      <c r="J615" s="56">
        <f t="shared" si="3"/>
        <v>-1.151824991</v>
      </c>
      <c r="L615" s="77"/>
      <c r="M615" s="78"/>
      <c r="N615" s="78"/>
      <c r="O615" s="78"/>
      <c r="P615" s="78"/>
      <c r="Q615" s="78"/>
      <c r="R615" s="78"/>
      <c r="S615" s="78"/>
      <c r="T615" s="78"/>
    </row>
    <row r="616">
      <c r="A616" s="44">
        <v>45190.0</v>
      </c>
      <c r="B616" s="45">
        <v>19840.550781</v>
      </c>
      <c r="C616" s="45">
        <v>19848.75</v>
      </c>
      <c r="D616" s="45">
        <v>19709.949219</v>
      </c>
      <c r="E616" s="45">
        <v>19742.349609</v>
      </c>
      <c r="F616" s="45">
        <v>19742.349609</v>
      </c>
      <c r="G616" s="45">
        <v>275100.0</v>
      </c>
      <c r="H616" s="46">
        <f t="shared" si="1"/>
        <v>0.9920080608</v>
      </c>
      <c r="I616" s="46">
        <f t="shared" si="2"/>
        <v>-0.007991939204</v>
      </c>
      <c r="J616" s="56">
        <f t="shared" si="3"/>
        <v>-0.7991939204</v>
      </c>
      <c r="L616" s="77"/>
      <c r="M616" s="78"/>
      <c r="N616" s="78"/>
      <c r="O616" s="78"/>
      <c r="P616" s="78"/>
      <c r="Q616" s="78"/>
      <c r="R616" s="78"/>
      <c r="S616" s="78"/>
      <c r="T616" s="78"/>
    </row>
    <row r="617">
      <c r="A617" s="44">
        <v>45191.0</v>
      </c>
      <c r="B617" s="45">
        <v>19744.849609</v>
      </c>
      <c r="C617" s="45">
        <v>19798.650391</v>
      </c>
      <c r="D617" s="45">
        <v>19657.5</v>
      </c>
      <c r="E617" s="45">
        <v>19674.25</v>
      </c>
      <c r="F617" s="45">
        <v>19674.25</v>
      </c>
      <c r="G617" s="45">
        <v>246400.0</v>
      </c>
      <c r="H617" s="46">
        <f t="shared" si="1"/>
        <v>0.9965505824</v>
      </c>
      <c r="I617" s="46">
        <f t="shared" si="2"/>
        <v>-0.00344941764</v>
      </c>
      <c r="J617" s="56">
        <f t="shared" si="3"/>
        <v>-0.344941764</v>
      </c>
      <c r="L617" s="77"/>
      <c r="M617" s="78"/>
      <c r="N617" s="78"/>
      <c r="O617" s="78"/>
      <c r="P617" s="78"/>
      <c r="Q617" s="78"/>
      <c r="R617" s="78"/>
      <c r="S617" s="78"/>
      <c r="T617" s="78"/>
    </row>
    <row r="618">
      <c r="A618" s="44">
        <v>45194.0</v>
      </c>
      <c r="B618" s="45">
        <v>19678.199219</v>
      </c>
      <c r="C618" s="45">
        <v>19734.150391</v>
      </c>
      <c r="D618" s="45">
        <v>19601.550781</v>
      </c>
      <c r="E618" s="45">
        <v>19674.550781</v>
      </c>
      <c r="F618" s="45">
        <v>19674.550781</v>
      </c>
      <c r="G618" s="45">
        <v>188400.0</v>
      </c>
      <c r="H618" s="46">
        <f t="shared" si="1"/>
        <v>1.000015288</v>
      </c>
      <c r="I618" s="46">
        <f t="shared" si="2"/>
        <v>0.00001528805418</v>
      </c>
      <c r="J618" s="58">
        <f t="shared" si="3"/>
        <v>0.001528805418</v>
      </c>
      <c r="L618" s="77"/>
      <c r="M618" s="78"/>
      <c r="N618" s="78"/>
      <c r="O618" s="78"/>
      <c r="P618" s="78"/>
      <c r="Q618" s="78"/>
      <c r="R618" s="78"/>
      <c r="S618" s="78"/>
      <c r="T618" s="78"/>
    </row>
    <row r="619">
      <c r="A619" s="44">
        <v>45195.0</v>
      </c>
      <c r="B619" s="45">
        <v>19682.800781</v>
      </c>
      <c r="C619" s="45">
        <v>19699.349609</v>
      </c>
      <c r="D619" s="45">
        <v>19637.449219</v>
      </c>
      <c r="E619" s="45">
        <v>19664.699219</v>
      </c>
      <c r="F619" s="45">
        <v>19664.699219</v>
      </c>
      <c r="G619" s="45">
        <v>204900.0</v>
      </c>
      <c r="H619" s="46">
        <f t="shared" si="1"/>
        <v>0.9994992739</v>
      </c>
      <c r="I619" s="46">
        <f t="shared" si="2"/>
        <v>-0.0005007261467</v>
      </c>
      <c r="J619" s="56">
        <f t="shared" si="3"/>
        <v>-0.05007261467</v>
      </c>
      <c r="L619" s="77"/>
      <c r="M619" s="78"/>
      <c r="N619" s="78"/>
      <c r="O619" s="78"/>
      <c r="P619" s="78"/>
      <c r="Q619" s="78"/>
      <c r="R619" s="78"/>
      <c r="S619" s="78"/>
      <c r="T619" s="78"/>
    </row>
    <row r="620">
      <c r="A620" s="44">
        <v>45196.0</v>
      </c>
      <c r="B620" s="45">
        <v>19637.050781</v>
      </c>
      <c r="C620" s="45">
        <v>19730.699219</v>
      </c>
      <c r="D620" s="45">
        <v>19554.0</v>
      </c>
      <c r="E620" s="45">
        <v>19716.449219</v>
      </c>
      <c r="F620" s="45">
        <v>19716.449219</v>
      </c>
      <c r="G620" s="45">
        <v>203600.0</v>
      </c>
      <c r="H620" s="46">
        <f t="shared" si="1"/>
        <v>1.002631619</v>
      </c>
      <c r="I620" s="46">
        <f t="shared" si="2"/>
        <v>0.002631619199</v>
      </c>
      <c r="J620" s="58">
        <f t="shared" si="3"/>
        <v>0.2631619199</v>
      </c>
      <c r="L620" s="77"/>
      <c r="M620" s="78"/>
      <c r="N620" s="78"/>
      <c r="O620" s="78"/>
      <c r="P620" s="78"/>
      <c r="Q620" s="78"/>
      <c r="R620" s="78"/>
      <c r="S620" s="78"/>
      <c r="T620" s="78"/>
    </row>
    <row r="621">
      <c r="A621" s="44">
        <v>45197.0</v>
      </c>
      <c r="B621" s="45">
        <v>19761.800781</v>
      </c>
      <c r="C621" s="45">
        <v>19766.650391</v>
      </c>
      <c r="D621" s="45">
        <v>19492.099609</v>
      </c>
      <c r="E621" s="45">
        <v>19523.550781</v>
      </c>
      <c r="F621" s="45">
        <v>19523.550781</v>
      </c>
      <c r="G621" s="45">
        <v>352800.0</v>
      </c>
      <c r="H621" s="46">
        <f t="shared" si="1"/>
        <v>0.9902163703</v>
      </c>
      <c r="I621" s="46">
        <f t="shared" si="2"/>
        <v>-0.009783629692</v>
      </c>
      <c r="J621" s="56">
        <f t="shared" si="3"/>
        <v>-0.9783629692</v>
      </c>
      <c r="L621" s="77"/>
      <c r="M621" s="78"/>
      <c r="N621" s="78"/>
      <c r="O621" s="78"/>
      <c r="P621" s="78"/>
      <c r="Q621" s="78"/>
      <c r="R621" s="78"/>
      <c r="S621" s="78"/>
      <c r="T621" s="78"/>
    </row>
    <row r="622">
      <c r="A622" s="44">
        <v>45198.0</v>
      </c>
      <c r="B622" s="45">
        <v>19581.199219</v>
      </c>
      <c r="C622" s="45">
        <v>19726.25</v>
      </c>
      <c r="D622" s="45">
        <v>19551.050781</v>
      </c>
      <c r="E622" s="45">
        <v>19638.300781</v>
      </c>
      <c r="F622" s="45">
        <v>19638.300781</v>
      </c>
      <c r="G622" s="45">
        <v>243500.0</v>
      </c>
      <c r="H622" s="46">
        <f t="shared" si="1"/>
        <v>1.005877517</v>
      </c>
      <c r="I622" s="46">
        <f t="shared" si="2"/>
        <v>0.005877516917</v>
      </c>
      <c r="J622" s="58">
        <f t="shared" si="3"/>
        <v>0.5877516917</v>
      </c>
      <c r="L622" s="77"/>
      <c r="M622" s="78"/>
      <c r="N622" s="78"/>
      <c r="O622" s="78"/>
      <c r="P622" s="78"/>
      <c r="Q622" s="78"/>
      <c r="R622" s="78"/>
      <c r="S622" s="78"/>
      <c r="T622" s="78"/>
    </row>
    <row r="623">
      <c r="A623" s="44">
        <v>45202.0</v>
      </c>
      <c r="B623" s="45">
        <v>19622.400391</v>
      </c>
      <c r="C623" s="45">
        <v>19623.199219</v>
      </c>
      <c r="D623" s="45">
        <v>19479.650391</v>
      </c>
      <c r="E623" s="45">
        <v>19528.75</v>
      </c>
      <c r="F623" s="45">
        <v>19528.75</v>
      </c>
      <c r="G623" s="45">
        <v>221700.0</v>
      </c>
      <c r="H623" s="46">
        <f t="shared" si="1"/>
        <v>0.9944215754</v>
      </c>
      <c r="I623" s="46">
        <f t="shared" si="2"/>
        <v>-0.005578424642</v>
      </c>
      <c r="J623" s="56">
        <f t="shared" si="3"/>
        <v>-0.5578424642</v>
      </c>
      <c r="L623" s="77"/>
      <c r="M623" s="78"/>
      <c r="N623" s="78"/>
      <c r="O623" s="78"/>
      <c r="P623" s="78"/>
      <c r="Q623" s="78"/>
      <c r="R623" s="78"/>
      <c r="S623" s="78"/>
      <c r="T623" s="78"/>
    </row>
    <row r="624">
      <c r="A624" s="44">
        <v>45203.0</v>
      </c>
      <c r="B624" s="45">
        <v>19446.300781</v>
      </c>
      <c r="C624" s="45">
        <v>19457.800781</v>
      </c>
      <c r="D624" s="45">
        <v>19333.599609</v>
      </c>
      <c r="E624" s="45">
        <v>19436.099609</v>
      </c>
      <c r="F624" s="45">
        <v>19436.099609</v>
      </c>
      <c r="G624" s="45">
        <v>277100.0</v>
      </c>
      <c r="H624" s="46">
        <f t="shared" si="1"/>
        <v>0.9952556927</v>
      </c>
      <c r="I624" s="46">
        <f t="shared" si="2"/>
        <v>-0.004744307291</v>
      </c>
      <c r="J624" s="56">
        <f t="shared" si="3"/>
        <v>-0.4744307291</v>
      </c>
      <c r="L624" s="77"/>
      <c r="M624" s="78"/>
      <c r="N624" s="78"/>
      <c r="O624" s="78"/>
      <c r="P624" s="78"/>
      <c r="Q624" s="78"/>
      <c r="R624" s="78"/>
      <c r="S624" s="78"/>
      <c r="T624" s="78"/>
    </row>
    <row r="625">
      <c r="A625" s="44">
        <v>45204.0</v>
      </c>
      <c r="B625" s="45">
        <v>19521.849609</v>
      </c>
      <c r="C625" s="45">
        <v>19576.949219</v>
      </c>
      <c r="D625" s="45">
        <v>19487.300781</v>
      </c>
      <c r="E625" s="45">
        <v>19545.75</v>
      </c>
      <c r="F625" s="45">
        <v>19545.75</v>
      </c>
      <c r="G625" s="45">
        <v>234900.0</v>
      </c>
      <c r="H625" s="46">
        <f t="shared" si="1"/>
        <v>1.005641584</v>
      </c>
      <c r="I625" s="46">
        <f t="shared" si="2"/>
        <v>0.005641584125</v>
      </c>
      <c r="J625" s="58">
        <f t="shared" si="3"/>
        <v>0.5641584125</v>
      </c>
      <c r="L625" s="77"/>
      <c r="M625" s="78"/>
      <c r="N625" s="78"/>
      <c r="O625" s="78"/>
      <c r="P625" s="78"/>
      <c r="Q625" s="78"/>
      <c r="R625" s="78"/>
      <c r="S625" s="78"/>
      <c r="T625" s="78"/>
    </row>
    <row r="626">
      <c r="A626" s="44">
        <v>45205.0</v>
      </c>
      <c r="B626" s="45">
        <v>19621.199219</v>
      </c>
      <c r="C626" s="45">
        <v>19675.75</v>
      </c>
      <c r="D626" s="45">
        <v>19589.400391</v>
      </c>
      <c r="E626" s="45">
        <v>19653.5</v>
      </c>
      <c r="F626" s="45">
        <v>19653.5</v>
      </c>
      <c r="G626" s="45">
        <v>159100.0</v>
      </c>
      <c r="H626" s="46">
        <f t="shared" si="1"/>
        <v>1.005512707</v>
      </c>
      <c r="I626" s="46">
        <f t="shared" si="2"/>
        <v>0.005512707366</v>
      </c>
      <c r="J626" s="58">
        <f t="shared" si="3"/>
        <v>0.5512707366</v>
      </c>
      <c r="L626" s="77"/>
      <c r="M626" s="78"/>
      <c r="N626" s="78"/>
      <c r="O626" s="78"/>
      <c r="P626" s="78"/>
      <c r="Q626" s="78"/>
      <c r="R626" s="78"/>
      <c r="S626" s="78"/>
      <c r="T626" s="78"/>
    </row>
    <row r="627">
      <c r="A627" s="44">
        <v>45208.0</v>
      </c>
      <c r="B627" s="45">
        <v>19539.449219</v>
      </c>
      <c r="C627" s="45">
        <v>19588.949219</v>
      </c>
      <c r="D627" s="45">
        <v>19480.5</v>
      </c>
      <c r="E627" s="45">
        <v>19512.349609</v>
      </c>
      <c r="F627" s="45">
        <v>19512.349609</v>
      </c>
      <c r="G627" s="45">
        <v>165100.0</v>
      </c>
      <c r="H627" s="46">
        <f t="shared" si="1"/>
        <v>0.9928180532</v>
      </c>
      <c r="I627" s="46">
        <f t="shared" si="2"/>
        <v>-0.007181946778</v>
      </c>
      <c r="J627" s="56">
        <f t="shared" si="3"/>
        <v>-0.7181946778</v>
      </c>
      <c r="L627" s="77"/>
      <c r="M627" s="78"/>
      <c r="N627" s="78"/>
      <c r="O627" s="78"/>
      <c r="P627" s="78"/>
      <c r="Q627" s="78"/>
      <c r="R627" s="78"/>
      <c r="S627" s="78"/>
      <c r="T627" s="78"/>
    </row>
    <row r="628">
      <c r="A628" s="44">
        <v>45209.0</v>
      </c>
      <c r="B628" s="45">
        <v>19565.599609</v>
      </c>
      <c r="C628" s="45">
        <v>19717.800781</v>
      </c>
      <c r="D628" s="45">
        <v>19565.449219</v>
      </c>
      <c r="E628" s="45">
        <v>19689.849609</v>
      </c>
      <c r="F628" s="45">
        <v>19689.849609</v>
      </c>
      <c r="G628" s="45">
        <v>216600.0</v>
      </c>
      <c r="H628" s="46">
        <f t="shared" si="1"/>
        <v>1.009096803</v>
      </c>
      <c r="I628" s="46">
        <f t="shared" si="2"/>
        <v>0.009096802976</v>
      </c>
      <c r="J628" s="58">
        <f t="shared" si="3"/>
        <v>0.9096802976</v>
      </c>
      <c r="L628" s="77"/>
      <c r="M628" s="78"/>
      <c r="N628" s="78"/>
      <c r="O628" s="78"/>
      <c r="P628" s="78"/>
      <c r="Q628" s="78"/>
      <c r="R628" s="78"/>
      <c r="S628" s="78"/>
      <c r="T628" s="78"/>
    </row>
    <row r="629">
      <c r="A629" s="44">
        <v>45210.0</v>
      </c>
      <c r="B629" s="45">
        <v>19767.0</v>
      </c>
      <c r="C629" s="45">
        <v>19839.199219</v>
      </c>
      <c r="D629" s="45">
        <v>19756.949219</v>
      </c>
      <c r="E629" s="45">
        <v>19811.349609</v>
      </c>
      <c r="F629" s="45">
        <v>19811.349609</v>
      </c>
      <c r="G629" s="45">
        <v>213700.0</v>
      </c>
      <c r="H629" s="46">
        <f t="shared" si="1"/>
        <v>1.006170692</v>
      </c>
      <c r="I629" s="46">
        <f t="shared" si="2"/>
        <v>0.006170692129</v>
      </c>
      <c r="J629" s="58">
        <f t="shared" si="3"/>
        <v>0.6170692129</v>
      </c>
      <c r="L629" s="77"/>
      <c r="M629" s="78"/>
      <c r="N629" s="78"/>
      <c r="O629" s="78"/>
      <c r="P629" s="78"/>
      <c r="Q629" s="78"/>
      <c r="R629" s="78"/>
      <c r="S629" s="78"/>
      <c r="T629" s="78"/>
    </row>
    <row r="630">
      <c r="A630" s="44">
        <v>45211.0</v>
      </c>
      <c r="B630" s="45">
        <v>19822.699219</v>
      </c>
      <c r="C630" s="45">
        <v>19843.300781</v>
      </c>
      <c r="D630" s="45">
        <v>19772.650391</v>
      </c>
      <c r="E630" s="45">
        <v>19794.0</v>
      </c>
      <c r="F630" s="45">
        <v>19794.0</v>
      </c>
      <c r="G630" s="45">
        <v>217900.0</v>
      </c>
      <c r="H630" s="46">
        <f t="shared" si="1"/>
        <v>0.9991242591</v>
      </c>
      <c r="I630" s="46">
        <f t="shared" si="2"/>
        <v>-0.0008757408931</v>
      </c>
      <c r="J630" s="56">
        <f t="shared" si="3"/>
        <v>-0.08757408931</v>
      </c>
      <c r="L630" s="77"/>
      <c r="M630" s="78"/>
      <c r="N630" s="78"/>
      <c r="O630" s="78"/>
      <c r="P630" s="78"/>
      <c r="Q630" s="78"/>
      <c r="R630" s="78"/>
      <c r="S630" s="78"/>
      <c r="T630" s="78"/>
    </row>
    <row r="631">
      <c r="A631" s="44">
        <v>45212.0</v>
      </c>
      <c r="B631" s="45">
        <v>19654.550781</v>
      </c>
      <c r="C631" s="45">
        <v>19805.400391</v>
      </c>
      <c r="D631" s="45">
        <v>19635.300781</v>
      </c>
      <c r="E631" s="45">
        <v>19751.050781</v>
      </c>
      <c r="F631" s="45">
        <v>19751.050781</v>
      </c>
      <c r="G631" s="45">
        <v>255000.0</v>
      </c>
      <c r="H631" s="46">
        <f t="shared" si="1"/>
        <v>0.99783019</v>
      </c>
      <c r="I631" s="46">
        <f t="shared" si="2"/>
        <v>-0.002169809993</v>
      </c>
      <c r="J631" s="56">
        <f t="shared" si="3"/>
        <v>-0.2169809993</v>
      </c>
      <c r="L631" s="40"/>
      <c r="M631" s="40"/>
      <c r="N631" s="40"/>
      <c r="O631" s="40"/>
      <c r="P631" s="40"/>
      <c r="Q631" s="40"/>
      <c r="R631" s="40"/>
      <c r="S631" s="40"/>
      <c r="T631" s="40"/>
    </row>
    <row r="632">
      <c r="A632" s="44">
        <v>45215.0</v>
      </c>
      <c r="B632" s="45">
        <v>19737.25</v>
      </c>
      <c r="C632" s="45">
        <v>19781.300781</v>
      </c>
      <c r="D632" s="45">
        <v>19691.849609</v>
      </c>
      <c r="E632" s="45">
        <v>19731.75</v>
      </c>
      <c r="F632" s="45">
        <v>19731.75</v>
      </c>
      <c r="G632" s="45">
        <v>181000.0</v>
      </c>
      <c r="H632" s="46">
        <f t="shared" si="1"/>
        <v>0.9990227973</v>
      </c>
      <c r="I632" s="46">
        <f t="shared" si="2"/>
        <v>-0.000977202743</v>
      </c>
      <c r="J632" s="56">
        <f t="shared" si="3"/>
        <v>-0.0977202743</v>
      </c>
      <c r="L632" s="77"/>
      <c r="M632" s="78"/>
      <c r="N632" s="78"/>
      <c r="O632" s="78"/>
      <c r="P632" s="78"/>
      <c r="Q632" s="78"/>
      <c r="R632" s="78"/>
      <c r="S632" s="78"/>
      <c r="T632" s="78"/>
    </row>
    <row r="633">
      <c r="A633" s="44">
        <v>45216.0</v>
      </c>
      <c r="B633" s="45">
        <v>19843.199219</v>
      </c>
      <c r="C633" s="45">
        <v>19849.75</v>
      </c>
      <c r="D633" s="45">
        <v>19775.650391</v>
      </c>
      <c r="E633" s="45">
        <v>19811.5</v>
      </c>
      <c r="F633" s="45">
        <v>19811.5</v>
      </c>
      <c r="G633" s="45">
        <v>185800.0</v>
      </c>
      <c r="H633" s="46">
        <f t="shared" si="1"/>
        <v>1.004041709</v>
      </c>
      <c r="I633" s="46">
        <f t="shared" si="2"/>
        <v>0.004041709428</v>
      </c>
      <c r="J633" s="58">
        <f t="shared" si="3"/>
        <v>0.4041709428</v>
      </c>
      <c r="L633" s="77"/>
      <c r="M633" s="78"/>
      <c r="N633" s="78"/>
      <c r="O633" s="78"/>
      <c r="P633" s="78"/>
      <c r="Q633" s="78"/>
      <c r="R633" s="78"/>
      <c r="S633" s="78"/>
      <c r="T633" s="78"/>
    </row>
    <row r="634">
      <c r="A634" s="44">
        <v>45217.0</v>
      </c>
      <c r="B634" s="45">
        <v>19820.449219</v>
      </c>
      <c r="C634" s="45">
        <v>19840.949219</v>
      </c>
      <c r="D634" s="45">
        <v>19659.949219</v>
      </c>
      <c r="E634" s="45">
        <v>19671.099609</v>
      </c>
      <c r="F634" s="45">
        <v>19671.099609</v>
      </c>
      <c r="G634" s="45">
        <v>198900.0</v>
      </c>
      <c r="H634" s="46">
        <f t="shared" si="1"/>
        <v>0.9929131872</v>
      </c>
      <c r="I634" s="46">
        <f t="shared" si="2"/>
        <v>-0.00708681276</v>
      </c>
      <c r="J634" s="56">
        <f t="shared" si="3"/>
        <v>-0.708681276</v>
      </c>
      <c r="L634" s="77"/>
      <c r="M634" s="78"/>
      <c r="N634" s="78"/>
      <c r="O634" s="78"/>
      <c r="P634" s="78"/>
      <c r="Q634" s="78"/>
      <c r="R634" s="78"/>
      <c r="S634" s="78"/>
      <c r="T634" s="78"/>
    </row>
    <row r="635">
      <c r="A635" s="44">
        <v>45218.0</v>
      </c>
      <c r="B635" s="45">
        <v>19545.199219</v>
      </c>
      <c r="C635" s="45">
        <v>19681.800781</v>
      </c>
      <c r="D635" s="45">
        <v>19512.349609</v>
      </c>
      <c r="E635" s="45">
        <v>19624.699219</v>
      </c>
      <c r="F635" s="45">
        <v>19624.699219</v>
      </c>
      <c r="G635" s="45">
        <v>230300.0</v>
      </c>
      <c r="H635" s="46">
        <f t="shared" si="1"/>
        <v>0.9976411898</v>
      </c>
      <c r="I635" s="46">
        <f t="shared" si="2"/>
        <v>-0.00235881018</v>
      </c>
      <c r="J635" s="56">
        <f t="shared" si="3"/>
        <v>-0.235881018</v>
      </c>
      <c r="L635" s="77"/>
      <c r="M635" s="78"/>
      <c r="N635" s="78"/>
      <c r="O635" s="78"/>
      <c r="P635" s="78"/>
      <c r="Q635" s="78"/>
      <c r="R635" s="78"/>
      <c r="S635" s="78"/>
      <c r="T635" s="78"/>
    </row>
    <row r="636">
      <c r="A636" s="44">
        <v>45219.0</v>
      </c>
      <c r="B636" s="45">
        <v>19542.150391</v>
      </c>
      <c r="C636" s="45">
        <v>19593.800781</v>
      </c>
      <c r="D636" s="45">
        <v>19518.699219</v>
      </c>
      <c r="E636" s="45">
        <v>19542.650391</v>
      </c>
      <c r="F636" s="45">
        <v>19542.650391</v>
      </c>
      <c r="G636" s="45">
        <v>198300.0</v>
      </c>
      <c r="H636" s="46">
        <f t="shared" si="1"/>
        <v>0.9958191039</v>
      </c>
      <c r="I636" s="46">
        <f t="shared" si="2"/>
        <v>-0.004180896078</v>
      </c>
      <c r="J636" s="56">
        <f t="shared" si="3"/>
        <v>-0.4180896078</v>
      </c>
      <c r="L636" s="77"/>
      <c r="M636" s="78"/>
      <c r="N636" s="78"/>
      <c r="O636" s="78"/>
      <c r="P636" s="78"/>
      <c r="Q636" s="78"/>
      <c r="R636" s="78"/>
      <c r="S636" s="78"/>
      <c r="T636" s="78"/>
    </row>
    <row r="637">
      <c r="A637" s="44">
        <v>45222.0</v>
      </c>
      <c r="B637" s="45">
        <v>19521.599609</v>
      </c>
      <c r="C637" s="45">
        <v>19556.849609</v>
      </c>
      <c r="D637" s="45">
        <v>19257.849609</v>
      </c>
      <c r="E637" s="45">
        <v>19281.75</v>
      </c>
      <c r="F637" s="45">
        <v>19281.75</v>
      </c>
      <c r="G637" s="45">
        <v>176000.0</v>
      </c>
      <c r="H637" s="46">
        <f t="shared" si="1"/>
        <v>0.9866496926</v>
      </c>
      <c r="I637" s="46">
        <f t="shared" si="2"/>
        <v>-0.01335030744</v>
      </c>
      <c r="J637" s="56">
        <f t="shared" si="3"/>
        <v>-1.335030744</v>
      </c>
      <c r="L637" s="77"/>
      <c r="M637" s="78"/>
      <c r="N637" s="78"/>
      <c r="O637" s="78"/>
      <c r="P637" s="78"/>
      <c r="Q637" s="78"/>
      <c r="R637" s="78"/>
      <c r="S637" s="78"/>
      <c r="T637" s="78"/>
    </row>
    <row r="638">
      <c r="A638" s="44">
        <v>45224.0</v>
      </c>
      <c r="B638" s="45">
        <v>19286.449219</v>
      </c>
      <c r="C638" s="45">
        <v>19347.300781</v>
      </c>
      <c r="D638" s="45">
        <v>19074.150391</v>
      </c>
      <c r="E638" s="45">
        <v>19122.150391</v>
      </c>
      <c r="F638" s="45">
        <v>19122.150391</v>
      </c>
      <c r="G638" s="45">
        <v>225300.0</v>
      </c>
      <c r="H638" s="46">
        <f t="shared" si="1"/>
        <v>0.9917227633</v>
      </c>
      <c r="I638" s="46">
        <f t="shared" si="2"/>
        <v>-0.008277236713</v>
      </c>
      <c r="J638" s="56">
        <f t="shared" si="3"/>
        <v>-0.8277236713</v>
      </c>
      <c r="L638" s="77"/>
      <c r="M638" s="78"/>
      <c r="N638" s="78"/>
      <c r="O638" s="78"/>
      <c r="P638" s="78"/>
      <c r="Q638" s="78"/>
      <c r="R638" s="78"/>
      <c r="S638" s="78"/>
      <c r="T638" s="78"/>
    </row>
    <row r="639">
      <c r="A639" s="44">
        <v>45225.0</v>
      </c>
      <c r="B639" s="45">
        <v>19027.25</v>
      </c>
      <c r="C639" s="45">
        <v>19041.699219</v>
      </c>
      <c r="D639" s="45">
        <v>18837.849609</v>
      </c>
      <c r="E639" s="45">
        <v>18857.25</v>
      </c>
      <c r="F639" s="45">
        <v>18857.25</v>
      </c>
      <c r="G639" s="45">
        <v>300400.0</v>
      </c>
      <c r="H639" s="46">
        <f t="shared" si="1"/>
        <v>0.9861469351</v>
      </c>
      <c r="I639" s="46">
        <f t="shared" si="2"/>
        <v>-0.01385306493</v>
      </c>
      <c r="J639" s="56">
        <f t="shared" si="3"/>
        <v>-1.385306493</v>
      </c>
      <c r="L639" s="77"/>
      <c r="M639" s="78"/>
      <c r="N639" s="78"/>
      <c r="O639" s="78"/>
      <c r="P639" s="78"/>
      <c r="Q639" s="78"/>
      <c r="R639" s="78"/>
      <c r="S639" s="78"/>
      <c r="T639" s="78"/>
    </row>
    <row r="640">
      <c r="A640" s="44">
        <v>45226.0</v>
      </c>
      <c r="B640" s="45">
        <v>18928.75</v>
      </c>
      <c r="C640" s="45">
        <v>19076.150391</v>
      </c>
      <c r="D640" s="45">
        <v>18926.650391</v>
      </c>
      <c r="E640" s="45">
        <v>19047.25</v>
      </c>
      <c r="F640" s="45">
        <v>19047.25</v>
      </c>
      <c r="G640" s="45">
        <v>205200.0</v>
      </c>
      <c r="H640" s="46">
        <f t="shared" si="1"/>
        <v>1.0100757</v>
      </c>
      <c r="I640" s="46">
        <f t="shared" si="2"/>
        <v>0.01007570033</v>
      </c>
      <c r="J640" s="58">
        <f t="shared" si="3"/>
        <v>1.007570033</v>
      </c>
      <c r="L640" s="77"/>
      <c r="M640" s="78"/>
      <c r="N640" s="78"/>
      <c r="O640" s="78"/>
      <c r="P640" s="78"/>
      <c r="Q640" s="78"/>
      <c r="R640" s="78"/>
      <c r="S640" s="78"/>
      <c r="T640" s="78"/>
    </row>
    <row r="641">
      <c r="A641" s="44">
        <v>45229.0</v>
      </c>
      <c r="B641" s="45">
        <v>19053.400391</v>
      </c>
      <c r="C641" s="45">
        <v>19158.5</v>
      </c>
      <c r="D641" s="45">
        <v>18940.0</v>
      </c>
      <c r="E641" s="45">
        <v>19140.900391</v>
      </c>
      <c r="F641" s="45">
        <v>19140.900391</v>
      </c>
      <c r="G641" s="45">
        <v>180100.0</v>
      </c>
      <c r="H641" s="46">
        <f t="shared" si="1"/>
        <v>1.004916741</v>
      </c>
      <c r="I641" s="46">
        <f t="shared" si="2"/>
        <v>0.004916740789</v>
      </c>
      <c r="J641" s="58">
        <f t="shared" si="3"/>
        <v>0.4916740789</v>
      </c>
      <c r="L641" s="77"/>
      <c r="M641" s="78"/>
      <c r="N641" s="78"/>
      <c r="O641" s="78"/>
      <c r="P641" s="78"/>
      <c r="Q641" s="78"/>
      <c r="R641" s="78"/>
      <c r="S641" s="78"/>
      <c r="T641" s="78"/>
    </row>
    <row r="642">
      <c r="A642" s="44">
        <v>45230.0</v>
      </c>
      <c r="B642" s="45">
        <v>19232.949219</v>
      </c>
      <c r="C642" s="45">
        <v>19233.699219</v>
      </c>
      <c r="D642" s="45">
        <v>19056.449219</v>
      </c>
      <c r="E642" s="45">
        <v>19079.599609</v>
      </c>
      <c r="F642" s="45">
        <v>19079.599609</v>
      </c>
      <c r="G642" s="45">
        <v>206000.0</v>
      </c>
      <c r="H642" s="46">
        <f t="shared" si="1"/>
        <v>0.996797393</v>
      </c>
      <c r="I642" s="46">
        <f t="shared" si="2"/>
        <v>-0.003202607022</v>
      </c>
      <c r="J642" s="56">
        <f t="shared" si="3"/>
        <v>-0.3202607022</v>
      </c>
      <c r="L642" s="77"/>
      <c r="M642" s="78"/>
      <c r="N642" s="78"/>
      <c r="O642" s="78"/>
      <c r="P642" s="78"/>
      <c r="Q642" s="78"/>
      <c r="R642" s="78"/>
      <c r="S642" s="78"/>
      <c r="T642" s="78"/>
    </row>
    <row r="643">
      <c r="A643" s="44">
        <v>45231.0</v>
      </c>
      <c r="B643" s="45">
        <v>19064.050781</v>
      </c>
      <c r="C643" s="45">
        <v>19096.050781</v>
      </c>
      <c r="D643" s="45">
        <v>18973.699219</v>
      </c>
      <c r="E643" s="45">
        <v>18989.150391</v>
      </c>
      <c r="F643" s="45">
        <v>18989.150391</v>
      </c>
      <c r="G643" s="45">
        <v>194100.0</v>
      </c>
      <c r="H643" s="46">
        <f t="shared" si="1"/>
        <v>0.9952593755</v>
      </c>
      <c r="I643" s="46">
        <f t="shared" si="2"/>
        <v>-0.004740624534</v>
      </c>
      <c r="J643" s="56">
        <f t="shared" si="3"/>
        <v>-0.4740624534</v>
      </c>
      <c r="L643" s="77"/>
      <c r="M643" s="78"/>
      <c r="N643" s="78"/>
      <c r="O643" s="78"/>
      <c r="P643" s="78"/>
      <c r="Q643" s="78"/>
      <c r="R643" s="78"/>
      <c r="S643" s="78"/>
      <c r="T643" s="78"/>
    </row>
    <row r="644">
      <c r="A644" s="44">
        <v>45232.0</v>
      </c>
      <c r="B644" s="45">
        <v>19120.0</v>
      </c>
      <c r="C644" s="45">
        <v>19175.25</v>
      </c>
      <c r="D644" s="45">
        <v>19064.150391</v>
      </c>
      <c r="E644" s="45">
        <v>19133.25</v>
      </c>
      <c r="F644" s="45">
        <v>19133.25</v>
      </c>
      <c r="G644" s="45">
        <v>245600.0</v>
      </c>
      <c r="H644" s="46">
        <f t="shared" si="1"/>
        <v>1.007588523</v>
      </c>
      <c r="I644" s="46">
        <f t="shared" si="2"/>
        <v>0.007588523237</v>
      </c>
      <c r="J644" s="58">
        <f t="shared" si="3"/>
        <v>0.7588523237</v>
      </c>
      <c r="L644" s="77"/>
      <c r="M644" s="78"/>
      <c r="N644" s="78"/>
      <c r="O644" s="78"/>
      <c r="P644" s="78"/>
      <c r="Q644" s="78"/>
      <c r="R644" s="78"/>
      <c r="S644" s="78"/>
      <c r="T644" s="78"/>
    </row>
    <row r="645">
      <c r="A645" s="44">
        <v>45233.0</v>
      </c>
      <c r="B645" s="45">
        <v>19241.0</v>
      </c>
      <c r="C645" s="45">
        <v>19276.25</v>
      </c>
      <c r="D645" s="45">
        <v>19210.900391</v>
      </c>
      <c r="E645" s="45">
        <v>19230.599609</v>
      </c>
      <c r="F645" s="45">
        <v>19230.599609</v>
      </c>
      <c r="G645" s="45">
        <v>189500.0</v>
      </c>
      <c r="H645" s="46">
        <f t="shared" si="1"/>
        <v>1.005087981</v>
      </c>
      <c r="I645" s="46">
        <f t="shared" si="2"/>
        <v>0.005087980819</v>
      </c>
      <c r="J645" s="58">
        <f t="shared" si="3"/>
        <v>0.5087980819</v>
      </c>
      <c r="L645" s="77"/>
      <c r="M645" s="78"/>
      <c r="N645" s="78"/>
      <c r="O645" s="78"/>
      <c r="P645" s="78"/>
      <c r="Q645" s="78"/>
      <c r="R645" s="78"/>
      <c r="S645" s="78"/>
      <c r="T645" s="78"/>
    </row>
    <row r="646">
      <c r="A646" s="44">
        <v>45236.0</v>
      </c>
      <c r="B646" s="45">
        <v>19345.849609</v>
      </c>
      <c r="C646" s="45">
        <v>19423.0</v>
      </c>
      <c r="D646" s="45">
        <v>19309.699219</v>
      </c>
      <c r="E646" s="45">
        <v>19411.75</v>
      </c>
      <c r="F646" s="45">
        <v>19411.75</v>
      </c>
      <c r="G646" s="45">
        <v>180700.0</v>
      </c>
      <c r="H646" s="46">
        <f t="shared" si="1"/>
        <v>1.009419903</v>
      </c>
      <c r="I646" s="46">
        <f t="shared" si="2"/>
        <v>0.009419903419</v>
      </c>
      <c r="J646" s="58">
        <f t="shared" si="3"/>
        <v>0.9419903419</v>
      </c>
      <c r="L646" s="77"/>
      <c r="M646" s="78"/>
      <c r="N646" s="78"/>
      <c r="O646" s="78"/>
      <c r="P646" s="78"/>
      <c r="Q646" s="78"/>
      <c r="R646" s="78"/>
      <c r="S646" s="78"/>
      <c r="T646" s="78"/>
    </row>
    <row r="647">
      <c r="A647" s="44">
        <v>45237.0</v>
      </c>
      <c r="B647" s="45">
        <v>19404.050781</v>
      </c>
      <c r="C647" s="45">
        <v>19423.5</v>
      </c>
      <c r="D647" s="45">
        <v>19329.099609</v>
      </c>
      <c r="E647" s="45">
        <v>19406.699219</v>
      </c>
      <c r="F647" s="45">
        <v>19406.699219</v>
      </c>
      <c r="G647" s="45">
        <v>198700.0</v>
      </c>
      <c r="H647" s="46">
        <f t="shared" si="1"/>
        <v>0.9997398081</v>
      </c>
      <c r="I647" s="46">
        <f t="shared" si="2"/>
        <v>-0.0002601919456</v>
      </c>
      <c r="J647" s="56">
        <f t="shared" si="3"/>
        <v>-0.02601919456</v>
      </c>
      <c r="L647" s="77"/>
      <c r="M647" s="78"/>
      <c r="N647" s="78"/>
      <c r="O647" s="78"/>
      <c r="P647" s="78"/>
      <c r="Q647" s="78"/>
      <c r="R647" s="78"/>
      <c r="S647" s="78"/>
      <c r="T647" s="78"/>
    </row>
    <row r="648">
      <c r="A648" s="44">
        <v>45238.0</v>
      </c>
      <c r="B648" s="45">
        <v>19449.599609</v>
      </c>
      <c r="C648" s="45">
        <v>19464.400391</v>
      </c>
      <c r="D648" s="45">
        <v>19401.5</v>
      </c>
      <c r="E648" s="45">
        <v>19443.5</v>
      </c>
      <c r="F648" s="45">
        <v>19443.5</v>
      </c>
      <c r="G648" s="45">
        <v>195000.0</v>
      </c>
      <c r="H648" s="46">
        <f t="shared" si="1"/>
        <v>1.001896293</v>
      </c>
      <c r="I648" s="46">
        <f t="shared" si="2"/>
        <v>0.001896292645</v>
      </c>
      <c r="J648" s="58">
        <f t="shared" si="3"/>
        <v>0.1896292645</v>
      </c>
      <c r="L648" s="77"/>
      <c r="M648" s="78"/>
      <c r="N648" s="78"/>
      <c r="O648" s="78"/>
      <c r="P648" s="78"/>
      <c r="Q648" s="78"/>
      <c r="R648" s="78"/>
      <c r="S648" s="78"/>
      <c r="T648" s="78"/>
    </row>
    <row r="649">
      <c r="A649" s="44">
        <v>45239.0</v>
      </c>
      <c r="B649" s="45">
        <v>19457.400391</v>
      </c>
      <c r="C649" s="45">
        <v>19463.900391</v>
      </c>
      <c r="D649" s="45">
        <v>19378.349609</v>
      </c>
      <c r="E649" s="45">
        <v>19395.300781</v>
      </c>
      <c r="F649" s="45">
        <v>19395.300781</v>
      </c>
      <c r="G649" s="45">
        <v>208400.0</v>
      </c>
      <c r="H649" s="46">
        <f t="shared" si="1"/>
        <v>0.9975210626</v>
      </c>
      <c r="I649" s="46">
        <f t="shared" si="2"/>
        <v>-0.002478937383</v>
      </c>
      <c r="J649" s="56">
        <f t="shared" si="3"/>
        <v>-0.2478937383</v>
      </c>
      <c r="L649" s="77"/>
      <c r="M649" s="78"/>
      <c r="N649" s="78"/>
      <c r="O649" s="78"/>
      <c r="P649" s="78"/>
      <c r="Q649" s="78"/>
      <c r="R649" s="78"/>
      <c r="S649" s="78"/>
      <c r="T649" s="78"/>
    </row>
    <row r="650">
      <c r="A650" s="44">
        <v>45240.0</v>
      </c>
      <c r="B650" s="45">
        <v>19351.849609</v>
      </c>
      <c r="C650" s="45">
        <v>19451.300781</v>
      </c>
      <c r="D650" s="45">
        <v>19329.449219</v>
      </c>
      <c r="E650" s="45">
        <v>19425.349609</v>
      </c>
      <c r="F650" s="45">
        <v>19425.349609</v>
      </c>
      <c r="G650" s="45">
        <v>152200.0</v>
      </c>
      <c r="H650" s="46">
        <f t="shared" si="1"/>
        <v>1.001549284</v>
      </c>
      <c r="I650" s="46">
        <f t="shared" si="2"/>
        <v>0.001549283939</v>
      </c>
      <c r="J650" s="58">
        <f t="shared" si="3"/>
        <v>0.1549283939</v>
      </c>
      <c r="L650" s="77"/>
      <c r="M650" s="78"/>
      <c r="N650" s="78"/>
      <c r="O650" s="78"/>
      <c r="P650" s="78"/>
      <c r="Q650" s="78"/>
      <c r="R650" s="78"/>
      <c r="S650" s="78"/>
      <c r="T650" s="78"/>
    </row>
    <row r="651">
      <c r="A651" s="44">
        <v>45243.0</v>
      </c>
      <c r="B651" s="45">
        <v>19486.75</v>
      </c>
      <c r="C651" s="45">
        <v>19494.400391</v>
      </c>
      <c r="D651" s="45">
        <v>19414.75</v>
      </c>
      <c r="E651" s="45">
        <v>19443.550781</v>
      </c>
      <c r="F651" s="45">
        <v>19443.550781</v>
      </c>
      <c r="G651" s="45">
        <v>189300.0</v>
      </c>
      <c r="H651" s="46">
        <f t="shared" si="1"/>
        <v>1.00093698</v>
      </c>
      <c r="I651" s="46">
        <f t="shared" si="2"/>
        <v>0.0009369804079</v>
      </c>
      <c r="J651" s="58">
        <f t="shared" si="3"/>
        <v>0.09369804079</v>
      </c>
      <c r="L651" s="77"/>
      <c r="M651" s="78"/>
      <c r="N651" s="78"/>
      <c r="O651" s="78"/>
      <c r="P651" s="78"/>
      <c r="Q651" s="78"/>
      <c r="R651" s="78"/>
      <c r="S651" s="78"/>
      <c r="T651" s="78"/>
    </row>
    <row r="652">
      <c r="A652" s="44">
        <v>45245.0</v>
      </c>
      <c r="B652" s="45">
        <v>19651.400391</v>
      </c>
      <c r="C652" s="45">
        <v>19693.199219</v>
      </c>
      <c r="D652" s="45">
        <v>19579.650391</v>
      </c>
      <c r="E652" s="45">
        <v>19675.449219</v>
      </c>
      <c r="F652" s="45">
        <v>19675.449219</v>
      </c>
      <c r="G652" s="45">
        <v>291500.0</v>
      </c>
      <c r="H652" s="46">
        <f t="shared" si="1"/>
        <v>1.011926754</v>
      </c>
      <c r="I652" s="46">
        <f t="shared" si="2"/>
        <v>0.01192675353</v>
      </c>
      <c r="J652" s="58">
        <f t="shared" si="3"/>
        <v>1.192675353</v>
      </c>
      <c r="L652" s="77"/>
      <c r="M652" s="78"/>
      <c r="N652" s="78"/>
      <c r="O652" s="78"/>
      <c r="P652" s="78"/>
      <c r="Q652" s="78"/>
      <c r="R652" s="78"/>
      <c r="S652" s="78"/>
      <c r="T652" s="78"/>
    </row>
    <row r="653">
      <c r="A653" s="44">
        <v>45246.0</v>
      </c>
      <c r="B653" s="45">
        <v>19674.699219</v>
      </c>
      <c r="C653" s="45">
        <v>19875.25</v>
      </c>
      <c r="D653" s="45">
        <v>19627.0</v>
      </c>
      <c r="E653" s="45">
        <v>19765.199219</v>
      </c>
      <c r="F653" s="45">
        <v>19765.199219</v>
      </c>
      <c r="G653" s="45">
        <v>282700.0</v>
      </c>
      <c r="H653" s="46">
        <f t="shared" si="1"/>
        <v>1.004561522</v>
      </c>
      <c r="I653" s="46">
        <f t="shared" si="2"/>
        <v>0.004561522281</v>
      </c>
      <c r="J653" s="58">
        <f t="shared" si="3"/>
        <v>0.4561522281</v>
      </c>
      <c r="L653" s="77"/>
      <c r="M653" s="78"/>
      <c r="N653" s="78"/>
      <c r="O653" s="78"/>
      <c r="P653" s="78"/>
      <c r="Q653" s="78"/>
      <c r="R653" s="78"/>
      <c r="S653" s="78"/>
      <c r="T653" s="78"/>
    </row>
    <row r="654">
      <c r="A654" s="44">
        <v>45247.0</v>
      </c>
      <c r="B654" s="45">
        <v>19674.75</v>
      </c>
      <c r="C654" s="45">
        <v>19806.0</v>
      </c>
      <c r="D654" s="45">
        <v>19667.449219</v>
      </c>
      <c r="E654" s="45">
        <v>19731.800781</v>
      </c>
      <c r="F654" s="45">
        <v>19731.800781</v>
      </c>
      <c r="G654" s="45">
        <v>236800.0</v>
      </c>
      <c r="H654" s="46">
        <f t="shared" si="1"/>
        <v>0.9983102403</v>
      </c>
      <c r="I654" s="46">
        <f t="shared" si="2"/>
        <v>-0.001689759745</v>
      </c>
      <c r="J654" s="56">
        <f t="shared" si="3"/>
        <v>-0.1689759745</v>
      </c>
      <c r="L654" s="77"/>
      <c r="M654" s="78"/>
      <c r="N654" s="78"/>
      <c r="O654" s="78"/>
      <c r="P654" s="78"/>
      <c r="Q654" s="78"/>
      <c r="R654" s="78"/>
      <c r="S654" s="78"/>
      <c r="T654" s="78"/>
    </row>
    <row r="655">
      <c r="A655" s="44">
        <v>45250.0</v>
      </c>
      <c r="B655" s="45">
        <v>19731.150391</v>
      </c>
      <c r="C655" s="45">
        <v>19756.449219</v>
      </c>
      <c r="D655" s="45">
        <v>19670.5</v>
      </c>
      <c r="E655" s="45">
        <v>19694.0</v>
      </c>
      <c r="F655" s="45">
        <v>19694.0</v>
      </c>
      <c r="G655" s="45">
        <v>173800.0</v>
      </c>
      <c r="H655" s="46">
        <f t="shared" si="1"/>
        <v>0.9980842711</v>
      </c>
      <c r="I655" s="46">
        <f t="shared" si="2"/>
        <v>-0.0019157289</v>
      </c>
      <c r="J655" s="56">
        <f t="shared" si="3"/>
        <v>-0.19157289</v>
      </c>
      <c r="L655" s="77"/>
      <c r="M655" s="78"/>
      <c r="N655" s="78"/>
      <c r="O655" s="78"/>
      <c r="P655" s="78"/>
      <c r="Q655" s="78"/>
      <c r="R655" s="78"/>
      <c r="S655" s="78"/>
      <c r="T655" s="78"/>
    </row>
    <row r="656">
      <c r="A656" s="44">
        <v>45251.0</v>
      </c>
      <c r="B656" s="45">
        <v>19770.900391</v>
      </c>
      <c r="C656" s="45">
        <v>19829.099609</v>
      </c>
      <c r="D656" s="45">
        <v>19754.050781</v>
      </c>
      <c r="E656" s="45">
        <v>19783.400391</v>
      </c>
      <c r="F656" s="45">
        <v>19783.400391</v>
      </c>
      <c r="G656" s="45">
        <v>195000.0</v>
      </c>
      <c r="H656" s="46">
        <f t="shared" si="1"/>
        <v>1.004539473</v>
      </c>
      <c r="I656" s="46">
        <f t="shared" si="2"/>
        <v>0.004539473494</v>
      </c>
      <c r="J656" s="58">
        <f t="shared" si="3"/>
        <v>0.4539473494</v>
      </c>
      <c r="L656" s="77"/>
      <c r="M656" s="78"/>
      <c r="N656" s="78"/>
      <c r="O656" s="78"/>
      <c r="P656" s="78"/>
      <c r="Q656" s="78"/>
      <c r="R656" s="78"/>
      <c r="S656" s="78"/>
      <c r="T656" s="78"/>
    </row>
    <row r="657">
      <c r="A657" s="44">
        <v>45252.0</v>
      </c>
      <c r="B657" s="45">
        <v>19784.0</v>
      </c>
      <c r="C657" s="45">
        <v>19825.550781</v>
      </c>
      <c r="D657" s="45">
        <v>19703.849609</v>
      </c>
      <c r="E657" s="45">
        <v>19811.849609</v>
      </c>
      <c r="F657" s="45">
        <v>19811.849609</v>
      </c>
      <c r="G657" s="45">
        <v>184500.0</v>
      </c>
      <c r="H657" s="46">
        <f t="shared" si="1"/>
        <v>1.001438035</v>
      </c>
      <c r="I657" s="46">
        <f t="shared" si="2"/>
        <v>0.001438034789</v>
      </c>
      <c r="J657" s="58">
        <f t="shared" si="3"/>
        <v>0.1438034789</v>
      </c>
      <c r="L657" s="77"/>
      <c r="M657" s="78"/>
      <c r="N657" s="78"/>
      <c r="O657" s="78"/>
      <c r="P657" s="78"/>
      <c r="Q657" s="78"/>
      <c r="R657" s="78"/>
      <c r="S657" s="78"/>
      <c r="T657" s="78"/>
    </row>
    <row r="658">
      <c r="A658" s="44">
        <v>45253.0</v>
      </c>
      <c r="B658" s="45">
        <v>19828.449219</v>
      </c>
      <c r="C658" s="45">
        <v>19875.150391</v>
      </c>
      <c r="D658" s="45">
        <v>19786.75</v>
      </c>
      <c r="E658" s="45">
        <v>19802.0</v>
      </c>
      <c r="F658" s="45">
        <v>19802.0</v>
      </c>
      <c r="G658" s="45">
        <v>170000.0</v>
      </c>
      <c r="H658" s="46">
        <f t="shared" si="1"/>
        <v>0.9995028425</v>
      </c>
      <c r="I658" s="46">
        <f t="shared" si="2"/>
        <v>-0.0004971574686</v>
      </c>
      <c r="J658" s="56">
        <f t="shared" si="3"/>
        <v>-0.04971574686</v>
      </c>
      <c r="L658" s="77"/>
      <c r="M658" s="78"/>
      <c r="N658" s="78"/>
      <c r="O658" s="78"/>
      <c r="P658" s="78"/>
      <c r="Q658" s="78"/>
      <c r="R658" s="78"/>
      <c r="S658" s="78"/>
      <c r="T658" s="78"/>
    </row>
    <row r="659">
      <c r="A659" s="44">
        <v>45254.0</v>
      </c>
      <c r="B659" s="45">
        <v>19809.599609</v>
      </c>
      <c r="C659" s="45">
        <v>19832.849609</v>
      </c>
      <c r="D659" s="45">
        <v>19768.849609</v>
      </c>
      <c r="E659" s="45">
        <v>19794.699219</v>
      </c>
      <c r="F659" s="45">
        <v>19794.699219</v>
      </c>
      <c r="G659" s="45">
        <v>145900.0</v>
      </c>
      <c r="H659" s="46">
        <f t="shared" si="1"/>
        <v>0.9996313109</v>
      </c>
      <c r="I659" s="46">
        <f t="shared" si="2"/>
        <v>-0.0003686890718</v>
      </c>
      <c r="J659" s="56">
        <f t="shared" si="3"/>
        <v>-0.03686890718</v>
      </c>
      <c r="L659" s="77"/>
      <c r="M659" s="78"/>
      <c r="N659" s="78"/>
      <c r="O659" s="78"/>
      <c r="P659" s="78"/>
      <c r="Q659" s="78"/>
      <c r="R659" s="78"/>
      <c r="S659" s="78"/>
      <c r="T659" s="78"/>
    </row>
    <row r="660">
      <c r="A660" s="44">
        <v>45258.0</v>
      </c>
      <c r="B660" s="45">
        <v>19844.650391</v>
      </c>
      <c r="C660" s="45">
        <v>19916.849609</v>
      </c>
      <c r="D660" s="45">
        <v>19800.0</v>
      </c>
      <c r="E660" s="45">
        <v>19889.699219</v>
      </c>
      <c r="F660" s="45">
        <v>19889.699219</v>
      </c>
      <c r="G660" s="45">
        <v>229600.0</v>
      </c>
      <c r="H660" s="46">
        <f t="shared" si="1"/>
        <v>1.004799265</v>
      </c>
      <c r="I660" s="46">
        <f t="shared" si="2"/>
        <v>0.004799264639</v>
      </c>
      <c r="J660" s="58">
        <f t="shared" si="3"/>
        <v>0.4799264639</v>
      </c>
      <c r="L660" s="77"/>
      <c r="M660" s="78"/>
      <c r="N660" s="78"/>
      <c r="O660" s="78"/>
      <c r="P660" s="78"/>
      <c r="Q660" s="78"/>
      <c r="R660" s="78"/>
      <c r="S660" s="78"/>
      <c r="T660" s="78"/>
    </row>
    <row r="661">
      <c r="A661" s="44">
        <v>45259.0</v>
      </c>
      <c r="B661" s="45">
        <v>19976.550781</v>
      </c>
      <c r="C661" s="45">
        <v>20104.650391</v>
      </c>
      <c r="D661" s="45">
        <v>19956.300781</v>
      </c>
      <c r="E661" s="45">
        <v>20096.599609</v>
      </c>
      <c r="F661" s="45">
        <v>20096.599609</v>
      </c>
      <c r="G661" s="45">
        <v>236200.0</v>
      </c>
      <c r="H661" s="46">
        <f t="shared" si="1"/>
        <v>1.010402389</v>
      </c>
      <c r="I661" s="46">
        <f t="shared" si="2"/>
        <v>0.01040238908</v>
      </c>
      <c r="J661" s="58">
        <f t="shared" si="3"/>
        <v>1.040238908</v>
      </c>
      <c r="L661" s="77"/>
      <c r="M661" s="78"/>
      <c r="N661" s="78"/>
      <c r="O661" s="78"/>
      <c r="P661" s="78"/>
      <c r="Q661" s="78"/>
      <c r="R661" s="78"/>
      <c r="S661" s="78"/>
      <c r="T661" s="78"/>
    </row>
    <row r="662">
      <c r="A662" s="44">
        <v>45260.0</v>
      </c>
      <c r="B662" s="45">
        <v>20108.5</v>
      </c>
      <c r="C662" s="45">
        <v>20158.699219</v>
      </c>
      <c r="D662" s="45">
        <v>20015.849609</v>
      </c>
      <c r="E662" s="45">
        <v>20133.150391</v>
      </c>
      <c r="F662" s="45">
        <v>20133.150391</v>
      </c>
      <c r="G662" s="45">
        <v>486600.0</v>
      </c>
      <c r="H662" s="46">
        <f t="shared" si="1"/>
        <v>1.001818755</v>
      </c>
      <c r="I662" s="46">
        <f t="shared" si="2"/>
        <v>0.001818754551</v>
      </c>
      <c r="J662" s="58">
        <f t="shared" si="3"/>
        <v>0.1818754551</v>
      </c>
      <c r="L662" s="77"/>
      <c r="M662" s="78"/>
      <c r="N662" s="78"/>
      <c r="O662" s="78"/>
      <c r="P662" s="78"/>
      <c r="Q662" s="78"/>
      <c r="R662" s="78"/>
      <c r="S662" s="78"/>
      <c r="T662" s="78"/>
    </row>
    <row r="663">
      <c r="A663" s="44">
        <v>45261.0</v>
      </c>
      <c r="B663" s="45">
        <v>20194.099609</v>
      </c>
      <c r="C663" s="45">
        <v>20291.550781</v>
      </c>
      <c r="D663" s="45">
        <v>20183.699219</v>
      </c>
      <c r="E663" s="45">
        <v>20267.900391</v>
      </c>
      <c r="F663" s="45">
        <v>20267.900391</v>
      </c>
      <c r="G663" s="45">
        <v>265800.0</v>
      </c>
      <c r="H663" s="46">
        <f t="shared" si="1"/>
        <v>1.006692942</v>
      </c>
      <c r="I663" s="46">
        <f t="shared" si="2"/>
        <v>0.00669294161</v>
      </c>
      <c r="J663" s="58">
        <f t="shared" si="3"/>
        <v>0.669294161</v>
      </c>
      <c r="L663" s="77"/>
      <c r="M663" s="78"/>
      <c r="N663" s="78"/>
      <c r="O663" s="78"/>
      <c r="P663" s="78"/>
      <c r="Q663" s="78"/>
      <c r="R663" s="78"/>
      <c r="S663" s="78"/>
      <c r="T663" s="78"/>
    </row>
    <row r="664">
      <c r="A664" s="44">
        <v>45264.0</v>
      </c>
      <c r="B664" s="45">
        <v>20601.949219</v>
      </c>
      <c r="C664" s="45">
        <v>20702.650391</v>
      </c>
      <c r="D664" s="45">
        <v>20507.75</v>
      </c>
      <c r="E664" s="45">
        <v>20686.800781</v>
      </c>
      <c r="F664" s="45">
        <v>20686.800781</v>
      </c>
      <c r="G664" s="45">
        <v>381100.0</v>
      </c>
      <c r="H664" s="46">
        <f t="shared" si="1"/>
        <v>1.020668169</v>
      </c>
      <c r="I664" s="46">
        <f t="shared" si="2"/>
        <v>0.02066816897</v>
      </c>
      <c r="J664" s="58">
        <f t="shared" si="3"/>
        <v>2.066816897</v>
      </c>
      <c r="L664" s="77"/>
      <c r="M664" s="78"/>
      <c r="N664" s="78"/>
      <c r="O664" s="78"/>
      <c r="P664" s="78"/>
      <c r="Q664" s="78"/>
      <c r="R664" s="78"/>
      <c r="S664" s="78"/>
      <c r="T664" s="78"/>
    </row>
    <row r="665">
      <c r="A665" s="44">
        <v>45265.0</v>
      </c>
      <c r="B665" s="45">
        <v>20808.900391</v>
      </c>
      <c r="C665" s="45">
        <v>20864.050781</v>
      </c>
      <c r="D665" s="45">
        <v>20711.150391</v>
      </c>
      <c r="E665" s="45">
        <v>20855.099609</v>
      </c>
      <c r="F665" s="45">
        <v>20855.099609</v>
      </c>
      <c r="G665" s="45">
        <v>421000.0</v>
      </c>
      <c r="H665" s="46">
        <f t="shared" si="1"/>
        <v>1.008135566</v>
      </c>
      <c r="I665" s="46">
        <f t="shared" si="2"/>
        <v>0.008135565754</v>
      </c>
      <c r="J665" s="58">
        <f t="shared" si="3"/>
        <v>0.8135565754</v>
      </c>
      <c r="L665" s="77"/>
      <c r="M665" s="78"/>
      <c r="N665" s="78"/>
      <c r="O665" s="78"/>
      <c r="P665" s="78"/>
      <c r="Q665" s="78"/>
      <c r="R665" s="78"/>
      <c r="S665" s="78"/>
      <c r="T665" s="78"/>
    </row>
    <row r="666">
      <c r="A666" s="44">
        <v>45266.0</v>
      </c>
      <c r="B666" s="45">
        <v>20950.75</v>
      </c>
      <c r="C666" s="45">
        <v>20961.949219</v>
      </c>
      <c r="D666" s="45">
        <v>20852.150391</v>
      </c>
      <c r="E666" s="45">
        <v>20937.699219</v>
      </c>
      <c r="F666" s="45">
        <v>20937.699219</v>
      </c>
      <c r="G666" s="45">
        <v>359200.0</v>
      </c>
      <c r="H666" s="46">
        <f t="shared" si="1"/>
        <v>1.003960643</v>
      </c>
      <c r="I666" s="46">
        <f t="shared" si="2"/>
        <v>0.003960643274</v>
      </c>
      <c r="J666" s="58">
        <f t="shared" si="3"/>
        <v>0.3960643274</v>
      </c>
      <c r="L666" s="77"/>
      <c r="M666" s="78"/>
      <c r="N666" s="78"/>
      <c r="O666" s="78"/>
      <c r="P666" s="78"/>
      <c r="Q666" s="78"/>
      <c r="R666" s="78"/>
      <c r="S666" s="78"/>
      <c r="T666" s="78"/>
    </row>
    <row r="667">
      <c r="A667" s="44">
        <v>45267.0</v>
      </c>
      <c r="B667" s="45">
        <v>20932.400391</v>
      </c>
      <c r="C667" s="45">
        <v>20941.25</v>
      </c>
      <c r="D667" s="45">
        <v>20850.800781</v>
      </c>
      <c r="E667" s="45">
        <v>20901.150391</v>
      </c>
      <c r="F667" s="45">
        <v>20901.150391</v>
      </c>
      <c r="G667" s="45">
        <v>275000.0</v>
      </c>
      <c r="H667" s="46">
        <f t="shared" si="1"/>
        <v>0.9982544009</v>
      </c>
      <c r="I667" s="46">
        <f t="shared" si="2"/>
        <v>-0.001745599056</v>
      </c>
      <c r="J667" s="56">
        <f t="shared" si="3"/>
        <v>-0.1745599056</v>
      </c>
      <c r="L667" s="77"/>
      <c r="M667" s="78"/>
      <c r="N667" s="78"/>
      <c r="O667" s="78"/>
      <c r="P667" s="78"/>
      <c r="Q667" s="78"/>
      <c r="R667" s="78"/>
      <c r="S667" s="78"/>
      <c r="T667" s="78"/>
    </row>
    <row r="668">
      <c r="A668" s="44">
        <v>45268.0</v>
      </c>
      <c r="B668" s="45">
        <v>20934.099609</v>
      </c>
      <c r="C668" s="45">
        <v>21006.099609</v>
      </c>
      <c r="D668" s="45">
        <v>20862.699219</v>
      </c>
      <c r="E668" s="45">
        <v>20969.400391</v>
      </c>
      <c r="F668" s="45">
        <v>20969.400391</v>
      </c>
      <c r="G668" s="45">
        <v>292400.0</v>
      </c>
      <c r="H668" s="46">
        <f t="shared" si="1"/>
        <v>1.003265371</v>
      </c>
      <c r="I668" s="46">
        <f t="shared" si="2"/>
        <v>0.003265370505</v>
      </c>
      <c r="J668" s="58">
        <f t="shared" si="3"/>
        <v>0.3265370505</v>
      </c>
      <c r="L668" s="40"/>
      <c r="M668" s="40"/>
      <c r="N668" s="40"/>
      <c r="O668" s="40"/>
      <c r="P668" s="40"/>
      <c r="Q668" s="40"/>
      <c r="R668" s="40"/>
      <c r="S668" s="40"/>
      <c r="T668" s="40"/>
    </row>
    <row r="669">
      <c r="A669" s="44">
        <v>45271.0</v>
      </c>
      <c r="B669" s="45">
        <v>20965.300781</v>
      </c>
      <c r="C669" s="45">
        <v>21026.099609</v>
      </c>
      <c r="D669" s="45">
        <v>20923.699219</v>
      </c>
      <c r="E669" s="45">
        <v>20997.099609</v>
      </c>
      <c r="F669" s="45">
        <v>20997.099609</v>
      </c>
      <c r="G669" s="45">
        <v>212900.0</v>
      </c>
      <c r="H669" s="46">
        <f t="shared" si="1"/>
        <v>1.001320935</v>
      </c>
      <c r="I669" s="46">
        <f t="shared" si="2"/>
        <v>0.001320935148</v>
      </c>
      <c r="J669" s="58">
        <f t="shared" si="3"/>
        <v>0.1320935148</v>
      </c>
      <c r="L669" s="77"/>
      <c r="M669" s="78"/>
      <c r="N669" s="78"/>
      <c r="O669" s="78"/>
      <c r="P669" s="78"/>
      <c r="Q669" s="78"/>
      <c r="R669" s="78"/>
      <c r="S669" s="78"/>
      <c r="T669" s="78"/>
    </row>
    <row r="670">
      <c r="A670" s="44">
        <v>45272.0</v>
      </c>
      <c r="B670" s="45">
        <v>21018.550781</v>
      </c>
      <c r="C670" s="45">
        <v>21037.900391</v>
      </c>
      <c r="D670" s="45">
        <v>20867.150391</v>
      </c>
      <c r="E670" s="45">
        <v>20906.400391</v>
      </c>
      <c r="F670" s="45">
        <v>20906.400391</v>
      </c>
      <c r="G670" s="45">
        <v>244900.0</v>
      </c>
      <c r="H670" s="46">
        <f t="shared" si="1"/>
        <v>0.995680393</v>
      </c>
      <c r="I670" s="46">
        <f t="shared" si="2"/>
        <v>-0.004319606979</v>
      </c>
      <c r="J670" s="56">
        <f t="shared" si="3"/>
        <v>-0.4319606979</v>
      </c>
      <c r="L670" s="77"/>
      <c r="M670" s="78"/>
      <c r="N670" s="78"/>
      <c r="O670" s="78"/>
      <c r="P670" s="78"/>
      <c r="Q670" s="78"/>
      <c r="R670" s="78"/>
      <c r="S670" s="78"/>
      <c r="T670" s="78"/>
    </row>
    <row r="671">
      <c r="A671" s="44">
        <v>45273.0</v>
      </c>
      <c r="B671" s="45">
        <v>20929.75</v>
      </c>
      <c r="C671" s="45">
        <v>20950.0</v>
      </c>
      <c r="D671" s="45">
        <v>20769.5</v>
      </c>
      <c r="E671" s="45">
        <v>20926.349609</v>
      </c>
      <c r="F671" s="45">
        <v>20926.349609</v>
      </c>
      <c r="G671" s="45">
        <v>260300.0</v>
      </c>
      <c r="H671" s="46">
        <f t="shared" si="1"/>
        <v>1.000954216</v>
      </c>
      <c r="I671" s="46">
        <f t="shared" si="2"/>
        <v>0.0009542158204</v>
      </c>
      <c r="J671" s="58">
        <f t="shared" si="3"/>
        <v>0.09542158204</v>
      </c>
      <c r="L671" s="77"/>
      <c r="M671" s="78"/>
      <c r="N671" s="78"/>
      <c r="O671" s="78"/>
      <c r="P671" s="78"/>
      <c r="Q671" s="78"/>
      <c r="R671" s="78"/>
      <c r="S671" s="78"/>
      <c r="T671" s="78"/>
    </row>
    <row r="672">
      <c r="A672" s="44">
        <v>45274.0</v>
      </c>
      <c r="B672" s="45">
        <v>21110.400391</v>
      </c>
      <c r="C672" s="45">
        <v>21210.900391</v>
      </c>
      <c r="D672" s="45">
        <v>21074.449219</v>
      </c>
      <c r="E672" s="45">
        <v>21182.699219</v>
      </c>
      <c r="F672" s="45">
        <v>21182.699219</v>
      </c>
      <c r="G672" s="45">
        <v>334400.0</v>
      </c>
      <c r="H672" s="46">
        <f t="shared" si="1"/>
        <v>1.012250087</v>
      </c>
      <c r="I672" s="46">
        <f t="shared" si="2"/>
        <v>0.01225008732</v>
      </c>
      <c r="J672" s="58">
        <f t="shared" si="3"/>
        <v>1.225008732</v>
      </c>
      <c r="L672" s="77"/>
      <c r="M672" s="78"/>
      <c r="N672" s="78"/>
      <c r="O672" s="78"/>
      <c r="P672" s="78"/>
      <c r="Q672" s="78"/>
      <c r="R672" s="78"/>
      <c r="S672" s="78"/>
      <c r="T672" s="78"/>
    </row>
    <row r="673">
      <c r="A673" s="44">
        <v>45275.0</v>
      </c>
      <c r="B673" s="45">
        <v>21287.449219</v>
      </c>
      <c r="C673" s="45">
        <v>21492.300781</v>
      </c>
      <c r="D673" s="45">
        <v>21235.300781</v>
      </c>
      <c r="E673" s="45">
        <v>21456.650391</v>
      </c>
      <c r="F673" s="45">
        <v>21456.650391</v>
      </c>
      <c r="G673" s="45">
        <v>508800.0</v>
      </c>
      <c r="H673" s="46">
        <f t="shared" si="1"/>
        <v>1.012932779</v>
      </c>
      <c r="I673" s="46">
        <f t="shared" si="2"/>
        <v>0.01293277921</v>
      </c>
      <c r="J673" s="58">
        <f t="shared" si="3"/>
        <v>1.293277921</v>
      </c>
      <c r="L673" s="77"/>
      <c r="M673" s="78"/>
      <c r="N673" s="78"/>
      <c r="O673" s="78"/>
      <c r="P673" s="78"/>
      <c r="Q673" s="78"/>
      <c r="R673" s="78"/>
      <c r="S673" s="78"/>
      <c r="T673" s="78"/>
    </row>
    <row r="674">
      <c r="A674" s="44">
        <v>45278.0</v>
      </c>
      <c r="B674" s="45">
        <v>21434.800781</v>
      </c>
      <c r="C674" s="45">
        <v>21482.800781</v>
      </c>
      <c r="D674" s="45">
        <v>21365.349609</v>
      </c>
      <c r="E674" s="45">
        <v>21418.650391</v>
      </c>
      <c r="F674" s="45">
        <v>21418.650391</v>
      </c>
      <c r="G674" s="45">
        <v>249700.0</v>
      </c>
      <c r="H674" s="46">
        <f t="shared" si="1"/>
        <v>0.9982289873</v>
      </c>
      <c r="I674" s="46">
        <f t="shared" si="2"/>
        <v>-0.001771012684</v>
      </c>
      <c r="J674" s="56">
        <f t="shared" si="3"/>
        <v>-0.1771012684</v>
      </c>
      <c r="L674" s="77"/>
      <c r="M674" s="78"/>
      <c r="N674" s="78"/>
      <c r="O674" s="78"/>
      <c r="P674" s="78"/>
      <c r="Q674" s="78"/>
      <c r="R674" s="78"/>
      <c r="S674" s="78"/>
      <c r="T674" s="78"/>
    </row>
    <row r="675">
      <c r="A675" s="44">
        <v>45279.0</v>
      </c>
      <c r="B675" s="45">
        <v>21477.650391</v>
      </c>
      <c r="C675" s="45">
        <v>21505.050781</v>
      </c>
      <c r="D675" s="45">
        <v>21337.75</v>
      </c>
      <c r="E675" s="45">
        <v>21453.099609</v>
      </c>
      <c r="F675" s="45">
        <v>21453.099609</v>
      </c>
      <c r="G675" s="45">
        <v>249800.0</v>
      </c>
      <c r="H675" s="46">
        <f t="shared" si="1"/>
        <v>1.001608375</v>
      </c>
      <c r="I675" s="46">
        <f t="shared" si="2"/>
        <v>0.001608374822</v>
      </c>
      <c r="J675" s="58">
        <f t="shared" si="3"/>
        <v>0.1608374822</v>
      </c>
      <c r="L675" s="77"/>
      <c r="M675" s="78"/>
      <c r="N675" s="78"/>
      <c r="O675" s="78"/>
      <c r="P675" s="78"/>
      <c r="Q675" s="78"/>
      <c r="R675" s="78"/>
      <c r="S675" s="78"/>
      <c r="T675" s="78"/>
    </row>
    <row r="676">
      <c r="A676" s="44">
        <v>45280.0</v>
      </c>
      <c r="B676" s="45">
        <v>21543.5</v>
      </c>
      <c r="C676" s="45">
        <v>21593.0</v>
      </c>
      <c r="D676" s="45">
        <v>21087.349609</v>
      </c>
      <c r="E676" s="45">
        <v>21150.150391</v>
      </c>
      <c r="F676" s="45">
        <v>21150.150391</v>
      </c>
      <c r="G676" s="45">
        <v>363900.0</v>
      </c>
      <c r="H676" s="46">
        <f t="shared" si="1"/>
        <v>0.9858785339</v>
      </c>
      <c r="I676" s="46">
        <f t="shared" si="2"/>
        <v>-0.01412146606</v>
      </c>
      <c r="J676" s="56">
        <f t="shared" si="3"/>
        <v>-1.412146606</v>
      </c>
      <c r="L676" s="77"/>
      <c r="M676" s="78"/>
      <c r="N676" s="78"/>
      <c r="O676" s="78"/>
      <c r="P676" s="78"/>
      <c r="Q676" s="78"/>
      <c r="R676" s="78"/>
      <c r="S676" s="78"/>
      <c r="T676" s="78"/>
    </row>
    <row r="677">
      <c r="A677" s="44">
        <v>45281.0</v>
      </c>
      <c r="B677" s="45">
        <v>21033.949219</v>
      </c>
      <c r="C677" s="45">
        <v>21288.349609</v>
      </c>
      <c r="D677" s="45">
        <v>20976.800781</v>
      </c>
      <c r="E677" s="45">
        <v>21255.050781</v>
      </c>
      <c r="F677" s="45">
        <v>21255.050781</v>
      </c>
      <c r="G677" s="45">
        <v>277500.0</v>
      </c>
      <c r="H677" s="46">
        <f t="shared" si="1"/>
        <v>1.004959794</v>
      </c>
      <c r="I677" s="46">
        <f t="shared" si="2"/>
        <v>0.004959794047</v>
      </c>
      <c r="J677" s="58">
        <f t="shared" si="3"/>
        <v>0.4959794047</v>
      </c>
      <c r="L677" s="77"/>
      <c r="M677" s="78"/>
      <c r="N677" s="78"/>
      <c r="O677" s="78"/>
      <c r="P677" s="78"/>
      <c r="Q677" s="78"/>
      <c r="R677" s="78"/>
      <c r="S677" s="78"/>
      <c r="T677" s="78"/>
    </row>
    <row r="678">
      <c r="A678" s="44">
        <v>45282.0</v>
      </c>
      <c r="B678" s="45">
        <v>21295.849609</v>
      </c>
      <c r="C678" s="45">
        <v>21390.5</v>
      </c>
      <c r="D678" s="45">
        <v>21232.449219</v>
      </c>
      <c r="E678" s="45">
        <v>21349.400391</v>
      </c>
      <c r="F678" s="45">
        <v>21349.400391</v>
      </c>
      <c r="G678" s="45">
        <v>284700.0</v>
      </c>
      <c r="H678" s="46">
        <f t="shared" si="1"/>
        <v>1.004438927</v>
      </c>
      <c r="I678" s="46">
        <f t="shared" si="2"/>
        <v>0.004438926586</v>
      </c>
      <c r="J678" s="58">
        <f t="shared" si="3"/>
        <v>0.4438926586</v>
      </c>
      <c r="L678" s="77"/>
      <c r="M678" s="78"/>
      <c r="N678" s="78"/>
      <c r="O678" s="78"/>
      <c r="P678" s="78"/>
      <c r="Q678" s="78"/>
      <c r="R678" s="78"/>
      <c r="S678" s="78"/>
      <c r="T678" s="78"/>
    </row>
    <row r="679">
      <c r="A679" s="44">
        <v>45286.0</v>
      </c>
      <c r="B679" s="45">
        <v>21365.199219</v>
      </c>
      <c r="C679" s="45">
        <v>21477.150391</v>
      </c>
      <c r="D679" s="45">
        <v>21329.449219</v>
      </c>
      <c r="E679" s="45">
        <v>21441.349609</v>
      </c>
      <c r="F679" s="45">
        <v>21441.349609</v>
      </c>
      <c r="G679" s="45">
        <v>219500.0</v>
      </c>
      <c r="H679" s="46">
        <f t="shared" si="1"/>
        <v>1.004306876</v>
      </c>
      <c r="I679" s="46">
        <f t="shared" si="2"/>
        <v>0.004306875899</v>
      </c>
      <c r="J679" s="58">
        <f t="shared" si="3"/>
        <v>0.4306875899</v>
      </c>
      <c r="L679" s="77"/>
      <c r="M679" s="78"/>
      <c r="N679" s="78"/>
      <c r="O679" s="78"/>
      <c r="P679" s="78"/>
      <c r="Q679" s="78"/>
      <c r="R679" s="78"/>
      <c r="S679" s="78"/>
      <c r="T679" s="78"/>
    </row>
    <row r="680">
      <c r="A680" s="44">
        <v>45287.0</v>
      </c>
      <c r="B680" s="45">
        <v>21497.650391</v>
      </c>
      <c r="C680" s="45">
        <v>21675.75</v>
      </c>
      <c r="D680" s="45">
        <v>21495.800781</v>
      </c>
      <c r="E680" s="45">
        <v>21654.75</v>
      </c>
      <c r="F680" s="45">
        <v>21654.75</v>
      </c>
      <c r="G680" s="45">
        <v>256500.0</v>
      </c>
      <c r="H680" s="46">
        <f t="shared" si="1"/>
        <v>1.00995275</v>
      </c>
      <c r="I680" s="46">
        <f t="shared" si="2"/>
        <v>0.009952749938</v>
      </c>
      <c r="J680" s="58">
        <f t="shared" si="3"/>
        <v>0.9952749938</v>
      </c>
      <c r="L680" s="77"/>
      <c r="M680" s="78"/>
      <c r="N680" s="78"/>
      <c r="O680" s="78"/>
      <c r="P680" s="78"/>
      <c r="Q680" s="78"/>
      <c r="R680" s="78"/>
      <c r="S680" s="78"/>
      <c r="T680" s="78"/>
    </row>
    <row r="681">
      <c r="A681" s="44">
        <v>45288.0</v>
      </c>
      <c r="B681" s="45">
        <v>21715.0</v>
      </c>
      <c r="C681" s="45">
        <v>21801.449219</v>
      </c>
      <c r="D681" s="45">
        <v>21678.0</v>
      </c>
      <c r="E681" s="45">
        <v>21778.699219</v>
      </c>
      <c r="F681" s="45">
        <v>21778.699219</v>
      </c>
      <c r="G681" s="45">
        <v>393100.0</v>
      </c>
      <c r="H681" s="46">
        <f t="shared" si="1"/>
        <v>1.005723881</v>
      </c>
      <c r="I681" s="46">
        <f t="shared" si="2"/>
        <v>0.005723881319</v>
      </c>
      <c r="J681" s="58">
        <f t="shared" si="3"/>
        <v>0.5723881319</v>
      </c>
      <c r="L681" s="77"/>
      <c r="M681" s="78"/>
      <c r="N681" s="78"/>
      <c r="O681" s="78"/>
      <c r="P681" s="78"/>
      <c r="Q681" s="78"/>
      <c r="R681" s="78"/>
      <c r="S681" s="78"/>
      <c r="T681" s="78"/>
    </row>
    <row r="682">
      <c r="A682" s="44">
        <v>45289.0</v>
      </c>
      <c r="B682" s="45">
        <v>21737.650391</v>
      </c>
      <c r="C682" s="45">
        <v>21770.300781</v>
      </c>
      <c r="D682" s="45">
        <v>21676.900391</v>
      </c>
      <c r="E682" s="45">
        <v>21731.400391</v>
      </c>
      <c r="F682" s="45">
        <v>21731.400391</v>
      </c>
      <c r="G682" s="45">
        <v>270900.0</v>
      </c>
      <c r="H682" s="46">
        <f t="shared" si="1"/>
        <v>0.9978282069</v>
      </c>
      <c r="I682" s="46">
        <f t="shared" si="2"/>
        <v>-0.002171793068</v>
      </c>
      <c r="J682" s="56">
        <f t="shared" si="3"/>
        <v>-0.2171793068</v>
      </c>
      <c r="L682" s="77"/>
      <c r="M682" s="78"/>
      <c r="N682" s="78"/>
      <c r="O682" s="78"/>
      <c r="P682" s="78"/>
      <c r="Q682" s="78"/>
      <c r="R682" s="78"/>
      <c r="S682" s="78"/>
      <c r="T682" s="78"/>
    </row>
    <row r="683">
      <c r="A683" s="44">
        <v>45292.0</v>
      </c>
      <c r="B683" s="45">
        <v>21727.75</v>
      </c>
      <c r="C683" s="45">
        <v>21834.349609</v>
      </c>
      <c r="D683" s="45">
        <v>21680.849609</v>
      </c>
      <c r="E683" s="45">
        <v>21741.900391</v>
      </c>
      <c r="F683" s="45">
        <v>21741.900391</v>
      </c>
      <c r="G683" s="45">
        <v>154000.0</v>
      </c>
      <c r="H683" s="46">
        <f t="shared" si="1"/>
        <v>1.000483172</v>
      </c>
      <c r="I683" s="46">
        <f t="shared" si="2"/>
        <v>0.0004831718072</v>
      </c>
      <c r="J683" s="58">
        <f t="shared" si="3"/>
        <v>0.04831718072</v>
      </c>
      <c r="L683" s="77"/>
      <c r="M683" s="78"/>
      <c r="N683" s="78"/>
      <c r="O683" s="78"/>
      <c r="P683" s="78"/>
      <c r="Q683" s="78"/>
      <c r="R683" s="78"/>
      <c r="S683" s="78"/>
      <c r="T683" s="78"/>
    </row>
    <row r="684">
      <c r="A684" s="44">
        <v>45293.0</v>
      </c>
      <c r="B684" s="45">
        <v>21751.349609</v>
      </c>
      <c r="C684" s="45">
        <v>21755.599609</v>
      </c>
      <c r="D684" s="45">
        <v>21555.650391</v>
      </c>
      <c r="E684" s="45">
        <v>21665.800781</v>
      </c>
      <c r="F684" s="45">
        <v>21665.800781</v>
      </c>
      <c r="G684" s="45">
        <v>263700.0</v>
      </c>
      <c r="H684" s="46">
        <f t="shared" si="1"/>
        <v>0.9964998639</v>
      </c>
      <c r="I684" s="46">
        <f t="shared" si="2"/>
        <v>-0.00350013608</v>
      </c>
      <c r="J684" s="56">
        <f t="shared" si="3"/>
        <v>-0.350013608</v>
      </c>
      <c r="L684" s="77"/>
      <c r="M684" s="78"/>
      <c r="N684" s="78"/>
      <c r="O684" s="78"/>
      <c r="P684" s="78"/>
      <c r="Q684" s="78"/>
      <c r="R684" s="78"/>
      <c r="S684" s="78"/>
      <c r="T684" s="78"/>
    </row>
    <row r="685">
      <c r="A685" s="44">
        <v>45294.0</v>
      </c>
      <c r="B685" s="45">
        <v>21661.099609</v>
      </c>
      <c r="C685" s="45">
        <v>21677.0</v>
      </c>
      <c r="D685" s="45">
        <v>21500.349609</v>
      </c>
      <c r="E685" s="45">
        <v>21517.349609</v>
      </c>
      <c r="F685" s="45">
        <v>21517.349609</v>
      </c>
      <c r="G685" s="45">
        <v>311900.0</v>
      </c>
      <c r="H685" s="46">
        <f t="shared" si="1"/>
        <v>0.9931481336</v>
      </c>
      <c r="I685" s="46">
        <f t="shared" si="2"/>
        <v>-0.006851866382</v>
      </c>
      <c r="J685" s="56">
        <f t="shared" si="3"/>
        <v>-0.6851866382</v>
      </c>
      <c r="L685" s="77"/>
      <c r="M685" s="78"/>
      <c r="N685" s="78"/>
      <c r="O685" s="78"/>
      <c r="P685" s="78"/>
      <c r="Q685" s="78"/>
      <c r="R685" s="78"/>
      <c r="S685" s="78"/>
      <c r="T685" s="78"/>
    </row>
    <row r="686">
      <c r="A686" s="44">
        <v>45295.0</v>
      </c>
      <c r="B686" s="45">
        <v>21605.800781</v>
      </c>
      <c r="C686" s="45">
        <v>21685.650391</v>
      </c>
      <c r="D686" s="45">
        <v>21564.550781</v>
      </c>
      <c r="E686" s="45">
        <v>21658.599609</v>
      </c>
      <c r="F686" s="45">
        <v>21658.599609</v>
      </c>
      <c r="G686" s="45">
        <v>339200.0</v>
      </c>
      <c r="H686" s="46">
        <f t="shared" si="1"/>
        <v>1.00656447</v>
      </c>
      <c r="I686" s="46">
        <f t="shared" si="2"/>
        <v>0.006564470186</v>
      </c>
      <c r="J686" s="58">
        <f t="shared" si="3"/>
        <v>0.6564470186</v>
      </c>
      <c r="L686" s="77"/>
      <c r="M686" s="78"/>
      <c r="N686" s="78"/>
      <c r="O686" s="78"/>
      <c r="P686" s="78"/>
      <c r="Q686" s="78"/>
      <c r="R686" s="78"/>
      <c r="S686" s="78"/>
      <c r="T686" s="78"/>
    </row>
    <row r="687">
      <c r="A687" s="44">
        <v>45296.0</v>
      </c>
      <c r="B687" s="45">
        <v>21705.75</v>
      </c>
      <c r="C687" s="45">
        <v>21749.599609</v>
      </c>
      <c r="D687" s="45">
        <v>21629.199219</v>
      </c>
      <c r="E687" s="45">
        <v>21710.800781</v>
      </c>
      <c r="F687" s="45">
        <v>21710.800781</v>
      </c>
      <c r="G687" s="45">
        <v>309300.0</v>
      </c>
      <c r="H687" s="46">
        <f t="shared" si="1"/>
        <v>1.002410182</v>
      </c>
      <c r="I687" s="46">
        <f t="shared" si="2"/>
        <v>0.002410182234</v>
      </c>
      <c r="J687" s="58">
        <f t="shared" si="3"/>
        <v>0.2410182234</v>
      </c>
      <c r="L687" s="77"/>
      <c r="M687" s="78"/>
      <c r="N687" s="78"/>
      <c r="O687" s="78"/>
      <c r="P687" s="78"/>
      <c r="Q687" s="78"/>
      <c r="R687" s="78"/>
      <c r="S687" s="78"/>
      <c r="T687" s="78"/>
    </row>
    <row r="688">
      <c r="A688" s="44">
        <v>45299.0</v>
      </c>
      <c r="B688" s="45">
        <v>21747.599609</v>
      </c>
      <c r="C688" s="45">
        <v>21763.949219</v>
      </c>
      <c r="D688" s="45">
        <v>21492.900391</v>
      </c>
      <c r="E688" s="45">
        <v>21513.0</v>
      </c>
      <c r="F688" s="45">
        <v>21513.0</v>
      </c>
      <c r="G688" s="45">
        <v>231500.0</v>
      </c>
      <c r="H688" s="46">
        <f t="shared" si="1"/>
        <v>0.9908892913</v>
      </c>
      <c r="I688" s="46">
        <f t="shared" si="2"/>
        <v>-0.009110708674</v>
      </c>
      <c r="J688" s="56">
        <f t="shared" si="3"/>
        <v>-0.9110708674</v>
      </c>
      <c r="L688" s="77"/>
      <c r="M688" s="78"/>
      <c r="N688" s="78"/>
      <c r="O688" s="78"/>
      <c r="P688" s="78"/>
      <c r="Q688" s="78"/>
      <c r="R688" s="78"/>
      <c r="S688" s="78"/>
      <c r="T688" s="78"/>
    </row>
    <row r="689">
      <c r="A689" s="44">
        <v>45300.0</v>
      </c>
      <c r="B689" s="45">
        <v>21653.599609</v>
      </c>
      <c r="C689" s="45">
        <v>21724.449219</v>
      </c>
      <c r="D689" s="45">
        <v>21517.849609</v>
      </c>
      <c r="E689" s="45">
        <v>21544.849609</v>
      </c>
      <c r="F689" s="45">
        <v>21544.849609</v>
      </c>
      <c r="G689" s="45">
        <v>228600.0</v>
      </c>
      <c r="H689" s="46">
        <f t="shared" si="1"/>
        <v>1.001480482</v>
      </c>
      <c r="I689" s="46">
        <f t="shared" si="2"/>
        <v>0.001480481988</v>
      </c>
      <c r="J689" s="58">
        <f t="shared" si="3"/>
        <v>0.1480481988</v>
      </c>
      <c r="L689" s="77"/>
      <c r="M689" s="78"/>
      <c r="N689" s="78"/>
      <c r="O689" s="78"/>
      <c r="P689" s="78"/>
      <c r="Q689" s="78"/>
      <c r="R689" s="78"/>
      <c r="S689" s="78"/>
      <c r="T689" s="78"/>
    </row>
    <row r="690">
      <c r="A690" s="44">
        <v>45301.0</v>
      </c>
      <c r="B690" s="45">
        <v>21529.300781</v>
      </c>
      <c r="C690" s="45">
        <v>21641.849609</v>
      </c>
      <c r="D690" s="45">
        <v>21448.650391</v>
      </c>
      <c r="E690" s="45">
        <v>21618.699219</v>
      </c>
      <c r="F690" s="45">
        <v>21618.699219</v>
      </c>
      <c r="G690" s="45">
        <v>217000.0</v>
      </c>
      <c r="H690" s="46">
        <f t="shared" si="1"/>
        <v>1.003427715</v>
      </c>
      <c r="I690" s="46">
        <f t="shared" si="2"/>
        <v>0.00342771527</v>
      </c>
      <c r="J690" s="58">
        <f t="shared" si="3"/>
        <v>0.342771527</v>
      </c>
      <c r="L690" s="77"/>
      <c r="M690" s="78"/>
      <c r="N690" s="78"/>
      <c r="O690" s="78"/>
      <c r="P690" s="78"/>
      <c r="Q690" s="78"/>
      <c r="R690" s="78"/>
      <c r="S690" s="78"/>
      <c r="T690" s="78"/>
    </row>
    <row r="691">
      <c r="A691" s="44">
        <v>45302.0</v>
      </c>
      <c r="B691" s="45">
        <v>21688.0</v>
      </c>
      <c r="C691" s="45">
        <v>21726.5</v>
      </c>
      <c r="D691" s="45">
        <v>21593.75</v>
      </c>
      <c r="E691" s="45">
        <v>21647.199219</v>
      </c>
      <c r="F691" s="45">
        <v>21647.199219</v>
      </c>
      <c r="G691" s="45">
        <v>212500.0</v>
      </c>
      <c r="H691" s="46">
        <f t="shared" si="1"/>
        <v>1.001318303</v>
      </c>
      <c r="I691" s="46">
        <f t="shared" si="2"/>
        <v>0.001318303183</v>
      </c>
      <c r="J691" s="58">
        <f t="shared" si="3"/>
        <v>0.1318303183</v>
      </c>
      <c r="L691" s="77"/>
      <c r="M691" s="78"/>
      <c r="N691" s="78"/>
      <c r="O691" s="78"/>
      <c r="P691" s="78"/>
      <c r="Q691" s="78"/>
      <c r="R691" s="78"/>
      <c r="S691" s="78"/>
      <c r="T691" s="78"/>
    </row>
    <row r="692">
      <c r="A692" s="44">
        <v>45303.0</v>
      </c>
      <c r="B692" s="45">
        <v>21773.550781</v>
      </c>
      <c r="C692" s="45">
        <v>21928.25</v>
      </c>
      <c r="D692" s="45">
        <v>21715.150391</v>
      </c>
      <c r="E692" s="45">
        <v>21894.550781</v>
      </c>
      <c r="F692" s="45">
        <v>21894.550781</v>
      </c>
      <c r="G692" s="45">
        <v>294700.0</v>
      </c>
      <c r="H692" s="46">
        <f t="shared" si="1"/>
        <v>1.011426493</v>
      </c>
      <c r="I692" s="46">
        <f t="shared" si="2"/>
        <v>0.01142649261</v>
      </c>
      <c r="J692" s="58">
        <f t="shared" si="3"/>
        <v>1.142649261</v>
      </c>
      <c r="L692" s="77"/>
      <c r="M692" s="78"/>
      <c r="N692" s="78"/>
      <c r="O692" s="78"/>
      <c r="P692" s="78"/>
      <c r="Q692" s="78"/>
      <c r="R692" s="78"/>
      <c r="S692" s="78"/>
      <c r="T692" s="78"/>
    </row>
    <row r="693">
      <c r="A693" s="44">
        <v>45306.0</v>
      </c>
      <c r="B693" s="45">
        <v>22053.150391</v>
      </c>
      <c r="C693" s="45">
        <v>22115.550781</v>
      </c>
      <c r="D693" s="45">
        <v>21963.550781</v>
      </c>
      <c r="E693" s="45">
        <v>22097.449219</v>
      </c>
      <c r="F693" s="45">
        <v>22097.449219</v>
      </c>
      <c r="G693" s="45">
        <v>345500.0</v>
      </c>
      <c r="H693" s="46">
        <f t="shared" si="1"/>
        <v>1.009267075</v>
      </c>
      <c r="I693" s="46">
        <f t="shared" si="2"/>
        <v>0.009267074718</v>
      </c>
      <c r="J693" s="58">
        <f t="shared" si="3"/>
        <v>0.9267074718</v>
      </c>
      <c r="L693" s="77"/>
      <c r="M693" s="78"/>
      <c r="N693" s="78"/>
      <c r="O693" s="78"/>
      <c r="P693" s="78"/>
      <c r="Q693" s="78"/>
      <c r="R693" s="78"/>
      <c r="S693" s="78"/>
      <c r="T693" s="78"/>
    </row>
    <row r="694">
      <c r="A694" s="44">
        <v>45307.0</v>
      </c>
      <c r="B694" s="45">
        <v>22080.5</v>
      </c>
      <c r="C694" s="45">
        <v>22124.150391</v>
      </c>
      <c r="D694" s="45">
        <v>21969.800781</v>
      </c>
      <c r="E694" s="45">
        <v>22032.300781</v>
      </c>
      <c r="F694" s="45">
        <v>22032.300781</v>
      </c>
      <c r="G694" s="45">
        <v>292400.0</v>
      </c>
      <c r="H694" s="46">
        <f t="shared" si="1"/>
        <v>0.9970517666</v>
      </c>
      <c r="I694" s="46">
        <f t="shared" si="2"/>
        <v>-0.002948233407</v>
      </c>
      <c r="J694" s="56">
        <f t="shared" si="3"/>
        <v>-0.2948233407</v>
      </c>
      <c r="L694" s="77"/>
      <c r="M694" s="78"/>
      <c r="N694" s="78"/>
      <c r="O694" s="78"/>
      <c r="P694" s="78"/>
      <c r="Q694" s="78"/>
      <c r="R694" s="78"/>
      <c r="S694" s="78"/>
      <c r="T694" s="78"/>
    </row>
    <row r="695">
      <c r="A695" s="44">
        <v>45308.0</v>
      </c>
      <c r="B695" s="45">
        <v>21647.25</v>
      </c>
      <c r="C695" s="45">
        <v>21851.5</v>
      </c>
      <c r="D695" s="45">
        <v>21550.449219</v>
      </c>
      <c r="E695" s="45">
        <v>21571.949219</v>
      </c>
      <c r="F695" s="45">
        <v>21571.949219</v>
      </c>
      <c r="G695" s="45">
        <v>456000.0</v>
      </c>
      <c r="H695" s="46">
        <f t="shared" si="1"/>
        <v>0.9791056065</v>
      </c>
      <c r="I695" s="46">
        <f t="shared" si="2"/>
        <v>-0.02089439349</v>
      </c>
      <c r="J695" s="56">
        <f t="shared" si="3"/>
        <v>-2.089439349</v>
      </c>
      <c r="L695" s="77"/>
      <c r="M695" s="78"/>
      <c r="N695" s="78"/>
      <c r="O695" s="78"/>
      <c r="P695" s="78"/>
      <c r="Q695" s="78"/>
      <c r="R695" s="78"/>
      <c r="S695" s="78"/>
      <c r="T695" s="78"/>
    </row>
    <row r="696">
      <c r="A696" s="44">
        <v>45309.0</v>
      </c>
      <c r="B696" s="45">
        <v>21414.199219</v>
      </c>
      <c r="C696" s="45">
        <v>21539.400391</v>
      </c>
      <c r="D696" s="45">
        <v>21285.550781</v>
      </c>
      <c r="E696" s="45">
        <v>21462.25</v>
      </c>
      <c r="F696" s="45">
        <v>21462.25</v>
      </c>
      <c r="G696" s="45">
        <v>387300.0</v>
      </c>
      <c r="H696" s="46">
        <f t="shared" si="1"/>
        <v>0.9949147285</v>
      </c>
      <c r="I696" s="46">
        <f t="shared" si="2"/>
        <v>-0.00508527152</v>
      </c>
      <c r="J696" s="56">
        <f t="shared" si="3"/>
        <v>-0.508527152</v>
      </c>
      <c r="L696" s="77"/>
      <c r="M696" s="78"/>
      <c r="N696" s="78"/>
      <c r="O696" s="78"/>
      <c r="P696" s="78"/>
      <c r="Q696" s="78"/>
      <c r="R696" s="78"/>
      <c r="S696" s="78"/>
      <c r="T696" s="78"/>
    </row>
    <row r="697">
      <c r="A697" s="44">
        <v>45310.0</v>
      </c>
      <c r="B697" s="45">
        <v>21615.199219</v>
      </c>
      <c r="C697" s="45">
        <v>21670.599609</v>
      </c>
      <c r="D697" s="45">
        <v>21575.0</v>
      </c>
      <c r="E697" s="45">
        <v>21622.400391</v>
      </c>
      <c r="F697" s="45">
        <v>21622.400391</v>
      </c>
      <c r="G697" s="45">
        <v>343100.0</v>
      </c>
      <c r="H697" s="46">
        <f t="shared" si="1"/>
        <v>1.007461957</v>
      </c>
      <c r="I697" s="46">
        <f t="shared" si="2"/>
        <v>0.007461957204</v>
      </c>
      <c r="J697" s="58">
        <f t="shared" si="3"/>
        <v>0.7461957204</v>
      </c>
      <c r="L697" s="77"/>
      <c r="M697" s="78"/>
      <c r="N697" s="78"/>
      <c r="O697" s="78"/>
      <c r="P697" s="78"/>
      <c r="Q697" s="78"/>
      <c r="R697" s="78"/>
      <c r="S697" s="78"/>
      <c r="T697" s="78"/>
    </row>
    <row r="698">
      <c r="A698" s="44">
        <v>45314.0</v>
      </c>
      <c r="B698" s="45">
        <v>21716.699219</v>
      </c>
      <c r="C698" s="45">
        <v>21750.25</v>
      </c>
      <c r="D698" s="45">
        <v>21192.599609</v>
      </c>
      <c r="E698" s="45">
        <v>21238.800781</v>
      </c>
      <c r="F698" s="45">
        <v>21238.800781</v>
      </c>
      <c r="G698" s="45">
        <v>449700.0</v>
      </c>
      <c r="H698" s="46">
        <f t="shared" si="1"/>
        <v>0.982259157</v>
      </c>
      <c r="I698" s="46">
        <f t="shared" si="2"/>
        <v>-0.01774084297</v>
      </c>
      <c r="J698" s="56">
        <f t="shared" si="3"/>
        <v>-1.774084297</v>
      </c>
      <c r="L698" s="77"/>
      <c r="M698" s="78"/>
      <c r="N698" s="78"/>
      <c r="O698" s="78"/>
      <c r="P698" s="78"/>
      <c r="Q698" s="78"/>
      <c r="R698" s="78"/>
      <c r="S698" s="78"/>
      <c r="T698" s="78"/>
    </row>
    <row r="699">
      <c r="A699" s="44">
        <v>45315.0</v>
      </c>
      <c r="B699" s="45">
        <v>21185.25</v>
      </c>
      <c r="C699" s="45">
        <v>21482.349609</v>
      </c>
      <c r="D699" s="45">
        <v>21137.199219</v>
      </c>
      <c r="E699" s="45">
        <v>21453.949219</v>
      </c>
      <c r="F699" s="45">
        <v>21453.949219</v>
      </c>
      <c r="G699" s="45">
        <v>407500.0</v>
      </c>
      <c r="H699" s="46">
        <f t="shared" si="1"/>
        <v>1.010129971</v>
      </c>
      <c r="I699" s="46">
        <f t="shared" si="2"/>
        <v>0.01012997109</v>
      </c>
      <c r="J699" s="58">
        <f t="shared" si="3"/>
        <v>1.012997109</v>
      </c>
      <c r="L699" s="77"/>
      <c r="M699" s="78"/>
      <c r="N699" s="78"/>
      <c r="O699" s="78"/>
      <c r="P699" s="78"/>
      <c r="Q699" s="78"/>
      <c r="R699" s="78"/>
      <c r="S699" s="78"/>
      <c r="T699" s="78"/>
    </row>
    <row r="700">
      <c r="A700" s="44">
        <v>45316.0</v>
      </c>
      <c r="B700" s="45">
        <v>21454.599609</v>
      </c>
      <c r="C700" s="45">
        <v>21459.0</v>
      </c>
      <c r="D700" s="45">
        <v>21247.050781</v>
      </c>
      <c r="E700" s="45">
        <v>21352.599609</v>
      </c>
      <c r="F700" s="45">
        <v>21352.599609</v>
      </c>
      <c r="G700" s="45">
        <v>418100.0</v>
      </c>
      <c r="H700" s="46">
        <f t="shared" si="1"/>
        <v>0.9952759462</v>
      </c>
      <c r="I700" s="46">
        <f t="shared" si="2"/>
        <v>-0.004724053784</v>
      </c>
      <c r="J700" s="56">
        <f t="shared" si="3"/>
        <v>-0.4724053784</v>
      </c>
      <c r="L700" s="77"/>
      <c r="M700" s="78"/>
      <c r="N700" s="78"/>
      <c r="O700" s="78"/>
      <c r="P700" s="78"/>
      <c r="Q700" s="78"/>
      <c r="R700" s="78"/>
      <c r="S700" s="78"/>
      <c r="T700" s="78"/>
    </row>
    <row r="701">
      <c r="A701" s="44">
        <v>45320.0</v>
      </c>
      <c r="B701" s="45">
        <v>21433.099609</v>
      </c>
      <c r="C701" s="45">
        <v>21763.25</v>
      </c>
      <c r="D701" s="45">
        <v>21429.599609</v>
      </c>
      <c r="E701" s="45">
        <v>21737.599609</v>
      </c>
      <c r="F701" s="45">
        <v>21737.599609</v>
      </c>
      <c r="G701" s="45">
        <v>376700.0</v>
      </c>
      <c r="H701" s="46">
        <f t="shared" si="1"/>
        <v>1.018030591</v>
      </c>
      <c r="I701" s="46">
        <f t="shared" si="2"/>
        <v>0.01803059145</v>
      </c>
      <c r="J701" s="58">
        <f t="shared" si="3"/>
        <v>1.803059145</v>
      </c>
      <c r="L701" s="77"/>
      <c r="M701" s="78"/>
      <c r="N701" s="78"/>
      <c r="O701" s="78"/>
      <c r="P701" s="78"/>
      <c r="Q701" s="78"/>
      <c r="R701" s="78"/>
      <c r="S701" s="78"/>
      <c r="T701" s="78"/>
    </row>
    <row r="702">
      <c r="A702" s="44">
        <v>45321.0</v>
      </c>
      <c r="B702" s="45">
        <v>21775.75</v>
      </c>
      <c r="C702" s="45">
        <v>21813.050781</v>
      </c>
      <c r="D702" s="45">
        <v>21501.800781</v>
      </c>
      <c r="E702" s="45">
        <v>21522.099609</v>
      </c>
      <c r="F702" s="45">
        <v>21522.099609</v>
      </c>
      <c r="G702" s="45">
        <v>375100.0</v>
      </c>
      <c r="H702" s="46">
        <f t="shared" si="1"/>
        <v>0.9900863019</v>
      </c>
      <c r="I702" s="46">
        <f t="shared" si="2"/>
        <v>-0.009913698103</v>
      </c>
      <c r="J702" s="56">
        <f t="shared" si="3"/>
        <v>-0.9913698103</v>
      </c>
      <c r="L702" s="77"/>
      <c r="M702" s="78"/>
      <c r="N702" s="78"/>
      <c r="O702" s="78"/>
      <c r="P702" s="78"/>
      <c r="Q702" s="78"/>
      <c r="R702" s="78"/>
      <c r="S702" s="78"/>
      <c r="T702" s="78"/>
    </row>
    <row r="703">
      <c r="A703" s="44">
        <v>45322.0</v>
      </c>
      <c r="B703" s="45">
        <v>21487.25</v>
      </c>
      <c r="C703" s="45">
        <v>21741.349609</v>
      </c>
      <c r="D703" s="45">
        <v>21448.849609</v>
      </c>
      <c r="E703" s="45">
        <v>21725.699219</v>
      </c>
      <c r="F703" s="45">
        <v>21725.699219</v>
      </c>
      <c r="G703" s="45">
        <v>410600.0</v>
      </c>
      <c r="H703" s="46">
        <f t="shared" si="1"/>
        <v>1.009460025</v>
      </c>
      <c r="I703" s="46">
        <f t="shared" si="2"/>
        <v>0.009460025448</v>
      </c>
      <c r="J703" s="58">
        <f t="shared" si="3"/>
        <v>0.9460025448</v>
      </c>
      <c r="L703" s="77"/>
      <c r="M703" s="78"/>
      <c r="N703" s="78"/>
      <c r="O703" s="78"/>
      <c r="P703" s="78"/>
      <c r="Q703" s="78"/>
      <c r="R703" s="78"/>
      <c r="S703" s="78"/>
      <c r="T703" s="78"/>
    </row>
    <row r="704">
      <c r="A704" s="44">
        <v>45323.0</v>
      </c>
      <c r="B704" s="45">
        <v>21780.650391</v>
      </c>
      <c r="C704" s="45">
        <v>21832.949219</v>
      </c>
      <c r="D704" s="45">
        <v>21658.75</v>
      </c>
      <c r="E704" s="45">
        <v>21697.449219</v>
      </c>
      <c r="F704" s="45">
        <v>21697.449219</v>
      </c>
      <c r="G704" s="45">
        <v>332500.0</v>
      </c>
      <c r="H704" s="46">
        <f t="shared" si="1"/>
        <v>0.9986996966</v>
      </c>
      <c r="I704" s="46">
        <f t="shared" si="2"/>
        <v>-0.001300303374</v>
      </c>
      <c r="J704" s="56">
        <f t="shared" si="3"/>
        <v>-0.1300303374</v>
      </c>
      <c r="L704" s="77"/>
      <c r="M704" s="78"/>
      <c r="N704" s="78"/>
      <c r="O704" s="78"/>
      <c r="P704" s="78"/>
      <c r="Q704" s="78"/>
      <c r="R704" s="78"/>
      <c r="S704" s="78"/>
      <c r="T704" s="78"/>
    </row>
    <row r="705">
      <c r="A705" s="44">
        <v>45324.0</v>
      </c>
      <c r="B705" s="45">
        <v>21812.75</v>
      </c>
      <c r="C705" s="45">
        <v>22126.800781</v>
      </c>
      <c r="D705" s="45">
        <v>21805.550781</v>
      </c>
      <c r="E705" s="45">
        <v>21853.800781</v>
      </c>
      <c r="F705" s="45">
        <v>21853.800781</v>
      </c>
      <c r="G705" s="45">
        <v>442800.0</v>
      </c>
      <c r="H705" s="46">
        <f t="shared" si="1"/>
        <v>1.007205988</v>
      </c>
      <c r="I705" s="46">
        <f t="shared" si="2"/>
        <v>0.007205988152</v>
      </c>
      <c r="J705" s="58">
        <f t="shared" si="3"/>
        <v>0.7205988152</v>
      </c>
      <c r="L705" s="40"/>
      <c r="M705" s="40"/>
      <c r="N705" s="40"/>
      <c r="O705" s="40"/>
      <c r="P705" s="40"/>
      <c r="Q705" s="40"/>
      <c r="R705" s="40"/>
      <c r="S705" s="40"/>
      <c r="T705" s="40"/>
    </row>
    <row r="706">
      <c r="A706" s="44">
        <v>45327.0</v>
      </c>
      <c r="B706" s="45">
        <v>21921.050781</v>
      </c>
      <c r="C706" s="45">
        <v>21964.300781</v>
      </c>
      <c r="D706" s="45">
        <v>21726.949219</v>
      </c>
      <c r="E706" s="45">
        <v>21771.699219</v>
      </c>
      <c r="F706" s="45">
        <v>21771.699219</v>
      </c>
      <c r="G706" s="45">
        <v>440800.0</v>
      </c>
      <c r="H706" s="46">
        <f t="shared" si="1"/>
        <v>0.9962431449</v>
      </c>
      <c r="I706" s="46">
        <f t="shared" si="2"/>
        <v>-0.003756855058</v>
      </c>
      <c r="J706" s="56">
        <f t="shared" si="3"/>
        <v>-0.3756855058</v>
      </c>
      <c r="L706" s="77"/>
      <c r="M706" s="78"/>
      <c r="N706" s="78"/>
      <c r="O706" s="78"/>
      <c r="P706" s="78"/>
      <c r="Q706" s="78"/>
      <c r="R706" s="78"/>
      <c r="S706" s="78"/>
      <c r="T706" s="78"/>
    </row>
    <row r="707">
      <c r="A707" s="44">
        <v>45328.0</v>
      </c>
      <c r="B707" s="45">
        <v>21825.199219</v>
      </c>
      <c r="C707" s="45">
        <v>21951.400391</v>
      </c>
      <c r="D707" s="45">
        <v>21737.550781</v>
      </c>
      <c r="E707" s="45">
        <v>21929.400391</v>
      </c>
      <c r="F707" s="45">
        <v>21929.400391</v>
      </c>
      <c r="G707" s="45">
        <v>371000.0</v>
      </c>
      <c r="H707" s="46">
        <f t="shared" si="1"/>
        <v>1.007243402</v>
      </c>
      <c r="I707" s="46">
        <f t="shared" si="2"/>
        <v>0.007243402107</v>
      </c>
      <c r="J707" s="58">
        <f t="shared" si="3"/>
        <v>0.7243402107</v>
      </c>
      <c r="L707" s="77"/>
      <c r="M707" s="78"/>
      <c r="N707" s="78"/>
      <c r="O707" s="78"/>
      <c r="P707" s="78"/>
      <c r="Q707" s="78"/>
      <c r="R707" s="78"/>
      <c r="S707" s="78"/>
      <c r="T707" s="78"/>
    </row>
    <row r="708">
      <c r="A708" s="44">
        <v>45329.0</v>
      </c>
      <c r="B708" s="45">
        <v>22045.050781</v>
      </c>
      <c r="C708" s="45">
        <v>22053.300781</v>
      </c>
      <c r="D708" s="45">
        <v>21860.150391</v>
      </c>
      <c r="E708" s="45">
        <v>21930.5</v>
      </c>
      <c r="F708" s="45">
        <v>21930.5</v>
      </c>
      <c r="G708" s="45">
        <v>346300.0</v>
      </c>
      <c r="H708" s="46">
        <f t="shared" si="1"/>
        <v>1.000050143</v>
      </c>
      <c r="I708" s="46">
        <f t="shared" si="2"/>
        <v>0.00005014314028</v>
      </c>
      <c r="J708" s="58">
        <f t="shared" si="3"/>
        <v>0.005014314028</v>
      </c>
      <c r="L708" s="77"/>
      <c r="M708" s="78"/>
      <c r="N708" s="78"/>
      <c r="O708" s="78"/>
      <c r="P708" s="78"/>
      <c r="Q708" s="78"/>
      <c r="R708" s="78"/>
      <c r="S708" s="78"/>
      <c r="T708" s="78"/>
    </row>
    <row r="709">
      <c r="A709" s="44">
        <v>45330.0</v>
      </c>
      <c r="B709" s="45">
        <v>22009.650391</v>
      </c>
      <c r="C709" s="45">
        <v>22011.050781</v>
      </c>
      <c r="D709" s="45">
        <v>21665.300781</v>
      </c>
      <c r="E709" s="45">
        <v>21717.949219</v>
      </c>
      <c r="F709" s="45">
        <v>21717.949219</v>
      </c>
      <c r="G709" s="45">
        <v>491100.0</v>
      </c>
      <c r="H709" s="46">
        <f t="shared" si="1"/>
        <v>0.9903079829</v>
      </c>
      <c r="I709" s="46">
        <f t="shared" si="2"/>
        <v>-0.009692017099</v>
      </c>
      <c r="J709" s="56">
        <f t="shared" si="3"/>
        <v>-0.9692017099</v>
      </c>
      <c r="L709" s="77"/>
      <c r="M709" s="78"/>
      <c r="N709" s="78"/>
      <c r="O709" s="78"/>
      <c r="P709" s="78"/>
      <c r="Q709" s="78"/>
      <c r="R709" s="78"/>
      <c r="S709" s="78"/>
      <c r="T709" s="78"/>
    </row>
    <row r="710">
      <c r="A710" s="44">
        <v>45331.0</v>
      </c>
      <c r="B710" s="45">
        <v>21727.0</v>
      </c>
      <c r="C710" s="45">
        <v>21804.449219</v>
      </c>
      <c r="D710" s="45">
        <v>21629.900391</v>
      </c>
      <c r="E710" s="45">
        <v>21782.5</v>
      </c>
      <c r="F710" s="45">
        <v>21782.5</v>
      </c>
      <c r="G710" s="45">
        <v>349200.0</v>
      </c>
      <c r="H710" s="46">
        <f t="shared" si="1"/>
        <v>1.002972232</v>
      </c>
      <c r="I710" s="46">
        <f t="shared" si="2"/>
        <v>0.002972231878</v>
      </c>
      <c r="J710" s="58">
        <f t="shared" si="3"/>
        <v>0.2972231878</v>
      </c>
      <c r="L710" s="77"/>
      <c r="M710" s="78"/>
      <c r="N710" s="78"/>
      <c r="O710" s="78"/>
      <c r="P710" s="78"/>
      <c r="Q710" s="78"/>
      <c r="R710" s="78"/>
      <c r="S710" s="78"/>
      <c r="T710" s="78"/>
    </row>
    <row r="711">
      <c r="A711" s="44">
        <v>45334.0</v>
      </c>
      <c r="B711" s="45">
        <v>21800.800781</v>
      </c>
      <c r="C711" s="45">
        <v>21831.699219</v>
      </c>
      <c r="D711" s="45">
        <v>21574.75</v>
      </c>
      <c r="E711" s="45">
        <v>21616.050781</v>
      </c>
      <c r="F711" s="45">
        <v>21616.050781</v>
      </c>
      <c r="G711" s="45">
        <v>287400.0</v>
      </c>
      <c r="H711" s="46">
        <f t="shared" si="1"/>
        <v>0.9923585806</v>
      </c>
      <c r="I711" s="46">
        <f t="shared" si="2"/>
        <v>-0.007641419442</v>
      </c>
      <c r="J711" s="56">
        <f t="shared" si="3"/>
        <v>-0.7641419442</v>
      </c>
      <c r="L711" s="77"/>
      <c r="M711" s="78"/>
      <c r="N711" s="78"/>
      <c r="O711" s="78"/>
      <c r="P711" s="78"/>
      <c r="Q711" s="78"/>
      <c r="R711" s="78"/>
      <c r="S711" s="78"/>
      <c r="T711" s="78"/>
    </row>
    <row r="712">
      <c r="A712" s="44">
        <v>45335.0</v>
      </c>
      <c r="B712" s="45">
        <v>21664.300781</v>
      </c>
      <c r="C712" s="45">
        <v>21766.800781</v>
      </c>
      <c r="D712" s="45">
        <v>21543.349609</v>
      </c>
      <c r="E712" s="45">
        <v>21743.25</v>
      </c>
      <c r="F712" s="45">
        <v>21743.25</v>
      </c>
      <c r="G712" s="45">
        <v>365800.0</v>
      </c>
      <c r="H712" s="46">
        <f t="shared" si="1"/>
        <v>1.00588448</v>
      </c>
      <c r="I712" s="46">
        <f t="shared" si="2"/>
        <v>0.005884480023</v>
      </c>
      <c r="J712" s="58">
        <f t="shared" si="3"/>
        <v>0.5884480023</v>
      </c>
      <c r="L712" s="77"/>
      <c r="M712" s="78"/>
      <c r="N712" s="78"/>
      <c r="O712" s="78"/>
      <c r="P712" s="78"/>
      <c r="Q712" s="78"/>
      <c r="R712" s="78"/>
      <c r="S712" s="78"/>
      <c r="T712" s="78"/>
    </row>
    <row r="713">
      <c r="A713" s="44">
        <v>45336.0</v>
      </c>
      <c r="B713" s="45">
        <v>21578.150391</v>
      </c>
      <c r="C713" s="45">
        <v>21870.849609</v>
      </c>
      <c r="D713" s="45">
        <v>21530.199219</v>
      </c>
      <c r="E713" s="45">
        <v>21840.050781</v>
      </c>
      <c r="F713" s="45">
        <v>21840.050781</v>
      </c>
      <c r="G713" s="45">
        <v>359100.0</v>
      </c>
      <c r="H713" s="46">
        <f t="shared" si="1"/>
        <v>1.004451992</v>
      </c>
      <c r="I713" s="46">
        <f t="shared" si="2"/>
        <v>0.004451992273</v>
      </c>
      <c r="J713" s="58">
        <f t="shared" si="3"/>
        <v>0.4451992273</v>
      </c>
      <c r="L713" s="77"/>
      <c r="M713" s="78"/>
      <c r="N713" s="78"/>
      <c r="O713" s="78"/>
      <c r="P713" s="78"/>
      <c r="Q713" s="78"/>
      <c r="R713" s="78"/>
      <c r="S713" s="78"/>
      <c r="T713" s="78"/>
    </row>
    <row r="714">
      <c r="A714" s="44">
        <v>45337.0</v>
      </c>
      <c r="B714" s="45">
        <v>21906.550781</v>
      </c>
      <c r="C714" s="45">
        <v>21953.849609</v>
      </c>
      <c r="D714" s="45">
        <v>21794.800781</v>
      </c>
      <c r="E714" s="45">
        <v>21910.75</v>
      </c>
      <c r="F714" s="45">
        <v>21910.75</v>
      </c>
      <c r="G714" s="45">
        <v>345400.0</v>
      </c>
      <c r="H714" s="46">
        <f t="shared" si="1"/>
        <v>1.003237136</v>
      </c>
      <c r="I714" s="46">
        <f t="shared" si="2"/>
        <v>0.0032371362</v>
      </c>
      <c r="J714" s="58">
        <f t="shared" si="3"/>
        <v>0.32371362</v>
      </c>
      <c r="L714" s="77"/>
      <c r="M714" s="78"/>
      <c r="N714" s="78"/>
      <c r="O714" s="78"/>
      <c r="P714" s="78"/>
      <c r="Q714" s="78"/>
      <c r="R714" s="78"/>
      <c r="S714" s="78"/>
      <c r="T714" s="78"/>
    </row>
    <row r="715">
      <c r="A715" s="44">
        <v>45338.0</v>
      </c>
      <c r="B715" s="45">
        <v>22020.300781</v>
      </c>
      <c r="C715" s="45">
        <v>22068.650391</v>
      </c>
      <c r="D715" s="45">
        <v>21968.949219</v>
      </c>
      <c r="E715" s="45">
        <v>22040.699219</v>
      </c>
      <c r="F715" s="45">
        <v>22040.699219</v>
      </c>
      <c r="G715" s="45">
        <v>343900.0</v>
      </c>
      <c r="H715" s="46">
        <f t="shared" si="1"/>
        <v>1.005930843</v>
      </c>
      <c r="I715" s="46">
        <f t="shared" si="2"/>
        <v>0.005930843034</v>
      </c>
      <c r="J715" s="58">
        <f t="shared" si="3"/>
        <v>0.5930843034</v>
      </c>
      <c r="L715" s="77"/>
      <c r="M715" s="78"/>
      <c r="N715" s="78"/>
      <c r="O715" s="78"/>
      <c r="P715" s="78"/>
      <c r="Q715" s="78"/>
      <c r="R715" s="78"/>
      <c r="S715" s="78"/>
      <c r="T715" s="78"/>
    </row>
    <row r="716">
      <c r="A716" s="44">
        <v>45341.0</v>
      </c>
      <c r="B716" s="45">
        <v>22103.449219</v>
      </c>
      <c r="C716" s="45">
        <v>22186.650391</v>
      </c>
      <c r="D716" s="45">
        <v>22021.050781</v>
      </c>
      <c r="E716" s="45">
        <v>22122.25</v>
      </c>
      <c r="F716" s="45">
        <v>22122.25</v>
      </c>
      <c r="G716" s="45">
        <v>0.0</v>
      </c>
      <c r="H716" s="46">
        <f t="shared" si="1"/>
        <v>1.003700009</v>
      </c>
      <c r="I716" s="46">
        <f t="shared" si="2"/>
        <v>0.003700008797</v>
      </c>
      <c r="J716" s="58">
        <f t="shared" si="3"/>
        <v>0.3700008797</v>
      </c>
      <c r="L716" s="77"/>
      <c r="M716" s="78"/>
      <c r="N716" s="78"/>
      <c r="O716" s="78"/>
      <c r="P716" s="78"/>
      <c r="Q716" s="78"/>
      <c r="R716" s="78"/>
      <c r="S716" s="78"/>
      <c r="T716" s="78"/>
    </row>
    <row r="717">
      <c r="A717" s="44">
        <v>45342.0</v>
      </c>
      <c r="B717" s="45">
        <v>22099.199219</v>
      </c>
      <c r="C717" s="45">
        <v>22215.599609</v>
      </c>
      <c r="D717" s="45">
        <v>22045.849609</v>
      </c>
      <c r="E717" s="45">
        <v>22196.949219</v>
      </c>
      <c r="F717" s="45">
        <v>22196.949219</v>
      </c>
      <c r="G717" s="45">
        <v>295700.0</v>
      </c>
      <c r="H717" s="46">
        <f t="shared" si="1"/>
        <v>1.003376656</v>
      </c>
      <c r="I717" s="46">
        <f t="shared" si="2"/>
        <v>0.003376655584</v>
      </c>
      <c r="J717" s="58">
        <f t="shared" si="3"/>
        <v>0.3376655584</v>
      </c>
      <c r="L717" s="77"/>
      <c r="M717" s="78"/>
      <c r="N717" s="78"/>
      <c r="O717" s="78"/>
      <c r="P717" s="78"/>
      <c r="Q717" s="78"/>
      <c r="R717" s="78"/>
      <c r="S717" s="78"/>
      <c r="T717" s="78"/>
    </row>
    <row r="718">
      <c r="A718" s="44">
        <v>45343.0</v>
      </c>
      <c r="B718" s="45">
        <v>22248.849609</v>
      </c>
      <c r="C718" s="45">
        <v>22249.400391</v>
      </c>
      <c r="D718" s="45">
        <v>21997.949219</v>
      </c>
      <c r="E718" s="45">
        <v>22055.050781</v>
      </c>
      <c r="F718" s="45">
        <v>22055.050781</v>
      </c>
      <c r="G718" s="45">
        <v>364500.0</v>
      </c>
      <c r="H718" s="46">
        <f t="shared" si="1"/>
        <v>0.9936073</v>
      </c>
      <c r="I718" s="46">
        <f t="shared" si="2"/>
        <v>-0.006392700033</v>
      </c>
      <c r="J718" s="56">
        <f t="shared" si="3"/>
        <v>-0.6392700033</v>
      </c>
      <c r="L718" s="77"/>
      <c r="M718" s="78"/>
      <c r="N718" s="78"/>
      <c r="O718" s="78"/>
      <c r="P718" s="78"/>
      <c r="Q718" s="78"/>
      <c r="R718" s="78"/>
      <c r="S718" s="78"/>
      <c r="T718" s="78"/>
    </row>
    <row r="719">
      <c r="A719" s="44">
        <v>45344.0</v>
      </c>
      <c r="B719" s="45">
        <v>22081.550781</v>
      </c>
      <c r="C719" s="45">
        <v>22252.5</v>
      </c>
      <c r="D719" s="45">
        <v>21875.25</v>
      </c>
      <c r="E719" s="45">
        <v>22217.449219</v>
      </c>
      <c r="F719" s="45">
        <v>22217.449219</v>
      </c>
      <c r="G719" s="45">
        <v>343500.0</v>
      </c>
      <c r="H719" s="46">
        <f t="shared" si="1"/>
        <v>1.007363322</v>
      </c>
      <c r="I719" s="46">
        <f t="shared" si="2"/>
        <v>0.007363321881</v>
      </c>
      <c r="J719" s="58">
        <f t="shared" si="3"/>
        <v>0.7363321881</v>
      </c>
      <c r="L719" s="77"/>
      <c r="M719" s="78"/>
      <c r="N719" s="78"/>
      <c r="O719" s="78"/>
      <c r="P719" s="78"/>
      <c r="Q719" s="78"/>
      <c r="R719" s="78"/>
      <c r="S719" s="78"/>
      <c r="T719" s="78"/>
    </row>
    <row r="720">
      <c r="A720" s="44">
        <v>45345.0</v>
      </c>
      <c r="B720" s="45">
        <v>22290.0</v>
      </c>
      <c r="C720" s="45">
        <v>22297.5</v>
      </c>
      <c r="D720" s="45">
        <v>22186.099609</v>
      </c>
      <c r="E720" s="45">
        <v>22212.699219</v>
      </c>
      <c r="F720" s="45">
        <v>22212.699219</v>
      </c>
      <c r="G720" s="45">
        <v>226000.0</v>
      </c>
      <c r="H720" s="46">
        <f t="shared" si="1"/>
        <v>0.9997862041</v>
      </c>
      <c r="I720" s="46">
        <f t="shared" si="2"/>
        <v>-0.0002137959202</v>
      </c>
      <c r="J720" s="56">
        <f t="shared" si="3"/>
        <v>-0.02137959202</v>
      </c>
      <c r="L720" s="77"/>
      <c r="M720" s="78"/>
      <c r="N720" s="78"/>
      <c r="O720" s="78"/>
      <c r="P720" s="78"/>
      <c r="Q720" s="78"/>
      <c r="R720" s="78"/>
      <c r="S720" s="78"/>
      <c r="T720" s="78"/>
    </row>
    <row r="721">
      <c r="A721" s="44">
        <v>45348.0</v>
      </c>
      <c r="B721" s="45">
        <v>22169.199219</v>
      </c>
      <c r="C721" s="45">
        <v>22202.150391</v>
      </c>
      <c r="D721" s="45">
        <v>22075.150391</v>
      </c>
      <c r="E721" s="45">
        <v>22122.050781</v>
      </c>
      <c r="F721" s="45">
        <v>22122.050781</v>
      </c>
      <c r="G721" s="45">
        <v>207800.0</v>
      </c>
      <c r="H721" s="46">
        <f t="shared" si="1"/>
        <v>0.9959190715</v>
      </c>
      <c r="I721" s="46">
        <f t="shared" si="2"/>
        <v>-0.004080928531</v>
      </c>
      <c r="J721" s="56">
        <f t="shared" si="3"/>
        <v>-0.4080928531</v>
      </c>
      <c r="L721" s="77"/>
      <c r="M721" s="78"/>
      <c r="N721" s="78"/>
      <c r="O721" s="78"/>
      <c r="P721" s="78"/>
      <c r="Q721" s="78"/>
      <c r="R721" s="78"/>
      <c r="S721" s="78"/>
      <c r="T721" s="78"/>
    </row>
    <row r="722">
      <c r="A722" s="44">
        <v>45349.0</v>
      </c>
      <c r="B722" s="45">
        <v>22090.199219</v>
      </c>
      <c r="C722" s="45">
        <v>22218.25</v>
      </c>
      <c r="D722" s="45">
        <v>22085.650391</v>
      </c>
      <c r="E722" s="45">
        <v>22198.349609</v>
      </c>
      <c r="F722" s="45">
        <v>22198.349609</v>
      </c>
      <c r="G722" s="45">
        <v>252200.0</v>
      </c>
      <c r="H722" s="46">
        <f t="shared" si="1"/>
        <v>1.003448994</v>
      </c>
      <c r="I722" s="46">
        <f t="shared" si="2"/>
        <v>0.003448994343</v>
      </c>
      <c r="J722" s="58">
        <f t="shared" si="3"/>
        <v>0.3448994343</v>
      </c>
      <c r="L722" s="77"/>
      <c r="M722" s="78"/>
      <c r="N722" s="78"/>
      <c r="O722" s="78"/>
      <c r="P722" s="78"/>
      <c r="Q722" s="78"/>
      <c r="R722" s="78"/>
      <c r="S722" s="78"/>
      <c r="T722" s="78"/>
    </row>
    <row r="723">
      <c r="A723" s="44">
        <v>45350.0</v>
      </c>
      <c r="B723" s="45">
        <v>22214.099609</v>
      </c>
      <c r="C723" s="45">
        <v>22229.150391</v>
      </c>
      <c r="D723" s="45">
        <v>21915.849609</v>
      </c>
      <c r="E723" s="45">
        <v>21951.150391</v>
      </c>
      <c r="F723" s="45">
        <v>21951.150391</v>
      </c>
      <c r="G723" s="45">
        <v>203000.0</v>
      </c>
      <c r="H723" s="46">
        <f t="shared" si="1"/>
        <v>0.9888640722</v>
      </c>
      <c r="I723" s="46">
        <f t="shared" si="2"/>
        <v>-0.01113592778</v>
      </c>
      <c r="J723" s="56">
        <f t="shared" si="3"/>
        <v>-1.113592778</v>
      </c>
      <c r="L723" s="77"/>
      <c r="M723" s="78"/>
      <c r="N723" s="78"/>
      <c r="O723" s="78"/>
      <c r="P723" s="78"/>
      <c r="Q723" s="78"/>
      <c r="R723" s="78"/>
      <c r="S723" s="78"/>
      <c r="T723" s="78"/>
    </row>
    <row r="724">
      <c r="A724" s="44">
        <v>45351.0</v>
      </c>
      <c r="B724" s="45">
        <v>21935.199219</v>
      </c>
      <c r="C724" s="45">
        <v>22060.550781</v>
      </c>
      <c r="D724" s="45">
        <v>21860.650391</v>
      </c>
      <c r="E724" s="45">
        <v>21982.800781</v>
      </c>
      <c r="F724" s="45">
        <v>21982.800781</v>
      </c>
      <c r="G724" s="45">
        <v>360200.0</v>
      </c>
      <c r="H724" s="46">
        <f t="shared" si="1"/>
        <v>1.001441856</v>
      </c>
      <c r="I724" s="46">
        <f t="shared" si="2"/>
        <v>0.00144185564</v>
      </c>
      <c r="J724" s="58">
        <f t="shared" si="3"/>
        <v>0.144185564</v>
      </c>
      <c r="L724" s="77"/>
      <c r="M724" s="78"/>
      <c r="N724" s="78"/>
      <c r="O724" s="78"/>
      <c r="P724" s="78"/>
      <c r="Q724" s="78"/>
      <c r="R724" s="78"/>
      <c r="S724" s="78"/>
      <c r="T724" s="78"/>
    </row>
    <row r="725">
      <c r="A725" s="44">
        <v>45352.0</v>
      </c>
      <c r="B725" s="45">
        <v>22048.300781</v>
      </c>
      <c r="C725" s="45">
        <v>22353.300781</v>
      </c>
      <c r="D725" s="45">
        <v>22047.75</v>
      </c>
      <c r="E725" s="45">
        <v>22338.75</v>
      </c>
      <c r="F725" s="45">
        <v>22338.75</v>
      </c>
      <c r="G725" s="45">
        <v>351500.0</v>
      </c>
      <c r="H725" s="46">
        <f t="shared" si="1"/>
        <v>1.016192169</v>
      </c>
      <c r="I725" s="46">
        <f t="shared" si="2"/>
        <v>0.01619216871</v>
      </c>
      <c r="J725" s="58">
        <f t="shared" si="3"/>
        <v>1.619216871</v>
      </c>
      <c r="L725" s="77"/>
      <c r="M725" s="78"/>
      <c r="N725" s="78"/>
      <c r="O725" s="78"/>
      <c r="P725" s="78"/>
      <c r="Q725" s="78"/>
      <c r="R725" s="78"/>
      <c r="S725" s="78"/>
      <c r="T725" s="78"/>
    </row>
    <row r="726">
      <c r="A726" s="44">
        <v>45355.0</v>
      </c>
      <c r="B726" s="45">
        <v>22403.5</v>
      </c>
      <c r="C726" s="45">
        <v>22440.900391</v>
      </c>
      <c r="D726" s="45">
        <v>22358.300781</v>
      </c>
      <c r="E726" s="45">
        <v>22405.599609</v>
      </c>
      <c r="F726" s="45">
        <v>22405.599609</v>
      </c>
      <c r="G726" s="45">
        <v>298800.0</v>
      </c>
      <c r="H726" s="46">
        <f t="shared" si="1"/>
        <v>1.00299254</v>
      </c>
      <c r="I726" s="46">
        <f t="shared" si="2"/>
        <v>0.002992540272</v>
      </c>
      <c r="J726" s="58">
        <f t="shared" si="3"/>
        <v>0.2992540272</v>
      </c>
      <c r="L726" s="77"/>
      <c r="M726" s="78"/>
      <c r="N726" s="78"/>
      <c r="O726" s="78"/>
      <c r="P726" s="78"/>
      <c r="Q726" s="78"/>
      <c r="R726" s="78"/>
      <c r="S726" s="78"/>
      <c r="T726" s="78"/>
    </row>
    <row r="727">
      <c r="A727" s="44">
        <v>45356.0</v>
      </c>
      <c r="B727" s="45">
        <v>22371.25</v>
      </c>
      <c r="C727" s="45">
        <v>22416.900391</v>
      </c>
      <c r="D727" s="45">
        <v>22269.150391</v>
      </c>
      <c r="E727" s="45">
        <v>22356.300781</v>
      </c>
      <c r="F727" s="45">
        <v>22356.300781</v>
      </c>
      <c r="G727" s="45">
        <v>296200.0</v>
      </c>
      <c r="H727" s="46">
        <f t="shared" si="1"/>
        <v>0.9977997095</v>
      </c>
      <c r="I727" s="46">
        <f t="shared" si="2"/>
        <v>-0.002200290501</v>
      </c>
      <c r="J727" s="56">
        <f t="shared" si="3"/>
        <v>-0.2200290501</v>
      </c>
      <c r="L727" s="77"/>
      <c r="M727" s="78"/>
      <c r="N727" s="78"/>
      <c r="O727" s="78"/>
      <c r="P727" s="78"/>
      <c r="Q727" s="78"/>
      <c r="R727" s="78"/>
      <c r="S727" s="78"/>
      <c r="T727" s="78"/>
    </row>
    <row r="728">
      <c r="A728" s="44">
        <v>45357.0</v>
      </c>
      <c r="B728" s="45">
        <v>22327.5</v>
      </c>
      <c r="C728" s="45">
        <v>22497.199219</v>
      </c>
      <c r="D728" s="45">
        <v>22224.349609</v>
      </c>
      <c r="E728" s="45">
        <v>22474.050781</v>
      </c>
      <c r="F728" s="45">
        <v>22474.050781</v>
      </c>
      <c r="G728" s="45">
        <v>312300.0</v>
      </c>
      <c r="H728" s="46">
        <f t="shared" si="1"/>
        <v>1.005266972</v>
      </c>
      <c r="I728" s="46">
        <f t="shared" si="2"/>
        <v>0.005266971542</v>
      </c>
      <c r="J728" s="58">
        <f t="shared" si="3"/>
        <v>0.5266971542</v>
      </c>
      <c r="L728" s="77"/>
      <c r="M728" s="78"/>
      <c r="N728" s="78"/>
      <c r="O728" s="78"/>
      <c r="P728" s="78"/>
      <c r="Q728" s="78"/>
      <c r="R728" s="78"/>
      <c r="S728" s="78"/>
      <c r="T728" s="78"/>
    </row>
    <row r="729">
      <c r="A729" s="44">
        <v>45358.0</v>
      </c>
      <c r="B729" s="45">
        <v>22505.300781</v>
      </c>
      <c r="C729" s="45">
        <v>22525.650391</v>
      </c>
      <c r="D729" s="45">
        <v>22430.0</v>
      </c>
      <c r="E729" s="45">
        <v>22493.550781</v>
      </c>
      <c r="F729" s="45">
        <v>22493.550781</v>
      </c>
      <c r="G729" s="45">
        <v>379900.0</v>
      </c>
      <c r="H729" s="46">
        <f t="shared" si="1"/>
        <v>1.000867667</v>
      </c>
      <c r="I729" s="46">
        <f t="shared" si="2"/>
        <v>0.0008676673462</v>
      </c>
      <c r="J729" s="58">
        <f t="shared" si="3"/>
        <v>0.08676673462</v>
      </c>
      <c r="L729" s="77"/>
      <c r="M729" s="78"/>
      <c r="N729" s="78"/>
      <c r="O729" s="78"/>
      <c r="P729" s="78"/>
      <c r="Q729" s="78"/>
      <c r="R729" s="78"/>
      <c r="S729" s="78"/>
      <c r="T729" s="78"/>
    </row>
    <row r="730">
      <c r="A730" s="44">
        <v>45362.0</v>
      </c>
      <c r="B730" s="45">
        <v>22517.5</v>
      </c>
      <c r="C730" s="45">
        <v>22526.599609</v>
      </c>
      <c r="D730" s="45">
        <v>22307.25</v>
      </c>
      <c r="E730" s="45">
        <v>22332.650391</v>
      </c>
      <c r="F730" s="45">
        <v>22332.650391</v>
      </c>
      <c r="G730" s="45">
        <v>277900.0</v>
      </c>
      <c r="H730" s="46">
        <f t="shared" si="1"/>
        <v>0.9928468212</v>
      </c>
      <c r="I730" s="46">
        <f t="shared" si="2"/>
        <v>-0.007153178774</v>
      </c>
      <c r="J730" s="56">
        <f t="shared" si="3"/>
        <v>-0.7153178774</v>
      </c>
      <c r="L730" s="77"/>
      <c r="M730" s="78"/>
      <c r="N730" s="78"/>
      <c r="O730" s="78"/>
      <c r="P730" s="78"/>
      <c r="Q730" s="78"/>
      <c r="R730" s="78"/>
      <c r="S730" s="78"/>
      <c r="T730" s="78"/>
    </row>
    <row r="731">
      <c r="A731" s="44">
        <v>45363.0</v>
      </c>
      <c r="B731" s="45">
        <v>22334.449219</v>
      </c>
      <c r="C731" s="45">
        <v>22452.550781</v>
      </c>
      <c r="D731" s="45">
        <v>22256.0</v>
      </c>
      <c r="E731" s="45">
        <v>22335.699219</v>
      </c>
      <c r="F731" s="45">
        <v>22335.699219</v>
      </c>
      <c r="G731" s="45">
        <v>299200.0</v>
      </c>
      <c r="H731" s="46">
        <f t="shared" si="1"/>
        <v>1.000136519</v>
      </c>
      <c r="I731" s="46">
        <f t="shared" si="2"/>
        <v>0.0001365188612</v>
      </c>
      <c r="J731" s="58">
        <f t="shared" si="3"/>
        <v>0.01365188612</v>
      </c>
      <c r="L731" s="77"/>
      <c r="M731" s="78"/>
      <c r="N731" s="78"/>
      <c r="O731" s="78"/>
      <c r="P731" s="78"/>
      <c r="Q731" s="78"/>
      <c r="R731" s="78"/>
      <c r="S731" s="78"/>
      <c r="T731" s="78"/>
    </row>
    <row r="732">
      <c r="A732" s="44">
        <v>45364.0</v>
      </c>
      <c r="B732" s="45">
        <v>22432.199219</v>
      </c>
      <c r="C732" s="45">
        <v>22446.75</v>
      </c>
      <c r="D732" s="45">
        <v>21905.650391</v>
      </c>
      <c r="E732" s="45">
        <v>21997.699219</v>
      </c>
      <c r="F732" s="45">
        <v>21997.699219</v>
      </c>
      <c r="G732" s="45">
        <v>493300.0</v>
      </c>
      <c r="H732" s="46">
        <f t="shared" si="1"/>
        <v>0.9848672747</v>
      </c>
      <c r="I732" s="46">
        <f t="shared" si="2"/>
        <v>-0.01513272527</v>
      </c>
      <c r="J732" s="56">
        <f t="shared" si="3"/>
        <v>-1.513272527</v>
      </c>
      <c r="L732" s="77"/>
      <c r="M732" s="78"/>
      <c r="N732" s="78"/>
      <c r="O732" s="78"/>
      <c r="P732" s="78"/>
      <c r="Q732" s="78"/>
      <c r="R732" s="78"/>
      <c r="S732" s="78"/>
      <c r="T732" s="78"/>
    </row>
    <row r="733">
      <c r="A733" s="44">
        <v>45365.0</v>
      </c>
      <c r="B733" s="45">
        <v>21982.550781</v>
      </c>
      <c r="C733" s="45">
        <v>22204.599609</v>
      </c>
      <c r="D733" s="45">
        <v>21917.5</v>
      </c>
      <c r="E733" s="45">
        <v>22146.650391</v>
      </c>
      <c r="F733" s="45">
        <v>22146.650391</v>
      </c>
      <c r="G733" s="45">
        <v>426700.0</v>
      </c>
      <c r="H733" s="46">
        <f t="shared" si="1"/>
        <v>1.006771216</v>
      </c>
      <c r="I733" s="46">
        <f t="shared" si="2"/>
        <v>0.006771215958</v>
      </c>
      <c r="J733" s="58">
        <f t="shared" si="3"/>
        <v>0.6771215958</v>
      </c>
      <c r="L733" s="77"/>
      <c r="M733" s="78"/>
      <c r="N733" s="78"/>
      <c r="O733" s="78"/>
      <c r="P733" s="78"/>
      <c r="Q733" s="78"/>
      <c r="R733" s="78"/>
      <c r="S733" s="78"/>
      <c r="T733" s="78"/>
    </row>
    <row r="734">
      <c r="A734" s="44">
        <v>45366.0</v>
      </c>
      <c r="B734" s="45">
        <v>22064.849609</v>
      </c>
      <c r="C734" s="45">
        <v>22120.900391</v>
      </c>
      <c r="D734" s="45">
        <v>21931.699219</v>
      </c>
      <c r="E734" s="45">
        <v>22023.349609</v>
      </c>
      <c r="F734" s="45">
        <v>22023.349609</v>
      </c>
      <c r="G734" s="45">
        <v>661500.0</v>
      </c>
      <c r="H734" s="46">
        <f t="shared" si="1"/>
        <v>0.9944325313</v>
      </c>
      <c r="I734" s="46">
        <f t="shared" si="2"/>
        <v>-0.005567468661</v>
      </c>
      <c r="J734" s="56">
        <f t="shared" si="3"/>
        <v>-0.5567468661</v>
      </c>
      <c r="L734" s="77"/>
      <c r="M734" s="78"/>
      <c r="N734" s="78"/>
      <c r="O734" s="78"/>
      <c r="P734" s="78"/>
      <c r="Q734" s="78"/>
      <c r="R734" s="78"/>
      <c r="S734" s="78"/>
      <c r="T734" s="78"/>
    </row>
    <row r="735">
      <c r="A735" s="44">
        <v>45369.0</v>
      </c>
      <c r="B735" s="45">
        <v>21990.099609</v>
      </c>
      <c r="C735" s="45">
        <v>22123.699219</v>
      </c>
      <c r="D735" s="45">
        <v>21916.550781</v>
      </c>
      <c r="E735" s="45">
        <v>22055.699219</v>
      </c>
      <c r="F735" s="45">
        <v>22055.699219</v>
      </c>
      <c r="G735" s="45">
        <v>356300.0</v>
      </c>
      <c r="H735" s="46">
        <f t="shared" si="1"/>
        <v>1.001468878</v>
      </c>
      <c r="I735" s="46">
        <f t="shared" si="2"/>
        <v>0.001468877831</v>
      </c>
      <c r="J735" s="58">
        <f t="shared" si="3"/>
        <v>0.1468877831</v>
      </c>
      <c r="L735" s="77"/>
      <c r="M735" s="78"/>
      <c r="N735" s="78"/>
      <c r="O735" s="78"/>
      <c r="P735" s="78"/>
      <c r="Q735" s="78"/>
      <c r="R735" s="78"/>
      <c r="S735" s="78"/>
      <c r="T735" s="78"/>
    </row>
    <row r="736">
      <c r="A736" s="44">
        <v>45370.0</v>
      </c>
      <c r="B736" s="45">
        <v>21946.449219</v>
      </c>
      <c r="C736" s="45">
        <v>21978.300781</v>
      </c>
      <c r="D736" s="45">
        <v>21793.099609</v>
      </c>
      <c r="E736" s="45">
        <v>21817.449219</v>
      </c>
      <c r="F736" s="45">
        <v>21817.449219</v>
      </c>
      <c r="G736" s="45">
        <v>344200.0</v>
      </c>
      <c r="H736" s="46">
        <f t="shared" si="1"/>
        <v>0.9891978034</v>
      </c>
      <c r="I736" s="46">
        <f t="shared" si="2"/>
        <v>-0.01080219664</v>
      </c>
      <c r="J736" s="56">
        <f t="shared" si="3"/>
        <v>-1.080219664</v>
      </c>
      <c r="L736" s="77"/>
      <c r="M736" s="78"/>
      <c r="N736" s="78"/>
      <c r="O736" s="78"/>
      <c r="P736" s="78"/>
      <c r="Q736" s="78"/>
      <c r="R736" s="78"/>
      <c r="S736" s="78"/>
      <c r="T736" s="78"/>
    </row>
    <row r="737">
      <c r="A737" s="44">
        <v>45371.0</v>
      </c>
      <c r="B737" s="45">
        <v>21843.900391</v>
      </c>
      <c r="C737" s="45">
        <v>21930.900391</v>
      </c>
      <c r="D737" s="45">
        <v>21710.199219</v>
      </c>
      <c r="E737" s="45">
        <v>21839.099609</v>
      </c>
      <c r="F737" s="45">
        <v>21839.099609</v>
      </c>
      <c r="G737" s="45">
        <v>312400.0</v>
      </c>
      <c r="H737" s="46">
        <f t="shared" si="1"/>
        <v>1.000992343</v>
      </c>
      <c r="I737" s="46">
        <f t="shared" si="2"/>
        <v>0.000992342862</v>
      </c>
      <c r="J737" s="58">
        <f t="shared" si="3"/>
        <v>0.0992342862</v>
      </c>
      <c r="L737" s="77"/>
      <c r="M737" s="78"/>
      <c r="N737" s="78"/>
      <c r="O737" s="78"/>
      <c r="P737" s="78"/>
      <c r="Q737" s="78"/>
      <c r="R737" s="78"/>
      <c r="S737" s="78"/>
      <c r="T737" s="78"/>
    </row>
    <row r="738">
      <c r="A738" s="44">
        <v>45372.0</v>
      </c>
      <c r="B738" s="45">
        <v>21989.900391</v>
      </c>
      <c r="C738" s="45">
        <v>22080.949219</v>
      </c>
      <c r="D738" s="45">
        <v>21941.300781</v>
      </c>
      <c r="E738" s="45">
        <v>22011.949219</v>
      </c>
      <c r="F738" s="45">
        <v>22011.949219</v>
      </c>
      <c r="G738" s="45">
        <v>353200.0</v>
      </c>
      <c r="H738" s="46">
        <f t="shared" si="1"/>
        <v>1.007914686</v>
      </c>
      <c r="I738" s="46">
        <f t="shared" si="2"/>
        <v>0.007914685729</v>
      </c>
      <c r="J738" s="58">
        <f t="shared" si="3"/>
        <v>0.7914685729</v>
      </c>
      <c r="L738" s="77"/>
      <c r="M738" s="78"/>
      <c r="N738" s="78"/>
      <c r="O738" s="78"/>
      <c r="P738" s="78"/>
      <c r="Q738" s="78"/>
      <c r="R738" s="78"/>
      <c r="S738" s="78"/>
      <c r="T738" s="78"/>
    </row>
    <row r="739">
      <c r="A739" s="44">
        <v>45373.0</v>
      </c>
      <c r="B739" s="45">
        <v>21932.199219</v>
      </c>
      <c r="C739" s="45">
        <v>22180.699219</v>
      </c>
      <c r="D739" s="45">
        <v>21883.300781</v>
      </c>
      <c r="E739" s="45">
        <v>22096.75</v>
      </c>
      <c r="F739" s="45">
        <v>22096.75</v>
      </c>
      <c r="G739" s="45">
        <v>388700.0</v>
      </c>
      <c r="H739" s="46">
        <f t="shared" si="1"/>
        <v>1.003852488</v>
      </c>
      <c r="I739" s="46">
        <f t="shared" si="2"/>
        <v>0.00385248849</v>
      </c>
      <c r="J739" s="58">
        <f t="shared" si="3"/>
        <v>0.385248849</v>
      </c>
      <c r="L739" s="77"/>
      <c r="M739" s="78"/>
      <c r="N739" s="78"/>
      <c r="O739" s="78"/>
      <c r="P739" s="78"/>
      <c r="Q739" s="78"/>
      <c r="R739" s="78"/>
      <c r="S739" s="78"/>
      <c r="T739" s="78"/>
    </row>
    <row r="740">
      <c r="A740" s="44">
        <v>45377.0</v>
      </c>
      <c r="B740" s="45">
        <v>21947.900391</v>
      </c>
      <c r="C740" s="45">
        <v>22073.199219</v>
      </c>
      <c r="D740" s="45">
        <v>21947.550781</v>
      </c>
      <c r="E740" s="45">
        <v>22004.699219</v>
      </c>
      <c r="F740" s="45">
        <v>22004.699219</v>
      </c>
      <c r="G740" s="45">
        <v>328400.0</v>
      </c>
      <c r="H740" s="46">
        <f t="shared" si="1"/>
        <v>0.9958341937</v>
      </c>
      <c r="I740" s="46">
        <f t="shared" si="2"/>
        <v>-0.004165806329</v>
      </c>
      <c r="J740" s="56">
        <f t="shared" si="3"/>
        <v>-0.4165806329</v>
      </c>
      <c r="L740" s="77"/>
      <c r="M740" s="78"/>
      <c r="N740" s="78"/>
      <c r="O740" s="78"/>
      <c r="P740" s="78"/>
      <c r="Q740" s="78"/>
      <c r="R740" s="78"/>
      <c r="S740" s="78"/>
      <c r="T740" s="78"/>
    </row>
    <row r="741">
      <c r="A741" s="44">
        <v>45378.0</v>
      </c>
      <c r="B741" s="45">
        <v>22053.949219</v>
      </c>
      <c r="C741" s="45">
        <v>22193.599609</v>
      </c>
      <c r="D741" s="45">
        <v>22052.849609</v>
      </c>
      <c r="E741" s="45">
        <v>22123.650391</v>
      </c>
      <c r="F741" s="45">
        <v>22123.650391</v>
      </c>
      <c r="G741" s="45">
        <v>409100.0</v>
      </c>
      <c r="H741" s="46">
        <f t="shared" si="1"/>
        <v>1.005405717</v>
      </c>
      <c r="I741" s="46">
        <f t="shared" si="2"/>
        <v>0.005405716789</v>
      </c>
      <c r="J741" s="58">
        <f t="shared" si="3"/>
        <v>0.5405716789</v>
      </c>
      <c r="L741" s="77"/>
      <c r="M741" s="78"/>
      <c r="N741" s="78"/>
      <c r="O741" s="78"/>
      <c r="P741" s="78"/>
      <c r="Q741" s="78"/>
      <c r="R741" s="78"/>
      <c r="S741" s="78"/>
      <c r="T741" s="78"/>
    </row>
    <row r="742">
      <c r="A742" s="44">
        <v>45379.0</v>
      </c>
      <c r="B742" s="45">
        <v>22163.599609</v>
      </c>
      <c r="C742" s="45">
        <v>22516.0</v>
      </c>
      <c r="D742" s="45">
        <v>22163.599609</v>
      </c>
      <c r="E742" s="45">
        <v>22326.900391</v>
      </c>
      <c r="F742" s="45">
        <v>22326.900391</v>
      </c>
      <c r="G742" s="45">
        <v>410500.0</v>
      </c>
      <c r="H742" s="46">
        <f t="shared" si="1"/>
        <v>1.009187001</v>
      </c>
      <c r="I742" s="46">
        <f t="shared" si="2"/>
        <v>0.009187001078</v>
      </c>
      <c r="J742" s="58">
        <f t="shared" si="3"/>
        <v>0.9187001078</v>
      </c>
      <c r="L742" s="40"/>
      <c r="M742" s="40"/>
      <c r="N742" s="40"/>
      <c r="O742" s="40"/>
      <c r="P742" s="40"/>
      <c r="Q742" s="40"/>
      <c r="R742" s="40"/>
      <c r="S742" s="40"/>
      <c r="T742" s="40"/>
    </row>
    <row r="743">
      <c r="A743" s="82"/>
      <c r="B743" s="83"/>
      <c r="C743" s="83"/>
      <c r="D743" s="83"/>
      <c r="E743" s="83"/>
      <c r="F743" s="83"/>
      <c r="G743" s="83"/>
      <c r="H743" s="83"/>
      <c r="I743" s="83"/>
      <c r="J743" s="58"/>
      <c r="L743" s="77"/>
      <c r="M743" s="78"/>
      <c r="N743" s="78"/>
      <c r="O743" s="78"/>
      <c r="P743" s="78"/>
      <c r="Q743" s="78"/>
      <c r="R743" s="78"/>
      <c r="S743" s="78"/>
      <c r="T743" s="78"/>
    </row>
    <row r="744">
      <c r="A744" s="82"/>
      <c r="B744" s="83"/>
      <c r="C744" s="83"/>
      <c r="D744" s="83"/>
      <c r="E744" s="83"/>
      <c r="F744" s="83"/>
      <c r="G744" s="83"/>
      <c r="H744" s="83"/>
      <c r="I744" s="83"/>
      <c r="J744" s="58"/>
      <c r="L744" s="77"/>
      <c r="M744" s="78"/>
      <c r="N744" s="78"/>
      <c r="O744" s="78"/>
      <c r="P744" s="78"/>
      <c r="Q744" s="78"/>
      <c r="R744" s="78"/>
      <c r="S744" s="78"/>
      <c r="T744" s="78"/>
    </row>
    <row r="745">
      <c r="A745" s="82"/>
      <c r="B745" s="83"/>
      <c r="C745" s="83"/>
      <c r="D745" s="83"/>
      <c r="E745" s="83"/>
      <c r="F745" s="83"/>
      <c r="G745" s="83"/>
      <c r="H745" s="83"/>
      <c r="I745" s="83"/>
      <c r="J745" s="58"/>
      <c r="L745" s="77"/>
      <c r="M745" s="78"/>
      <c r="N745" s="78"/>
      <c r="O745" s="78"/>
      <c r="P745" s="78"/>
      <c r="Q745" s="78"/>
      <c r="R745" s="78"/>
      <c r="S745" s="78"/>
      <c r="T745" s="78"/>
    </row>
    <row r="746">
      <c r="A746" s="82"/>
      <c r="B746" s="83"/>
      <c r="C746" s="83"/>
      <c r="D746" s="83"/>
      <c r="E746" s="83"/>
      <c r="F746" s="83"/>
      <c r="G746" s="83"/>
      <c r="H746" s="83"/>
      <c r="I746" s="83"/>
      <c r="J746" s="58"/>
      <c r="L746" s="77"/>
      <c r="M746" s="78"/>
      <c r="N746" s="78"/>
      <c r="O746" s="78"/>
      <c r="P746" s="78"/>
      <c r="Q746" s="78"/>
      <c r="R746" s="78"/>
      <c r="S746" s="78"/>
      <c r="T746" s="78"/>
    </row>
    <row r="747">
      <c r="A747" s="82"/>
      <c r="B747" s="83"/>
      <c r="C747" s="83"/>
      <c r="D747" s="83"/>
      <c r="E747" s="83"/>
      <c r="F747" s="83"/>
      <c r="G747" s="83"/>
      <c r="H747" s="83"/>
      <c r="I747" s="83"/>
      <c r="J747" s="58"/>
      <c r="L747" s="77"/>
      <c r="M747" s="78"/>
      <c r="N747" s="78"/>
      <c r="O747" s="78"/>
      <c r="P747" s="78"/>
      <c r="Q747" s="78"/>
      <c r="R747" s="78"/>
      <c r="S747" s="78"/>
      <c r="T747" s="78"/>
    </row>
    <row r="748">
      <c r="A748" s="82"/>
      <c r="B748" s="83"/>
      <c r="C748" s="83"/>
      <c r="D748" s="83"/>
      <c r="E748" s="83"/>
      <c r="F748" s="83"/>
      <c r="G748" s="83"/>
      <c r="H748" s="83"/>
      <c r="I748" s="83"/>
      <c r="J748" s="58"/>
      <c r="L748" s="77"/>
      <c r="M748" s="78"/>
      <c r="N748" s="78"/>
      <c r="O748" s="78"/>
      <c r="P748" s="78"/>
      <c r="Q748" s="78"/>
      <c r="R748" s="78"/>
      <c r="S748" s="78"/>
      <c r="T748" s="78"/>
    </row>
    <row r="749">
      <c r="A749" s="82"/>
      <c r="B749" s="83"/>
      <c r="C749" s="83"/>
      <c r="D749" s="83"/>
      <c r="E749" s="83"/>
      <c r="F749" s="83"/>
      <c r="G749" s="83"/>
      <c r="H749" s="83"/>
      <c r="I749" s="83"/>
      <c r="J749" s="58"/>
      <c r="L749" s="77"/>
      <c r="M749" s="78"/>
      <c r="N749" s="78"/>
      <c r="O749" s="78"/>
      <c r="P749" s="78"/>
      <c r="Q749" s="78"/>
      <c r="R749" s="78"/>
      <c r="S749" s="78"/>
      <c r="T749" s="78"/>
    </row>
    <row r="750">
      <c r="A750" s="82"/>
      <c r="B750" s="83"/>
      <c r="C750" s="83"/>
      <c r="D750" s="83"/>
      <c r="E750" s="83"/>
      <c r="F750" s="83"/>
      <c r="G750" s="83"/>
      <c r="H750" s="83"/>
      <c r="I750" s="83"/>
      <c r="J750" s="58"/>
      <c r="L750" s="77"/>
      <c r="M750" s="78"/>
      <c r="N750" s="78"/>
      <c r="O750" s="78"/>
      <c r="P750" s="78"/>
      <c r="Q750" s="78"/>
      <c r="R750" s="78"/>
      <c r="S750" s="78"/>
      <c r="T750" s="78"/>
    </row>
    <row r="751">
      <c r="A751" s="82"/>
      <c r="B751" s="83"/>
      <c r="C751" s="83"/>
      <c r="D751" s="83"/>
      <c r="E751" s="83"/>
      <c r="F751" s="83"/>
      <c r="G751" s="83"/>
      <c r="H751" s="83"/>
      <c r="I751" s="83"/>
      <c r="J751" s="58"/>
      <c r="L751" s="77"/>
      <c r="M751" s="78"/>
      <c r="N751" s="78"/>
      <c r="O751" s="78"/>
      <c r="P751" s="78"/>
      <c r="Q751" s="78"/>
      <c r="R751" s="78"/>
      <c r="S751" s="78"/>
      <c r="T751" s="78"/>
    </row>
    <row r="752">
      <c r="A752" s="82"/>
      <c r="B752" s="83"/>
      <c r="C752" s="83"/>
      <c r="D752" s="83"/>
      <c r="E752" s="83"/>
      <c r="F752" s="83"/>
      <c r="G752" s="83"/>
      <c r="H752" s="83"/>
      <c r="I752" s="83"/>
      <c r="J752" s="58"/>
      <c r="L752" s="77"/>
      <c r="M752" s="78"/>
      <c r="N752" s="78"/>
      <c r="O752" s="78"/>
      <c r="P752" s="78"/>
      <c r="Q752" s="78"/>
      <c r="R752" s="78"/>
      <c r="S752" s="78"/>
      <c r="T752" s="78"/>
    </row>
    <row r="753">
      <c r="A753" s="82"/>
      <c r="B753" s="83"/>
      <c r="C753" s="83"/>
      <c r="D753" s="83"/>
      <c r="E753" s="83"/>
      <c r="F753" s="83"/>
      <c r="G753" s="83"/>
      <c r="H753" s="83"/>
      <c r="I753" s="83"/>
      <c r="J753" s="58"/>
      <c r="L753" s="77"/>
      <c r="M753" s="78"/>
      <c r="N753" s="78"/>
      <c r="O753" s="78"/>
      <c r="P753" s="78"/>
      <c r="Q753" s="78"/>
      <c r="R753" s="78"/>
      <c r="S753" s="78"/>
      <c r="T753" s="78"/>
    </row>
    <row r="754">
      <c r="A754" s="82"/>
      <c r="B754" s="83"/>
      <c r="C754" s="83"/>
      <c r="D754" s="83"/>
      <c r="E754" s="83"/>
      <c r="F754" s="83"/>
      <c r="G754" s="83"/>
      <c r="H754" s="83"/>
      <c r="I754" s="83"/>
      <c r="J754" s="58"/>
      <c r="L754" s="77"/>
      <c r="M754" s="78"/>
      <c r="N754" s="78"/>
      <c r="O754" s="78"/>
      <c r="P754" s="78"/>
      <c r="Q754" s="78"/>
      <c r="R754" s="78"/>
      <c r="S754" s="78"/>
      <c r="T754" s="78"/>
    </row>
    <row r="755">
      <c r="A755" s="82"/>
      <c r="B755" s="83"/>
      <c r="C755" s="83"/>
      <c r="D755" s="83"/>
      <c r="E755" s="83"/>
      <c r="F755" s="83"/>
      <c r="G755" s="83"/>
      <c r="H755" s="83"/>
      <c r="I755" s="83"/>
      <c r="J755" s="58"/>
      <c r="L755" s="77"/>
      <c r="M755" s="78"/>
      <c r="N755" s="78"/>
      <c r="O755" s="78"/>
      <c r="P755" s="78"/>
      <c r="Q755" s="78"/>
      <c r="R755" s="78"/>
      <c r="S755" s="78"/>
      <c r="T755" s="78"/>
    </row>
    <row r="756">
      <c r="A756" s="82"/>
      <c r="B756" s="83"/>
      <c r="C756" s="83"/>
      <c r="D756" s="83"/>
      <c r="E756" s="83"/>
      <c r="F756" s="83"/>
      <c r="G756" s="83"/>
      <c r="H756" s="83"/>
      <c r="I756" s="83"/>
      <c r="J756" s="58"/>
      <c r="L756" s="77"/>
      <c r="M756" s="78"/>
      <c r="N756" s="78"/>
      <c r="O756" s="78"/>
      <c r="P756" s="78"/>
      <c r="Q756" s="78"/>
      <c r="R756" s="78"/>
      <c r="S756" s="78"/>
      <c r="T756" s="78"/>
    </row>
    <row r="757">
      <c r="A757" s="82"/>
      <c r="B757" s="83"/>
      <c r="C757" s="83"/>
      <c r="D757" s="83"/>
      <c r="E757" s="83"/>
      <c r="F757" s="83"/>
      <c r="G757" s="83"/>
      <c r="H757" s="83"/>
      <c r="I757" s="83"/>
      <c r="J757" s="58"/>
      <c r="L757" s="77"/>
      <c r="M757" s="78"/>
      <c r="N757" s="78"/>
      <c r="O757" s="78"/>
      <c r="P757" s="78"/>
      <c r="Q757" s="78"/>
      <c r="R757" s="78"/>
      <c r="S757" s="78"/>
      <c r="T757" s="78"/>
    </row>
    <row r="758">
      <c r="A758" s="82"/>
      <c r="B758" s="83"/>
      <c r="C758" s="83"/>
      <c r="D758" s="83"/>
      <c r="E758" s="83"/>
      <c r="F758" s="83"/>
      <c r="G758" s="83"/>
      <c r="H758" s="83"/>
      <c r="I758" s="83"/>
      <c r="J758" s="58"/>
      <c r="L758" s="77"/>
      <c r="M758" s="78"/>
      <c r="N758" s="78"/>
      <c r="O758" s="78"/>
      <c r="P758" s="78"/>
      <c r="Q758" s="78"/>
      <c r="R758" s="78"/>
      <c r="S758" s="78"/>
      <c r="T758" s="78"/>
    </row>
    <row r="759">
      <c r="A759" s="82"/>
      <c r="B759" s="83"/>
      <c r="C759" s="83"/>
      <c r="D759" s="83"/>
      <c r="E759" s="83"/>
      <c r="F759" s="83"/>
      <c r="G759" s="83"/>
      <c r="H759" s="83"/>
      <c r="I759" s="83"/>
      <c r="J759" s="58"/>
      <c r="L759" s="77"/>
      <c r="M759" s="78"/>
      <c r="N759" s="78"/>
      <c r="O759" s="78"/>
      <c r="P759" s="78"/>
      <c r="Q759" s="78"/>
      <c r="R759" s="78"/>
      <c r="S759" s="78"/>
      <c r="T759" s="78"/>
    </row>
    <row r="760">
      <c r="A760" s="82"/>
      <c r="B760" s="83"/>
      <c r="C760" s="83"/>
      <c r="D760" s="83"/>
      <c r="E760" s="83"/>
      <c r="F760" s="83"/>
      <c r="G760" s="83"/>
      <c r="H760" s="83"/>
      <c r="I760" s="83"/>
      <c r="J760" s="58"/>
      <c r="L760" s="77"/>
      <c r="M760" s="78"/>
      <c r="N760" s="78"/>
      <c r="O760" s="78"/>
      <c r="P760" s="78"/>
      <c r="Q760" s="78"/>
      <c r="R760" s="78"/>
      <c r="S760" s="78"/>
      <c r="T760" s="78"/>
    </row>
    <row r="761">
      <c r="A761" s="82"/>
      <c r="B761" s="83"/>
      <c r="C761" s="83"/>
      <c r="D761" s="83"/>
      <c r="E761" s="83"/>
      <c r="F761" s="83"/>
      <c r="G761" s="83"/>
      <c r="H761" s="83"/>
      <c r="I761" s="83"/>
      <c r="J761" s="58"/>
      <c r="L761" s="77"/>
      <c r="M761" s="78"/>
      <c r="N761" s="78"/>
      <c r="O761" s="78"/>
      <c r="P761" s="78"/>
      <c r="Q761" s="78"/>
      <c r="R761" s="78"/>
      <c r="S761" s="78"/>
      <c r="T761" s="78"/>
    </row>
    <row r="762">
      <c r="A762" s="82"/>
      <c r="B762" s="83"/>
      <c r="C762" s="83"/>
      <c r="D762" s="83"/>
      <c r="E762" s="83"/>
      <c r="F762" s="83"/>
      <c r="G762" s="83"/>
      <c r="H762" s="83"/>
      <c r="I762" s="83"/>
      <c r="J762" s="58"/>
      <c r="L762" s="77"/>
      <c r="M762" s="78"/>
      <c r="N762" s="78"/>
      <c r="O762" s="78"/>
      <c r="P762" s="78"/>
      <c r="Q762" s="78"/>
      <c r="R762" s="78"/>
      <c r="S762" s="78"/>
      <c r="T762" s="78"/>
    </row>
    <row r="763">
      <c r="A763" s="82"/>
      <c r="B763" s="83"/>
      <c r="C763" s="83"/>
      <c r="D763" s="83"/>
      <c r="E763" s="83"/>
      <c r="F763" s="83"/>
      <c r="G763" s="83"/>
      <c r="H763" s="83"/>
      <c r="I763" s="83"/>
      <c r="J763" s="58"/>
      <c r="L763" s="77"/>
      <c r="M763" s="78"/>
      <c r="N763" s="78"/>
      <c r="O763" s="78"/>
      <c r="P763" s="78"/>
      <c r="Q763" s="78"/>
      <c r="R763" s="78"/>
      <c r="S763" s="78"/>
      <c r="T763" s="78"/>
    </row>
    <row r="764">
      <c r="A764" s="82"/>
      <c r="B764" s="83"/>
      <c r="C764" s="83"/>
      <c r="D764" s="83"/>
      <c r="E764" s="83"/>
      <c r="F764" s="83"/>
      <c r="G764" s="83"/>
      <c r="H764" s="83"/>
      <c r="I764" s="83"/>
      <c r="J764" s="58"/>
      <c r="L764" s="77"/>
      <c r="M764" s="78"/>
      <c r="N764" s="78"/>
      <c r="O764" s="78"/>
      <c r="P764" s="78"/>
      <c r="Q764" s="78"/>
      <c r="R764" s="78"/>
      <c r="S764" s="78"/>
      <c r="T764" s="78"/>
    </row>
    <row r="765">
      <c r="A765" s="82"/>
      <c r="B765" s="83"/>
      <c r="C765" s="83"/>
      <c r="D765" s="83"/>
      <c r="E765" s="83"/>
      <c r="F765" s="83"/>
      <c r="G765" s="83"/>
      <c r="H765" s="83"/>
      <c r="I765" s="83"/>
      <c r="J765" s="58"/>
      <c r="L765" s="77"/>
      <c r="M765" s="78"/>
      <c r="N765" s="78"/>
      <c r="O765" s="78"/>
      <c r="P765" s="78"/>
      <c r="Q765" s="78"/>
      <c r="R765" s="78"/>
      <c r="S765" s="78"/>
      <c r="T765" s="78"/>
    </row>
    <row r="766">
      <c r="A766" s="82"/>
      <c r="B766" s="83"/>
      <c r="C766" s="83"/>
      <c r="D766" s="83"/>
      <c r="E766" s="83"/>
      <c r="F766" s="83"/>
      <c r="G766" s="83"/>
      <c r="H766" s="83"/>
      <c r="I766" s="83"/>
      <c r="J766" s="58"/>
      <c r="L766" s="77"/>
      <c r="M766" s="78"/>
      <c r="N766" s="78"/>
      <c r="O766" s="78"/>
      <c r="P766" s="78"/>
      <c r="Q766" s="78"/>
      <c r="R766" s="78"/>
      <c r="S766" s="78"/>
      <c r="T766" s="78"/>
    </row>
    <row r="767">
      <c r="A767" s="82"/>
      <c r="B767" s="83"/>
      <c r="C767" s="83"/>
      <c r="D767" s="83"/>
      <c r="E767" s="83"/>
      <c r="F767" s="83"/>
      <c r="G767" s="83"/>
      <c r="H767" s="83"/>
      <c r="I767" s="83"/>
      <c r="J767" s="58"/>
      <c r="L767" s="77"/>
      <c r="M767" s="78"/>
      <c r="N767" s="78"/>
      <c r="O767" s="78"/>
      <c r="P767" s="78"/>
      <c r="Q767" s="78"/>
      <c r="R767" s="78"/>
      <c r="S767" s="78"/>
      <c r="T767" s="78"/>
    </row>
    <row r="768">
      <c r="A768" s="82"/>
      <c r="B768" s="83"/>
      <c r="C768" s="83"/>
      <c r="D768" s="83"/>
      <c r="E768" s="83"/>
      <c r="F768" s="83"/>
      <c r="G768" s="83"/>
      <c r="H768" s="83"/>
      <c r="I768" s="83"/>
      <c r="J768" s="58"/>
      <c r="L768" s="77"/>
      <c r="M768" s="78"/>
      <c r="N768" s="78"/>
      <c r="O768" s="78"/>
      <c r="P768" s="78"/>
      <c r="Q768" s="78"/>
      <c r="R768" s="78"/>
      <c r="S768" s="78"/>
      <c r="T768" s="78"/>
    </row>
    <row r="769">
      <c r="A769" s="82"/>
      <c r="B769" s="83"/>
      <c r="C769" s="83"/>
      <c r="D769" s="83"/>
      <c r="E769" s="83"/>
      <c r="F769" s="83"/>
      <c r="G769" s="83"/>
      <c r="H769" s="83"/>
      <c r="I769" s="83"/>
      <c r="J769" s="58"/>
      <c r="L769" s="77"/>
      <c r="M769" s="78"/>
      <c r="N769" s="78"/>
      <c r="O769" s="78"/>
      <c r="P769" s="78"/>
      <c r="Q769" s="78"/>
      <c r="R769" s="78"/>
      <c r="S769" s="78"/>
      <c r="T769" s="78"/>
    </row>
    <row r="770">
      <c r="A770" s="82"/>
      <c r="B770" s="83"/>
      <c r="C770" s="83"/>
      <c r="D770" s="83"/>
      <c r="E770" s="83"/>
      <c r="F770" s="83"/>
      <c r="G770" s="83"/>
      <c r="H770" s="83"/>
      <c r="I770" s="83"/>
      <c r="J770" s="58"/>
      <c r="L770" s="77"/>
      <c r="M770" s="78"/>
      <c r="N770" s="78"/>
      <c r="O770" s="78"/>
      <c r="P770" s="78"/>
      <c r="Q770" s="78"/>
      <c r="R770" s="78"/>
      <c r="S770" s="78"/>
      <c r="T770" s="78"/>
    </row>
    <row r="771">
      <c r="A771" s="82"/>
      <c r="B771" s="83"/>
      <c r="C771" s="83"/>
      <c r="D771" s="83"/>
      <c r="E771" s="83"/>
      <c r="F771" s="83"/>
      <c r="G771" s="83"/>
      <c r="H771" s="83"/>
      <c r="I771" s="83"/>
      <c r="J771" s="58"/>
      <c r="L771" s="77"/>
      <c r="M771" s="78"/>
      <c r="N771" s="78"/>
      <c r="O771" s="78"/>
      <c r="P771" s="78"/>
      <c r="Q771" s="78"/>
      <c r="R771" s="78"/>
      <c r="S771" s="78"/>
      <c r="T771" s="78"/>
    </row>
    <row r="772">
      <c r="A772" s="82"/>
      <c r="B772" s="83"/>
      <c r="C772" s="83"/>
      <c r="D772" s="83"/>
      <c r="E772" s="83"/>
      <c r="F772" s="83"/>
      <c r="G772" s="83"/>
      <c r="H772" s="83"/>
      <c r="I772" s="83"/>
      <c r="J772" s="58"/>
      <c r="L772" s="77"/>
      <c r="M772" s="78"/>
      <c r="N772" s="78"/>
      <c r="O772" s="78"/>
      <c r="P772" s="78"/>
      <c r="Q772" s="78"/>
      <c r="R772" s="78"/>
      <c r="S772" s="78"/>
      <c r="T772" s="78"/>
    </row>
    <row r="773">
      <c r="A773" s="82"/>
      <c r="B773" s="83"/>
      <c r="C773" s="83"/>
      <c r="D773" s="83"/>
      <c r="E773" s="83"/>
      <c r="F773" s="83"/>
      <c r="G773" s="83"/>
      <c r="H773" s="83"/>
      <c r="I773" s="83"/>
      <c r="J773" s="58"/>
      <c r="L773" s="77"/>
      <c r="M773" s="78"/>
      <c r="N773" s="78"/>
      <c r="O773" s="78"/>
      <c r="P773" s="78"/>
      <c r="Q773" s="78"/>
      <c r="R773" s="78"/>
      <c r="S773" s="78"/>
      <c r="T773" s="78"/>
    </row>
    <row r="774">
      <c r="A774" s="82"/>
      <c r="B774" s="83"/>
      <c r="C774" s="83"/>
      <c r="D774" s="83"/>
      <c r="E774" s="83"/>
      <c r="F774" s="83"/>
      <c r="G774" s="83"/>
      <c r="H774" s="83"/>
      <c r="I774" s="83"/>
      <c r="J774" s="58"/>
      <c r="L774" s="77"/>
      <c r="M774" s="78"/>
      <c r="N774" s="78"/>
      <c r="O774" s="78"/>
      <c r="P774" s="78"/>
      <c r="Q774" s="78"/>
      <c r="R774" s="78"/>
      <c r="S774" s="78"/>
      <c r="T774" s="78"/>
    </row>
    <row r="775">
      <c r="A775" s="82"/>
      <c r="B775" s="83"/>
      <c r="C775" s="83"/>
      <c r="D775" s="83"/>
      <c r="E775" s="83"/>
      <c r="F775" s="83"/>
      <c r="G775" s="83"/>
      <c r="H775" s="83"/>
      <c r="I775" s="83"/>
      <c r="J775" s="58"/>
      <c r="L775" s="77"/>
      <c r="M775" s="78"/>
      <c r="N775" s="78"/>
      <c r="O775" s="78"/>
      <c r="P775" s="78"/>
      <c r="Q775" s="78"/>
      <c r="R775" s="78"/>
      <c r="S775" s="78"/>
      <c r="T775" s="78"/>
    </row>
    <row r="776">
      <c r="A776" s="82"/>
      <c r="B776" s="83"/>
      <c r="C776" s="83"/>
      <c r="D776" s="83"/>
      <c r="E776" s="83"/>
      <c r="F776" s="83"/>
      <c r="G776" s="83"/>
      <c r="H776" s="83"/>
      <c r="I776" s="83"/>
      <c r="J776" s="58"/>
      <c r="L776" s="77"/>
      <c r="M776" s="78"/>
      <c r="N776" s="78"/>
      <c r="O776" s="78"/>
      <c r="P776" s="78"/>
      <c r="Q776" s="78"/>
      <c r="R776" s="78"/>
      <c r="S776" s="78"/>
      <c r="T776" s="78"/>
    </row>
    <row r="777">
      <c r="A777" s="82"/>
      <c r="B777" s="83"/>
      <c r="C777" s="83"/>
      <c r="D777" s="83"/>
      <c r="E777" s="83"/>
      <c r="F777" s="83"/>
      <c r="G777" s="83"/>
      <c r="H777" s="83"/>
      <c r="I777" s="83"/>
      <c r="J777" s="58"/>
      <c r="L777" s="77"/>
      <c r="M777" s="78"/>
      <c r="N777" s="78"/>
      <c r="O777" s="78"/>
      <c r="P777" s="78"/>
      <c r="Q777" s="78"/>
      <c r="R777" s="78"/>
      <c r="S777" s="78"/>
      <c r="T777" s="78"/>
    </row>
    <row r="778">
      <c r="A778" s="82"/>
      <c r="B778" s="83"/>
      <c r="C778" s="83"/>
      <c r="D778" s="83"/>
      <c r="E778" s="83"/>
      <c r="F778" s="83"/>
      <c r="G778" s="83"/>
      <c r="H778" s="83"/>
      <c r="I778" s="83"/>
      <c r="J778" s="58"/>
      <c r="L778" s="77"/>
      <c r="M778" s="78"/>
      <c r="N778" s="78"/>
      <c r="O778" s="78"/>
      <c r="P778" s="78"/>
      <c r="Q778" s="78"/>
      <c r="R778" s="78"/>
      <c r="S778" s="78"/>
      <c r="T778" s="78"/>
    </row>
    <row r="779">
      <c r="A779" s="82"/>
      <c r="B779" s="83"/>
      <c r="C779" s="83"/>
      <c r="D779" s="83"/>
      <c r="E779" s="83"/>
      <c r="F779" s="83"/>
      <c r="G779" s="83"/>
      <c r="H779" s="83"/>
      <c r="I779" s="83"/>
      <c r="J779" s="58"/>
      <c r="L779" s="40"/>
      <c r="M779" s="40"/>
      <c r="N779" s="40"/>
      <c r="O779" s="40"/>
      <c r="P779" s="40"/>
      <c r="Q779" s="40"/>
      <c r="R779" s="40"/>
      <c r="S779" s="40"/>
      <c r="T779" s="40"/>
    </row>
    <row r="780">
      <c r="A780" s="82"/>
      <c r="B780" s="83"/>
      <c r="C780" s="83"/>
      <c r="D780" s="83"/>
      <c r="E780" s="83"/>
      <c r="F780" s="83"/>
      <c r="G780" s="83"/>
      <c r="H780" s="83"/>
      <c r="I780" s="83"/>
      <c r="J780" s="58"/>
      <c r="L780" s="77"/>
      <c r="M780" s="78"/>
      <c r="N780" s="78"/>
      <c r="O780" s="78"/>
      <c r="P780" s="78"/>
      <c r="Q780" s="78"/>
      <c r="R780" s="78"/>
      <c r="S780" s="78"/>
      <c r="T780" s="78"/>
    </row>
    <row r="781">
      <c r="A781" s="82"/>
      <c r="B781" s="83"/>
      <c r="C781" s="83"/>
      <c r="D781" s="83"/>
      <c r="E781" s="83"/>
      <c r="F781" s="83"/>
      <c r="G781" s="83"/>
      <c r="H781" s="83"/>
      <c r="I781" s="83"/>
      <c r="J781" s="58"/>
      <c r="L781" s="77"/>
      <c r="M781" s="78"/>
      <c r="N781" s="78"/>
      <c r="O781" s="78"/>
      <c r="P781" s="78"/>
      <c r="Q781" s="78"/>
      <c r="R781" s="78"/>
      <c r="S781" s="78"/>
      <c r="T781" s="78"/>
    </row>
    <row r="782">
      <c r="A782" s="82"/>
      <c r="B782" s="83"/>
      <c r="C782" s="83"/>
      <c r="D782" s="83"/>
      <c r="E782" s="83"/>
      <c r="F782" s="83"/>
      <c r="G782" s="83"/>
      <c r="H782" s="83"/>
      <c r="I782" s="83"/>
      <c r="J782" s="58"/>
      <c r="L782" s="77"/>
      <c r="M782" s="78"/>
      <c r="N782" s="78"/>
      <c r="O782" s="78"/>
      <c r="P782" s="78"/>
      <c r="Q782" s="78"/>
      <c r="R782" s="78"/>
      <c r="S782" s="78"/>
      <c r="T782" s="78"/>
    </row>
    <row r="783">
      <c r="A783" s="82"/>
      <c r="B783" s="83"/>
      <c r="C783" s="83"/>
      <c r="D783" s="83"/>
      <c r="E783" s="83"/>
      <c r="F783" s="83"/>
      <c r="G783" s="83"/>
      <c r="H783" s="83"/>
      <c r="I783" s="83"/>
      <c r="J783" s="58"/>
      <c r="L783" s="77"/>
      <c r="M783" s="78"/>
      <c r="N783" s="78"/>
      <c r="O783" s="78"/>
      <c r="P783" s="78"/>
      <c r="Q783" s="78"/>
      <c r="R783" s="78"/>
      <c r="S783" s="78"/>
      <c r="T783" s="78"/>
    </row>
    <row r="784">
      <c r="A784" s="82"/>
      <c r="B784" s="83"/>
      <c r="C784" s="83"/>
      <c r="D784" s="83"/>
      <c r="E784" s="83"/>
      <c r="F784" s="83"/>
      <c r="G784" s="83"/>
      <c r="H784" s="83"/>
      <c r="I784" s="83"/>
      <c r="J784" s="58"/>
      <c r="L784" s="77"/>
      <c r="M784" s="78"/>
      <c r="N784" s="78"/>
      <c r="O784" s="78"/>
      <c r="P784" s="78"/>
      <c r="Q784" s="78"/>
      <c r="R784" s="78"/>
      <c r="S784" s="78"/>
      <c r="T784" s="78"/>
    </row>
    <row r="785">
      <c r="A785" s="82"/>
      <c r="B785" s="83"/>
      <c r="C785" s="83"/>
      <c r="D785" s="83"/>
      <c r="E785" s="83"/>
      <c r="F785" s="83"/>
      <c r="G785" s="83"/>
      <c r="H785" s="83"/>
      <c r="I785" s="83"/>
      <c r="J785" s="58"/>
      <c r="L785" s="77"/>
      <c r="M785" s="78"/>
      <c r="N785" s="78"/>
      <c r="O785" s="78"/>
      <c r="P785" s="78"/>
      <c r="Q785" s="78"/>
      <c r="R785" s="78"/>
      <c r="S785" s="78"/>
      <c r="T785" s="78"/>
    </row>
    <row r="786">
      <c r="A786" s="82"/>
      <c r="B786" s="83"/>
      <c r="C786" s="83"/>
      <c r="D786" s="83"/>
      <c r="E786" s="83"/>
      <c r="F786" s="83"/>
      <c r="G786" s="83"/>
      <c r="H786" s="83"/>
      <c r="I786" s="83"/>
      <c r="J786" s="58"/>
      <c r="L786" s="77"/>
      <c r="M786" s="78"/>
      <c r="N786" s="78"/>
      <c r="O786" s="78"/>
      <c r="P786" s="78"/>
      <c r="Q786" s="78"/>
      <c r="R786" s="78"/>
      <c r="S786" s="78"/>
      <c r="T786" s="78"/>
    </row>
    <row r="787">
      <c r="A787" s="82"/>
      <c r="B787" s="83"/>
      <c r="C787" s="83"/>
      <c r="D787" s="83"/>
      <c r="E787" s="83"/>
      <c r="F787" s="83"/>
      <c r="G787" s="83"/>
      <c r="H787" s="83"/>
      <c r="I787" s="83"/>
      <c r="J787" s="58"/>
      <c r="L787" s="77"/>
      <c r="M787" s="78"/>
      <c r="N787" s="78"/>
      <c r="O787" s="78"/>
      <c r="P787" s="78"/>
      <c r="Q787" s="78"/>
      <c r="R787" s="78"/>
      <c r="S787" s="78"/>
      <c r="T787" s="78"/>
    </row>
    <row r="788">
      <c r="A788" s="82"/>
      <c r="B788" s="83"/>
      <c r="C788" s="83"/>
      <c r="D788" s="83"/>
      <c r="E788" s="83"/>
      <c r="F788" s="83"/>
      <c r="G788" s="83"/>
      <c r="H788" s="83"/>
      <c r="I788" s="83"/>
      <c r="J788" s="58"/>
      <c r="L788" s="77"/>
      <c r="M788" s="78"/>
      <c r="N788" s="78"/>
      <c r="O788" s="78"/>
      <c r="P788" s="78"/>
      <c r="Q788" s="78"/>
      <c r="R788" s="78"/>
      <c r="S788" s="78"/>
      <c r="T788" s="78"/>
    </row>
    <row r="789">
      <c r="A789" s="82"/>
      <c r="B789" s="83"/>
      <c r="C789" s="83"/>
      <c r="D789" s="83"/>
      <c r="E789" s="83"/>
      <c r="F789" s="83"/>
      <c r="G789" s="83"/>
      <c r="H789" s="83"/>
      <c r="I789" s="83"/>
      <c r="J789" s="58"/>
      <c r="L789" s="77"/>
      <c r="M789" s="78"/>
      <c r="N789" s="78"/>
      <c r="O789" s="78"/>
      <c r="P789" s="78"/>
      <c r="Q789" s="78"/>
      <c r="R789" s="78"/>
      <c r="S789" s="78"/>
      <c r="T789" s="78"/>
    </row>
    <row r="790">
      <c r="A790" s="82"/>
      <c r="B790" s="83"/>
      <c r="C790" s="83"/>
      <c r="D790" s="83"/>
      <c r="E790" s="83"/>
      <c r="F790" s="83"/>
      <c r="G790" s="83"/>
      <c r="H790" s="83"/>
      <c r="I790" s="83"/>
      <c r="J790" s="58"/>
      <c r="L790" s="77"/>
      <c r="M790" s="78"/>
      <c r="N790" s="78"/>
      <c r="O790" s="78"/>
      <c r="P790" s="78"/>
      <c r="Q790" s="78"/>
      <c r="R790" s="78"/>
      <c r="S790" s="78"/>
      <c r="T790" s="78"/>
    </row>
    <row r="791">
      <c r="A791" s="82"/>
      <c r="B791" s="83"/>
      <c r="C791" s="83"/>
      <c r="D791" s="83"/>
      <c r="E791" s="83"/>
      <c r="F791" s="83"/>
      <c r="G791" s="83"/>
      <c r="H791" s="83"/>
      <c r="I791" s="83"/>
      <c r="J791" s="58"/>
      <c r="L791" s="77"/>
      <c r="M791" s="78"/>
      <c r="N791" s="78"/>
      <c r="O791" s="78"/>
      <c r="P791" s="78"/>
      <c r="Q791" s="78"/>
      <c r="R791" s="78"/>
      <c r="S791" s="78"/>
      <c r="T791" s="78"/>
    </row>
    <row r="792">
      <c r="A792" s="82"/>
      <c r="B792" s="83"/>
      <c r="C792" s="83"/>
      <c r="D792" s="83"/>
      <c r="E792" s="83"/>
      <c r="F792" s="83"/>
      <c r="G792" s="83"/>
      <c r="H792" s="83"/>
      <c r="I792" s="83"/>
      <c r="J792" s="58"/>
      <c r="L792" s="77"/>
      <c r="M792" s="78"/>
      <c r="N792" s="78"/>
      <c r="O792" s="78"/>
      <c r="P792" s="78"/>
      <c r="Q792" s="78"/>
      <c r="R792" s="78"/>
      <c r="S792" s="78"/>
      <c r="T792" s="78"/>
    </row>
    <row r="793">
      <c r="A793" s="82"/>
      <c r="B793" s="83"/>
      <c r="C793" s="83"/>
      <c r="D793" s="83"/>
      <c r="E793" s="83"/>
      <c r="F793" s="83"/>
      <c r="G793" s="83"/>
      <c r="H793" s="83"/>
      <c r="I793" s="83"/>
      <c r="J793" s="58"/>
      <c r="L793" s="77"/>
      <c r="M793" s="78"/>
      <c r="N793" s="78"/>
      <c r="O793" s="78"/>
      <c r="P793" s="78"/>
      <c r="Q793" s="78"/>
      <c r="R793" s="78"/>
      <c r="S793" s="78"/>
      <c r="T793" s="78"/>
    </row>
    <row r="794">
      <c r="A794" s="82"/>
      <c r="B794" s="83"/>
      <c r="C794" s="83"/>
      <c r="D794" s="83"/>
      <c r="E794" s="83"/>
      <c r="F794" s="83"/>
      <c r="G794" s="83"/>
      <c r="H794" s="83"/>
      <c r="I794" s="83"/>
      <c r="J794" s="58"/>
      <c r="L794" s="77"/>
      <c r="M794" s="78"/>
      <c r="N794" s="78"/>
      <c r="O794" s="78"/>
      <c r="P794" s="78"/>
      <c r="Q794" s="78"/>
      <c r="R794" s="78"/>
      <c r="S794" s="78"/>
      <c r="T794" s="78"/>
    </row>
    <row r="795">
      <c r="A795" s="82"/>
      <c r="B795" s="83"/>
      <c r="C795" s="83"/>
      <c r="D795" s="83"/>
      <c r="E795" s="83"/>
      <c r="F795" s="83"/>
      <c r="G795" s="83"/>
      <c r="H795" s="83"/>
      <c r="I795" s="83"/>
      <c r="J795" s="58"/>
      <c r="L795" s="77"/>
      <c r="M795" s="78"/>
      <c r="N795" s="78"/>
      <c r="O795" s="78"/>
      <c r="P795" s="78"/>
      <c r="Q795" s="78"/>
      <c r="R795" s="78"/>
      <c r="S795" s="78"/>
      <c r="T795" s="78"/>
    </row>
    <row r="796">
      <c r="A796" s="82"/>
      <c r="B796" s="83"/>
      <c r="C796" s="83"/>
      <c r="D796" s="83"/>
      <c r="E796" s="83"/>
      <c r="F796" s="83"/>
      <c r="G796" s="83"/>
      <c r="H796" s="83"/>
      <c r="I796" s="83"/>
      <c r="J796" s="58"/>
      <c r="L796" s="77"/>
      <c r="M796" s="78"/>
      <c r="N796" s="78"/>
      <c r="O796" s="78"/>
      <c r="P796" s="78"/>
      <c r="Q796" s="78"/>
      <c r="R796" s="78"/>
      <c r="S796" s="78"/>
      <c r="T796" s="78"/>
    </row>
    <row r="797">
      <c r="A797" s="82"/>
      <c r="B797" s="83"/>
      <c r="C797" s="83"/>
      <c r="D797" s="83"/>
      <c r="E797" s="83"/>
      <c r="F797" s="83"/>
      <c r="G797" s="83"/>
      <c r="H797" s="83"/>
      <c r="I797" s="83"/>
      <c r="J797" s="58"/>
      <c r="L797" s="77"/>
      <c r="M797" s="78"/>
      <c r="N797" s="78"/>
      <c r="O797" s="78"/>
      <c r="P797" s="78"/>
      <c r="Q797" s="78"/>
      <c r="R797" s="78"/>
      <c r="S797" s="78"/>
      <c r="T797" s="78"/>
    </row>
    <row r="798">
      <c r="A798" s="82"/>
      <c r="B798" s="83"/>
      <c r="C798" s="83"/>
      <c r="D798" s="83"/>
      <c r="E798" s="83"/>
      <c r="F798" s="83"/>
      <c r="G798" s="83"/>
      <c r="H798" s="83"/>
      <c r="I798" s="83"/>
      <c r="J798" s="58"/>
      <c r="L798" s="77"/>
      <c r="M798" s="78"/>
      <c r="N798" s="78"/>
      <c r="O798" s="78"/>
      <c r="P798" s="78"/>
      <c r="Q798" s="78"/>
      <c r="R798" s="78"/>
      <c r="S798" s="78"/>
      <c r="T798" s="78"/>
    </row>
    <row r="799">
      <c r="A799" s="82"/>
      <c r="B799" s="83"/>
      <c r="C799" s="83"/>
      <c r="D799" s="83"/>
      <c r="E799" s="83"/>
      <c r="F799" s="83"/>
      <c r="G799" s="83"/>
      <c r="H799" s="83"/>
      <c r="I799" s="83"/>
      <c r="J799" s="58"/>
      <c r="L799" s="77"/>
      <c r="M799" s="78"/>
      <c r="N799" s="78"/>
      <c r="O799" s="78"/>
      <c r="P799" s="78"/>
      <c r="Q799" s="78"/>
      <c r="R799" s="78"/>
      <c r="S799" s="78"/>
      <c r="T799" s="78"/>
    </row>
    <row r="800">
      <c r="A800" s="82"/>
      <c r="B800" s="83"/>
      <c r="C800" s="83"/>
      <c r="D800" s="83"/>
      <c r="E800" s="83"/>
      <c r="F800" s="83"/>
      <c r="G800" s="83"/>
      <c r="H800" s="83"/>
      <c r="I800" s="83"/>
      <c r="J800" s="58"/>
      <c r="L800" s="77"/>
      <c r="M800" s="78"/>
      <c r="N800" s="78"/>
      <c r="O800" s="78"/>
      <c r="P800" s="78"/>
      <c r="Q800" s="78"/>
      <c r="R800" s="78"/>
      <c r="S800" s="78"/>
      <c r="T800" s="78"/>
    </row>
    <row r="801">
      <c r="A801" s="82"/>
      <c r="B801" s="83"/>
      <c r="C801" s="83"/>
      <c r="D801" s="83"/>
      <c r="E801" s="83"/>
      <c r="F801" s="83"/>
      <c r="G801" s="83"/>
      <c r="H801" s="83"/>
      <c r="I801" s="83"/>
      <c r="J801" s="58"/>
      <c r="L801" s="77"/>
      <c r="M801" s="78"/>
      <c r="N801" s="78"/>
      <c r="O801" s="78"/>
      <c r="P801" s="78"/>
      <c r="Q801" s="78"/>
      <c r="R801" s="78"/>
      <c r="S801" s="78"/>
      <c r="T801" s="78"/>
    </row>
    <row r="802">
      <c r="A802" s="82"/>
      <c r="B802" s="83"/>
      <c r="C802" s="83"/>
      <c r="D802" s="83"/>
      <c r="E802" s="83"/>
      <c r="F802" s="83"/>
      <c r="G802" s="83"/>
      <c r="H802" s="83"/>
      <c r="I802" s="83"/>
      <c r="J802" s="58"/>
      <c r="L802" s="77"/>
      <c r="M802" s="78"/>
      <c r="N802" s="78"/>
      <c r="O802" s="78"/>
      <c r="P802" s="78"/>
      <c r="Q802" s="78"/>
      <c r="R802" s="78"/>
      <c r="S802" s="78"/>
      <c r="T802" s="78"/>
    </row>
    <row r="803">
      <c r="A803" s="82"/>
      <c r="B803" s="83"/>
      <c r="C803" s="83"/>
      <c r="D803" s="83"/>
      <c r="E803" s="83"/>
      <c r="F803" s="83"/>
      <c r="G803" s="83"/>
      <c r="H803" s="83"/>
      <c r="I803" s="83"/>
      <c r="J803" s="58"/>
      <c r="L803" s="77"/>
      <c r="M803" s="78"/>
      <c r="N803" s="78"/>
      <c r="O803" s="78"/>
      <c r="P803" s="78"/>
      <c r="Q803" s="78"/>
      <c r="R803" s="78"/>
      <c r="S803" s="78"/>
      <c r="T803" s="78"/>
    </row>
    <row r="804">
      <c r="A804" s="82"/>
      <c r="B804" s="83"/>
      <c r="C804" s="83"/>
      <c r="D804" s="83"/>
      <c r="E804" s="83"/>
      <c r="F804" s="83"/>
      <c r="G804" s="83"/>
      <c r="H804" s="83"/>
      <c r="I804" s="83"/>
      <c r="J804" s="58"/>
      <c r="L804" s="77"/>
      <c r="M804" s="78"/>
      <c r="N804" s="78"/>
      <c r="O804" s="78"/>
      <c r="P804" s="78"/>
      <c r="Q804" s="78"/>
      <c r="R804" s="78"/>
      <c r="S804" s="78"/>
      <c r="T804" s="78"/>
    </row>
    <row r="805">
      <c r="A805" s="82"/>
      <c r="B805" s="83"/>
      <c r="C805" s="83"/>
      <c r="D805" s="83"/>
      <c r="E805" s="83"/>
      <c r="F805" s="83"/>
      <c r="G805" s="83"/>
      <c r="H805" s="83"/>
      <c r="I805" s="83"/>
      <c r="J805" s="58"/>
      <c r="L805" s="77"/>
      <c r="M805" s="78"/>
      <c r="N805" s="78"/>
      <c r="O805" s="78"/>
      <c r="P805" s="78"/>
      <c r="Q805" s="78"/>
      <c r="R805" s="78"/>
      <c r="S805" s="78"/>
      <c r="T805" s="78"/>
    </row>
    <row r="806">
      <c r="A806" s="82"/>
      <c r="B806" s="83"/>
      <c r="C806" s="83"/>
      <c r="D806" s="83"/>
      <c r="E806" s="83"/>
      <c r="F806" s="83"/>
      <c r="G806" s="83"/>
      <c r="H806" s="83"/>
      <c r="I806" s="83"/>
      <c r="J806" s="58"/>
      <c r="L806" s="77"/>
      <c r="M806" s="78"/>
      <c r="N806" s="78"/>
      <c r="O806" s="78"/>
      <c r="P806" s="78"/>
      <c r="Q806" s="78"/>
      <c r="R806" s="78"/>
      <c r="S806" s="78"/>
      <c r="T806" s="78"/>
    </row>
    <row r="807">
      <c r="A807" s="82"/>
      <c r="B807" s="83"/>
      <c r="C807" s="83"/>
      <c r="D807" s="83"/>
      <c r="E807" s="83"/>
      <c r="F807" s="83"/>
      <c r="G807" s="83"/>
      <c r="H807" s="83"/>
      <c r="I807" s="83"/>
      <c r="J807" s="58"/>
      <c r="L807" s="77"/>
      <c r="M807" s="78"/>
      <c r="N807" s="78"/>
      <c r="O807" s="78"/>
      <c r="P807" s="78"/>
      <c r="Q807" s="78"/>
      <c r="R807" s="78"/>
      <c r="S807" s="78"/>
      <c r="T807" s="78"/>
    </row>
    <row r="808">
      <c r="A808" s="82"/>
      <c r="B808" s="83"/>
      <c r="C808" s="83"/>
      <c r="D808" s="83"/>
      <c r="E808" s="83"/>
      <c r="F808" s="83"/>
      <c r="G808" s="83"/>
      <c r="H808" s="83"/>
      <c r="I808" s="83"/>
      <c r="J808" s="58"/>
      <c r="L808" s="77"/>
      <c r="M808" s="78"/>
      <c r="N808" s="78"/>
      <c r="O808" s="78"/>
      <c r="P808" s="78"/>
      <c r="Q808" s="78"/>
      <c r="R808" s="78"/>
      <c r="S808" s="78"/>
      <c r="T808" s="78"/>
    </row>
    <row r="809">
      <c r="A809" s="82"/>
      <c r="B809" s="83"/>
      <c r="C809" s="83"/>
      <c r="D809" s="83"/>
      <c r="E809" s="83"/>
      <c r="F809" s="83"/>
      <c r="G809" s="83"/>
      <c r="H809" s="83"/>
      <c r="I809" s="83"/>
      <c r="J809" s="58"/>
      <c r="L809" s="77"/>
      <c r="M809" s="78"/>
      <c r="N809" s="78"/>
      <c r="O809" s="78"/>
      <c r="P809" s="78"/>
      <c r="Q809" s="78"/>
      <c r="R809" s="78"/>
      <c r="S809" s="78"/>
      <c r="T809" s="78"/>
    </row>
    <row r="810">
      <c r="A810" s="82"/>
      <c r="B810" s="83"/>
      <c r="C810" s="83"/>
      <c r="D810" s="83"/>
      <c r="E810" s="83"/>
      <c r="F810" s="83"/>
      <c r="G810" s="83"/>
      <c r="H810" s="83"/>
      <c r="I810" s="83"/>
      <c r="J810" s="58"/>
      <c r="L810" s="77"/>
      <c r="M810" s="78"/>
      <c r="N810" s="78"/>
      <c r="O810" s="78"/>
      <c r="P810" s="78"/>
      <c r="Q810" s="78"/>
      <c r="R810" s="78"/>
      <c r="S810" s="78"/>
      <c r="T810" s="78"/>
    </row>
    <row r="811">
      <c r="A811" s="82"/>
      <c r="B811" s="83"/>
      <c r="C811" s="83"/>
      <c r="D811" s="83"/>
      <c r="E811" s="83"/>
      <c r="F811" s="83"/>
      <c r="G811" s="83"/>
      <c r="H811" s="83"/>
      <c r="I811" s="83"/>
      <c r="J811" s="58"/>
      <c r="L811" s="77"/>
      <c r="M811" s="78"/>
      <c r="N811" s="78"/>
      <c r="O811" s="78"/>
      <c r="P811" s="78"/>
      <c r="Q811" s="78"/>
      <c r="R811" s="78"/>
      <c r="S811" s="78"/>
      <c r="T811" s="78"/>
    </row>
    <row r="812">
      <c r="A812" s="82"/>
      <c r="B812" s="83"/>
      <c r="C812" s="83"/>
      <c r="D812" s="83"/>
      <c r="E812" s="83"/>
      <c r="F812" s="83"/>
      <c r="G812" s="83"/>
      <c r="H812" s="83"/>
      <c r="I812" s="83"/>
      <c r="J812" s="58"/>
      <c r="L812" s="77"/>
      <c r="M812" s="78"/>
      <c r="N812" s="78"/>
      <c r="O812" s="78"/>
      <c r="P812" s="78"/>
      <c r="Q812" s="78"/>
      <c r="R812" s="78"/>
      <c r="S812" s="78"/>
      <c r="T812" s="78"/>
    </row>
    <row r="813">
      <c r="A813" s="82"/>
      <c r="B813" s="83"/>
      <c r="C813" s="83"/>
      <c r="D813" s="83"/>
      <c r="E813" s="83"/>
      <c r="F813" s="83"/>
      <c r="G813" s="83"/>
      <c r="H813" s="83"/>
      <c r="I813" s="83"/>
      <c r="J813" s="58"/>
      <c r="L813" s="77"/>
      <c r="M813" s="78"/>
      <c r="N813" s="78"/>
      <c r="O813" s="78"/>
      <c r="P813" s="78"/>
      <c r="Q813" s="78"/>
      <c r="R813" s="78"/>
      <c r="S813" s="78"/>
      <c r="T813" s="78"/>
    </row>
    <row r="814">
      <c r="A814" s="82"/>
      <c r="B814" s="83"/>
      <c r="C814" s="83"/>
      <c r="D814" s="83"/>
      <c r="E814" s="83"/>
      <c r="F814" s="83"/>
      <c r="G814" s="83"/>
      <c r="H814" s="83"/>
      <c r="I814" s="83"/>
      <c r="J814" s="58"/>
      <c r="L814" s="77"/>
      <c r="M814" s="78"/>
      <c r="N814" s="78"/>
      <c r="O814" s="78"/>
      <c r="P814" s="78"/>
      <c r="Q814" s="78"/>
      <c r="R814" s="78"/>
      <c r="S814" s="78"/>
      <c r="T814" s="78"/>
    </row>
    <row r="815">
      <c r="A815" s="82"/>
      <c r="B815" s="83"/>
      <c r="C815" s="83"/>
      <c r="D815" s="83"/>
      <c r="E815" s="83"/>
      <c r="F815" s="83"/>
      <c r="G815" s="83"/>
      <c r="H815" s="83"/>
      <c r="I815" s="83"/>
      <c r="J815" s="58"/>
      <c r="L815" s="77"/>
      <c r="M815" s="78"/>
      <c r="N815" s="78"/>
      <c r="O815" s="78"/>
      <c r="P815" s="78"/>
      <c r="Q815" s="78"/>
      <c r="R815" s="78"/>
      <c r="S815" s="78"/>
      <c r="T815" s="78"/>
    </row>
    <row r="816">
      <c r="A816" s="82"/>
      <c r="B816" s="83"/>
      <c r="C816" s="83"/>
      <c r="D816" s="83"/>
      <c r="E816" s="83"/>
      <c r="F816" s="83"/>
      <c r="G816" s="83"/>
      <c r="H816" s="83"/>
      <c r="I816" s="83"/>
      <c r="J816" s="58"/>
      <c r="L816" s="40"/>
      <c r="M816" s="40"/>
      <c r="N816" s="40"/>
      <c r="O816" s="40"/>
      <c r="P816" s="40"/>
      <c r="Q816" s="40"/>
      <c r="R816" s="40"/>
      <c r="S816" s="40"/>
      <c r="T816" s="40"/>
    </row>
    <row r="817">
      <c r="A817" s="82"/>
      <c r="B817" s="83"/>
      <c r="C817" s="83"/>
      <c r="D817" s="83"/>
      <c r="E817" s="83"/>
      <c r="F817" s="83"/>
      <c r="G817" s="83"/>
      <c r="H817" s="83"/>
      <c r="I817" s="83"/>
      <c r="J817" s="58"/>
      <c r="L817" s="77"/>
      <c r="M817" s="78"/>
      <c r="N817" s="78"/>
      <c r="O817" s="78"/>
      <c r="P817" s="78"/>
      <c r="Q817" s="78"/>
      <c r="R817" s="78"/>
      <c r="S817" s="78"/>
      <c r="T817" s="78"/>
    </row>
    <row r="818">
      <c r="A818" s="82"/>
      <c r="B818" s="83"/>
      <c r="C818" s="83"/>
      <c r="D818" s="83"/>
      <c r="E818" s="83"/>
      <c r="F818" s="83"/>
      <c r="G818" s="83"/>
      <c r="H818" s="83"/>
      <c r="I818" s="83"/>
      <c r="J818" s="58"/>
      <c r="L818" s="77"/>
      <c r="M818" s="78"/>
      <c r="N818" s="78"/>
      <c r="O818" s="78"/>
      <c r="P818" s="78"/>
      <c r="Q818" s="78"/>
      <c r="R818" s="78"/>
      <c r="S818" s="78"/>
      <c r="T818" s="78"/>
    </row>
    <row r="819">
      <c r="A819" s="82"/>
      <c r="B819" s="83"/>
      <c r="C819" s="83"/>
      <c r="D819" s="83"/>
      <c r="E819" s="83"/>
      <c r="F819" s="83"/>
      <c r="G819" s="83"/>
      <c r="H819" s="83"/>
      <c r="I819" s="83"/>
      <c r="J819" s="58"/>
      <c r="L819" s="77"/>
      <c r="M819" s="78"/>
      <c r="N819" s="78"/>
      <c r="O819" s="78"/>
      <c r="P819" s="78"/>
      <c r="Q819" s="78"/>
      <c r="R819" s="78"/>
      <c r="S819" s="78"/>
      <c r="T819" s="78"/>
    </row>
    <row r="820">
      <c r="A820" s="82"/>
      <c r="B820" s="83"/>
      <c r="C820" s="83"/>
      <c r="D820" s="83"/>
      <c r="E820" s="83"/>
      <c r="F820" s="83"/>
      <c r="G820" s="83"/>
      <c r="H820" s="83"/>
      <c r="I820" s="83"/>
      <c r="J820" s="58"/>
      <c r="L820" s="77"/>
      <c r="M820" s="78"/>
      <c r="N820" s="78"/>
      <c r="O820" s="78"/>
      <c r="P820" s="78"/>
      <c r="Q820" s="78"/>
      <c r="R820" s="78"/>
      <c r="S820" s="78"/>
      <c r="T820" s="78"/>
    </row>
    <row r="821">
      <c r="A821" s="82"/>
      <c r="B821" s="83"/>
      <c r="C821" s="83"/>
      <c r="D821" s="83"/>
      <c r="E821" s="83"/>
      <c r="F821" s="83"/>
      <c r="G821" s="83"/>
      <c r="H821" s="83"/>
      <c r="I821" s="83"/>
      <c r="J821" s="58"/>
      <c r="L821" s="77"/>
      <c r="M821" s="78"/>
      <c r="N821" s="78"/>
      <c r="O821" s="78"/>
      <c r="P821" s="78"/>
      <c r="Q821" s="78"/>
      <c r="R821" s="78"/>
      <c r="S821" s="78"/>
      <c r="T821" s="78"/>
    </row>
    <row r="822">
      <c r="A822" s="82"/>
      <c r="B822" s="83"/>
      <c r="C822" s="83"/>
      <c r="D822" s="83"/>
      <c r="E822" s="83"/>
      <c r="F822" s="83"/>
      <c r="G822" s="83"/>
      <c r="H822" s="83"/>
      <c r="I822" s="83"/>
      <c r="J822" s="58"/>
      <c r="L822" s="77"/>
      <c r="M822" s="78"/>
      <c r="N822" s="78"/>
      <c r="O822" s="78"/>
      <c r="P822" s="78"/>
      <c r="Q822" s="78"/>
      <c r="R822" s="78"/>
      <c r="S822" s="78"/>
      <c r="T822" s="78"/>
    </row>
    <row r="823">
      <c r="A823" s="82"/>
      <c r="B823" s="83"/>
      <c r="C823" s="83"/>
      <c r="D823" s="83"/>
      <c r="E823" s="83"/>
      <c r="F823" s="83"/>
      <c r="G823" s="83"/>
      <c r="H823" s="83"/>
      <c r="I823" s="83"/>
      <c r="J823" s="58"/>
      <c r="L823" s="77"/>
      <c r="M823" s="78"/>
      <c r="N823" s="78"/>
      <c r="O823" s="78"/>
      <c r="P823" s="78"/>
      <c r="Q823" s="78"/>
      <c r="R823" s="78"/>
      <c r="S823" s="78"/>
      <c r="T823" s="78"/>
    </row>
    <row r="824">
      <c r="A824" s="82"/>
      <c r="B824" s="83"/>
      <c r="C824" s="83"/>
      <c r="D824" s="83"/>
      <c r="E824" s="83"/>
      <c r="F824" s="83"/>
      <c r="G824" s="83"/>
      <c r="H824" s="83"/>
      <c r="I824" s="83"/>
      <c r="J824" s="58"/>
      <c r="L824" s="77"/>
      <c r="M824" s="78"/>
      <c r="N824" s="78"/>
      <c r="O824" s="78"/>
      <c r="P824" s="78"/>
      <c r="Q824" s="78"/>
      <c r="R824" s="78"/>
      <c r="S824" s="78"/>
      <c r="T824" s="78"/>
    </row>
    <row r="825">
      <c r="A825" s="82"/>
      <c r="B825" s="83"/>
      <c r="C825" s="83"/>
      <c r="D825" s="83"/>
      <c r="E825" s="83"/>
      <c r="F825" s="83"/>
      <c r="G825" s="83"/>
      <c r="H825" s="83"/>
      <c r="I825" s="83"/>
      <c r="J825" s="58"/>
      <c r="L825" s="77"/>
      <c r="M825" s="78"/>
      <c r="N825" s="78"/>
      <c r="O825" s="78"/>
      <c r="P825" s="78"/>
      <c r="Q825" s="78"/>
      <c r="R825" s="78"/>
      <c r="S825" s="78"/>
      <c r="T825" s="78"/>
    </row>
    <row r="826">
      <c r="A826" s="82"/>
      <c r="B826" s="83"/>
      <c r="C826" s="83"/>
      <c r="D826" s="83"/>
      <c r="E826" s="83"/>
      <c r="F826" s="83"/>
      <c r="G826" s="83"/>
      <c r="H826" s="83"/>
      <c r="I826" s="83"/>
      <c r="J826" s="58"/>
      <c r="L826" s="77"/>
      <c r="M826" s="78"/>
      <c r="N826" s="78"/>
      <c r="O826" s="78"/>
      <c r="P826" s="78"/>
      <c r="Q826" s="78"/>
      <c r="R826" s="78"/>
      <c r="S826" s="78"/>
      <c r="T826" s="78"/>
    </row>
    <row r="827">
      <c r="A827" s="82"/>
      <c r="B827" s="83"/>
      <c r="C827" s="83"/>
      <c r="D827" s="83"/>
      <c r="E827" s="83"/>
      <c r="F827" s="83"/>
      <c r="G827" s="83"/>
      <c r="H827" s="83"/>
      <c r="I827" s="83"/>
      <c r="J827" s="58"/>
      <c r="L827" s="77"/>
      <c r="M827" s="78"/>
      <c r="N827" s="78"/>
      <c r="O827" s="78"/>
      <c r="P827" s="78"/>
      <c r="Q827" s="78"/>
      <c r="R827" s="78"/>
      <c r="S827" s="78"/>
      <c r="T827" s="78"/>
    </row>
    <row r="828">
      <c r="A828" s="82"/>
      <c r="B828" s="83"/>
      <c r="C828" s="83"/>
      <c r="D828" s="83"/>
      <c r="E828" s="83"/>
      <c r="F828" s="83"/>
      <c r="G828" s="83"/>
      <c r="H828" s="83"/>
      <c r="I828" s="83"/>
      <c r="J828" s="58"/>
      <c r="L828" s="77"/>
      <c r="M828" s="78"/>
      <c r="N828" s="78"/>
      <c r="O828" s="78"/>
      <c r="P828" s="78"/>
      <c r="Q828" s="78"/>
      <c r="R828" s="78"/>
      <c r="S828" s="78"/>
      <c r="T828" s="78"/>
    </row>
    <row r="829">
      <c r="A829" s="82"/>
      <c r="B829" s="83"/>
      <c r="C829" s="83"/>
      <c r="D829" s="83"/>
      <c r="E829" s="83"/>
      <c r="F829" s="83"/>
      <c r="G829" s="83"/>
      <c r="H829" s="83"/>
      <c r="I829" s="83"/>
      <c r="J829" s="58"/>
      <c r="L829" s="77"/>
      <c r="M829" s="78"/>
      <c r="N829" s="78"/>
      <c r="O829" s="78"/>
      <c r="P829" s="78"/>
      <c r="Q829" s="78"/>
      <c r="R829" s="78"/>
      <c r="S829" s="78"/>
      <c r="T829" s="78"/>
    </row>
    <row r="830">
      <c r="A830" s="82"/>
      <c r="B830" s="83"/>
      <c r="C830" s="83"/>
      <c r="D830" s="83"/>
      <c r="E830" s="83"/>
      <c r="F830" s="83"/>
      <c r="G830" s="83"/>
      <c r="H830" s="83"/>
      <c r="I830" s="83"/>
      <c r="J830" s="58"/>
      <c r="L830" s="77"/>
      <c r="M830" s="78"/>
      <c r="N830" s="78"/>
      <c r="O830" s="78"/>
      <c r="P830" s="78"/>
      <c r="Q830" s="78"/>
      <c r="R830" s="78"/>
      <c r="S830" s="78"/>
      <c r="T830" s="78"/>
    </row>
    <row r="831">
      <c r="A831" s="82"/>
      <c r="B831" s="83"/>
      <c r="C831" s="83"/>
      <c r="D831" s="83"/>
      <c r="E831" s="83"/>
      <c r="F831" s="83"/>
      <c r="G831" s="83"/>
      <c r="H831" s="83"/>
      <c r="I831" s="83"/>
      <c r="J831" s="58"/>
      <c r="L831" s="77"/>
      <c r="M831" s="78"/>
      <c r="N831" s="78"/>
      <c r="O831" s="78"/>
      <c r="P831" s="78"/>
      <c r="Q831" s="78"/>
      <c r="R831" s="78"/>
      <c r="S831" s="78"/>
      <c r="T831" s="78"/>
    </row>
    <row r="832">
      <c r="A832" s="82"/>
      <c r="B832" s="83"/>
      <c r="C832" s="83"/>
      <c r="D832" s="83"/>
      <c r="E832" s="83"/>
      <c r="F832" s="83"/>
      <c r="G832" s="83"/>
      <c r="H832" s="83"/>
      <c r="I832" s="83"/>
      <c r="J832" s="58"/>
      <c r="L832" s="77"/>
      <c r="M832" s="78"/>
      <c r="N832" s="78"/>
      <c r="O832" s="78"/>
      <c r="P832" s="78"/>
      <c r="Q832" s="78"/>
      <c r="R832" s="78"/>
      <c r="S832" s="78"/>
      <c r="T832" s="78"/>
    </row>
    <row r="833">
      <c r="A833" s="82"/>
      <c r="B833" s="83"/>
      <c r="C833" s="83"/>
      <c r="D833" s="83"/>
      <c r="E833" s="83"/>
      <c r="F833" s="83"/>
      <c r="G833" s="83"/>
      <c r="H833" s="83"/>
      <c r="I833" s="83"/>
      <c r="J833" s="58"/>
      <c r="L833" s="77"/>
      <c r="M833" s="78"/>
      <c r="N833" s="78"/>
      <c r="O833" s="78"/>
      <c r="P833" s="78"/>
      <c r="Q833" s="78"/>
      <c r="R833" s="78"/>
      <c r="S833" s="78"/>
      <c r="T833" s="78"/>
    </row>
    <row r="834">
      <c r="A834" s="82"/>
      <c r="B834" s="83"/>
      <c r="C834" s="83"/>
      <c r="D834" s="83"/>
      <c r="E834" s="83"/>
      <c r="F834" s="83"/>
      <c r="G834" s="83"/>
      <c r="H834" s="83"/>
      <c r="I834" s="83"/>
      <c r="J834" s="58"/>
      <c r="L834" s="77"/>
      <c r="M834" s="78"/>
      <c r="N834" s="78"/>
      <c r="O834" s="78"/>
      <c r="P834" s="78"/>
      <c r="Q834" s="78"/>
      <c r="R834" s="78"/>
      <c r="S834" s="78"/>
      <c r="T834" s="78"/>
    </row>
    <row r="835">
      <c r="A835" s="82"/>
      <c r="B835" s="83"/>
      <c r="C835" s="83"/>
      <c r="D835" s="83"/>
      <c r="E835" s="83"/>
      <c r="F835" s="83"/>
      <c r="G835" s="83"/>
      <c r="H835" s="83"/>
      <c r="I835" s="83"/>
      <c r="J835" s="58"/>
      <c r="L835" s="77"/>
      <c r="M835" s="78"/>
      <c r="N835" s="78"/>
      <c r="O835" s="78"/>
      <c r="P835" s="78"/>
      <c r="Q835" s="78"/>
      <c r="R835" s="78"/>
      <c r="S835" s="78"/>
      <c r="T835" s="78"/>
    </row>
    <row r="836">
      <c r="A836" s="82"/>
      <c r="B836" s="83"/>
      <c r="C836" s="83"/>
      <c r="D836" s="83"/>
      <c r="E836" s="83"/>
      <c r="F836" s="83"/>
      <c r="G836" s="83"/>
      <c r="H836" s="83"/>
      <c r="I836" s="83"/>
      <c r="J836" s="58"/>
      <c r="L836" s="77"/>
      <c r="M836" s="78"/>
      <c r="N836" s="78"/>
      <c r="O836" s="78"/>
      <c r="P836" s="78"/>
      <c r="Q836" s="78"/>
      <c r="R836" s="78"/>
      <c r="S836" s="78"/>
      <c r="T836" s="78"/>
    </row>
    <row r="837">
      <c r="A837" s="82"/>
      <c r="B837" s="83"/>
      <c r="C837" s="83"/>
      <c r="D837" s="83"/>
      <c r="E837" s="83"/>
      <c r="F837" s="83"/>
      <c r="G837" s="83"/>
      <c r="H837" s="83"/>
      <c r="I837" s="83"/>
      <c r="J837" s="58"/>
      <c r="L837" s="77"/>
      <c r="M837" s="78"/>
      <c r="N837" s="78"/>
      <c r="O837" s="78"/>
      <c r="P837" s="78"/>
      <c r="Q837" s="78"/>
      <c r="R837" s="78"/>
      <c r="S837" s="78"/>
      <c r="T837" s="78"/>
    </row>
    <row r="838">
      <c r="A838" s="82"/>
      <c r="B838" s="83"/>
      <c r="C838" s="83"/>
      <c r="D838" s="83"/>
      <c r="E838" s="83"/>
      <c r="F838" s="83"/>
      <c r="G838" s="83"/>
      <c r="H838" s="83"/>
      <c r="I838" s="83"/>
      <c r="J838" s="58"/>
      <c r="L838" s="77"/>
      <c r="M838" s="78"/>
      <c r="N838" s="78"/>
      <c r="O838" s="78"/>
      <c r="P838" s="78"/>
      <c r="Q838" s="78"/>
      <c r="R838" s="78"/>
      <c r="S838" s="78"/>
      <c r="T838" s="78"/>
    </row>
    <row r="839">
      <c r="A839" s="82"/>
      <c r="B839" s="83"/>
      <c r="C839" s="83"/>
      <c r="D839" s="83"/>
      <c r="E839" s="83"/>
      <c r="F839" s="83"/>
      <c r="G839" s="83"/>
      <c r="H839" s="83"/>
      <c r="I839" s="83"/>
      <c r="J839" s="58"/>
      <c r="L839" s="77"/>
      <c r="M839" s="78"/>
      <c r="N839" s="78"/>
      <c r="O839" s="78"/>
      <c r="P839" s="78"/>
      <c r="Q839" s="78"/>
      <c r="R839" s="78"/>
      <c r="S839" s="78"/>
      <c r="T839" s="78"/>
    </row>
    <row r="840">
      <c r="A840" s="82"/>
      <c r="B840" s="83"/>
      <c r="C840" s="83"/>
      <c r="D840" s="83"/>
      <c r="E840" s="83"/>
      <c r="F840" s="83"/>
      <c r="G840" s="83"/>
      <c r="H840" s="83"/>
      <c r="I840" s="83"/>
      <c r="J840" s="58"/>
      <c r="L840" s="77"/>
      <c r="M840" s="78"/>
      <c r="N840" s="78"/>
      <c r="O840" s="78"/>
      <c r="P840" s="78"/>
      <c r="Q840" s="78"/>
      <c r="R840" s="78"/>
      <c r="S840" s="78"/>
      <c r="T840" s="78"/>
    </row>
    <row r="841">
      <c r="A841" s="82"/>
      <c r="B841" s="83"/>
      <c r="C841" s="83"/>
      <c r="D841" s="83"/>
      <c r="E841" s="83"/>
      <c r="F841" s="83"/>
      <c r="G841" s="83"/>
      <c r="H841" s="83"/>
      <c r="I841" s="83"/>
      <c r="J841" s="58"/>
      <c r="L841" s="77"/>
      <c r="M841" s="78"/>
      <c r="N841" s="78"/>
      <c r="O841" s="78"/>
      <c r="P841" s="78"/>
      <c r="Q841" s="78"/>
      <c r="R841" s="78"/>
      <c r="S841" s="78"/>
      <c r="T841" s="78"/>
    </row>
    <row r="842">
      <c r="A842" s="82"/>
      <c r="B842" s="83"/>
      <c r="C842" s="83"/>
      <c r="D842" s="83"/>
      <c r="E842" s="83"/>
      <c r="F842" s="83"/>
      <c r="G842" s="83"/>
      <c r="H842" s="83"/>
      <c r="I842" s="83"/>
      <c r="J842" s="58"/>
      <c r="L842" s="77"/>
      <c r="M842" s="78"/>
      <c r="N842" s="78"/>
      <c r="O842" s="78"/>
      <c r="P842" s="78"/>
      <c r="Q842" s="78"/>
      <c r="R842" s="78"/>
      <c r="S842" s="78"/>
      <c r="T842" s="78"/>
    </row>
    <row r="843">
      <c r="A843" s="82"/>
      <c r="B843" s="83"/>
      <c r="C843" s="83"/>
      <c r="D843" s="83"/>
      <c r="E843" s="83"/>
      <c r="F843" s="83"/>
      <c r="G843" s="83"/>
      <c r="H843" s="83"/>
      <c r="I843" s="83"/>
      <c r="J843" s="58"/>
      <c r="L843" s="77"/>
      <c r="M843" s="78"/>
      <c r="N843" s="78"/>
      <c r="O843" s="78"/>
      <c r="P843" s="78"/>
      <c r="Q843" s="78"/>
      <c r="R843" s="78"/>
      <c r="S843" s="78"/>
      <c r="T843" s="78"/>
    </row>
    <row r="844">
      <c r="A844" s="82"/>
      <c r="B844" s="83"/>
      <c r="C844" s="83"/>
      <c r="D844" s="83"/>
      <c r="E844" s="83"/>
      <c r="F844" s="83"/>
      <c r="G844" s="83"/>
      <c r="H844" s="83"/>
      <c r="I844" s="83"/>
      <c r="J844" s="58"/>
      <c r="L844" s="77"/>
      <c r="M844" s="78"/>
      <c r="N844" s="78"/>
      <c r="O844" s="78"/>
      <c r="P844" s="78"/>
      <c r="Q844" s="78"/>
      <c r="R844" s="78"/>
      <c r="S844" s="78"/>
      <c r="T844" s="78"/>
    </row>
    <row r="845">
      <c r="A845" s="82"/>
      <c r="B845" s="83"/>
      <c r="C845" s="83"/>
      <c r="D845" s="83"/>
      <c r="E845" s="83"/>
      <c r="F845" s="83"/>
      <c r="G845" s="83"/>
      <c r="H845" s="83"/>
      <c r="I845" s="83"/>
      <c r="J845" s="58"/>
      <c r="L845" s="77"/>
      <c r="M845" s="78"/>
      <c r="N845" s="78"/>
      <c r="O845" s="78"/>
      <c r="P845" s="78"/>
      <c r="Q845" s="78"/>
      <c r="R845" s="78"/>
      <c r="S845" s="78"/>
      <c r="T845" s="78"/>
    </row>
    <row r="846">
      <c r="A846" s="82"/>
      <c r="B846" s="83"/>
      <c r="C846" s="83"/>
      <c r="D846" s="83"/>
      <c r="E846" s="83"/>
      <c r="F846" s="83"/>
      <c r="G846" s="83"/>
      <c r="H846" s="83"/>
      <c r="I846" s="83"/>
      <c r="J846" s="58"/>
      <c r="L846" s="77"/>
      <c r="M846" s="78"/>
      <c r="N846" s="78"/>
      <c r="O846" s="78"/>
      <c r="P846" s="78"/>
      <c r="Q846" s="78"/>
      <c r="R846" s="78"/>
      <c r="S846" s="78"/>
      <c r="T846" s="78"/>
    </row>
    <row r="847">
      <c r="A847" s="82"/>
      <c r="B847" s="83"/>
      <c r="C847" s="83"/>
      <c r="D847" s="83"/>
      <c r="E847" s="83"/>
      <c r="F847" s="83"/>
      <c r="G847" s="83"/>
      <c r="H847" s="83"/>
      <c r="I847" s="83"/>
      <c r="J847" s="58"/>
      <c r="L847" s="77"/>
      <c r="M847" s="78"/>
      <c r="N847" s="78"/>
      <c r="O847" s="78"/>
      <c r="P847" s="78"/>
      <c r="Q847" s="78"/>
      <c r="R847" s="78"/>
      <c r="S847" s="78"/>
      <c r="T847" s="78"/>
    </row>
    <row r="848">
      <c r="A848" s="82"/>
      <c r="B848" s="83"/>
      <c r="C848" s="83"/>
      <c r="D848" s="83"/>
      <c r="E848" s="83"/>
      <c r="F848" s="83"/>
      <c r="G848" s="83"/>
      <c r="H848" s="83"/>
      <c r="I848" s="83"/>
      <c r="J848" s="58"/>
      <c r="L848" s="77"/>
      <c r="M848" s="78"/>
      <c r="N848" s="78"/>
      <c r="O848" s="78"/>
      <c r="P848" s="78"/>
      <c r="Q848" s="78"/>
      <c r="R848" s="78"/>
      <c r="S848" s="78"/>
      <c r="T848" s="78"/>
    </row>
    <row r="849">
      <c r="A849" s="82"/>
      <c r="B849" s="83"/>
      <c r="C849" s="83"/>
      <c r="D849" s="83"/>
      <c r="E849" s="83"/>
      <c r="F849" s="83"/>
      <c r="G849" s="83"/>
      <c r="H849" s="83"/>
      <c r="I849" s="83"/>
      <c r="J849" s="58"/>
      <c r="L849" s="77"/>
      <c r="M849" s="78"/>
      <c r="N849" s="78"/>
      <c r="O849" s="78"/>
      <c r="P849" s="78"/>
      <c r="Q849" s="78"/>
      <c r="R849" s="78"/>
      <c r="S849" s="78"/>
      <c r="T849" s="78"/>
    </row>
    <row r="850">
      <c r="A850" s="82"/>
      <c r="B850" s="83"/>
      <c r="C850" s="83"/>
      <c r="D850" s="83"/>
      <c r="E850" s="83"/>
      <c r="F850" s="83"/>
      <c r="G850" s="83"/>
      <c r="H850" s="83"/>
      <c r="I850" s="83"/>
      <c r="J850" s="58"/>
      <c r="L850" s="77"/>
      <c r="M850" s="78"/>
      <c r="N850" s="78"/>
      <c r="O850" s="78"/>
      <c r="P850" s="78"/>
      <c r="Q850" s="78"/>
      <c r="R850" s="78"/>
      <c r="S850" s="78"/>
      <c r="T850" s="78"/>
    </row>
    <row r="851">
      <c r="A851" s="82"/>
      <c r="B851" s="83"/>
      <c r="C851" s="83"/>
      <c r="D851" s="83"/>
      <c r="E851" s="83"/>
      <c r="F851" s="83"/>
      <c r="G851" s="83"/>
      <c r="H851" s="83"/>
      <c r="I851" s="83"/>
      <c r="J851" s="58"/>
      <c r="L851" s="77"/>
      <c r="M851" s="78"/>
      <c r="N851" s="78"/>
      <c r="O851" s="78"/>
      <c r="P851" s="78"/>
      <c r="Q851" s="78"/>
      <c r="R851" s="78"/>
      <c r="S851" s="78"/>
      <c r="T851" s="78"/>
    </row>
    <row r="852">
      <c r="A852" s="82"/>
      <c r="B852" s="83"/>
      <c r="C852" s="83"/>
      <c r="D852" s="83"/>
      <c r="E852" s="83"/>
      <c r="F852" s="83"/>
      <c r="G852" s="83"/>
      <c r="H852" s="83"/>
      <c r="I852" s="83"/>
      <c r="J852" s="58"/>
      <c r="L852" s="77"/>
      <c r="M852" s="78"/>
      <c r="N852" s="78"/>
      <c r="O852" s="78"/>
      <c r="P852" s="78"/>
      <c r="Q852" s="78"/>
      <c r="R852" s="78"/>
      <c r="S852" s="78"/>
      <c r="T852" s="78"/>
    </row>
    <row r="853">
      <c r="A853" s="82"/>
      <c r="B853" s="83"/>
      <c r="C853" s="83"/>
      <c r="D853" s="83"/>
      <c r="E853" s="83"/>
      <c r="F853" s="83"/>
      <c r="G853" s="83"/>
      <c r="H853" s="83"/>
      <c r="I853" s="83"/>
      <c r="J853" s="58"/>
      <c r="L853" s="40"/>
      <c r="M853" s="40"/>
      <c r="N853" s="40"/>
      <c r="O853" s="40"/>
      <c r="P853" s="40"/>
      <c r="Q853" s="40"/>
      <c r="R853" s="40"/>
      <c r="S853" s="40"/>
      <c r="T853" s="40"/>
    </row>
    <row r="854">
      <c r="A854" s="82"/>
      <c r="B854" s="83"/>
      <c r="C854" s="83"/>
      <c r="D854" s="83"/>
      <c r="E854" s="83"/>
      <c r="F854" s="83"/>
      <c r="G854" s="83"/>
      <c r="H854" s="83"/>
      <c r="I854" s="83"/>
      <c r="J854" s="58"/>
      <c r="L854" s="77"/>
      <c r="M854" s="78"/>
      <c r="N854" s="78"/>
      <c r="O854" s="78"/>
      <c r="P854" s="78"/>
      <c r="Q854" s="78"/>
      <c r="R854" s="78"/>
      <c r="S854" s="78"/>
      <c r="T854" s="78"/>
    </row>
    <row r="855">
      <c r="A855" s="82"/>
      <c r="B855" s="83"/>
      <c r="C855" s="83"/>
      <c r="D855" s="83"/>
      <c r="E855" s="83"/>
      <c r="F855" s="83"/>
      <c r="G855" s="83"/>
      <c r="H855" s="83"/>
      <c r="I855" s="83"/>
      <c r="J855" s="58"/>
      <c r="L855" s="77"/>
      <c r="M855" s="78"/>
      <c r="N855" s="78"/>
      <c r="O855" s="78"/>
      <c r="P855" s="78"/>
      <c r="Q855" s="78"/>
      <c r="R855" s="78"/>
      <c r="S855" s="78"/>
      <c r="T855" s="78"/>
    </row>
    <row r="856">
      <c r="A856" s="82"/>
      <c r="B856" s="83"/>
      <c r="C856" s="83"/>
      <c r="D856" s="83"/>
      <c r="E856" s="83"/>
      <c r="F856" s="83"/>
      <c r="G856" s="83"/>
      <c r="H856" s="83"/>
      <c r="I856" s="83"/>
      <c r="J856" s="58"/>
      <c r="L856" s="77"/>
      <c r="M856" s="78"/>
      <c r="N856" s="78"/>
      <c r="O856" s="78"/>
      <c r="P856" s="78"/>
      <c r="Q856" s="78"/>
      <c r="R856" s="78"/>
      <c r="S856" s="78"/>
      <c r="T856" s="78"/>
    </row>
    <row r="857">
      <c r="A857" s="82"/>
      <c r="B857" s="83"/>
      <c r="C857" s="83"/>
      <c r="D857" s="83"/>
      <c r="E857" s="83"/>
      <c r="F857" s="83"/>
      <c r="G857" s="83"/>
      <c r="H857" s="83"/>
      <c r="I857" s="83"/>
      <c r="J857" s="58"/>
      <c r="L857" s="77"/>
      <c r="M857" s="78"/>
      <c r="N857" s="78"/>
      <c r="O857" s="78"/>
      <c r="P857" s="78"/>
      <c r="Q857" s="78"/>
      <c r="R857" s="78"/>
      <c r="S857" s="78"/>
      <c r="T857" s="78"/>
    </row>
    <row r="858">
      <c r="A858" s="82"/>
      <c r="B858" s="83"/>
      <c r="C858" s="83"/>
      <c r="D858" s="83"/>
      <c r="E858" s="83"/>
      <c r="F858" s="83"/>
      <c r="G858" s="83"/>
      <c r="H858" s="83"/>
      <c r="I858" s="83"/>
      <c r="J858" s="58"/>
      <c r="L858" s="77"/>
      <c r="M858" s="78"/>
      <c r="N858" s="78"/>
      <c r="O858" s="78"/>
      <c r="P858" s="78"/>
      <c r="Q858" s="78"/>
      <c r="R858" s="78"/>
      <c r="S858" s="78"/>
      <c r="T858" s="78"/>
    </row>
    <row r="859">
      <c r="A859" s="82"/>
      <c r="B859" s="83"/>
      <c r="C859" s="83"/>
      <c r="D859" s="83"/>
      <c r="E859" s="83"/>
      <c r="F859" s="83"/>
      <c r="G859" s="83"/>
      <c r="H859" s="83"/>
      <c r="I859" s="83"/>
      <c r="J859" s="58"/>
      <c r="L859" s="77"/>
      <c r="M859" s="78"/>
      <c r="N859" s="78"/>
      <c r="O859" s="78"/>
      <c r="P859" s="78"/>
      <c r="Q859" s="78"/>
      <c r="R859" s="78"/>
      <c r="S859" s="78"/>
      <c r="T859" s="78"/>
    </row>
    <row r="860">
      <c r="A860" s="82"/>
      <c r="B860" s="83"/>
      <c r="C860" s="83"/>
      <c r="D860" s="83"/>
      <c r="E860" s="83"/>
      <c r="F860" s="83"/>
      <c r="G860" s="83"/>
      <c r="H860" s="83"/>
      <c r="I860" s="83"/>
      <c r="J860" s="58"/>
      <c r="L860" s="77"/>
      <c r="M860" s="78"/>
      <c r="N860" s="78"/>
      <c r="O860" s="78"/>
      <c r="P860" s="78"/>
      <c r="Q860" s="78"/>
      <c r="R860" s="78"/>
      <c r="S860" s="78"/>
      <c r="T860" s="78"/>
    </row>
    <row r="861">
      <c r="A861" s="82"/>
      <c r="B861" s="83"/>
      <c r="C861" s="83"/>
      <c r="D861" s="83"/>
      <c r="E861" s="83"/>
      <c r="F861" s="83"/>
      <c r="G861" s="83"/>
      <c r="H861" s="83"/>
      <c r="I861" s="83"/>
      <c r="J861" s="58"/>
      <c r="L861" s="77"/>
      <c r="M861" s="78"/>
      <c r="N861" s="78"/>
      <c r="O861" s="78"/>
      <c r="P861" s="78"/>
      <c r="Q861" s="78"/>
      <c r="R861" s="78"/>
      <c r="S861" s="78"/>
      <c r="T861" s="78"/>
    </row>
    <row r="862">
      <c r="A862" s="82"/>
      <c r="B862" s="83"/>
      <c r="C862" s="83"/>
      <c r="D862" s="83"/>
      <c r="E862" s="83"/>
      <c r="F862" s="83"/>
      <c r="G862" s="83"/>
      <c r="H862" s="83"/>
      <c r="I862" s="83"/>
      <c r="J862" s="58"/>
      <c r="L862" s="77"/>
      <c r="M862" s="78"/>
      <c r="N862" s="78"/>
      <c r="O862" s="78"/>
      <c r="P862" s="78"/>
      <c r="Q862" s="78"/>
      <c r="R862" s="78"/>
      <c r="S862" s="78"/>
      <c r="T862" s="78"/>
    </row>
    <row r="863">
      <c r="A863" s="82"/>
      <c r="B863" s="83"/>
      <c r="C863" s="83"/>
      <c r="D863" s="83"/>
      <c r="E863" s="83"/>
      <c r="F863" s="83"/>
      <c r="G863" s="83"/>
      <c r="H863" s="83"/>
      <c r="I863" s="83"/>
      <c r="J863" s="58"/>
      <c r="L863" s="77"/>
      <c r="M863" s="78"/>
      <c r="N863" s="78"/>
      <c r="O863" s="78"/>
      <c r="P863" s="78"/>
      <c r="Q863" s="78"/>
      <c r="R863" s="78"/>
      <c r="S863" s="78"/>
      <c r="T863" s="78"/>
    </row>
    <row r="864">
      <c r="A864" s="82"/>
      <c r="B864" s="83"/>
      <c r="C864" s="83"/>
      <c r="D864" s="83"/>
      <c r="E864" s="83"/>
      <c r="F864" s="83"/>
      <c r="G864" s="83"/>
      <c r="H864" s="83"/>
      <c r="I864" s="83"/>
      <c r="J864" s="58"/>
      <c r="L864" s="77"/>
      <c r="M864" s="78"/>
      <c r="N864" s="78"/>
      <c r="O864" s="78"/>
      <c r="P864" s="78"/>
      <c r="Q864" s="78"/>
      <c r="R864" s="78"/>
      <c r="S864" s="78"/>
      <c r="T864" s="78"/>
    </row>
    <row r="865">
      <c r="A865" s="82"/>
      <c r="B865" s="83"/>
      <c r="C865" s="83"/>
      <c r="D865" s="83"/>
      <c r="E865" s="83"/>
      <c r="F865" s="83"/>
      <c r="G865" s="83"/>
      <c r="H865" s="83"/>
      <c r="I865" s="83"/>
      <c r="J865" s="58"/>
      <c r="L865" s="77"/>
      <c r="M865" s="78"/>
      <c r="N865" s="78"/>
      <c r="O865" s="78"/>
      <c r="P865" s="78"/>
      <c r="Q865" s="78"/>
      <c r="R865" s="78"/>
      <c r="S865" s="78"/>
      <c r="T865" s="78"/>
    </row>
    <row r="866">
      <c r="A866" s="82"/>
      <c r="B866" s="83"/>
      <c r="C866" s="83"/>
      <c r="D866" s="83"/>
      <c r="E866" s="83"/>
      <c r="F866" s="83"/>
      <c r="G866" s="83"/>
      <c r="H866" s="83"/>
      <c r="I866" s="83"/>
      <c r="J866" s="58"/>
      <c r="L866" s="77"/>
      <c r="M866" s="78"/>
      <c r="N866" s="78"/>
      <c r="O866" s="78"/>
      <c r="P866" s="78"/>
      <c r="Q866" s="78"/>
      <c r="R866" s="78"/>
      <c r="S866" s="78"/>
      <c r="T866" s="78"/>
    </row>
    <row r="867">
      <c r="A867" s="82"/>
      <c r="B867" s="83"/>
      <c r="C867" s="83"/>
      <c r="D867" s="83"/>
      <c r="E867" s="83"/>
      <c r="F867" s="83"/>
      <c r="G867" s="83"/>
      <c r="H867" s="83"/>
      <c r="I867" s="83"/>
      <c r="J867" s="58"/>
      <c r="L867" s="77"/>
      <c r="M867" s="78"/>
      <c r="N867" s="78"/>
      <c r="O867" s="78"/>
      <c r="P867" s="78"/>
      <c r="Q867" s="78"/>
      <c r="R867" s="78"/>
      <c r="S867" s="78"/>
      <c r="T867" s="78"/>
    </row>
    <row r="868">
      <c r="A868" s="82"/>
      <c r="B868" s="83"/>
      <c r="C868" s="83"/>
      <c r="D868" s="83"/>
      <c r="E868" s="83"/>
      <c r="F868" s="83"/>
      <c r="G868" s="83"/>
      <c r="H868" s="83"/>
      <c r="I868" s="83"/>
      <c r="J868" s="58"/>
      <c r="L868" s="77"/>
      <c r="M868" s="78"/>
      <c r="N868" s="78"/>
      <c r="O868" s="78"/>
      <c r="P868" s="78"/>
      <c r="Q868" s="78"/>
      <c r="R868" s="78"/>
      <c r="S868" s="78"/>
      <c r="T868" s="78"/>
    </row>
    <row r="869">
      <c r="A869" s="82"/>
      <c r="B869" s="83"/>
      <c r="C869" s="83"/>
      <c r="D869" s="83"/>
      <c r="E869" s="83"/>
      <c r="F869" s="83"/>
      <c r="G869" s="83"/>
      <c r="H869" s="83"/>
      <c r="I869" s="83"/>
      <c r="J869" s="58"/>
      <c r="L869" s="77"/>
      <c r="M869" s="78"/>
      <c r="N869" s="78"/>
      <c r="O869" s="78"/>
      <c r="P869" s="78"/>
      <c r="Q869" s="78"/>
      <c r="R869" s="78"/>
      <c r="S869" s="78"/>
      <c r="T869" s="78"/>
    </row>
    <row r="870">
      <c r="A870" s="82"/>
      <c r="B870" s="83"/>
      <c r="C870" s="83"/>
      <c r="D870" s="83"/>
      <c r="E870" s="83"/>
      <c r="F870" s="83"/>
      <c r="G870" s="83"/>
      <c r="H870" s="83"/>
      <c r="I870" s="83"/>
      <c r="J870" s="58"/>
      <c r="L870" s="77"/>
      <c r="M870" s="78"/>
      <c r="N870" s="78"/>
      <c r="O870" s="78"/>
      <c r="P870" s="78"/>
      <c r="Q870" s="78"/>
      <c r="R870" s="78"/>
      <c r="S870" s="78"/>
      <c r="T870" s="78"/>
    </row>
    <row r="871">
      <c r="A871" s="82"/>
      <c r="B871" s="83"/>
      <c r="C871" s="83"/>
      <c r="D871" s="83"/>
      <c r="E871" s="83"/>
      <c r="F871" s="83"/>
      <c r="G871" s="83"/>
      <c r="H871" s="83"/>
      <c r="I871" s="83"/>
      <c r="J871" s="58"/>
      <c r="L871" s="77"/>
      <c r="M871" s="78"/>
      <c r="N871" s="78"/>
      <c r="O871" s="78"/>
      <c r="P871" s="78"/>
      <c r="Q871" s="78"/>
      <c r="R871" s="78"/>
      <c r="S871" s="78"/>
      <c r="T871" s="78"/>
    </row>
    <row r="872">
      <c r="A872" s="82"/>
      <c r="B872" s="83"/>
      <c r="C872" s="83"/>
      <c r="D872" s="83"/>
      <c r="E872" s="83"/>
      <c r="F872" s="83"/>
      <c r="G872" s="83"/>
      <c r="H872" s="83"/>
      <c r="I872" s="83"/>
      <c r="J872" s="58"/>
      <c r="L872" s="77"/>
      <c r="M872" s="78"/>
      <c r="N872" s="78"/>
      <c r="O872" s="78"/>
      <c r="P872" s="78"/>
      <c r="Q872" s="78"/>
      <c r="R872" s="78"/>
      <c r="S872" s="78"/>
      <c r="T872" s="78"/>
    </row>
    <row r="873">
      <c r="A873" s="82"/>
      <c r="B873" s="83"/>
      <c r="C873" s="83"/>
      <c r="D873" s="83"/>
      <c r="E873" s="83"/>
      <c r="F873" s="83"/>
      <c r="G873" s="83"/>
      <c r="H873" s="83"/>
      <c r="I873" s="83"/>
      <c r="J873" s="58"/>
      <c r="L873" s="77"/>
      <c r="M873" s="78"/>
      <c r="N873" s="78"/>
      <c r="O873" s="78"/>
      <c r="P873" s="78"/>
      <c r="Q873" s="78"/>
      <c r="R873" s="78"/>
      <c r="S873" s="78"/>
      <c r="T873" s="78"/>
    </row>
    <row r="874">
      <c r="A874" s="82"/>
      <c r="B874" s="83"/>
      <c r="C874" s="83"/>
      <c r="D874" s="83"/>
      <c r="E874" s="83"/>
      <c r="F874" s="83"/>
      <c r="G874" s="83"/>
      <c r="H874" s="83"/>
      <c r="I874" s="83"/>
      <c r="J874" s="58"/>
      <c r="L874" s="77"/>
      <c r="M874" s="78"/>
      <c r="N874" s="78"/>
      <c r="O874" s="78"/>
      <c r="P874" s="78"/>
      <c r="Q874" s="78"/>
      <c r="R874" s="78"/>
      <c r="S874" s="78"/>
      <c r="T874" s="78"/>
    </row>
    <row r="875">
      <c r="A875" s="82"/>
      <c r="B875" s="83"/>
      <c r="C875" s="83"/>
      <c r="D875" s="83"/>
      <c r="E875" s="83"/>
      <c r="F875" s="83"/>
      <c r="G875" s="83"/>
      <c r="H875" s="83"/>
      <c r="I875" s="83"/>
      <c r="J875" s="58"/>
      <c r="L875" s="77"/>
      <c r="M875" s="78"/>
      <c r="N875" s="78"/>
      <c r="O875" s="78"/>
      <c r="P875" s="78"/>
      <c r="Q875" s="78"/>
      <c r="R875" s="78"/>
      <c r="S875" s="78"/>
      <c r="T875" s="78"/>
    </row>
    <row r="876">
      <c r="A876" s="82"/>
      <c r="B876" s="83"/>
      <c r="C876" s="83"/>
      <c r="D876" s="83"/>
      <c r="E876" s="83"/>
      <c r="F876" s="83"/>
      <c r="G876" s="83"/>
      <c r="H876" s="83"/>
      <c r="I876" s="83"/>
      <c r="J876" s="58"/>
      <c r="L876" s="77"/>
      <c r="M876" s="78"/>
      <c r="N876" s="78"/>
      <c r="O876" s="78"/>
      <c r="P876" s="78"/>
      <c r="Q876" s="78"/>
      <c r="R876" s="78"/>
      <c r="S876" s="78"/>
      <c r="T876" s="78"/>
    </row>
    <row r="877">
      <c r="A877" s="82"/>
      <c r="B877" s="83"/>
      <c r="C877" s="83"/>
      <c r="D877" s="83"/>
      <c r="E877" s="83"/>
      <c r="F877" s="83"/>
      <c r="G877" s="83"/>
      <c r="H877" s="83"/>
      <c r="I877" s="83"/>
      <c r="J877" s="58"/>
      <c r="L877" s="77"/>
      <c r="M877" s="78"/>
      <c r="N877" s="78"/>
      <c r="O877" s="78"/>
      <c r="P877" s="78"/>
      <c r="Q877" s="78"/>
      <c r="R877" s="78"/>
      <c r="S877" s="78"/>
      <c r="T877" s="78"/>
    </row>
    <row r="878">
      <c r="A878" s="82"/>
      <c r="B878" s="83"/>
      <c r="C878" s="83"/>
      <c r="D878" s="83"/>
      <c r="E878" s="83"/>
      <c r="F878" s="83"/>
      <c r="G878" s="83"/>
      <c r="H878" s="83"/>
      <c r="I878" s="83"/>
      <c r="J878" s="58"/>
      <c r="L878" s="77"/>
      <c r="M878" s="78"/>
      <c r="N878" s="78"/>
      <c r="O878" s="78"/>
      <c r="P878" s="78"/>
      <c r="Q878" s="78"/>
      <c r="R878" s="78"/>
      <c r="S878" s="78"/>
      <c r="T878" s="78"/>
    </row>
    <row r="879">
      <c r="A879" s="82"/>
      <c r="B879" s="83"/>
      <c r="C879" s="83"/>
      <c r="D879" s="83"/>
      <c r="E879" s="83"/>
      <c r="F879" s="83"/>
      <c r="G879" s="83"/>
      <c r="H879" s="83"/>
      <c r="I879" s="83"/>
      <c r="J879" s="58"/>
      <c r="L879" s="77"/>
      <c r="M879" s="78"/>
      <c r="N879" s="78"/>
      <c r="O879" s="78"/>
      <c r="P879" s="78"/>
      <c r="Q879" s="78"/>
      <c r="R879" s="78"/>
      <c r="S879" s="78"/>
      <c r="T879" s="78"/>
    </row>
    <row r="880">
      <c r="A880" s="82"/>
      <c r="B880" s="83"/>
      <c r="C880" s="83"/>
      <c r="D880" s="83"/>
      <c r="E880" s="83"/>
      <c r="F880" s="83"/>
      <c r="G880" s="83"/>
      <c r="H880" s="83"/>
      <c r="I880" s="83"/>
      <c r="J880" s="58"/>
      <c r="L880" s="77"/>
      <c r="M880" s="78"/>
      <c r="N880" s="78"/>
      <c r="O880" s="78"/>
      <c r="P880" s="78"/>
      <c r="Q880" s="78"/>
      <c r="R880" s="78"/>
      <c r="S880" s="78"/>
      <c r="T880" s="78"/>
    </row>
    <row r="881">
      <c r="A881" s="82"/>
      <c r="B881" s="83"/>
      <c r="C881" s="83"/>
      <c r="D881" s="83"/>
      <c r="E881" s="83"/>
      <c r="F881" s="83"/>
      <c r="G881" s="83"/>
      <c r="H881" s="83"/>
      <c r="I881" s="83"/>
      <c r="J881" s="58"/>
      <c r="L881" s="77"/>
      <c r="M881" s="78"/>
      <c r="N881" s="78"/>
      <c r="O881" s="78"/>
      <c r="P881" s="78"/>
      <c r="Q881" s="78"/>
      <c r="R881" s="78"/>
      <c r="S881" s="78"/>
      <c r="T881" s="78"/>
    </row>
    <row r="882">
      <c r="A882" s="82"/>
      <c r="B882" s="83"/>
      <c r="C882" s="83"/>
      <c r="D882" s="83"/>
      <c r="E882" s="83"/>
      <c r="F882" s="83"/>
      <c r="G882" s="83"/>
      <c r="H882" s="83"/>
      <c r="I882" s="83"/>
      <c r="J882" s="58"/>
      <c r="L882" s="77"/>
      <c r="M882" s="78"/>
      <c r="N882" s="78"/>
      <c r="O882" s="78"/>
      <c r="P882" s="78"/>
      <c r="Q882" s="78"/>
      <c r="R882" s="78"/>
      <c r="S882" s="78"/>
      <c r="T882" s="78"/>
    </row>
    <row r="883">
      <c r="A883" s="82"/>
      <c r="B883" s="83"/>
      <c r="C883" s="83"/>
      <c r="D883" s="83"/>
      <c r="E883" s="83"/>
      <c r="F883" s="83"/>
      <c r="G883" s="83"/>
      <c r="H883" s="83"/>
      <c r="I883" s="83"/>
      <c r="J883" s="58"/>
      <c r="L883" s="77"/>
      <c r="M883" s="78"/>
      <c r="N883" s="78"/>
      <c r="O883" s="78"/>
      <c r="P883" s="78"/>
      <c r="Q883" s="78"/>
      <c r="R883" s="78"/>
      <c r="S883" s="78"/>
      <c r="T883" s="78"/>
    </row>
    <row r="884">
      <c r="A884" s="82"/>
      <c r="B884" s="83"/>
      <c r="C884" s="83"/>
      <c r="D884" s="83"/>
      <c r="E884" s="83"/>
      <c r="F884" s="83"/>
      <c r="G884" s="83"/>
      <c r="H884" s="83"/>
      <c r="I884" s="83"/>
      <c r="J884" s="58"/>
      <c r="L884" s="77"/>
      <c r="M884" s="78"/>
      <c r="N884" s="78"/>
      <c r="O884" s="78"/>
      <c r="P884" s="78"/>
      <c r="Q884" s="78"/>
      <c r="R884" s="78"/>
      <c r="S884" s="78"/>
      <c r="T884" s="78"/>
    </row>
    <row r="885">
      <c r="A885" s="82"/>
      <c r="B885" s="83"/>
      <c r="C885" s="83"/>
      <c r="D885" s="83"/>
      <c r="E885" s="83"/>
      <c r="F885" s="83"/>
      <c r="G885" s="83"/>
      <c r="H885" s="83"/>
      <c r="I885" s="83"/>
      <c r="J885" s="58"/>
      <c r="L885" s="77"/>
      <c r="M885" s="78"/>
      <c r="N885" s="78"/>
      <c r="O885" s="78"/>
      <c r="P885" s="78"/>
      <c r="Q885" s="78"/>
      <c r="R885" s="78"/>
      <c r="S885" s="78"/>
      <c r="T885" s="78"/>
    </row>
    <row r="886">
      <c r="A886" s="82"/>
      <c r="B886" s="83"/>
      <c r="C886" s="83"/>
      <c r="D886" s="83"/>
      <c r="E886" s="83"/>
      <c r="F886" s="83"/>
      <c r="G886" s="83"/>
      <c r="H886" s="83"/>
      <c r="I886" s="83"/>
      <c r="J886" s="58"/>
      <c r="L886" s="77"/>
      <c r="M886" s="78"/>
      <c r="N886" s="78"/>
      <c r="O886" s="78"/>
      <c r="P886" s="78"/>
      <c r="Q886" s="78"/>
      <c r="R886" s="78"/>
      <c r="S886" s="78"/>
      <c r="T886" s="78"/>
    </row>
    <row r="887">
      <c r="A887" s="82"/>
      <c r="B887" s="83"/>
      <c r="C887" s="83"/>
      <c r="D887" s="83"/>
      <c r="E887" s="83"/>
      <c r="F887" s="83"/>
      <c r="G887" s="83"/>
      <c r="H887" s="83"/>
      <c r="I887" s="83"/>
      <c r="J887" s="58"/>
      <c r="L887" s="77"/>
      <c r="M887" s="78"/>
      <c r="N887" s="78"/>
      <c r="O887" s="78"/>
      <c r="P887" s="78"/>
      <c r="Q887" s="78"/>
      <c r="R887" s="78"/>
      <c r="S887" s="78"/>
      <c r="T887" s="78"/>
    </row>
    <row r="888">
      <c r="A888" s="82"/>
      <c r="B888" s="83"/>
      <c r="C888" s="83"/>
      <c r="D888" s="83"/>
      <c r="E888" s="83"/>
      <c r="F888" s="83"/>
      <c r="G888" s="83"/>
      <c r="H888" s="83"/>
      <c r="I888" s="83"/>
      <c r="J888" s="58"/>
      <c r="L888" s="77"/>
      <c r="M888" s="78"/>
      <c r="N888" s="78"/>
      <c r="O888" s="78"/>
      <c r="P888" s="78"/>
      <c r="Q888" s="78"/>
      <c r="R888" s="78"/>
      <c r="S888" s="78"/>
      <c r="T888" s="78"/>
    </row>
    <row r="889">
      <c r="A889" s="82"/>
      <c r="B889" s="83"/>
      <c r="C889" s="83"/>
      <c r="D889" s="83"/>
      <c r="E889" s="83"/>
      <c r="F889" s="83"/>
      <c r="G889" s="83"/>
      <c r="H889" s="83"/>
      <c r="I889" s="83"/>
      <c r="J889" s="58"/>
      <c r="L889" s="77"/>
      <c r="M889" s="78"/>
      <c r="N889" s="78"/>
      <c r="O889" s="78"/>
      <c r="P889" s="78"/>
      <c r="Q889" s="78"/>
      <c r="R889" s="78"/>
      <c r="S889" s="78"/>
      <c r="T889" s="78"/>
    </row>
    <row r="890">
      <c r="A890" s="82"/>
      <c r="B890" s="83"/>
      <c r="C890" s="83"/>
      <c r="D890" s="83"/>
      <c r="E890" s="83"/>
      <c r="F890" s="83"/>
      <c r="G890" s="83"/>
      <c r="H890" s="83"/>
      <c r="I890" s="83"/>
      <c r="J890" s="58"/>
      <c r="L890" s="40"/>
      <c r="M890" s="40"/>
      <c r="N890" s="40"/>
      <c r="O890" s="40"/>
      <c r="P890" s="40"/>
      <c r="Q890" s="40"/>
      <c r="R890" s="40"/>
      <c r="S890" s="40"/>
      <c r="T890" s="40"/>
    </row>
    <row r="891">
      <c r="A891" s="82"/>
      <c r="B891" s="83"/>
      <c r="C891" s="83"/>
      <c r="D891" s="83"/>
      <c r="E891" s="83"/>
      <c r="F891" s="83"/>
      <c r="G891" s="83"/>
      <c r="H891" s="83"/>
      <c r="I891" s="83"/>
      <c r="J891" s="58"/>
      <c r="L891" s="77"/>
      <c r="M891" s="78"/>
      <c r="N891" s="78"/>
      <c r="O891" s="78"/>
      <c r="P891" s="78"/>
      <c r="Q891" s="78"/>
      <c r="R891" s="78"/>
      <c r="S891" s="78"/>
      <c r="T891" s="78"/>
    </row>
    <row r="892">
      <c r="A892" s="82"/>
      <c r="B892" s="83"/>
      <c r="C892" s="83"/>
      <c r="D892" s="83"/>
      <c r="E892" s="83"/>
      <c r="F892" s="83"/>
      <c r="G892" s="83"/>
      <c r="H892" s="83"/>
      <c r="I892" s="83"/>
      <c r="J892" s="58"/>
      <c r="L892" s="77"/>
      <c r="M892" s="78"/>
      <c r="N892" s="78"/>
      <c r="O892" s="78"/>
      <c r="P892" s="78"/>
      <c r="Q892" s="78"/>
      <c r="R892" s="78"/>
      <c r="S892" s="78"/>
      <c r="T892" s="78"/>
    </row>
    <row r="893">
      <c r="A893" s="82"/>
      <c r="B893" s="83"/>
      <c r="C893" s="83"/>
      <c r="D893" s="83"/>
      <c r="E893" s="83"/>
      <c r="F893" s="83"/>
      <c r="G893" s="83"/>
      <c r="H893" s="83"/>
      <c r="I893" s="83"/>
      <c r="J893" s="58"/>
      <c r="L893" s="77"/>
      <c r="M893" s="78"/>
      <c r="N893" s="78"/>
      <c r="O893" s="78"/>
      <c r="P893" s="78"/>
      <c r="Q893" s="78"/>
      <c r="R893" s="78"/>
      <c r="S893" s="78"/>
      <c r="T893" s="78"/>
    </row>
    <row r="894">
      <c r="A894" s="82"/>
      <c r="B894" s="83"/>
      <c r="C894" s="83"/>
      <c r="D894" s="83"/>
      <c r="E894" s="83"/>
      <c r="F894" s="83"/>
      <c r="G894" s="83"/>
      <c r="H894" s="83"/>
      <c r="I894" s="83"/>
      <c r="J894" s="58"/>
      <c r="L894" s="77"/>
      <c r="M894" s="78"/>
      <c r="N894" s="78"/>
      <c r="O894" s="78"/>
      <c r="P894" s="78"/>
      <c r="Q894" s="78"/>
      <c r="R894" s="78"/>
      <c r="S894" s="78"/>
      <c r="T894" s="78"/>
    </row>
    <row r="895">
      <c r="A895" s="82"/>
      <c r="B895" s="83"/>
      <c r="C895" s="83"/>
      <c r="D895" s="83"/>
      <c r="E895" s="83"/>
      <c r="F895" s="83"/>
      <c r="G895" s="83"/>
      <c r="H895" s="83"/>
      <c r="I895" s="83"/>
      <c r="J895" s="58"/>
      <c r="L895" s="77"/>
      <c r="M895" s="78"/>
      <c r="N895" s="78"/>
      <c r="O895" s="78"/>
      <c r="P895" s="78"/>
      <c r="Q895" s="78"/>
      <c r="R895" s="78"/>
      <c r="S895" s="78"/>
      <c r="T895" s="78"/>
    </row>
    <row r="896">
      <c r="A896" s="82"/>
      <c r="B896" s="83"/>
      <c r="C896" s="83"/>
      <c r="D896" s="83"/>
      <c r="E896" s="83"/>
      <c r="F896" s="83"/>
      <c r="G896" s="83"/>
      <c r="H896" s="83"/>
      <c r="I896" s="83"/>
      <c r="J896" s="58"/>
      <c r="L896" s="77"/>
      <c r="M896" s="78"/>
      <c r="N896" s="78"/>
      <c r="O896" s="78"/>
      <c r="P896" s="78"/>
      <c r="Q896" s="78"/>
      <c r="R896" s="78"/>
      <c r="S896" s="78"/>
      <c r="T896" s="78"/>
    </row>
    <row r="897">
      <c r="A897" s="82"/>
      <c r="B897" s="83"/>
      <c r="C897" s="83"/>
      <c r="D897" s="83"/>
      <c r="E897" s="83"/>
      <c r="F897" s="83"/>
      <c r="G897" s="83"/>
      <c r="H897" s="83"/>
      <c r="I897" s="83"/>
      <c r="J897" s="58"/>
      <c r="L897" s="77"/>
      <c r="M897" s="78"/>
      <c r="N897" s="78"/>
      <c r="O897" s="78"/>
      <c r="P897" s="78"/>
      <c r="Q897" s="78"/>
      <c r="R897" s="78"/>
      <c r="S897" s="78"/>
      <c r="T897" s="78"/>
    </row>
    <row r="898">
      <c r="A898" s="82"/>
      <c r="B898" s="83"/>
      <c r="C898" s="83"/>
      <c r="D898" s="83"/>
      <c r="E898" s="83"/>
      <c r="F898" s="83"/>
      <c r="G898" s="83"/>
      <c r="H898" s="83"/>
      <c r="I898" s="83"/>
      <c r="J898" s="58"/>
      <c r="L898" s="77"/>
      <c r="M898" s="78"/>
      <c r="N898" s="78"/>
      <c r="O898" s="78"/>
      <c r="P898" s="78"/>
      <c r="Q898" s="78"/>
      <c r="R898" s="78"/>
      <c r="S898" s="78"/>
      <c r="T898" s="78"/>
    </row>
    <row r="899">
      <c r="A899" s="82"/>
      <c r="B899" s="83"/>
      <c r="C899" s="83"/>
      <c r="D899" s="83"/>
      <c r="E899" s="83"/>
      <c r="F899" s="83"/>
      <c r="G899" s="83"/>
      <c r="H899" s="83"/>
      <c r="I899" s="83"/>
      <c r="J899" s="58"/>
      <c r="L899" s="77"/>
      <c r="M899" s="78"/>
      <c r="N899" s="78"/>
      <c r="O899" s="78"/>
      <c r="P899" s="78"/>
      <c r="Q899" s="78"/>
      <c r="R899" s="78"/>
      <c r="S899" s="78"/>
      <c r="T899" s="78"/>
    </row>
    <row r="900">
      <c r="A900" s="82"/>
      <c r="B900" s="83"/>
      <c r="C900" s="83"/>
      <c r="D900" s="83"/>
      <c r="E900" s="83"/>
      <c r="F900" s="83"/>
      <c r="G900" s="83"/>
      <c r="H900" s="83"/>
      <c r="I900" s="83"/>
      <c r="J900" s="58"/>
      <c r="L900" s="77"/>
      <c r="M900" s="78"/>
      <c r="N900" s="78"/>
      <c r="O900" s="78"/>
      <c r="P900" s="78"/>
      <c r="Q900" s="78"/>
      <c r="R900" s="78"/>
      <c r="S900" s="78"/>
      <c r="T900" s="78"/>
    </row>
    <row r="901">
      <c r="A901" s="82"/>
      <c r="B901" s="83"/>
      <c r="C901" s="83"/>
      <c r="D901" s="83"/>
      <c r="E901" s="83"/>
      <c r="F901" s="83"/>
      <c r="G901" s="83"/>
      <c r="H901" s="83"/>
      <c r="I901" s="83"/>
      <c r="J901" s="58"/>
      <c r="L901" s="77"/>
      <c r="M901" s="78"/>
      <c r="N901" s="78"/>
      <c r="O901" s="78"/>
      <c r="P901" s="78"/>
      <c r="Q901" s="78"/>
      <c r="R901" s="78"/>
      <c r="S901" s="78"/>
      <c r="T901" s="78"/>
    </row>
    <row r="902">
      <c r="A902" s="82"/>
      <c r="B902" s="83"/>
      <c r="C902" s="83"/>
      <c r="D902" s="83"/>
      <c r="E902" s="83"/>
      <c r="F902" s="83"/>
      <c r="G902" s="83"/>
      <c r="H902" s="83"/>
      <c r="I902" s="83"/>
      <c r="J902" s="58"/>
      <c r="L902" s="77"/>
      <c r="M902" s="78"/>
      <c r="N902" s="78"/>
      <c r="O902" s="78"/>
      <c r="P902" s="78"/>
      <c r="Q902" s="78"/>
      <c r="R902" s="78"/>
      <c r="S902" s="78"/>
      <c r="T902" s="78"/>
    </row>
    <row r="903">
      <c r="A903" s="82"/>
      <c r="B903" s="83"/>
      <c r="C903" s="83"/>
      <c r="D903" s="83"/>
      <c r="E903" s="83"/>
      <c r="F903" s="83"/>
      <c r="G903" s="83"/>
      <c r="H903" s="83"/>
      <c r="I903" s="83"/>
      <c r="J903" s="58"/>
      <c r="L903" s="77"/>
      <c r="M903" s="78"/>
      <c r="N903" s="78"/>
      <c r="O903" s="78"/>
      <c r="P903" s="78"/>
      <c r="Q903" s="78"/>
      <c r="R903" s="78"/>
      <c r="S903" s="78"/>
      <c r="T903" s="78"/>
    </row>
    <row r="904">
      <c r="A904" s="82"/>
      <c r="B904" s="83"/>
      <c r="C904" s="83"/>
      <c r="D904" s="83"/>
      <c r="E904" s="83"/>
      <c r="F904" s="83"/>
      <c r="G904" s="83"/>
      <c r="H904" s="83"/>
      <c r="I904" s="83"/>
      <c r="J904" s="58"/>
      <c r="L904" s="77"/>
      <c r="M904" s="78"/>
      <c r="N904" s="78"/>
      <c r="O904" s="78"/>
      <c r="P904" s="78"/>
      <c r="Q904" s="78"/>
      <c r="R904" s="78"/>
      <c r="S904" s="78"/>
      <c r="T904" s="78"/>
    </row>
    <row r="905">
      <c r="A905" s="82"/>
      <c r="B905" s="83"/>
      <c r="C905" s="83"/>
      <c r="D905" s="83"/>
      <c r="E905" s="83"/>
      <c r="F905" s="83"/>
      <c r="G905" s="83"/>
      <c r="H905" s="83"/>
      <c r="I905" s="83"/>
      <c r="J905" s="58"/>
      <c r="L905" s="77"/>
      <c r="M905" s="78"/>
      <c r="N905" s="78"/>
      <c r="O905" s="78"/>
      <c r="P905" s="78"/>
      <c r="Q905" s="78"/>
      <c r="R905" s="78"/>
      <c r="S905" s="78"/>
      <c r="T905" s="78"/>
    </row>
    <row r="906">
      <c r="A906" s="82"/>
      <c r="B906" s="83"/>
      <c r="C906" s="83"/>
      <c r="D906" s="83"/>
      <c r="E906" s="83"/>
      <c r="F906" s="83"/>
      <c r="G906" s="83"/>
      <c r="H906" s="83"/>
      <c r="I906" s="83"/>
      <c r="J906" s="58"/>
      <c r="L906" s="77"/>
      <c r="M906" s="78"/>
      <c r="N906" s="78"/>
      <c r="O906" s="78"/>
      <c r="P906" s="78"/>
      <c r="Q906" s="78"/>
      <c r="R906" s="78"/>
      <c r="S906" s="78"/>
      <c r="T906" s="78"/>
    </row>
    <row r="907">
      <c r="A907" s="82"/>
      <c r="B907" s="83"/>
      <c r="C907" s="83"/>
      <c r="D907" s="83"/>
      <c r="E907" s="83"/>
      <c r="F907" s="83"/>
      <c r="G907" s="83"/>
      <c r="H907" s="83"/>
      <c r="I907" s="83"/>
      <c r="J907" s="58"/>
      <c r="L907" s="77"/>
      <c r="M907" s="78"/>
      <c r="N907" s="78"/>
      <c r="O907" s="78"/>
      <c r="P907" s="78"/>
      <c r="Q907" s="78"/>
      <c r="R907" s="78"/>
      <c r="S907" s="78"/>
      <c r="T907" s="78"/>
    </row>
    <row r="908">
      <c r="A908" s="82"/>
      <c r="B908" s="83"/>
      <c r="C908" s="83"/>
      <c r="D908" s="83"/>
      <c r="E908" s="83"/>
      <c r="F908" s="83"/>
      <c r="G908" s="83"/>
      <c r="H908" s="83"/>
      <c r="I908" s="83"/>
      <c r="J908" s="58"/>
      <c r="L908" s="77"/>
      <c r="M908" s="78"/>
      <c r="N908" s="78"/>
      <c r="O908" s="78"/>
      <c r="P908" s="78"/>
      <c r="Q908" s="78"/>
      <c r="R908" s="78"/>
      <c r="S908" s="78"/>
      <c r="T908" s="78"/>
    </row>
    <row r="909">
      <c r="A909" s="82"/>
      <c r="B909" s="83"/>
      <c r="C909" s="83"/>
      <c r="D909" s="83"/>
      <c r="E909" s="83"/>
      <c r="F909" s="83"/>
      <c r="G909" s="83"/>
      <c r="H909" s="83"/>
      <c r="I909" s="83"/>
      <c r="J909" s="58"/>
      <c r="L909" s="77"/>
      <c r="M909" s="78"/>
      <c r="N909" s="78"/>
      <c r="O909" s="78"/>
      <c r="P909" s="78"/>
      <c r="Q909" s="78"/>
      <c r="R909" s="78"/>
      <c r="S909" s="78"/>
      <c r="T909" s="78"/>
    </row>
    <row r="910">
      <c r="A910" s="82"/>
      <c r="B910" s="83"/>
      <c r="C910" s="83"/>
      <c r="D910" s="83"/>
      <c r="E910" s="83"/>
      <c r="F910" s="83"/>
      <c r="G910" s="83"/>
      <c r="H910" s="83"/>
      <c r="I910" s="83"/>
      <c r="J910" s="58"/>
      <c r="L910" s="77"/>
      <c r="M910" s="78"/>
      <c r="N910" s="78"/>
      <c r="O910" s="78"/>
      <c r="P910" s="78"/>
      <c r="Q910" s="78"/>
      <c r="R910" s="78"/>
      <c r="S910" s="78"/>
      <c r="T910" s="78"/>
    </row>
    <row r="911">
      <c r="A911" s="82"/>
      <c r="B911" s="83"/>
      <c r="C911" s="83"/>
      <c r="D911" s="83"/>
      <c r="E911" s="83"/>
      <c r="F911" s="83"/>
      <c r="G911" s="83"/>
      <c r="H911" s="83"/>
      <c r="I911" s="83"/>
      <c r="J911" s="58"/>
      <c r="L911" s="77"/>
      <c r="M911" s="78"/>
      <c r="N911" s="78"/>
      <c r="O911" s="78"/>
      <c r="P911" s="78"/>
      <c r="Q911" s="78"/>
      <c r="R911" s="78"/>
      <c r="S911" s="78"/>
      <c r="T911" s="78"/>
    </row>
    <row r="912">
      <c r="A912" s="82"/>
      <c r="B912" s="83"/>
      <c r="C912" s="83"/>
      <c r="D912" s="83"/>
      <c r="E912" s="83"/>
      <c r="F912" s="83"/>
      <c r="G912" s="83"/>
      <c r="H912" s="83"/>
      <c r="I912" s="83"/>
      <c r="J912" s="58"/>
      <c r="L912" s="77"/>
      <c r="M912" s="78"/>
      <c r="N912" s="78"/>
      <c r="O912" s="78"/>
      <c r="P912" s="78"/>
      <c r="Q912" s="78"/>
      <c r="R912" s="78"/>
      <c r="S912" s="78"/>
      <c r="T912" s="78"/>
    </row>
    <row r="913">
      <c r="A913" s="82"/>
      <c r="B913" s="83"/>
      <c r="C913" s="83"/>
      <c r="D913" s="83"/>
      <c r="E913" s="83"/>
      <c r="F913" s="83"/>
      <c r="G913" s="83"/>
      <c r="H913" s="83"/>
      <c r="I913" s="83"/>
      <c r="J913" s="58"/>
      <c r="L913" s="77"/>
      <c r="M913" s="78"/>
      <c r="N913" s="78"/>
      <c r="O913" s="78"/>
      <c r="P913" s="78"/>
      <c r="Q913" s="78"/>
      <c r="R913" s="78"/>
      <c r="S913" s="78"/>
      <c r="T913" s="78"/>
    </row>
    <row r="914">
      <c r="A914" s="82"/>
      <c r="B914" s="83"/>
      <c r="C914" s="83"/>
      <c r="D914" s="83"/>
      <c r="E914" s="83"/>
      <c r="F914" s="83"/>
      <c r="G914" s="83"/>
      <c r="H914" s="83"/>
      <c r="I914" s="83"/>
      <c r="J914" s="58"/>
      <c r="L914" s="77"/>
      <c r="M914" s="78"/>
      <c r="N914" s="78"/>
      <c r="O914" s="78"/>
      <c r="P914" s="78"/>
      <c r="Q914" s="78"/>
      <c r="R914" s="78"/>
      <c r="S914" s="78"/>
      <c r="T914" s="78"/>
    </row>
    <row r="915">
      <c r="A915" s="82"/>
      <c r="B915" s="83"/>
      <c r="C915" s="83"/>
      <c r="D915" s="83"/>
      <c r="E915" s="83"/>
      <c r="F915" s="83"/>
      <c r="G915" s="83"/>
      <c r="H915" s="83"/>
      <c r="I915" s="83"/>
      <c r="J915" s="58"/>
      <c r="L915" s="77"/>
      <c r="M915" s="78"/>
      <c r="N915" s="78"/>
      <c r="O915" s="78"/>
      <c r="P915" s="78"/>
      <c r="Q915" s="78"/>
      <c r="R915" s="78"/>
      <c r="S915" s="78"/>
      <c r="T915" s="78"/>
    </row>
    <row r="916">
      <c r="A916" s="82"/>
      <c r="B916" s="83"/>
      <c r="C916" s="83"/>
      <c r="D916" s="83"/>
      <c r="E916" s="83"/>
      <c r="F916" s="83"/>
      <c r="G916" s="83"/>
      <c r="H916" s="83"/>
      <c r="I916" s="83"/>
      <c r="J916" s="58"/>
      <c r="L916" s="77"/>
      <c r="M916" s="78"/>
      <c r="N916" s="78"/>
      <c r="O916" s="78"/>
      <c r="P916" s="78"/>
      <c r="Q916" s="78"/>
      <c r="R916" s="78"/>
      <c r="S916" s="78"/>
      <c r="T916" s="78"/>
    </row>
    <row r="917">
      <c r="A917" s="82"/>
      <c r="B917" s="83"/>
      <c r="C917" s="83"/>
      <c r="D917" s="83"/>
      <c r="E917" s="83"/>
      <c r="F917" s="83"/>
      <c r="G917" s="83"/>
      <c r="H917" s="83"/>
      <c r="I917" s="83"/>
      <c r="J917" s="58"/>
      <c r="L917" s="77"/>
      <c r="M917" s="78"/>
      <c r="N917" s="78"/>
      <c r="O917" s="78"/>
      <c r="P917" s="78"/>
      <c r="Q917" s="78"/>
      <c r="R917" s="78"/>
      <c r="S917" s="78"/>
      <c r="T917" s="78"/>
    </row>
    <row r="918">
      <c r="A918" s="82"/>
      <c r="B918" s="83"/>
      <c r="C918" s="83"/>
      <c r="D918" s="83"/>
      <c r="E918" s="83"/>
      <c r="F918" s="83"/>
      <c r="G918" s="83"/>
      <c r="H918" s="83"/>
      <c r="I918" s="83"/>
      <c r="J918" s="58"/>
      <c r="L918" s="77"/>
      <c r="M918" s="78"/>
      <c r="N918" s="78"/>
      <c r="O918" s="78"/>
      <c r="P918" s="78"/>
      <c r="Q918" s="78"/>
      <c r="R918" s="78"/>
      <c r="S918" s="78"/>
      <c r="T918" s="78"/>
    </row>
    <row r="919">
      <c r="A919" s="82"/>
      <c r="B919" s="83"/>
      <c r="C919" s="83"/>
      <c r="D919" s="83"/>
      <c r="E919" s="83"/>
      <c r="F919" s="83"/>
      <c r="G919" s="83"/>
      <c r="H919" s="83"/>
      <c r="I919" s="83"/>
      <c r="J919" s="58"/>
      <c r="L919" s="77"/>
      <c r="M919" s="78"/>
      <c r="N919" s="78"/>
      <c r="O919" s="78"/>
      <c r="P919" s="78"/>
      <c r="Q919" s="78"/>
      <c r="R919" s="78"/>
      <c r="S919" s="78"/>
      <c r="T919" s="78"/>
    </row>
    <row r="920">
      <c r="A920" s="82"/>
      <c r="B920" s="83"/>
      <c r="C920" s="83"/>
      <c r="D920" s="83"/>
      <c r="E920" s="83"/>
      <c r="F920" s="83"/>
      <c r="G920" s="83"/>
      <c r="H920" s="83"/>
      <c r="I920" s="83"/>
      <c r="J920" s="58"/>
      <c r="L920" s="77"/>
      <c r="M920" s="78"/>
      <c r="N920" s="78"/>
      <c r="O920" s="78"/>
      <c r="P920" s="78"/>
      <c r="Q920" s="78"/>
      <c r="R920" s="78"/>
      <c r="S920" s="78"/>
      <c r="T920" s="78"/>
    </row>
    <row r="921">
      <c r="A921" s="82"/>
      <c r="B921" s="83"/>
      <c r="C921" s="83"/>
      <c r="D921" s="83"/>
      <c r="E921" s="83"/>
      <c r="F921" s="83"/>
      <c r="G921" s="83"/>
      <c r="H921" s="83"/>
      <c r="I921" s="83"/>
      <c r="J921" s="58"/>
      <c r="L921" s="77"/>
      <c r="M921" s="78"/>
      <c r="N921" s="78"/>
      <c r="O921" s="78"/>
      <c r="P921" s="78"/>
      <c r="Q921" s="78"/>
      <c r="R921" s="78"/>
      <c r="S921" s="78"/>
      <c r="T921" s="78"/>
    </row>
    <row r="922">
      <c r="A922" s="82"/>
      <c r="B922" s="83"/>
      <c r="C922" s="83"/>
      <c r="D922" s="83"/>
      <c r="E922" s="83"/>
      <c r="F922" s="83"/>
      <c r="G922" s="83"/>
      <c r="H922" s="83"/>
      <c r="I922" s="83"/>
      <c r="J922" s="58"/>
      <c r="L922" s="77"/>
      <c r="M922" s="78"/>
      <c r="N922" s="78"/>
      <c r="O922" s="78"/>
      <c r="P922" s="78"/>
      <c r="Q922" s="78"/>
      <c r="R922" s="78"/>
      <c r="S922" s="78"/>
      <c r="T922" s="78"/>
    </row>
    <row r="923">
      <c r="A923" s="82"/>
      <c r="B923" s="83"/>
      <c r="C923" s="83"/>
      <c r="D923" s="83"/>
      <c r="E923" s="83"/>
      <c r="F923" s="83"/>
      <c r="G923" s="83"/>
      <c r="H923" s="83"/>
      <c r="I923" s="83"/>
      <c r="J923" s="58"/>
      <c r="L923" s="77"/>
      <c r="M923" s="78"/>
      <c r="N923" s="78"/>
      <c r="O923" s="78"/>
      <c r="P923" s="78"/>
      <c r="Q923" s="78"/>
      <c r="R923" s="78"/>
      <c r="S923" s="78"/>
      <c r="T923" s="78"/>
    </row>
    <row r="924">
      <c r="A924" s="82"/>
      <c r="B924" s="83"/>
      <c r="C924" s="83"/>
      <c r="D924" s="83"/>
      <c r="E924" s="83"/>
      <c r="F924" s="83"/>
      <c r="G924" s="83"/>
      <c r="H924" s="83"/>
      <c r="I924" s="83"/>
      <c r="J924" s="58"/>
      <c r="L924" s="77"/>
      <c r="M924" s="78"/>
      <c r="N924" s="78"/>
      <c r="O924" s="78"/>
      <c r="P924" s="78"/>
      <c r="Q924" s="78"/>
      <c r="R924" s="78"/>
      <c r="S924" s="78"/>
      <c r="T924" s="78"/>
    </row>
    <row r="925">
      <c r="A925" s="82"/>
      <c r="B925" s="83"/>
      <c r="C925" s="83"/>
      <c r="D925" s="83"/>
      <c r="E925" s="83"/>
      <c r="F925" s="83"/>
      <c r="G925" s="83"/>
      <c r="H925" s="83"/>
      <c r="I925" s="83"/>
      <c r="J925" s="58"/>
      <c r="L925" s="77"/>
      <c r="M925" s="78"/>
      <c r="N925" s="78"/>
      <c r="O925" s="78"/>
      <c r="P925" s="78"/>
      <c r="Q925" s="78"/>
      <c r="R925" s="78"/>
      <c r="S925" s="78"/>
      <c r="T925" s="78"/>
    </row>
    <row r="926">
      <c r="A926" s="82"/>
      <c r="B926" s="83"/>
      <c r="C926" s="83"/>
      <c r="D926" s="83"/>
      <c r="E926" s="83"/>
      <c r="F926" s="83"/>
      <c r="G926" s="83"/>
      <c r="H926" s="83"/>
      <c r="I926" s="83"/>
      <c r="J926" s="58"/>
      <c r="L926" s="77"/>
      <c r="M926" s="78"/>
      <c r="N926" s="78"/>
      <c r="O926" s="78"/>
      <c r="P926" s="78"/>
      <c r="Q926" s="78"/>
      <c r="R926" s="78"/>
      <c r="S926" s="78"/>
      <c r="T926" s="78"/>
    </row>
    <row r="927">
      <c r="A927" s="82"/>
      <c r="B927" s="83"/>
      <c r="C927" s="83"/>
      <c r="D927" s="83"/>
      <c r="E927" s="83"/>
      <c r="F927" s="83"/>
      <c r="G927" s="83"/>
      <c r="H927" s="83"/>
      <c r="I927" s="83"/>
      <c r="J927" s="58"/>
      <c r="L927" s="40"/>
      <c r="M927" s="40"/>
      <c r="N927" s="40"/>
      <c r="O927" s="40"/>
      <c r="P927" s="40"/>
      <c r="Q927" s="40"/>
      <c r="R927" s="40"/>
      <c r="S927" s="40"/>
      <c r="T927" s="40"/>
    </row>
    <row r="928">
      <c r="A928" s="82"/>
      <c r="B928" s="83"/>
      <c r="C928" s="83"/>
      <c r="D928" s="83"/>
      <c r="E928" s="83"/>
      <c r="F928" s="83"/>
      <c r="G928" s="83"/>
      <c r="H928" s="83"/>
      <c r="I928" s="83"/>
      <c r="J928" s="58"/>
      <c r="L928" s="77"/>
      <c r="M928" s="78"/>
      <c r="N928" s="78"/>
      <c r="O928" s="78"/>
      <c r="P928" s="78"/>
      <c r="Q928" s="78"/>
      <c r="R928" s="78"/>
      <c r="S928" s="78"/>
      <c r="T928" s="78"/>
    </row>
    <row r="929">
      <c r="A929" s="82"/>
      <c r="B929" s="83"/>
      <c r="C929" s="83"/>
      <c r="D929" s="83"/>
      <c r="E929" s="83"/>
      <c r="F929" s="83"/>
      <c r="G929" s="83"/>
      <c r="H929" s="83"/>
      <c r="I929" s="83"/>
      <c r="J929" s="58"/>
      <c r="L929" s="77"/>
      <c r="M929" s="78"/>
      <c r="N929" s="78"/>
      <c r="O929" s="78"/>
      <c r="P929" s="78"/>
      <c r="Q929" s="78"/>
      <c r="R929" s="78"/>
      <c r="S929" s="78"/>
      <c r="T929" s="78"/>
    </row>
    <row r="930">
      <c r="A930" s="82"/>
      <c r="B930" s="83"/>
      <c r="C930" s="83"/>
      <c r="D930" s="83"/>
      <c r="E930" s="83"/>
      <c r="F930" s="83"/>
      <c r="G930" s="83"/>
      <c r="H930" s="83"/>
      <c r="I930" s="83"/>
      <c r="J930" s="58"/>
      <c r="L930" s="77"/>
      <c r="M930" s="78"/>
      <c r="N930" s="78"/>
      <c r="O930" s="78"/>
      <c r="P930" s="78"/>
      <c r="Q930" s="78"/>
      <c r="R930" s="78"/>
      <c r="S930" s="78"/>
      <c r="T930" s="78"/>
    </row>
    <row r="931">
      <c r="A931" s="82"/>
      <c r="B931" s="83"/>
      <c r="C931" s="83"/>
      <c r="D931" s="83"/>
      <c r="E931" s="83"/>
      <c r="F931" s="83"/>
      <c r="G931" s="83"/>
      <c r="H931" s="83"/>
      <c r="I931" s="83"/>
      <c r="J931" s="58"/>
      <c r="L931" s="77"/>
      <c r="M931" s="78"/>
      <c r="N931" s="78"/>
      <c r="O931" s="78"/>
      <c r="P931" s="78"/>
      <c r="Q931" s="78"/>
      <c r="R931" s="78"/>
      <c r="S931" s="78"/>
      <c r="T931" s="78"/>
    </row>
    <row r="932">
      <c r="A932" s="82"/>
      <c r="B932" s="83"/>
      <c r="C932" s="83"/>
      <c r="D932" s="83"/>
      <c r="E932" s="83"/>
      <c r="F932" s="83"/>
      <c r="G932" s="83"/>
      <c r="H932" s="83"/>
      <c r="I932" s="83"/>
      <c r="J932" s="58"/>
      <c r="L932" s="77"/>
      <c r="M932" s="78"/>
      <c r="N932" s="78"/>
      <c r="O932" s="78"/>
      <c r="P932" s="78"/>
      <c r="Q932" s="78"/>
      <c r="R932" s="78"/>
      <c r="S932" s="78"/>
      <c r="T932" s="78"/>
    </row>
    <row r="933">
      <c r="A933" s="82"/>
      <c r="B933" s="83"/>
      <c r="C933" s="83"/>
      <c r="D933" s="83"/>
      <c r="E933" s="83"/>
      <c r="F933" s="83"/>
      <c r="G933" s="83"/>
      <c r="H933" s="83"/>
      <c r="I933" s="83"/>
      <c r="J933" s="58"/>
      <c r="L933" s="77"/>
      <c r="M933" s="78"/>
      <c r="N933" s="78"/>
      <c r="O933" s="78"/>
      <c r="P933" s="78"/>
      <c r="Q933" s="78"/>
      <c r="R933" s="78"/>
      <c r="S933" s="78"/>
      <c r="T933" s="78"/>
    </row>
    <row r="934">
      <c r="A934" s="82"/>
      <c r="B934" s="83"/>
      <c r="C934" s="83"/>
      <c r="D934" s="83"/>
      <c r="E934" s="83"/>
      <c r="F934" s="83"/>
      <c r="G934" s="83"/>
      <c r="H934" s="83"/>
      <c r="I934" s="83"/>
      <c r="J934" s="58"/>
      <c r="L934" s="77"/>
      <c r="M934" s="78"/>
      <c r="N934" s="78"/>
      <c r="O934" s="78"/>
      <c r="P934" s="78"/>
      <c r="Q934" s="78"/>
      <c r="R934" s="78"/>
      <c r="S934" s="78"/>
      <c r="T934" s="78"/>
    </row>
    <row r="935">
      <c r="A935" s="82"/>
      <c r="B935" s="83"/>
      <c r="C935" s="83"/>
      <c r="D935" s="83"/>
      <c r="E935" s="83"/>
      <c r="F935" s="83"/>
      <c r="G935" s="83"/>
      <c r="H935" s="83"/>
      <c r="I935" s="83"/>
      <c r="J935" s="58"/>
      <c r="L935" s="77"/>
      <c r="M935" s="78"/>
      <c r="N935" s="78"/>
      <c r="O935" s="78"/>
      <c r="P935" s="78"/>
      <c r="Q935" s="78"/>
      <c r="R935" s="78"/>
      <c r="S935" s="78"/>
      <c r="T935" s="78"/>
    </row>
    <row r="936">
      <c r="A936" s="82"/>
      <c r="B936" s="83"/>
      <c r="C936" s="83"/>
      <c r="D936" s="83"/>
      <c r="E936" s="83"/>
      <c r="F936" s="83"/>
      <c r="G936" s="83"/>
      <c r="H936" s="83"/>
      <c r="I936" s="83"/>
      <c r="J936" s="58"/>
      <c r="L936" s="77"/>
      <c r="M936" s="78"/>
      <c r="N936" s="78"/>
      <c r="O936" s="78"/>
      <c r="P936" s="78"/>
      <c r="Q936" s="78"/>
      <c r="R936" s="78"/>
      <c r="S936" s="78"/>
      <c r="T936" s="78"/>
    </row>
    <row r="937">
      <c r="A937" s="82"/>
      <c r="B937" s="83"/>
      <c r="C937" s="83"/>
      <c r="D937" s="83"/>
      <c r="E937" s="83"/>
      <c r="F937" s="83"/>
      <c r="G937" s="83"/>
      <c r="H937" s="83"/>
      <c r="I937" s="83"/>
      <c r="J937" s="58"/>
      <c r="L937" s="77"/>
      <c r="M937" s="78"/>
      <c r="N937" s="78"/>
      <c r="O937" s="78"/>
      <c r="P937" s="78"/>
      <c r="Q937" s="78"/>
      <c r="R937" s="78"/>
      <c r="S937" s="78"/>
      <c r="T937" s="78"/>
    </row>
    <row r="938">
      <c r="A938" s="82"/>
      <c r="B938" s="83"/>
      <c r="C938" s="83"/>
      <c r="D938" s="83"/>
      <c r="E938" s="83"/>
      <c r="F938" s="83"/>
      <c r="G938" s="83"/>
      <c r="H938" s="83"/>
      <c r="I938" s="83"/>
      <c r="J938" s="58"/>
      <c r="L938" s="77"/>
      <c r="M938" s="78"/>
      <c r="N938" s="78"/>
      <c r="O938" s="78"/>
      <c r="P938" s="78"/>
      <c r="Q938" s="78"/>
      <c r="R938" s="78"/>
      <c r="S938" s="78"/>
      <c r="T938" s="78"/>
    </row>
    <row r="939">
      <c r="A939" s="82"/>
      <c r="B939" s="83"/>
      <c r="C939" s="83"/>
      <c r="D939" s="83"/>
      <c r="E939" s="83"/>
      <c r="F939" s="83"/>
      <c r="G939" s="83"/>
      <c r="H939" s="83"/>
      <c r="I939" s="83"/>
      <c r="J939" s="58"/>
      <c r="L939" s="77"/>
      <c r="M939" s="78"/>
      <c r="N939" s="78"/>
      <c r="O939" s="78"/>
      <c r="P939" s="78"/>
      <c r="Q939" s="78"/>
      <c r="R939" s="78"/>
      <c r="S939" s="78"/>
      <c r="T939" s="78"/>
    </row>
    <row r="940">
      <c r="A940" s="82"/>
      <c r="B940" s="83"/>
      <c r="C940" s="83"/>
      <c r="D940" s="83"/>
      <c r="E940" s="83"/>
      <c r="F940" s="83"/>
      <c r="G940" s="83"/>
      <c r="H940" s="83"/>
      <c r="I940" s="83"/>
      <c r="J940" s="58"/>
      <c r="L940" s="77"/>
      <c r="M940" s="78"/>
      <c r="N940" s="78"/>
      <c r="O940" s="78"/>
      <c r="P940" s="78"/>
      <c r="Q940" s="78"/>
      <c r="R940" s="78"/>
      <c r="S940" s="78"/>
      <c r="T940" s="78"/>
    </row>
    <row r="941">
      <c r="A941" s="82"/>
      <c r="B941" s="83"/>
      <c r="C941" s="83"/>
      <c r="D941" s="83"/>
      <c r="E941" s="83"/>
      <c r="F941" s="83"/>
      <c r="G941" s="83"/>
      <c r="H941" s="83"/>
      <c r="I941" s="83"/>
      <c r="J941" s="58"/>
      <c r="L941" s="77"/>
      <c r="M941" s="78"/>
      <c r="N941" s="78"/>
      <c r="O941" s="78"/>
      <c r="P941" s="78"/>
      <c r="Q941" s="78"/>
      <c r="R941" s="78"/>
      <c r="S941" s="78"/>
      <c r="T941" s="78"/>
    </row>
    <row r="942">
      <c r="A942" s="82"/>
      <c r="B942" s="83"/>
      <c r="C942" s="83"/>
      <c r="D942" s="83"/>
      <c r="E942" s="83"/>
      <c r="F942" s="83"/>
      <c r="G942" s="83"/>
      <c r="H942" s="83"/>
      <c r="I942" s="83"/>
      <c r="J942" s="58"/>
      <c r="L942" s="77"/>
      <c r="M942" s="78"/>
      <c r="N942" s="78"/>
      <c r="O942" s="78"/>
      <c r="P942" s="78"/>
      <c r="Q942" s="78"/>
      <c r="R942" s="78"/>
      <c r="S942" s="78"/>
      <c r="T942" s="78"/>
    </row>
    <row r="943">
      <c r="A943" s="82"/>
      <c r="B943" s="83"/>
      <c r="C943" s="83"/>
      <c r="D943" s="83"/>
      <c r="E943" s="83"/>
      <c r="F943" s="83"/>
      <c r="G943" s="83"/>
      <c r="H943" s="83"/>
      <c r="I943" s="83"/>
      <c r="J943" s="58"/>
      <c r="L943" s="77"/>
      <c r="M943" s="78"/>
      <c r="N943" s="78"/>
      <c r="O943" s="78"/>
      <c r="P943" s="78"/>
      <c r="Q943" s="78"/>
      <c r="R943" s="78"/>
      <c r="S943" s="78"/>
      <c r="T943" s="78"/>
    </row>
    <row r="944">
      <c r="A944" s="82"/>
      <c r="B944" s="83"/>
      <c r="C944" s="83"/>
      <c r="D944" s="83"/>
      <c r="E944" s="83"/>
      <c r="F944" s="83"/>
      <c r="G944" s="83"/>
      <c r="H944" s="83"/>
      <c r="I944" s="83"/>
      <c r="J944" s="58"/>
      <c r="L944" s="77"/>
      <c r="M944" s="78"/>
      <c r="N944" s="78"/>
      <c r="O944" s="78"/>
      <c r="P944" s="78"/>
      <c r="Q944" s="78"/>
      <c r="R944" s="78"/>
      <c r="S944" s="78"/>
      <c r="T944" s="78"/>
    </row>
    <row r="945">
      <c r="A945" s="82"/>
      <c r="B945" s="83"/>
      <c r="C945" s="83"/>
      <c r="D945" s="83"/>
      <c r="E945" s="83"/>
      <c r="F945" s="83"/>
      <c r="G945" s="83"/>
      <c r="H945" s="83"/>
      <c r="I945" s="83"/>
      <c r="J945" s="58"/>
      <c r="L945" s="77"/>
      <c r="M945" s="78"/>
      <c r="N945" s="78"/>
      <c r="O945" s="78"/>
      <c r="P945" s="78"/>
      <c r="Q945" s="78"/>
      <c r="R945" s="78"/>
      <c r="S945" s="78"/>
      <c r="T945" s="78"/>
    </row>
    <row r="946">
      <c r="A946" s="82"/>
      <c r="B946" s="83"/>
      <c r="C946" s="83"/>
      <c r="D946" s="83"/>
      <c r="E946" s="83"/>
      <c r="F946" s="83"/>
      <c r="G946" s="83"/>
      <c r="H946" s="83"/>
      <c r="I946" s="83"/>
      <c r="J946" s="58"/>
      <c r="L946" s="77"/>
      <c r="M946" s="78"/>
      <c r="N946" s="78"/>
      <c r="O946" s="78"/>
      <c r="P946" s="78"/>
      <c r="Q946" s="78"/>
      <c r="R946" s="78"/>
      <c r="S946" s="78"/>
      <c r="T946" s="78"/>
    </row>
    <row r="947">
      <c r="A947" s="82"/>
      <c r="B947" s="83"/>
      <c r="C947" s="83"/>
      <c r="D947" s="83"/>
      <c r="E947" s="83"/>
      <c r="F947" s="83"/>
      <c r="G947" s="83"/>
      <c r="H947" s="83"/>
      <c r="I947" s="83"/>
      <c r="J947" s="58"/>
      <c r="L947" s="77"/>
      <c r="M947" s="78"/>
      <c r="N947" s="78"/>
      <c r="O947" s="78"/>
      <c r="P947" s="78"/>
      <c r="Q947" s="78"/>
      <c r="R947" s="78"/>
      <c r="S947" s="78"/>
      <c r="T947" s="78"/>
    </row>
    <row r="948">
      <c r="A948" s="82"/>
      <c r="B948" s="83"/>
      <c r="C948" s="83"/>
      <c r="D948" s="83"/>
      <c r="E948" s="83"/>
      <c r="F948" s="83"/>
      <c r="G948" s="83"/>
      <c r="H948" s="83"/>
      <c r="I948" s="83"/>
      <c r="J948" s="58"/>
      <c r="L948" s="77"/>
      <c r="M948" s="78"/>
      <c r="N948" s="78"/>
      <c r="O948" s="78"/>
      <c r="P948" s="78"/>
      <c r="Q948" s="78"/>
      <c r="R948" s="78"/>
      <c r="S948" s="78"/>
      <c r="T948" s="78"/>
    </row>
    <row r="949">
      <c r="A949" s="82"/>
      <c r="B949" s="83"/>
      <c r="C949" s="83"/>
      <c r="D949" s="83"/>
      <c r="E949" s="83"/>
      <c r="F949" s="83"/>
      <c r="G949" s="83"/>
      <c r="H949" s="83"/>
      <c r="I949" s="83"/>
      <c r="J949" s="58"/>
      <c r="L949" s="77"/>
      <c r="M949" s="78"/>
      <c r="N949" s="78"/>
      <c r="O949" s="78"/>
      <c r="P949" s="78"/>
      <c r="Q949" s="78"/>
      <c r="R949" s="78"/>
      <c r="S949" s="78"/>
      <c r="T949" s="78"/>
    </row>
    <row r="950">
      <c r="A950" s="82"/>
      <c r="B950" s="83"/>
      <c r="C950" s="83"/>
      <c r="D950" s="83"/>
      <c r="E950" s="83"/>
      <c r="F950" s="83"/>
      <c r="G950" s="83"/>
      <c r="H950" s="83"/>
      <c r="I950" s="83"/>
      <c r="J950" s="58"/>
      <c r="L950" s="77"/>
      <c r="M950" s="78"/>
      <c r="N950" s="78"/>
      <c r="O950" s="78"/>
      <c r="P950" s="78"/>
      <c r="Q950" s="78"/>
      <c r="R950" s="78"/>
      <c r="S950" s="78"/>
      <c r="T950" s="78"/>
    </row>
    <row r="951">
      <c r="A951" s="82"/>
      <c r="B951" s="83"/>
      <c r="C951" s="83"/>
      <c r="D951" s="83"/>
      <c r="E951" s="83"/>
      <c r="F951" s="83"/>
      <c r="G951" s="83"/>
      <c r="H951" s="83"/>
      <c r="I951" s="83"/>
      <c r="J951" s="58"/>
      <c r="L951" s="77"/>
      <c r="M951" s="78"/>
      <c r="N951" s="78"/>
      <c r="O951" s="78"/>
      <c r="P951" s="78"/>
      <c r="Q951" s="78"/>
      <c r="R951" s="78"/>
      <c r="S951" s="78"/>
      <c r="T951" s="78"/>
    </row>
    <row r="952">
      <c r="A952" s="82"/>
      <c r="B952" s="83"/>
      <c r="C952" s="83"/>
      <c r="D952" s="83"/>
      <c r="E952" s="83"/>
      <c r="F952" s="83"/>
      <c r="G952" s="83"/>
      <c r="H952" s="83"/>
      <c r="I952" s="83"/>
      <c r="J952" s="58"/>
      <c r="L952" s="77"/>
      <c r="M952" s="78"/>
      <c r="N952" s="78"/>
      <c r="O952" s="78"/>
      <c r="P952" s="78"/>
      <c r="Q952" s="78"/>
      <c r="R952" s="78"/>
      <c r="S952" s="78"/>
      <c r="T952" s="78"/>
    </row>
    <row r="953">
      <c r="A953" s="82"/>
      <c r="B953" s="83"/>
      <c r="C953" s="83"/>
      <c r="D953" s="83"/>
      <c r="E953" s="83"/>
      <c r="F953" s="83"/>
      <c r="G953" s="83"/>
      <c r="H953" s="83"/>
      <c r="I953" s="83"/>
      <c r="J953" s="58"/>
      <c r="L953" s="77"/>
      <c r="M953" s="78"/>
      <c r="N953" s="78"/>
      <c r="O953" s="78"/>
      <c r="P953" s="78"/>
      <c r="Q953" s="78"/>
      <c r="R953" s="78"/>
      <c r="S953" s="78"/>
      <c r="T953" s="78"/>
    </row>
    <row r="954">
      <c r="A954" s="82"/>
      <c r="B954" s="83"/>
      <c r="C954" s="83"/>
      <c r="D954" s="83"/>
      <c r="E954" s="83"/>
      <c r="F954" s="83"/>
      <c r="G954" s="83"/>
      <c r="H954" s="83"/>
      <c r="I954" s="83"/>
      <c r="J954" s="58"/>
      <c r="L954" s="77"/>
      <c r="M954" s="78"/>
      <c r="N954" s="78"/>
      <c r="O954" s="78"/>
      <c r="P954" s="78"/>
      <c r="Q954" s="78"/>
      <c r="R954" s="78"/>
      <c r="S954" s="78"/>
      <c r="T954" s="78"/>
    </row>
    <row r="955">
      <c r="A955" s="82"/>
      <c r="B955" s="83"/>
      <c r="C955" s="83"/>
      <c r="D955" s="83"/>
      <c r="E955" s="83"/>
      <c r="F955" s="83"/>
      <c r="G955" s="83"/>
      <c r="H955" s="83"/>
      <c r="I955" s="83"/>
      <c r="J955" s="58"/>
      <c r="L955" s="77"/>
      <c r="M955" s="78"/>
      <c r="N955" s="78"/>
      <c r="O955" s="78"/>
      <c r="P955" s="78"/>
      <c r="Q955" s="78"/>
      <c r="R955" s="78"/>
      <c r="S955" s="78"/>
      <c r="T955" s="78"/>
    </row>
    <row r="956">
      <c r="A956" s="82"/>
      <c r="B956" s="83"/>
      <c r="C956" s="83"/>
      <c r="D956" s="83"/>
      <c r="E956" s="83"/>
      <c r="F956" s="83"/>
      <c r="G956" s="83"/>
      <c r="H956" s="83"/>
      <c r="I956" s="83"/>
      <c r="J956" s="58"/>
      <c r="L956" s="77"/>
      <c r="M956" s="78"/>
      <c r="N956" s="78"/>
      <c r="O956" s="78"/>
      <c r="P956" s="78"/>
      <c r="Q956" s="78"/>
      <c r="R956" s="78"/>
      <c r="S956" s="78"/>
      <c r="T956" s="78"/>
    </row>
    <row r="957">
      <c r="A957" s="82"/>
      <c r="B957" s="83"/>
      <c r="C957" s="83"/>
      <c r="D957" s="83"/>
      <c r="E957" s="83"/>
      <c r="F957" s="83"/>
      <c r="G957" s="83"/>
      <c r="H957" s="83"/>
      <c r="I957" s="83"/>
      <c r="J957" s="58"/>
      <c r="L957" s="77"/>
      <c r="M957" s="78"/>
      <c r="N957" s="78"/>
      <c r="O957" s="78"/>
      <c r="P957" s="78"/>
      <c r="Q957" s="78"/>
      <c r="R957" s="78"/>
      <c r="S957" s="78"/>
      <c r="T957" s="78"/>
    </row>
    <row r="958">
      <c r="A958" s="82"/>
      <c r="B958" s="83"/>
      <c r="C958" s="83"/>
      <c r="D958" s="83"/>
      <c r="E958" s="83"/>
      <c r="F958" s="83"/>
      <c r="G958" s="83"/>
      <c r="H958" s="83"/>
      <c r="I958" s="83"/>
      <c r="J958" s="58"/>
      <c r="L958" s="77"/>
      <c r="M958" s="78"/>
      <c r="N958" s="78"/>
      <c r="O958" s="78"/>
      <c r="P958" s="78"/>
      <c r="Q958" s="78"/>
      <c r="R958" s="78"/>
      <c r="S958" s="78"/>
      <c r="T958" s="78"/>
    </row>
    <row r="959">
      <c r="A959" s="82"/>
      <c r="B959" s="83"/>
      <c r="C959" s="83"/>
      <c r="D959" s="83"/>
      <c r="E959" s="83"/>
      <c r="F959" s="83"/>
      <c r="G959" s="83"/>
      <c r="H959" s="83"/>
      <c r="I959" s="83"/>
      <c r="J959" s="58"/>
      <c r="L959" s="77"/>
      <c r="M959" s="78"/>
      <c r="N959" s="78"/>
      <c r="O959" s="78"/>
      <c r="P959" s="78"/>
      <c r="Q959" s="78"/>
      <c r="R959" s="78"/>
      <c r="S959" s="78"/>
      <c r="T959" s="78"/>
    </row>
    <row r="960">
      <c r="A960" s="82"/>
      <c r="B960" s="83"/>
      <c r="C960" s="83"/>
      <c r="D960" s="83"/>
      <c r="E960" s="83"/>
      <c r="F960" s="83"/>
      <c r="G960" s="83"/>
      <c r="H960" s="83"/>
      <c r="I960" s="83"/>
      <c r="J960" s="58"/>
      <c r="L960" s="77"/>
      <c r="M960" s="78"/>
      <c r="N960" s="78"/>
      <c r="O960" s="78"/>
      <c r="P960" s="78"/>
      <c r="Q960" s="78"/>
      <c r="R960" s="78"/>
      <c r="S960" s="78"/>
      <c r="T960" s="78"/>
    </row>
    <row r="961">
      <c r="A961" s="82"/>
      <c r="B961" s="83"/>
      <c r="C961" s="83"/>
      <c r="D961" s="83"/>
      <c r="E961" s="83"/>
      <c r="F961" s="83"/>
      <c r="G961" s="83"/>
      <c r="H961" s="83"/>
      <c r="I961" s="83"/>
      <c r="J961" s="58"/>
      <c r="L961" s="77"/>
      <c r="M961" s="78"/>
      <c r="N961" s="78"/>
      <c r="O961" s="78"/>
      <c r="P961" s="78"/>
      <c r="Q961" s="78"/>
      <c r="R961" s="78"/>
      <c r="S961" s="78"/>
      <c r="T961" s="78"/>
    </row>
    <row r="962">
      <c r="A962" s="82"/>
      <c r="B962" s="83"/>
      <c r="C962" s="83"/>
      <c r="D962" s="83"/>
      <c r="E962" s="83"/>
      <c r="F962" s="83"/>
      <c r="G962" s="83"/>
      <c r="H962" s="83"/>
      <c r="I962" s="83"/>
      <c r="J962" s="58"/>
      <c r="L962" s="77"/>
      <c r="M962" s="78"/>
      <c r="N962" s="78"/>
      <c r="O962" s="78"/>
      <c r="P962" s="78"/>
      <c r="Q962" s="78"/>
      <c r="R962" s="78"/>
      <c r="S962" s="78"/>
      <c r="T962" s="78"/>
    </row>
    <row r="963">
      <c r="A963" s="82"/>
      <c r="B963" s="83"/>
      <c r="C963" s="83"/>
      <c r="D963" s="83"/>
      <c r="E963" s="83"/>
      <c r="F963" s="83"/>
      <c r="G963" s="83"/>
      <c r="H963" s="83"/>
      <c r="I963" s="83"/>
      <c r="J963" s="58"/>
      <c r="L963" s="77"/>
      <c r="M963" s="78"/>
      <c r="N963" s="78"/>
      <c r="O963" s="78"/>
      <c r="P963" s="78"/>
      <c r="Q963" s="78"/>
      <c r="R963" s="78"/>
      <c r="S963" s="78"/>
      <c r="T963" s="78"/>
    </row>
    <row r="964">
      <c r="A964" s="82"/>
      <c r="B964" s="83"/>
      <c r="C964" s="83"/>
      <c r="D964" s="83"/>
      <c r="E964" s="83"/>
      <c r="F964" s="83"/>
      <c r="G964" s="83"/>
      <c r="H964" s="83"/>
      <c r="I964" s="83"/>
      <c r="J964" s="58"/>
      <c r="L964" s="40"/>
      <c r="M964" s="40"/>
      <c r="N964" s="40"/>
      <c r="O964" s="40"/>
      <c r="P964" s="40"/>
      <c r="Q964" s="40"/>
      <c r="R964" s="40"/>
      <c r="S964" s="40"/>
      <c r="T964" s="40"/>
    </row>
    <row r="965">
      <c r="A965" s="82"/>
      <c r="B965" s="83"/>
      <c r="C965" s="83"/>
      <c r="D965" s="83"/>
      <c r="E965" s="83"/>
      <c r="F965" s="83"/>
      <c r="G965" s="83"/>
      <c r="H965" s="83"/>
      <c r="I965" s="83"/>
      <c r="J965" s="58"/>
      <c r="L965" s="77"/>
      <c r="M965" s="78"/>
      <c r="N965" s="78"/>
      <c r="O965" s="78"/>
      <c r="P965" s="78"/>
      <c r="Q965" s="78"/>
      <c r="R965" s="78"/>
      <c r="S965" s="78"/>
      <c r="T965" s="78"/>
    </row>
    <row r="966">
      <c r="A966" s="82"/>
      <c r="B966" s="83"/>
      <c r="C966" s="83"/>
      <c r="D966" s="83"/>
      <c r="E966" s="83"/>
      <c r="F966" s="83"/>
      <c r="G966" s="83"/>
      <c r="H966" s="83"/>
      <c r="I966" s="83"/>
      <c r="J966" s="58"/>
      <c r="L966" s="77"/>
      <c r="M966" s="78"/>
      <c r="N966" s="78"/>
      <c r="O966" s="78"/>
      <c r="P966" s="78"/>
      <c r="Q966" s="78"/>
      <c r="R966" s="78"/>
      <c r="S966" s="78"/>
      <c r="T966" s="78"/>
    </row>
    <row r="967">
      <c r="A967" s="82"/>
      <c r="B967" s="83"/>
      <c r="C967" s="83"/>
      <c r="D967" s="83"/>
      <c r="E967" s="83"/>
      <c r="F967" s="83"/>
      <c r="G967" s="83"/>
      <c r="H967" s="83"/>
      <c r="I967" s="83"/>
      <c r="J967" s="58"/>
      <c r="L967" s="77"/>
      <c r="M967" s="78"/>
      <c r="N967" s="78"/>
      <c r="O967" s="78"/>
      <c r="P967" s="78"/>
      <c r="Q967" s="78"/>
      <c r="R967" s="78"/>
      <c r="S967" s="78"/>
      <c r="T967" s="78"/>
    </row>
    <row r="968">
      <c r="A968" s="82"/>
      <c r="B968" s="83"/>
      <c r="C968" s="83"/>
      <c r="D968" s="83"/>
      <c r="E968" s="83"/>
      <c r="F968" s="83"/>
      <c r="G968" s="83"/>
      <c r="H968" s="83"/>
      <c r="I968" s="83"/>
      <c r="J968" s="58"/>
      <c r="L968" s="77"/>
      <c r="M968" s="78"/>
      <c r="N968" s="78"/>
      <c r="O968" s="78"/>
      <c r="P968" s="78"/>
      <c r="Q968" s="78"/>
      <c r="R968" s="78"/>
      <c r="S968" s="78"/>
      <c r="T968" s="78"/>
    </row>
    <row r="969">
      <c r="A969" s="82"/>
      <c r="B969" s="83"/>
      <c r="C969" s="83"/>
      <c r="D969" s="83"/>
      <c r="E969" s="83"/>
      <c r="F969" s="83"/>
      <c r="G969" s="83"/>
      <c r="H969" s="83"/>
      <c r="I969" s="83"/>
      <c r="J969" s="58"/>
      <c r="L969" s="77"/>
      <c r="M969" s="78"/>
      <c r="N969" s="78"/>
      <c r="O969" s="78"/>
      <c r="P969" s="78"/>
      <c r="Q969" s="78"/>
      <c r="R969" s="78"/>
      <c r="S969" s="78"/>
      <c r="T969" s="78"/>
    </row>
    <row r="970">
      <c r="A970" s="82"/>
      <c r="B970" s="83"/>
      <c r="C970" s="83"/>
      <c r="D970" s="83"/>
      <c r="E970" s="83"/>
      <c r="F970" s="83"/>
      <c r="G970" s="83"/>
      <c r="H970" s="83"/>
      <c r="I970" s="83"/>
      <c r="J970" s="58"/>
      <c r="L970" s="77"/>
      <c r="M970" s="78"/>
      <c r="N970" s="78"/>
      <c r="O970" s="78"/>
      <c r="P970" s="78"/>
      <c r="Q970" s="78"/>
      <c r="R970" s="78"/>
      <c r="S970" s="78"/>
      <c r="T970" s="78"/>
    </row>
    <row r="971">
      <c r="A971" s="82"/>
      <c r="B971" s="83"/>
      <c r="C971" s="83"/>
      <c r="D971" s="83"/>
      <c r="E971" s="83"/>
      <c r="F971" s="83"/>
      <c r="G971" s="83"/>
      <c r="H971" s="83"/>
      <c r="I971" s="83"/>
      <c r="J971" s="58"/>
      <c r="L971" s="77"/>
      <c r="M971" s="78"/>
      <c r="N971" s="78"/>
      <c r="O971" s="78"/>
      <c r="P971" s="78"/>
      <c r="Q971" s="78"/>
      <c r="R971" s="78"/>
      <c r="S971" s="78"/>
      <c r="T971" s="78"/>
    </row>
    <row r="972">
      <c r="A972" s="82"/>
      <c r="B972" s="83"/>
      <c r="C972" s="83"/>
      <c r="D972" s="83"/>
      <c r="E972" s="83"/>
      <c r="F972" s="83"/>
      <c r="G972" s="83"/>
      <c r="H972" s="83"/>
      <c r="I972" s="83"/>
      <c r="J972" s="58"/>
      <c r="L972" s="77"/>
      <c r="M972" s="78"/>
      <c r="N972" s="78"/>
      <c r="O972" s="78"/>
      <c r="P972" s="78"/>
      <c r="Q972" s="78"/>
      <c r="R972" s="78"/>
      <c r="S972" s="78"/>
      <c r="T972" s="78"/>
    </row>
    <row r="973">
      <c r="A973" s="82"/>
      <c r="B973" s="83"/>
      <c r="C973" s="83"/>
      <c r="D973" s="83"/>
      <c r="E973" s="83"/>
      <c r="F973" s="83"/>
      <c r="G973" s="83"/>
      <c r="H973" s="83"/>
      <c r="I973" s="83"/>
      <c r="J973" s="58"/>
      <c r="L973" s="77"/>
      <c r="M973" s="78"/>
      <c r="N973" s="78"/>
      <c r="O973" s="78"/>
      <c r="P973" s="78"/>
      <c r="Q973" s="78"/>
      <c r="R973" s="78"/>
      <c r="S973" s="78"/>
      <c r="T973" s="78"/>
    </row>
    <row r="974">
      <c r="A974" s="82"/>
      <c r="B974" s="83"/>
      <c r="C974" s="83"/>
      <c r="D974" s="83"/>
      <c r="E974" s="83"/>
      <c r="F974" s="83"/>
      <c r="G974" s="83"/>
      <c r="H974" s="83"/>
      <c r="I974" s="83"/>
      <c r="J974" s="58"/>
      <c r="L974" s="77"/>
      <c r="M974" s="78"/>
      <c r="N974" s="78"/>
      <c r="O974" s="78"/>
      <c r="P974" s="78"/>
      <c r="Q974" s="78"/>
      <c r="R974" s="78"/>
      <c r="S974" s="78"/>
      <c r="T974" s="78"/>
    </row>
    <row r="975">
      <c r="A975" s="82"/>
      <c r="B975" s="83"/>
      <c r="C975" s="83"/>
      <c r="D975" s="83"/>
      <c r="E975" s="83"/>
      <c r="F975" s="83"/>
      <c r="G975" s="83"/>
      <c r="H975" s="83"/>
      <c r="I975" s="83"/>
      <c r="J975" s="58"/>
      <c r="L975" s="77"/>
      <c r="M975" s="78"/>
      <c r="N975" s="78"/>
      <c r="O975" s="78"/>
      <c r="P975" s="78"/>
      <c r="Q975" s="78"/>
      <c r="R975" s="78"/>
      <c r="S975" s="78"/>
      <c r="T975" s="78"/>
    </row>
    <row r="976">
      <c r="A976" s="82"/>
      <c r="B976" s="83"/>
      <c r="C976" s="83"/>
      <c r="D976" s="83"/>
      <c r="E976" s="83"/>
      <c r="F976" s="83"/>
      <c r="G976" s="83"/>
      <c r="H976" s="83"/>
      <c r="I976" s="83"/>
      <c r="J976" s="58"/>
      <c r="L976" s="77"/>
      <c r="M976" s="78"/>
      <c r="N976" s="78"/>
      <c r="O976" s="78"/>
      <c r="P976" s="78"/>
      <c r="Q976" s="78"/>
      <c r="R976" s="78"/>
      <c r="S976" s="78"/>
      <c r="T976" s="78"/>
    </row>
    <row r="977">
      <c r="A977" s="82"/>
      <c r="B977" s="83"/>
      <c r="C977" s="83"/>
      <c r="D977" s="83"/>
      <c r="E977" s="83"/>
      <c r="F977" s="83"/>
      <c r="G977" s="83"/>
      <c r="H977" s="83"/>
      <c r="I977" s="83"/>
      <c r="J977" s="58"/>
      <c r="L977" s="77"/>
      <c r="M977" s="78"/>
      <c r="N977" s="78"/>
      <c r="O977" s="78"/>
      <c r="P977" s="78"/>
      <c r="Q977" s="78"/>
      <c r="R977" s="78"/>
      <c r="S977" s="78"/>
      <c r="T977" s="78"/>
    </row>
    <row r="978">
      <c r="A978" s="82"/>
      <c r="B978" s="83"/>
      <c r="C978" s="83"/>
      <c r="D978" s="83"/>
      <c r="E978" s="83"/>
      <c r="F978" s="83"/>
      <c r="G978" s="83"/>
      <c r="H978" s="83"/>
      <c r="I978" s="83"/>
      <c r="J978" s="58"/>
      <c r="L978" s="77"/>
      <c r="M978" s="78"/>
      <c r="N978" s="78"/>
      <c r="O978" s="78"/>
      <c r="P978" s="78"/>
      <c r="Q978" s="78"/>
      <c r="R978" s="78"/>
      <c r="S978" s="78"/>
      <c r="T978" s="78"/>
    </row>
    <row r="979">
      <c r="A979" s="82"/>
      <c r="B979" s="83"/>
      <c r="C979" s="83"/>
      <c r="D979" s="83"/>
      <c r="E979" s="83"/>
      <c r="F979" s="83"/>
      <c r="G979" s="83"/>
      <c r="H979" s="83"/>
      <c r="I979" s="83"/>
      <c r="J979" s="58"/>
      <c r="L979" s="77"/>
      <c r="M979" s="78"/>
      <c r="N979" s="78"/>
      <c r="O979" s="78"/>
      <c r="P979" s="78"/>
      <c r="Q979" s="78"/>
      <c r="R979" s="78"/>
      <c r="S979" s="78"/>
      <c r="T979" s="78"/>
    </row>
    <row r="980">
      <c r="A980" s="82"/>
      <c r="B980" s="83"/>
      <c r="C980" s="83"/>
      <c r="D980" s="83"/>
      <c r="E980" s="83"/>
      <c r="F980" s="83"/>
      <c r="G980" s="83"/>
      <c r="H980" s="83"/>
      <c r="I980" s="83"/>
      <c r="J980" s="58"/>
      <c r="L980" s="77"/>
      <c r="M980" s="78"/>
      <c r="N980" s="78"/>
      <c r="O980" s="78"/>
      <c r="P980" s="78"/>
      <c r="Q980" s="78"/>
      <c r="R980" s="78"/>
      <c r="S980" s="78"/>
      <c r="T980" s="78"/>
    </row>
    <row r="981">
      <c r="A981" s="82"/>
      <c r="B981" s="83"/>
      <c r="C981" s="83"/>
      <c r="D981" s="83"/>
      <c r="E981" s="83"/>
      <c r="F981" s="83"/>
      <c r="G981" s="83"/>
      <c r="H981" s="83"/>
      <c r="I981" s="83"/>
      <c r="J981" s="58"/>
      <c r="L981" s="77"/>
      <c r="M981" s="78"/>
      <c r="N981" s="78"/>
      <c r="O981" s="78"/>
      <c r="P981" s="78"/>
      <c r="Q981" s="78"/>
      <c r="R981" s="78"/>
      <c r="S981" s="78"/>
      <c r="T981" s="78"/>
    </row>
    <row r="982">
      <c r="A982" s="82"/>
      <c r="B982" s="83"/>
      <c r="C982" s="83"/>
      <c r="D982" s="83"/>
      <c r="E982" s="83"/>
      <c r="F982" s="83"/>
      <c r="G982" s="83"/>
      <c r="H982" s="83"/>
      <c r="I982" s="83"/>
      <c r="J982" s="58"/>
      <c r="L982" s="77"/>
      <c r="M982" s="78"/>
      <c r="N982" s="78"/>
      <c r="O982" s="78"/>
      <c r="P982" s="78"/>
      <c r="Q982" s="78"/>
      <c r="R982" s="78"/>
      <c r="S982" s="78"/>
      <c r="T982" s="78"/>
    </row>
    <row r="983">
      <c r="A983" s="82"/>
      <c r="B983" s="83"/>
      <c r="C983" s="83"/>
      <c r="D983" s="83"/>
      <c r="E983" s="83"/>
      <c r="F983" s="83"/>
      <c r="G983" s="83"/>
      <c r="H983" s="83"/>
      <c r="I983" s="83"/>
      <c r="J983" s="58"/>
      <c r="L983" s="77"/>
      <c r="M983" s="78"/>
      <c r="N983" s="78"/>
      <c r="O983" s="78"/>
      <c r="P983" s="78"/>
      <c r="Q983" s="78"/>
      <c r="R983" s="78"/>
      <c r="S983" s="78"/>
      <c r="T983" s="78"/>
    </row>
    <row r="984">
      <c r="A984" s="82"/>
      <c r="B984" s="83"/>
      <c r="C984" s="83"/>
      <c r="D984" s="83"/>
      <c r="E984" s="83"/>
      <c r="F984" s="83"/>
      <c r="G984" s="83"/>
      <c r="H984" s="83"/>
      <c r="I984" s="83"/>
      <c r="J984" s="58"/>
      <c r="L984" s="77"/>
      <c r="M984" s="78"/>
      <c r="N984" s="78"/>
      <c r="O984" s="78"/>
      <c r="P984" s="78"/>
      <c r="Q984" s="78"/>
      <c r="R984" s="78"/>
      <c r="S984" s="78"/>
      <c r="T984" s="78"/>
    </row>
    <row r="985">
      <c r="A985" s="82"/>
      <c r="B985" s="83"/>
      <c r="C985" s="83"/>
      <c r="D985" s="83"/>
      <c r="E985" s="83"/>
      <c r="F985" s="83"/>
      <c r="G985" s="83"/>
      <c r="H985" s="83"/>
      <c r="I985" s="83"/>
      <c r="J985" s="58"/>
      <c r="L985" s="77"/>
      <c r="M985" s="78"/>
      <c r="N985" s="78"/>
      <c r="O985" s="78"/>
      <c r="P985" s="78"/>
      <c r="Q985" s="78"/>
      <c r="R985" s="78"/>
      <c r="S985" s="78"/>
      <c r="T985" s="78"/>
    </row>
    <row r="986">
      <c r="A986" s="82"/>
      <c r="B986" s="83"/>
      <c r="C986" s="83"/>
      <c r="D986" s="83"/>
      <c r="E986" s="83"/>
      <c r="F986" s="83"/>
      <c r="G986" s="83"/>
      <c r="H986" s="83"/>
      <c r="I986" s="83"/>
      <c r="J986" s="58"/>
      <c r="L986" s="77"/>
      <c r="M986" s="78"/>
      <c r="N986" s="78"/>
      <c r="O986" s="78"/>
      <c r="P986" s="78"/>
      <c r="Q986" s="78"/>
      <c r="R986" s="78"/>
      <c r="S986" s="78"/>
      <c r="T986" s="78"/>
    </row>
    <row r="987">
      <c r="A987" s="82"/>
      <c r="B987" s="83"/>
      <c r="C987" s="83"/>
      <c r="D987" s="83"/>
      <c r="E987" s="83"/>
      <c r="F987" s="83"/>
      <c r="G987" s="83"/>
      <c r="H987" s="83"/>
      <c r="I987" s="83"/>
      <c r="J987" s="58"/>
      <c r="L987" s="77"/>
      <c r="M987" s="78"/>
      <c r="N987" s="78"/>
      <c r="O987" s="78"/>
      <c r="P987" s="78"/>
      <c r="Q987" s="78"/>
      <c r="R987" s="78"/>
      <c r="S987" s="78"/>
      <c r="T987" s="78"/>
    </row>
    <row r="988">
      <c r="A988" s="82"/>
      <c r="B988" s="83"/>
      <c r="C988" s="83"/>
      <c r="D988" s="83"/>
      <c r="E988" s="83"/>
      <c r="F988" s="83"/>
      <c r="G988" s="83"/>
      <c r="H988" s="83"/>
      <c r="I988" s="83"/>
      <c r="J988" s="58"/>
      <c r="L988" s="77"/>
      <c r="M988" s="78"/>
      <c r="N988" s="78"/>
      <c r="O988" s="78"/>
      <c r="P988" s="78"/>
      <c r="Q988" s="78"/>
      <c r="R988" s="78"/>
      <c r="S988" s="78"/>
      <c r="T988" s="78"/>
    </row>
    <row r="989">
      <c r="A989" s="82"/>
      <c r="B989" s="83"/>
      <c r="C989" s="83"/>
      <c r="D989" s="83"/>
      <c r="E989" s="83"/>
      <c r="F989" s="83"/>
      <c r="G989" s="83"/>
      <c r="H989" s="83"/>
      <c r="I989" s="83"/>
      <c r="J989" s="58"/>
      <c r="L989" s="77"/>
      <c r="M989" s="78"/>
      <c r="N989" s="78"/>
      <c r="O989" s="78"/>
      <c r="P989" s="78"/>
      <c r="Q989" s="78"/>
      <c r="R989" s="78"/>
      <c r="S989" s="78"/>
      <c r="T989" s="78"/>
    </row>
    <row r="990">
      <c r="A990" s="82"/>
      <c r="B990" s="83"/>
      <c r="C990" s="83"/>
      <c r="D990" s="83"/>
      <c r="E990" s="83"/>
      <c r="F990" s="83"/>
      <c r="G990" s="83"/>
      <c r="H990" s="83"/>
      <c r="I990" s="83"/>
      <c r="J990" s="58"/>
      <c r="L990" s="77"/>
      <c r="M990" s="78"/>
      <c r="N990" s="78"/>
      <c r="O990" s="78"/>
      <c r="P990" s="78"/>
      <c r="Q990" s="78"/>
      <c r="R990" s="78"/>
      <c r="S990" s="78"/>
      <c r="T990" s="78"/>
    </row>
    <row r="991">
      <c r="A991" s="82"/>
      <c r="B991" s="83"/>
      <c r="C991" s="83"/>
      <c r="D991" s="83"/>
      <c r="E991" s="83"/>
      <c r="F991" s="83"/>
      <c r="G991" s="83"/>
      <c r="H991" s="83"/>
      <c r="I991" s="83"/>
      <c r="J991" s="58"/>
      <c r="L991" s="77"/>
      <c r="M991" s="78"/>
      <c r="N991" s="78"/>
      <c r="O991" s="78"/>
      <c r="P991" s="78"/>
      <c r="Q991" s="78"/>
      <c r="R991" s="78"/>
      <c r="S991" s="78"/>
      <c r="T991" s="78"/>
    </row>
    <row r="992">
      <c r="A992" s="82"/>
      <c r="B992" s="83"/>
      <c r="C992" s="83"/>
      <c r="D992" s="83"/>
      <c r="E992" s="83"/>
      <c r="F992" s="83"/>
      <c r="G992" s="83"/>
      <c r="H992" s="83"/>
      <c r="I992" s="83"/>
      <c r="J992" s="58"/>
      <c r="L992" s="77"/>
      <c r="M992" s="78"/>
      <c r="N992" s="78"/>
      <c r="O992" s="78"/>
      <c r="P992" s="78"/>
      <c r="Q992" s="78"/>
      <c r="R992" s="78"/>
      <c r="S992" s="78"/>
      <c r="T992" s="78"/>
    </row>
    <row r="993">
      <c r="A993" s="82"/>
      <c r="B993" s="83"/>
      <c r="C993" s="83"/>
      <c r="D993" s="83"/>
      <c r="E993" s="83"/>
      <c r="F993" s="83"/>
      <c r="G993" s="83"/>
      <c r="H993" s="83"/>
      <c r="I993" s="83"/>
      <c r="J993" s="58"/>
      <c r="L993" s="77"/>
      <c r="M993" s="78"/>
      <c r="N993" s="78"/>
      <c r="O993" s="78"/>
      <c r="P993" s="78"/>
      <c r="Q993" s="78"/>
      <c r="R993" s="78"/>
      <c r="S993" s="78"/>
      <c r="T993" s="78"/>
    </row>
    <row r="994">
      <c r="A994" s="82"/>
      <c r="B994" s="83"/>
      <c r="C994" s="83"/>
      <c r="D994" s="83"/>
      <c r="E994" s="83"/>
      <c r="F994" s="83"/>
      <c r="G994" s="83"/>
      <c r="H994" s="83"/>
      <c r="I994" s="83"/>
      <c r="J994" s="58"/>
      <c r="L994" s="77"/>
      <c r="M994" s="78"/>
      <c r="N994" s="78"/>
      <c r="O994" s="78"/>
      <c r="P994" s="78"/>
      <c r="Q994" s="78"/>
      <c r="R994" s="78"/>
      <c r="S994" s="78"/>
      <c r="T994" s="78"/>
    </row>
    <row r="995">
      <c r="A995" s="82"/>
      <c r="B995" s="83"/>
      <c r="C995" s="83"/>
      <c r="D995" s="83"/>
      <c r="E995" s="83"/>
      <c r="F995" s="83"/>
      <c r="G995" s="83"/>
      <c r="H995" s="83"/>
      <c r="I995" s="83"/>
      <c r="J995" s="58"/>
      <c r="L995" s="77"/>
      <c r="M995" s="78"/>
      <c r="N995" s="78"/>
      <c r="O995" s="78"/>
      <c r="P995" s="78"/>
      <c r="Q995" s="78"/>
      <c r="R995" s="78"/>
      <c r="S995" s="78"/>
      <c r="T995" s="78"/>
    </row>
    <row r="996">
      <c r="A996" s="82"/>
      <c r="B996" s="83"/>
      <c r="C996" s="83"/>
      <c r="D996" s="83"/>
      <c r="E996" s="83"/>
      <c r="F996" s="83"/>
      <c r="G996" s="83"/>
      <c r="H996" s="83"/>
      <c r="I996" s="83"/>
      <c r="J996" s="58"/>
      <c r="L996" s="77"/>
      <c r="M996" s="78"/>
      <c r="N996" s="78"/>
      <c r="O996" s="78"/>
      <c r="P996" s="78"/>
      <c r="Q996" s="78"/>
      <c r="R996" s="78"/>
      <c r="S996" s="78"/>
      <c r="T996" s="78"/>
    </row>
    <row r="997">
      <c r="A997" s="82"/>
      <c r="B997" s="83"/>
      <c r="C997" s="83"/>
      <c r="D997" s="83"/>
      <c r="E997" s="83"/>
      <c r="F997" s="83"/>
      <c r="G997" s="83"/>
      <c r="H997" s="83"/>
      <c r="I997" s="83"/>
      <c r="J997" s="58"/>
      <c r="L997" s="77"/>
      <c r="M997" s="78"/>
      <c r="N997" s="78"/>
      <c r="O997" s="78"/>
      <c r="P997" s="78"/>
      <c r="Q997" s="78"/>
      <c r="R997" s="78"/>
      <c r="S997" s="78"/>
      <c r="T997" s="78"/>
    </row>
    <row r="998">
      <c r="A998" s="82"/>
      <c r="B998" s="83"/>
      <c r="C998" s="83"/>
      <c r="D998" s="83"/>
      <c r="E998" s="83"/>
      <c r="F998" s="83"/>
      <c r="G998" s="83"/>
      <c r="H998" s="83"/>
      <c r="I998" s="83"/>
      <c r="J998" s="58"/>
      <c r="L998" s="77"/>
      <c r="M998" s="78"/>
      <c r="N998" s="78"/>
      <c r="O998" s="78"/>
      <c r="P998" s="78"/>
      <c r="Q998" s="78"/>
      <c r="R998" s="78"/>
      <c r="S998" s="78"/>
      <c r="T998" s="78"/>
    </row>
    <row r="999">
      <c r="A999" s="82"/>
      <c r="B999" s="83"/>
      <c r="C999" s="83"/>
      <c r="D999" s="83"/>
      <c r="E999" s="83"/>
      <c r="F999" s="83"/>
      <c r="G999" s="83"/>
      <c r="H999" s="83"/>
      <c r="I999" s="83"/>
      <c r="J999" s="58"/>
      <c r="L999" s="77"/>
      <c r="M999" s="78"/>
      <c r="N999" s="78"/>
      <c r="O999" s="78"/>
      <c r="P999" s="78"/>
      <c r="Q999" s="78"/>
      <c r="R999" s="78"/>
      <c r="S999" s="78"/>
      <c r="T999" s="78"/>
    </row>
    <row r="1000">
      <c r="A1000" s="82"/>
      <c r="B1000" s="83"/>
      <c r="C1000" s="83"/>
      <c r="D1000" s="83"/>
      <c r="E1000" s="83"/>
      <c r="F1000" s="83"/>
      <c r="G1000" s="83"/>
      <c r="H1000" s="83"/>
      <c r="I1000" s="83"/>
      <c r="J1000" s="58"/>
      <c r="L1000" s="77"/>
      <c r="M1000" s="78"/>
      <c r="N1000" s="78"/>
      <c r="O1000" s="78"/>
      <c r="P1000" s="78"/>
      <c r="Q1000" s="78"/>
      <c r="R1000" s="78"/>
      <c r="S1000" s="78"/>
      <c r="T1000" s="78"/>
    </row>
    <row r="1001">
      <c r="A1001" s="84"/>
      <c r="B1001" s="85"/>
      <c r="C1001" s="85"/>
      <c r="D1001" s="85"/>
      <c r="E1001" s="85"/>
      <c r="F1001" s="85"/>
      <c r="G1001" s="85"/>
      <c r="H1001" s="85"/>
      <c r="I1001" s="85"/>
      <c r="J1001" s="58"/>
    </row>
  </sheetData>
  <mergeCells count="2">
    <mergeCell ref="A1:J1"/>
    <mergeCell ref="L1:T1"/>
  </mergeCell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13"/>
    <col customWidth="1" min="2" max="2" width="38.25"/>
    <col customWidth="1" min="3" max="3" width="38.75"/>
    <col customWidth="1" min="4" max="4" width="34.88"/>
    <col customWidth="1" min="5" max="5" width="36.13"/>
    <col customWidth="1" min="6" max="6" width="28.13"/>
    <col customWidth="1" min="7" max="7" width="25.0"/>
  </cols>
  <sheetData>
    <row r="1">
      <c r="A1" s="86"/>
      <c r="B1" s="86"/>
      <c r="C1" s="87" t="s">
        <v>496</v>
      </c>
    </row>
    <row r="2" ht="45.0" customHeight="1">
      <c r="A2" s="88" t="s">
        <v>497</v>
      </c>
      <c r="B2" s="11"/>
      <c r="C2" s="89" t="s">
        <v>498</v>
      </c>
    </row>
    <row r="3">
      <c r="A3" s="90" t="s">
        <v>499</v>
      </c>
      <c r="B3" s="91">
        <f>stdev('Historical Data Daily'!J:J)</f>
        <v>0.02936241988</v>
      </c>
    </row>
    <row r="4">
      <c r="A4" s="90" t="s">
        <v>500</v>
      </c>
      <c r="B4" s="91">
        <f>B3*(365)^1/2</f>
        <v>5.358641629</v>
      </c>
    </row>
    <row r="5">
      <c r="A5" s="90" t="s">
        <v>501</v>
      </c>
      <c r="B5" s="91">
        <f>AVERAGE('Historical Data Daily'!J:J)</f>
        <v>0.001265667721</v>
      </c>
    </row>
    <row r="6">
      <c r="A6" s="90" t="s">
        <v>502</v>
      </c>
      <c r="B6" s="91">
        <f>COVAR('Historical Data Daily'!J3:J741,'NIFTY 50 '!I4:I742)/VAR('NIFTY 50 '!I4:I742)</f>
        <v>0.935143176</v>
      </c>
    </row>
    <row r="7">
      <c r="A7" s="90" t="s">
        <v>503</v>
      </c>
      <c r="B7" s="91">
        <f>COVAR('Historical Data Monthly'!I2:I37,'NIFTY 50 '!T3:T38)/var('NIFTY 50 '!T3:T38)</f>
        <v>1.674468665</v>
      </c>
    </row>
    <row r="8">
      <c r="A8" s="90" t="s">
        <v>504</v>
      </c>
      <c r="B8" s="91">
        <f>(B10-(B14/100))/B4</f>
        <v>0.03016020094</v>
      </c>
    </row>
    <row r="9">
      <c r="A9" s="90" t="s">
        <v>505</v>
      </c>
      <c r="B9" s="91">
        <f> B12 - (B14 + B6*(B13-B14))</f>
        <v>-0.4492789278</v>
      </c>
    </row>
    <row r="10">
      <c r="A10" s="92" t="s">
        <v>506</v>
      </c>
      <c r="B10" s="93">
        <f>('Historical Data Daily'!E741/'Historical Data Daily'!E2)^(1/3) -1 </f>
        <v>0.2310002427</v>
      </c>
    </row>
    <row r="11">
      <c r="A11" s="90" t="s">
        <v>507</v>
      </c>
      <c r="B11" s="91">
        <f>(B3/B5)</f>
        <v>23.19915362</v>
      </c>
    </row>
    <row r="12">
      <c r="A12" s="90" t="s">
        <v>508</v>
      </c>
      <c r="B12" s="91">
        <f>AVERAGEA('Historical Data Daily'!J:J)</f>
        <v>0.001263957359</v>
      </c>
    </row>
    <row r="13" ht="34.5" customHeight="1">
      <c r="A13" s="90" t="s">
        <v>509</v>
      </c>
      <c r="B13" s="91">
        <f>average('NIFTY 50 '!I:I)</f>
        <v>0.0005879346135</v>
      </c>
    </row>
    <row r="14">
      <c r="A14" s="92" t="s">
        <v>510</v>
      </c>
      <c r="B14" s="93">
        <f>AVERAGE('Historical Data Daily'!V:V)</f>
        <v>6.938253444</v>
      </c>
    </row>
    <row r="15">
      <c r="A15" s="86"/>
      <c r="B15" s="86"/>
      <c r="C15" s="94"/>
      <c r="D15" s="94"/>
      <c r="E15" s="94"/>
    </row>
    <row r="16">
      <c r="A16" s="95"/>
      <c r="B16" s="95"/>
      <c r="C16" s="94"/>
      <c r="D16" s="94"/>
      <c r="E16" s="94"/>
    </row>
    <row r="17">
      <c r="A17" s="96" t="s">
        <v>511</v>
      </c>
      <c r="B17" s="11"/>
      <c r="C17" s="97" t="s">
        <v>512</v>
      </c>
    </row>
    <row r="18">
      <c r="A18" s="98" t="s">
        <v>513</v>
      </c>
      <c r="B18" s="99">
        <f>AVERAGE('Historical Data Daily'!E2:E741)</f>
        <v>133.4169594</v>
      </c>
    </row>
    <row r="19">
      <c r="A19" s="98" t="s">
        <v>514</v>
      </c>
      <c r="B19" s="99">
        <f>min('Historical Data Daily'!E2:E741)</f>
        <v>68.300003</v>
      </c>
    </row>
    <row r="20">
      <c r="A20" s="98" t="s">
        <v>515</v>
      </c>
      <c r="B20" s="99">
        <f>max('Historical Data Daily'!E2:E741)</f>
        <v>280.549988</v>
      </c>
    </row>
    <row r="21">
      <c r="A21" s="98" t="s">
        <v>516</v>
      </c>
      <c r="B21" s="99">
        <f>STDEV('Historical Data Daily'!E2:E741)</f>
        <v>48.18648277</v>
      </c>
    </row>
    <row r="22">
      <c r="A22" s="86"/>
      <c r="B22" s="86"/>
    </row>
    <row r="23">
      <c r="A23" s="100"/>
      <c r="B23" s="86"/>
    </row>
    <row r="24" ht="31.5" customHeight="1">
      <c r="A24" s="88" t="s">
        <v>517</v>
      </c>
      <c r="B24" s="11"/>
      <c r="C24" s="101" t="s">
        <v>518</v>
      </c>
    </row>
    <row r="25" ht="40.5" customHeight="1">
      <c r="A25" s="90" t="s">
        <v>519</v>
      </c>
      <c r="B25" s="91">
        <f>CORREL('Historical Data Daily'!E2:E741, 'NIFTY 50 '!E3:E742)</f>
        <v>0.7383570122</v>
      </c>
    </row>
    <row r="26">
      <c r="A26" s="86"/>
      <c r="B26" s="86"/>
    </row>
    <row r="27">
      <c r="A27" s="86"/>
      <c r="B27" s="86"/>
    </row>
    <row r="28">
      <c r="A28" s="98" t="s">
        <v>520</v>
      </c>
      <c r="B28" s="102" t="s">
        <v>521</v>
      </c>
      <c r="C28" s="89" t="s">
        <v>522</v>
      </c>
    </row>
    <row r="29">
      <c r="A29" s="102" t="s">
        <v>513</v>
      </c>
      <c r="B29" s="99">
        <f>AVERAGE('Historical Data Daily'!K:K)</f>
        <v>6.007567126</v>
      </c>
    </row>
    <row r="30">
      <c r="A30" s="102" t="s">
        <v>523</v>
      </c>
      <c r="B30" s="99">
        <f>MEDIAN('Historical Data Daily'!K:K)</f>
        <v>4.9000015</v>
      </c>
    </row>
    <row r="31">
      <c r="A31" s="102" t="s">
        <v>515</v>
      </c>
      <c r="B31" s="99">
        <f>max('Historical Data Daily'!K:K)</f>
        <v>35.399994</v>
      </c>
    </row>
    <row r="32">
      <c r="A32" s="102" t="s">
        <v>514</v>
      </c>
      <c r="B32" s="99">
        <f>min('Historical Data Daily'!K:K)</f>
        <v>0.949997</v>
      </c>
    </row>
    <row r="33">
      <c r="A33" s="102" t="s">
        <v>499</v>
      </c>
      <c r="B33" s="99">
        <f>stdev('Historical Data Daily'!K:K)</f>
        <v>4.313430865</v>
      </c>
    </row>
    <row r="34">
      <c r="A34" s="102" t="s">
        <v>524</v>
      </c>
      <c r="B34" s="99">
        <f>correl('Historical Data Daily'!K:K, 'Historical Data Daily'!Q:Q)</f>
        <v>0.02737489089</v>
      </c>
    </row>
    <row r="35">
      <c r="A35" s="86"/>
      <c r="B35" s="86"/>
    </row>
    <row r="36">
      <c r="A36" s="91"/>
      <c r="B36" s="91"/>
      <c r="C36" s="103" t="s">
        <v>525</v>
      </c>
    </row>
    <row r="37">
      <c r="A37" s="104" t="s">
        <v>526</v>
      </c>
      <c r="B37" s="91">
        <f>max('Historical Data Daily'!C2:C741)</f>
        <v>289.75</v>
      </c>
      <c r="C37" s="105">
        <v>45334.0</v>
      </c>
    </row>
    <row r="38">
      <c r="A38" s="104" t="s">
        <v>527</v>
      </c>
      <c r="B38" s="91">
        <f>min('Historical Data Daily'!D2:D741)</f>
        <v>65.5</v>
      </c>
      <c r="C38" s="105">
        <v>44743.0</v>
      </c>
    </row>
    <row r="39">
      <c r="A39" s="104" t="s">
        <v>528</v>
      </c>
      <c r="B39" s="91">
        <f>max('Historical Data Daily'!C499:C741)</f>
        <v>289.75</v>
      </c>
      <c r="C39" s="105">
        <v>45334.0</v>
      </c>
    </row>
    <row r="40">
      <c r="A40" s="104" t="s">
        <v>529</v>
      </c>
      <c r="B40" s="91">
        <f>min('Historical Data Daily'!D499:D741)</f>
        <v>74.400002</v>
      </c>
      <c r="C40" s="105">
        <v>44755.0</v>
      </c>
    </row>
    <row r="41">
      <c r="A41" s="86"/>
      <c r="B41" s="86"/>
    </row>
    <row r="42">
      <c r="A42" s="86"/>
      <c r="B42" s="86"/>
    </row>
    <row r="43">
      <c r="A43" s="86"/>
      <c r="B43" s="86"/>
    </row>
    <row r="44" ht="27.0" customHeight="1">
      <c r="A44" s="96" t="s">
        <v>530</v>
      </c>
      <c r="B44" s="11"/>
      <c r="C44" s="101" t="s">
        <v>531</v>
      </c>
    </row>
    <row r="45" ht="28.5" customHeight="1">
      <c r="A45" s="102" t="s">
        <v>532</v>
      </c>
      <c r="B45" s="99">
        <f>CORREL('Historical Data Daily'!N:N,'Historical Data Daily'!H:H)</f>
        <v>0.4896629981</v>
      </c>
    </row>
    <row r="46">
      <c r="A46" s="86"/>
      <c r="B46" s="86"/>
    </row>
    <row r="47">
      <c r="A47" s="95"/>
      <c r="B47" s="95"/>
    </row>
    <row r="48">
      <c r="A48" s="39" t="s">
        <v>533</v>
      </c>
      <c r="B48" s="39" t="s">
        <v>534</v>
      </c>
      <c r="C48" s="39" t="s">
        <v>535</v>
      </c>
      <c r="D48" s="89" t="s">
        <v>536</v>
      </c>
    </row>
    <row r="49">
      <c r="A49" s="106" t="s">
        <v>537</v>
      </c>
      <c r="B49" s="107">
        <f>B6</f>
        <v>0.935143176</v>
      </c>
      <c r="C49" s="107">
        <f>B7</f>
        <v>1.674468665</v>
      </c>
    </row>
    <row r="50">
      <c r="A50" s="108" t="s">
        <v>538</v>
      </c>
      <c r="B50" s="107">
        <f>COVAR('Historical Data Daily'!J2:J249,'NIFTY 50 '!I3:I250) / VAR('NIFTY 50 '!I3:I250)</f>
        <v>1.049451971</v>
      </c>
      <c r="C50" s="107">
        <f>COVAR('Historical Data Monthly'!E2:E13,'NIFTY 50 '!P3:P14) / VAR('NIFTY 50 '!P3:P14)</f>
        <v>-0.003254493708</v>
      </c>
    </row>
    <row r="51">
      <c r="A51" s="109" t="s">
        <v>539</v>
      </c>
      <c r="B51" s="107">
        <f> COVAR('Historical Data Daily'!E250:E498,'NIFTY 50 '!E251:E499)/var('NIFTY 50 '!E251:E499)</f>
        <v>0.008999607971</v>
      </c>
      <c r="C51" s="107">
        <f>COVAR('Historical Data Monthly'!E14:E25,'NIFTY 50 '!P15:P26) / VAR('NIFTY 50 '!P15:Z26)</f>
        <v>0.000000001066836406</v>
      </c>
    </row>
    <row r="52">
      <c r="A52" s="106" t="s">
        <v>540</v>
      </c>
      <c r="B52" s="107">
        <f> COVAR('Historical Data Daily'!E499:E741,'NIFTY 50 '!E500:E742)/var('NIFTY 50 '!E500:E742)</f>
        <v>0.03189388852</v>
      </c>
      <c r="C52" s="107">
        <f>COVAR('Historical Data Monthly'!E14:E37,'NIFTY 50 '!P15:P38)/var('NIFTY 50 '!P15:P38)</f>
        <v>0.02784930997</v>
      </c>
    </row>
    <row r="53">
      <c r="A53" s="95"/>
      <c r="B53" s="95"/>
    </row>
    <row r="54">
      <c r="A54" s="110" t="s">
        <v>541</v>
      </c>
      <c r="B54" s="11"/>
    </row>
    <row r="55">
      <c r="A55" s="111" t="s">
        <v>542</v>
      </c>
      <c r="B55" s="112">
        <f>min('Historical Data Daily'!G2:G741)</f>
        <v>57361</v>
      </c>
    </row>
    <row r="56">
      <c r="A56" s="111" t="s">
        <v>543</v>
      </c>
      <c r="B56" s="112">
        <f>max('Historical Data Daily'!G2:G741)</f>
        <v>17834293</v>
      </c>
    </row>
    <row r="57">
      <c r="A57" s="86"/>
      <c r="B57" s="86"/>
    </row>
    <row r="58">
      <c r="A58" s="86"/>
      <c r="B58" s="86"/>
    </row>
    <row r="59">
      <c r="A59" s="110" t="s">
        <v>36</v>
      </c>
      <c r="B59" s="11"/>
    </row>
    <row r="60">
      <c r="A60" s="111" t="s">
        <v>544</v>
      </c>
      <c r="B60" s="112">
        <f>min('Historical Data Daily'!K3:K741)</f>
        <v>0.949997</v>
      </c>
    </row>
    <row r="61">
      <c r="A61" s="111" t="s">
        <v>545</v>
      </c>
      <c r="B61" s="112">
        <f>max('Historical Data Daily'!K3:K741)</f>
        <v>35.399994</v>
      </c>
    </row>
    <row r="62">
      <c r="A62" s="86"/>
      <c r="B62" s="86"/>
    </row>
    <row r="63">
      <c r="A63" s="86"/>
      <c r="B63" s="86"/>
    </row>
    <row r="64">
      <c r="A64" s="110" t="s">
        <v>38</v>
      </c>
      <c r="B64" s="11"/>
    </row>
    <row r="65">
      <c r="A65" s="111" t="s">
        <v>544</v>
      </c>
      <c r="B65" s="112">
        <f>min('Historical Data Daily'!M3:M741)</f>
        <v>-10.34778472</v>
      </c>
    </row>
    <row r="66">
      <c r="A66" s="111" t="s">
        <v>545</v>
      </c>
      <c r="B66" s="112">
        <f>max('Historical Data Daily'!M3:M741)</f>
        <v>16.25488368</v>
      </c>
    </row>
    <row r="67">
      <c r="A67" s="113"/>
      <c r="B67" s="113"/>
    </row>
    <row r="68">
      <c r="A68" s="113"/>
      <c r="B68" s="113"/>
    </row>
    <row r="69">
      <c r="A69" s="113"/>
      <c r="B69" s="113"/>
    </row>
    <row r="70">
      <c r="A70" s="113"/>
      <c r="B70" s="113"/>
    </row>
    <row r="71">
      <c r="A71" s="113"/>
      <c r="B71" s="113"/>
    </row>
    <row r="72">
      <c r="A72" s="113"/>
      <c r="B72" s="113"/>
    </row>
  </sheetData>
  <mergeCells count="14">
    <mergeCell ref="A24:B24"/>
    <mergeCell ref="A44:B44"/>
    <mergeCell ref="A54:B54"/>
    <mergeCell ref="A59:B59"/>
    <mergeCell ref="A64:B64"/>
    <mergeCell ref="C44:G45"/>
    <mergeCell ref="D48:G52"/>
    <mergeCell ref="C1:F1"/>
    <mergeCell ref="A2:B2"/>
    <mergeCell ref="C2:G14"/>
    <mergeCell ref="A17:B17"/>
    <mergeCell ref="C17:G21"/>
    <mergeCell ref="C24:G25"/>
    <mergeCell ref="C28:G3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19.38"/>
    <col customWidth="1" min="5" max="5" width="13.75"/>
    <col customWidth="1" min="13" max="13" width="15.75"/>
    <col customWidth="1" min="14" max="20" width="21.75"/>
    <col customWidth="1" min="21" max="21" width="24.5"/>
    <col customWidth="1" min="22" max="22" width="21.25"/>
    <col customWidth="1" min="23" max="23" width="18.38"/>
  </cols>
  <sheetData>
    <row r="1">
      <c r="M1" s="113" t="s">
        <v>26</v>
      </c>
      <c r="N1" s="113" t="s">
        <v>546</v>
      </c>
      <c r="O1" s="113" t="s">
        <v>547</v>
      </c>
      <c r="P1" s="113" t="s">
        <v>548</v>
      </c>
      <c r="Q1" s="113" t="s">
        <v>549</v>
      </c>
      <c r="R1" s="113" t="s">
        <v>550</v>
      </c>
      <c r="S1" s="113" t="s">
        <v>551</v>
      </c>
      <c r="T1" s="113" t="s">
        <v>552</v>
      </c>
      <c r="U1" s="113" t="s">
        <v>553</v>
      </c>
      <c r="V1" s="113" t="s">
        <v>554</v>
      </c>
    </row>
    <row r="2">
      <c r="A2" s="114" t="s">
        <v>555</v>
      </c>
      <c r="B2" s="115" t="s">
        <v>556</v>
      </c>
      <c r="M2" s="116">
        <v>44287.0</v>
      </c>
      <c r="P2" s="114">
        <v>111.449997</v>
      </c>
      <c r="Q2" s="114">
        <v>111.449997</v>
      </c>
      <c r="R2" s="65">
        <f t="shared" ref="R2:R741" si="1">Q2-P2</f>
        <v>0</v>
      </c>
      <c r="S2" s="65">
        <v>0.0</v>
      </c>
      <c r="T2" s="65">
        <v>0.0</v>
      </c>
      <c r="U2" s="65"/>
      <c r="V2" s="117"/>
    </row>
    <row r="3">
      <c r="M3" s="116">
        <v>44291.0</v>
      </c>
      <c r="P3" s="49">
        <f>('Historical Data Daily'!E3-P2)*'Historical Data Daily'!$S$13 + P2</f>
        <v>111.7685157</v>
      </c>
      <c r="Q3" s="49">
        <f>('Historical Data Daily'!E3-Q2)*'Historical Data Daily'!$S$12 + Q2</f>
        <v>112.1115359</v>
      </c>
      <c r="R3" s="49">
        <f t="shared" si="1"/>
        <v>0.3430201823</v>
      </c>
      <c r="S3" s="49">
        <f>(R3-S2)*'Historical Data Daily'!$S$14 + S2</f>
        <v>0.06860403647</v>
      </c>
      <c r="T3" s="49">
        <f t="shared" ref="T3:T741" si="2">R3-S3</f>
        <v>0.2744161459</v>
      </c>
      <c r="U3" s="65"/>
      <c r="V3" s="117"/>
    </row>
    <row r="4">
      <c r="M4" s="116">
        <v>44292.0</v>
      </c>
      <c r="P4" s="49">
        <f>('Historical Data Daily'!E4-P3)*'Historical Data Daily'!$S$13 + P3</f>
        <v>112.0597366</v>
      </c>
      <c r="Q4" s="49">
        <f>('Historical Data Daily'!E4-Q3)*'Historical Data Daily'!$S$12 + Q3</f>
        <v>112.6636069</v>
      </c>
      <c r="R4" s="49">
        <f t="shared" si="1"/>
        <v>0.6038702832</v>
      </c>
      <c r="S4" s="49">
        <f>(R4-S3)*'Historical Data Daily'!$S$14 + S3</f>
        <v>0.1756572858</v>
      </c>
      <c r="T4" s="49">
        <f t="shared" si="2"/>
        <v>0.4282129974</v>
      </c>
      <c r="U4" s="65"/>
      <c r="V4" s="117"/>
    </row>
    <row r="5">
      <c r="M5" s="116">
        <v>44293.0</v>
      </c>
      <c r="P5" s="49">
        <f>('Historical Data Daily'!E5-P4)*'Historical Data Daily'!$S$13 + P4</f>
        <v>112.2701266</v>
      </c>
      <c r="Q5" s="49">
        <f>('Historical Data Daily'!E5-Q4)*'Historical Data Daily'!$S$12 + Q4</f>
        <v>113.0076676</v>
      </c>
      <c r="R5" s="49">
        <f t="shared" si="1"/>
        <v>0.7375410428</v>
      </c>
      <c r="S5" s="49">
        <f>(R5-S4)*'Historical Data Daily'!$S$14 + S4</f>
        <v>0.2880340372</v>
      </c>
      <c r="T5" s="49">
        <f t="shared" si="2"/>
        <v>0.4495070056</v>
      </c>
      <c r="U5" s="65"/>
      <c r="V5" s="117"/>
    </row>
    <row r="6">
      <c r="M6" s="116">
        <v>44294.0</v>
      </c>
      <c r="P6" s="49">
        <f>('Historical Data Daily'!E6-P5)*'Historical Data Daily'!$S$13 + P5</f>
        <v>112.5575248</v>
      </c>
      <c r="Q6" s="49">
        <f>('Historical Data Daily'!E6-Q5)*'Historical Data Daily'!$S$12 + Q5</f>
        <v>113.4911037</v>
      </c>
      <c r="R6" s="49">
        <f t="shared" si="1"/>
        <v>0.9335789195</v>
      </c>
      <c r="S6" s="49">
        <f>(R6-S5)*'Historical Data Daily'!$S$14 + S5</f>
        <v>0.4171430137</v>
      </c>
      <c r="T6" s="49">
        <f t="shared" si="2"/>
        <v>0.5164359058</v>
      </c>
      <c r="U6" s="65"/>
      <c r="V6" s="117"/>
    </row>
    <row r="7">
      <c r="M7" s="116">
        <v>44295.0</v>
      </c>
      <c r="P7" s="49">
        <f>('Historical Data Daily'!E7-P6)*'Historical Data Daily'!$S$13 + P6</f>
        <v>112.8458561</v>
      </c>
      <c r="Q7" s="49">
        <f>('Historical Data Daily'!E7-Q6)*'Historical Data Daily'!$S$12 + Q6</f>
        <v>113.9463181</v>
      </c>
      <c r="R7" s="49">
        <f t="shared" si="1"/>
        <v>1.100461998</v>
      </c>
      <c r="S7" s="49">
        <f>(R7-S6)*'Historical Data Daily'!$S$14 + S6</f>
        <v>0.5538068104</v>
      </c>
      <c r="T7" s="49">
        <f t="shared" si="2"/>
        <v>0.5466551871</v>
      </c>
      <c r="U7" s="65"/>
      <c r="V7" s="117"/>
    </row>
    <row r="8">
      <c r="J8" s="118" t="s">
        <v>557</v>
      </c>
      <c r="M8" s="116">
        <v>44298.0</v>
      </c>
      <c r="P8" s="49">
        <f>('Historical Data Daily'!E8-P7)*'Historical Data Daily'!$S$13 + P7</f>
        <v>112.2202372</v>
      </c>
      <c r="Q8" s="49">
        <f>('Historical Data Daily'!E8-Q7)*'Historical Data Daily'!$S$12 + Q7</f>
        <v>112.477654</v>
      </c>
      <c r="R8" s="49">
        <f t="shared" si="1"/>
        <v>0.2574168081</v>
      </c>
      <c r="S8" s="49">
        <f>(R8-S7)*'Historical Data Daily'!$S$14 + S7</f>
        <v>0.49452881</v>
      </c>
      <c r="T8" s="49">
        <f t="shared" si="2"/>
        <v>-0.2371120019</v>
      </c>
      <c r="U8" s="65"/>
      <c r="V8" s="117"/>
    </row>
    <row r="9">
      <c r="M9" s="116">
        <v>44299.0</v>
      </c>
      <c r="P9" s="49">
        <f>('Historical Data Daily'!E9-P8)*'Historical Data Daily'!$S$13 + P8</f>
        <v>111.9965157</v>
      </c>
      <c r="Q9" s="49">
        <f>('Historical Data Daily'!E9-Q8)*'Historical Data Daily'!$S$12 + Q8</f>
        <v>111.9733991</v>
      </c>
      <c r="R9" s="49">
        <f t="shared" si="1"/>
        <v>-0.02311662313</v>
      </c>
      <c r="S9" s="49">
        <f>(R9-S8)*'Historical Data Daily'!$S$14 + S8</f>
        <v>0.3909997234</v>
      </c>
      <c r="T9" s="49">
        <f t="shared" si="2"/>
        <v>-0.4141163465</v>
      </c>
      <c r="U9" s="65"/>
      <c r="V9" s="117"/>
    </row>
    <row r="10">
      <c r="M10" s="116">
        <v>44301.0</v>
      </c>
      <c r="P10" s="49">
        <f>('Historical Data Daily'!E10-P9)*'Historical Data Daily'!$S$13 + P9</f>
        <v>111.6338107</v>
      </c>
      <c r="Q10" s="49">
        <f>('Historical Data Daily'!E10-Q9)*'Historical Data Daily'!$S$12 + Q9</f>
        <v>111.2236451</v>
      </c>
      <c r="R10" s="49">
        <f t="shared" si="1"/>
        <v>-0.4101656234</v>
      </c>
      <c r="S10" s="49">
        <f>(R10-S9)*'Historical Data Daily'!$S$14 + S9</f>
        <v>0.230766654</v>
      </c>
      <c r="T10" s="49">
        <f t="shared" si="2"/>
        <v>-0.6409322774</v>
      </c>
      <c r="U10" s="65"/>
      <c r="V10" s="117"/>
    </row>
    <row r="11">
      <c r="M11" s="116">
        <v>44302.0</v>
      </c>
      <c r="N11" s="55">
        <f>AVERAGE('Historical Data Daily'!E2:E11)</f>
        <v>112.3399995</v>
      </c>
      <c r="O11" s="55">
        <f>STDEV('Historical Data Daily'!E2:E11)</f>
        <v>4.243085798</v>
      </c>
      <c r="P11" s="49">
        <f>('Historical Data Daily'!E11-P10)*'Historical Data Daily'!$S$13 + P10</f>
        <v>111.6831583</v>
      </c>
      <c r="Q11" s="49">
        <f>('Historical Data Daily'!E11-Q10)*'Historical Data Daily'!$S$12 + Q10</f>
        <v>111.3892386</v>
      </c>
      <c r="R11" s="49">
        <f t="shared" si="1"/>
        <v>-0.2939196763</v>
      </c>
      <c r="S11" s="49">
        <f>(R11-S10)*'Historical Data Daily'!$S$14 + S10</f>
        <v>0.125829388</v>
      </c>
      <c r="T11" s="49">
        <f t="shared" si="2"/>
        <v>-0.4197490642</v>
      </c>
      <c r="U11" s="65">
        <f t="shared" ref="U11:U741" si="3">N11+O11*2</f>
        <v>120.8261711</v>
      </c>
      <c r="V11" s="65">
        <f t="shared" ref="V11:V741" si="4">N11-O11*2</f>
        <v>103.8538279</v>
      </c>
    </row>
    <row r="12">
      <c r="M12" s="116">
        <v>44305.0</v>
      </c>
      <c r="N12" s="55">
        <f>AVERAGE('Historical Data Daily'!E3:E12)</f>
        <v>112.0500001</v>
      </c>
      <c r="O12" s="55">
        <f>STDEV('Historical Data Daily'!E3:E12)</f>
        <v>4.406623377</v>
      </c>
      <c r="P12" s="49">
        <f>('Historical Data Daily'!E12-P11)*'Historical Data Daily'!$S$13 + P11</f>
        <v>111.4510727</v>
      </c>
      <c r="Q12" s="49">
        <f>('Historical Data Daily'!E12-Q11)*'Historical Data Daily'!$S$12 + Q11</f>
        <v>110.9524331</v>
      </c>
      <c r="R12" s="49">
        <f t="shared" si="1"/>
        <v>-0.498639579</v>
      </c>
      <c r="S12" s="49">
        <f>(R12-S11)*'Historical Data Daily'!$S$14 + S11</f>
        <v>0.0009355945673</v>
      </c>
      <c r="T12" s="49">
        <f t="shared" si="2"/>
        <v>-0.4995751735</v>
      </c>
      <c r="U12" s="65">
        <f t="shared" si="3"/>
        <v>120.8632469</v>
      </c>
      <c r="V12" s="65">
        <f t="shared" si="4"/>
        <v>103.2367533</v>
      </c>
    </row>
    <row r="13">
      <c r="M13" s="116">
        <v>44306.0</v>
      </c>
      <c r="N13" s="55">
        <f>AVERAGE('Historical Data Daily'!E4:E13)</f>
        <v>111.1650003</v>
      </c>
      <c r="O13" s="55">
        <f>STDEV('Historical Data Daily'!E4:E13)</f>
        <v>4.469218189</v>
      </c>
      <c r="P13" s="49">
        <f>('Historical Data Daily'!E13-P12)*'Historical Data Daily'!$S$13 + P12</f>
        <v>111.1139564</v>
      </c>
      <c r="Q13" s="49">
        <f>('Historical Data Daily'!E13-Q12)*'Historical Data Daily'!$S$12 + Q12</f>
        <v>110.3289822</v>
      </c>
      <c r="R13" s="49">
        <f t="shared" si="1"/>
        <v>-0.7849741742</v>
      </c>
      <c r="S13" s="49">
        <f>(R13-S12)*'Historical Data Daily'!$S$14 + S12</f>
        <v>-0.1562463592</v>
      </c>
      <c r="T13" s="49">
        <f t="shared" si="2"/>
        <v>-0.628727815</v>
      </c>
      <c r="U13" s="65">
        <f t="shared" si="3"/>
        <v>120.1034367</v>
      </c>
      <c r="V13" s="65">
        <f t="shared" si="4"/>
        <v>102.2265639</v>
      </c>
    </row>
    <row r="14">
      <c r="M14" s="116">
        <v>44308.0</v>
      </c>
      <c r="N14" s="55">
        <f>AVERAGE('Historical Data Daily'!E5:E14)</f>
        <v>110.2750009</v>
      </c>
      <c r="O14" s="55">
        <f>STDEV('Historical Data Daily'!E5:E14)</f>
        <v>4.350366754</v>
      </c>
      <c r="P14" s="49">
        <f>('Historical Data Daily'!E14-P13)*'Historical Data Daily'!$S$13 + P13</f>
        <v>110.7944043</v>
      </c>
      <c r="Q14" s="49">
        <f>('Historical Data Daily'!E14-Q13)*'Historical Data Daily'!$S$12 + Q13</f>
        <v>109.7860623</v>
      </c>
      <c r="R14" s="49">
        <f t="shared" si="1"/>
        <v>-1.008341949</v>
      </c>
      <c r="S14" s="49">
        <f>(R14-S13)*'Historical Data Daily'!$S$14 + S13</f>
        <v>-0.3266654772</v>
      </c>
      <c r="T14" s="49">
        <f t="shared" si="2"/>
        <v>-0.6816764719</v>
      </c>
      <c r="U14" s="65">
        <f t="shared" si="3"/>
        <v>118.9757344</v>
      </c>
      <c r="V14" s="65">
        <f t="shared" si="4"/>
        <v>101.5742674</v>
      </c>
    </row>
    <row r="15">
      <c r="M15" s="116">
        <v>44309.0</v>
      </c>
      <c r="N15" s="55">
        <f>AVERAGE('Historical Data Daily'!E6:E15)</f>
        <v>109.9600007</v>
      </c>
      <c r="O15" s="55">
        <f>STDEV('Historical Data Daily'!E6:E15)</f>
        <v>4.084169356</v>
      </c>
      <c r="P15" s="49">
        <f>('Historical Data Daily'!E15-P14)*'Historical Data Daily'!$S$13 + P14</f>
        <v>110.8651891</v>
      </c>
      <c r="Q15" s="49">
        <f>('Historical Data Daily'!E15-Q14)*'Historical Data Daily'!$S$12 + Q14</f>
        <v>110.0882066</v>
      </c>
      <c r="R15" s="49">
        <f t="shared" si="1"/>
        <v>-0.7769825596</v>
      </c>
      <c r="S15" s="49">
        <f>(R15-S14)*'Historical Data Daily'!$S$14 + S14</f>
        <v>-0.4167288937</v>
      </c>
      <c r="T15" s="49">
        <f t="shared" si="2"/>
        <v>-0.360253666</v>
      </c>
      <c r="U15" s="65">
        <f t="shared" si="3"/>
        <v>118.1283394</v>
      </c>
      <c r="V15" s="65">
        <f t="shared" si="4"/>
        <v>101.791662</v>
      </c>
    </row>
    <row r="16">
      <c r="M16" s="116">
        <v>44312.0</v>
      </c>
      <c r="N16" s="55">
        <f>AVERAGE('Historical Data Daily'!E7:E16)</f>
        <v>109.7750008</v>
      </c>
      <c r="O16" s="55">
        <f>STDEV('Historical Data Daily'!E7:E16)</f>
        <v>3.804985154</v>
      </c>
      <c r="P16" s="49">
        <f>('Historical Data Daily'!E16-P15)*'Historical Data Daily'!$S$13 + P15</f>
        <v>111.1196198</v>
      </c>
      <c r="Q16" s="49">
        <f>('Historical Data Daily'!E16-Q15)*'Historical Data Daily'!$S$12 + Q15</f>
        <v>110.7361753</v>
      </c>
      <c r="R16" s="49">
        <f t="shared" si="1"/>
        <v>-0.3834445359</v>
      </c>
      <c r="S16" s="49">
        <f>(R16-S15)*'Historical Data Daily'!$S$14 + S15</f>
        <v>-0.4100720221</v>
      </c>
      <c r="T16" s="49">
        <f t="shared" si="2"/>
        <v>0.02662748622</v>
      </c>
      <c r="U16" s="65">
        <f t="shared" si="3"/>
        <v>117.3849711</v>
      </c>
      <c r="V16" s="65">
        <f t="shared" si="4"/>
        <v>102.1650305</v>
      </c>
    </row>
    <row r="17">
      <c r="M17" s="116">
        <v>44313.0</v>
      </c>
      <c r="N17" s="55">
        <f>AVERAGE('Historical Data Daily'!E8:E17)</f>
        <v>109.3200013</v>
      </c>
      <c r="O17" s="55">
        <f>STDEV('Historical Data Daily'!E8:E17)</f>
        <v>3.130335775</v>
      </c>
      <c r="P17" s="49">
        <f>('Historical Data Daily'!E17-P16)*'Historical Data Daily'!$S$13 + P16</f>
        <v>111.1774259</v>
      </c>
      <c r="Q17" s="49">
        <f>('Historical Data Daily'!E17-Q16)*'Historical Data Daily'!$S$12 + Q16</f>
        <v>110.9152255</v>
      </c>
      <c r="R17" s="49">
        <f t="shared" si="1"/>
        <v>-0.2622003573</v>
      </c>
      <c r="S17" s="49">
        <f>(R17-S16)*'Historical Data Daily'!$S$14 + S16</f>
        <v>-0.3804976892</v>
      </c>
      <c r="T17" s="49">
        <f t="shared" si="2"/>
        <v>0.1182973318</v>
      </c>
      <c r="U17" s="65">
        <f t="shared" si="3"/>
        <v>115.5806729</v>
      </c>
      <c r="V17" s="65">
        <f t="shared" si="4"/>
        <v>103.0593297</v>
      </c>
    </row>
    <row r="18">
      <c r="M18" s="116">
        <v>44314.0</v>
      </c>
      <c r="N18" s="55">
        <f>AVERAGE('Historical Data Daily'!E9:E18)</f>
        <v>110.2950013</v>
      </c>
      <c r="O18" s="55">
        <f>STDEV('Historical Data Daily'!E9:E18)</f>
        <v>2.940281208</v>
      </c>
      <c r="P18" s="49">
        <f>('Historical Data Daily'!E18-P17)*'Historical Data Daily'!$S$13 + P17</f>
        <v>111.3976167</v>
      </c>
      <c r="Q18" s="49">
        <f>('Historical Data Daily'!E18-Q17)*'Historical Data Daily'!$S$12 + Q17</f>
        <v>111.4128834</v>
      </c>
      <c r="R18" s="49">
        <f t="shared" si="1"/>
        <v>0.01526673821</v>
      </c>
      <c r="S18" s="49">
        <f>(R18-S17)*'Historical Data Daily'!$S$14 + S17</f>
        <v>-0.3013448037</v>
      </c>
      <c r="T18" s="49">
        <f t="shared" si="2"/>
        <v>0.3166115419</v>
      </c>
      <c r="U18" s="65">
        <f t="shared" si="3"/>
        <v>116.1755637</v>
      </c>
      <c r="V18" s="65">
        <f t="shared" si="4"/>
        <v>104.4144389</v>
      </c>
    </row>
    <row r="19">
      <c r="M19" s="116">
        <v>44315.0</v>
      </c>
      <c r="N19" s="55">
        <f>AVERAGE('Historical Data Daily'!E10:E19)</f>
        <v>110.5800019</v>
      </c>
      <c r="O19" s="55">
        <f>STDEV('Historical Data Daily'!E10:E19)</f>
        <v>2.960405854</v>
      </c>
      <c r="P19" s="49">
        <f>('Historical Data Daily'!E19-P18)*'Historical Data Daily'!$S$13 + P18</f>
        <v>111.4459416</v>
      </c>
      <c r="Q19" s="49">
        <f>('Historical Data Daily'!E19-Q18)*'Historical Data Daily'!$S$12 + Q18</f>
        <v>111.5109018</v>
      </c>
      <c r="R19" s="49">
        <f t="shared" si="1"/>
        <v>0.06496022061</v>
      </c>
      <c r="S19" s="49">
        <f>(R19-S18)*'Historical Data Daily'!$S$14 + S18</f>
        <v>-0.2280837988</v>
      </c>
      <c r="T19" s="49">
        <f t="shared" si="2"/>
        <v>0.2930440194</v>
      </c>
      <c r="U19" s="65">
        <f t="shared" si="3"/>
        <v>116.5008136</v>
      </c>
      <c r="V19" s="65">
        <f t="shared" si="4"/>
        <v>104.6591902</v>
      </c>
    </row>
    <row r="20">
      <c r="M20" s="116">
        <v>44316.0</v>
      </c>
      <c r="N20" s="55">
        <f>AVERAGE('Historical Data Daily'!E11:E20)</f>
        <v>111.0400018</v>
      </c>
      <c r="O20" s="55">
        <f>STDEV('Historical Data Daily'!E11:E20)</f>
        <v>2.706042378</v>
      </c>
      <c r="P20" s="49">
        <f>('Historical Data Daily'!E20-P19)*'Historical Data Daily'!$S$13 + P19</f>
        <v>111.4647605</v>
      </c>
      <c r="Q20" s="49">
        <f>('Historical Data Daily'!E20-Q19)*'Historical Data Daily'!$S$12 + Q19</f>
        <v>111.5399934</v>
      </c>
      <c r="R20" s="49">
        <f t="shared" si="1"/>
        <v>0.07523286669</v>
      </c>
      <c r="S20" s="49">
        <f>(R20-S19)*'Historical Data Daily'!$S$14 + S19</f>
        <v>-0.1674204657</v>
      </c>
      <c r="T20" s="49">
        <f t="shared" si="2"/>
        <v>0.2426533324</v>
      </c>
      <c r="U20" s="65">
        <f t="shared" si="3"/>
        <v>116.4520866</v>
      </c>
      <c r="V20" s="65">
        <f t="shared" si="4"/>
        <v>105.627917</v>
      </c>
    </row>
    <row r="21">
      <c r="M21" s="116">
        <v>44319.0</v>
      </c>
      <c r="N21" s="55">
        <f>AVERAGE('Historical Data Daily'!E12:E21)</f>
        <v>111.2050012</v>
      </c>
      <c r="O21" s="55">
        <f>STDEV('Historical Data Daily'!E12:E21)</f>
        <v>2.838470034</v>
      </c>
      <c r="P21" s="49">
        <f>('Historical Data Daily'!E21-P20)*'Historical Data Daily'!$S$13 + P20</f>
        <v>111.6488521</v>
      </c>
      <c r="Q21" s="49">
        <f>('Historical Data Daily'!E21-Q20)*'Historical Data Daily'!$S$12 + Q20</f>
        <v>111.9107632</v>
      </c>
      <c r="R21" s="49">
        <f t="shared" si="1"/>
        <v>0.261911061</v>
      </c>
      <c r="S21" s="49">
        <f>(R21-S20)*'Historical Data Daily'!$S$14 + S20</f>
        <v>-0.08155416037</v>
      </c>
      <c r="T21" s="49">
        <f t="shared" si="2"/>
        <v>0.3434652214</v>
      </c>
      <c r="U21" s="65">
        <f t="shared" si="3"/>
        <v>116.8819413</v>
      </c>
      <c r="V21" s="65">
        <f t="shared" si="4"/>
        <v>105.5280611</v>
      </c>
    </row>
    <row r="22">
      <c r="M22" s="116">
        <v>44320.0</v>
      </c>
      <c r="N22" s="55">
        <f>AVERAGE('Historical Data Daily'!E13:E22)</f>
        <v>111.8850007</v>
      </c>
      <c r="O22" s="55">
        <f>STDEV('Historical Data Daily'!E13:E22)</f>
        <v>2.944301445</v>
      </c>
      <c r="P22" s="49">
        <f>('Historical Data Daily'!E22-P21)*'Historical Data Daily'!$S$13 + P21</f>
        <v>111.9230111</v>
      </c>
      <c r="Q22" s="49">
        <f>('Historical Data Daily'!E22-Q21)*'Historical Data Daily'!$S$12 + Q21</f>
        <v>112.4398762</v>
      </c>
      <c r="R22" s="49">
        <f t="shared" si="1"/>
        <v>0.5168651556</v>
      </c>
      <c r="S22" s="49">
        <f>(R22-S21)*'Historical Data Daily'!$S$14 + S21</f>
        <v>0.03812970282</v>
      </c>
      <c r="T22" s="49">
        <f t="shared" si="2"/>
        <v>0.4787354528</v>
      </c>
      <c r="U22" s="65">
        <f t="shared" si="3"/>
        <v>117.7736036</v>
      </c>
      <c r="V22" s="65">
        <f t="shared" si="4"/>
        <v>105.9963978</v>
      </c>
    </row>
    <row r="23">
      <c r="M23" s="116">
        <v>44321.0</v>
      </c>
      <c r="N23" s="55">
        <f>AVERAGE('Historical Data Daily'!E14:E23)</f>
        <v>114.6050011</v>
      </c>
      <c r="O23" s="55">
        <f>STDEV('Historical Data Daily'!E14:E23)</f>
        <v>7.247163627</v>
      </c>
      <c r="P23" s="49">
        <f>('Historical Data Daily'!E23-P22)*'Historical Data Daily'!$S$13 + P22</f>
        <v>113.5657514</v>
      </c>
      <c r="Q23" s="49">
        <f>('Historical Data Daily'!E23-Q22)*'Historical Data Daily'!$S$12 + Q22</f>
        <v>115.7722039</v>
      </c>
      <c r="R23" s="49">
        <f t="shared" si="1"/>
        <v>2.206452447</v>
      </c>
      <c r="S23" s="49">
        <f>(R23-S22)*'Historical Data Daily'!$S$14 + S22</f>
        <v>0.4717942517</v>
      </c>
      <c r="T23" s="49">
        <f t="shared" si="2"/>
        <v>1.734658196</v>
      </c>
      <c r="U23" s="65">
        <f t="shared" si="3"/>
        <v>129.0993284</v>
      </c>
      <c r="V23" s="65">
        <f t="shared" si="4"/>
        <v>100.1106738</v>
      </c>
    </row>
    <row r="24">
      <c r="M24" s="116">
        <v>44322.0</v>
      </c>
      <c r="N24" s="55">
        <f>AVERAGE('Historical Data Daily'!E15:E24)</f>
        <v>117.8150002</v>
      </c>
      <c r="O24" s="55">
        <f>STDEV('Historical Data Daily'!E15:E24)</f>
        <v>9.994332662</v>
      </c>
      <c r="P24" s="49">
        <f>('Historical Data Daily'!E24-P23)*'Historical Data Daily'!$S$13 + P23</f>
        <v>115.442362</v>
      </c>
      <c r="Q24" s="49">
        <f>('Historical Data Daily'!E24-Q23)*'Historical Data Daily'!$S$12 + Q23</f>
        <v>119.3303254</v>
      </c>
      <c r="R24" s="49">
        <f t="shared" si="1"/>
        <v>3.887963443</v>
      </c>
      <c r="S24" s="49">
        <f>(R24-S23)*'Historical Data Daily'!$S$14 + S23</f>
        <v>1.15502809</v>
      </c>
      <c r="T24" s="49">
        <f t="shared" si="2"/>
        <v>2.732935353</v>
      </c>
      <c r="U24" s="65">
        <f t="shared" si="3"/>
        <v>137.8036655</v>
      </c>
      <c r="V24" s="65">
        <f t="shared" si="4"/>
        <v>97.82633488</v>
      </c>
    </row>
    <row r="25">
      <c r="M25" s="116">
        <v>44323.0</v>
      </c>
      <c r="N25" s="55">
        <f>AVERAGE('Historical Data Daily'!E16:E25)</f>
        <v>120.1900002</v>
      </c>
      <c r="O25" s="55">
        <f>STDEV('Historical Data Daily'!E16:E25)</f>
        <v>11.14823807</v>
      </c>
      <c r="P25" s="49">
        <f>('Historical Data Daily'!E25-P24)*'Historical Data Daily'!$S$13 + P24</f>
        <v>116.928113</v>
      </c>
      <c r="Q25" s="49">
        <f>('Historical Data Daily'!E25-Q24)*'Historical Data Daily'!$S$12 + Q24</f>
        <v>121.8179677</v>
      </c>
      <c r="R25" s="49">
        <f t="shared" si="1"/>
        <v>4.889854719</v>
      </c>
      <c r="S25" s="49">
        <f>(R25-S24)*'Historical Data Daily'!$S$14 + S24</f>
        <v>1.901993416</v>
      </c>
      <c r="T25" s="49">
        <f t="shared" si="2"/>
        <v>2.987861303</v>
      </c>
      <c r="U25" s="65">
        <f t="shared" si="3"/>
        <v>142.4864763</v>
      </c>
      <c r="V25" s="65">
        <f t="shared" si="4"/>
        <v>97.89352406</v>
      </c>
    </row>
    <row r="26">
      <c r="M26" s="116">
        <v>44326.0</v>
      </c>
      <c r="N26" s="55">
        <f>AVERAGE('Historical Data Daily'!E17:E26)</f>
        <v>122.5349999</v>
      </c>
      <c r="O26" s="55">
        <f>STDEV('Historical Data Daily'!E17:E26)</f>
        <v>12.18934051</v>
      </c>
      <c r="P26" s="49">
        <f>('Historical Data Daily'!E26-P25)*'Historical Data Daily'!$S$13 + P25</f>
        <v>118.470475</v>
      </c>
      <c r="Q26" s="49">
        <f>('Historical Data Daily'!E26-Q25)*'Historical Data Daily'!$S$12 + Q25</f>
        <v>124.2690496</v>
      </c>
      <c r="R26" s="49">
        <f t="shared" si="1"/>
        <v>5.798574611</v>
      </c>
      <c r="S26" s="49">
        <f>(R26-S25)*'Historical Data Daily'!$S$14 + S25</f>
        <v>2.681309655</v>
      </c>
      <c r="T26" s="49">
        <f t="shared" si="2"/>
        <v>3.117264956</v>
      </c>
      <c r="U26" s="65">
        <f t="shared" si="3"/>
        <v>146.9136809</v>
      </c>
      <c r="V26" s="65">
        <f t="shared" si="4"/>
        <v>98.15631888</v>
      </c>
    </row>
    <row r="27">
      <c r="M27" s="116">
        <v>44327.0</v>
      </c>
      <c r="N27" s="55">
        <f>AVERAGE('Historical Data Daily'!E18:E27)</f>
        <v>126.0050003</v>
      </c>
      <c r="O27" s="55">
        <f>STDEV('Historical Data Daily'!E18:E27)</f>
        <v>13.67411386</v>
      </c>
      <c r="P27" s="49">
        <f>('Historical Data Daily'!E27-P26)*'Historical Data Daily'!$S$13 + P26</f>
        <v>120.5541439</v>
      </c>
      <c r="Q27" s="49">
        <f>('Historical Data Daily'!E27-Q26)*'Historical Data Daily'!$S$12 + Q26</f>
        <v>127.7045813</v>
      </c>
      <c r="R27" s="49">
        <f t="shared" si="1"/>
        <v>7.150437403</v>
      </c>
      <c r="S27" s="49">
        <f>(R27-S26)*'Historical Data Daily'!$S$14 + S26</f>
        <v>3.575135204</v>
      </c>
      <c r="T27" s="49">
        <f t="shared" si="2"/>
        <v>3.575302198</v>
      </c>
      <c r="U27" s="65">
        <f t="shared" si="3"/>
        <v>153.353228</v>
      </c>
      <c r="V27" s="65">
        <f t="shared" si="4"/>
        <v>98.65677258</v>
      </c>
    </row>
    <row r="28">
      <c r="M28" s="116">
        <v>44328.0</v>
      </c>
      <c r="N28" s="55">
        <f>AVERAGE('Historical Data Daily'!E19:E28)</f>
        <v>129.5549995</v>
      </c>
      <c r="O28" s="55">
        <f>STDEV('Historical Data Daily'!E19:E28)</f>
        <v>14.81497856</v>
      </c>
      <c r="P28" s="49">
        <f>('Historical Data Daily'!E28-P27)*'Historical Data Daily'!$S$13 + P27</f>
        <v>122.7093921</v>
      </c>
      <c r="Q28" s="49">
        <f>('Historical Data Daily'!E28-Q27)*'Historical Data Daily'!$S$12 + Q27</f>
        <v>131.0807987</v>
      </c>
      <c r="R28" s="49">
        <f t="shared" si="1"/>
        <v>8.371406583</v>
      </c>
      <c r="S28" s="49">
        <f>(R28-S27)*'Historical Data Daily'!$S$14 + S27</f>
        <v>4.53438948</v>
      </c>
      <c r="T28" s="49">
        <f t="shared" si="2"/>
        <v>3.837017103</v>
      </c>
      <c r="U28" s="65">
        <f t="shared" si="3"/>
        <v>159.1849566</v>
      </c>
      <c r="V28" s="65">
        <f t="shared" si="4"/>
        <v>99.92504237</v>
      </c>
    </row>
    <row r="29">
      <c r="M29" s="116">
        <v>44330.0</v>
      </c>
      <c r="N29" s="55">
        <f>AVERAGE('Historical Data Daily'!E20:E29)</f>
        <v>132.9249992</v>
      </c>
      <c r="O29" s="55">
        <f>STDEV('Historical Data Daily'!E20:E29)</f>
        <v>14.21124933</v>
      </c>
      <c r="P29" s="49">
        <f>('Historical Data Daily'!E29-P28)*'Historical Data Daily'!$S$13 + P28</f>
        <v>124.4161038</v>
      </c>
      <c r="Q29" s="49">
        <f>('Historical Data Daily'!E29-Q28)*'Historical Data Daily'!$S$12 + Q28</f>
        <v>133.3375989</v>
      </c>
      <c r="R29" s="49">
        <f t="shared" si="1"/>
        <v>8.92149509</v>
      </c>
      <c r="S29" s="49">
        <f>(R29-S28)*'Historical Data Daily'!$S$14 + S28</f>
        <v>5.411810602</v>
      </c>
      <c r="T29" s="49">
        <f t="shared" si="2"/>
        <v>3.509684488</v>
      </c>
      <c r="U29" s="65">
        <f t="shared" si="3"/>
        <v>161.3474979</v>
      </c>
      <c r="V29" s="65">
        <f t="shared" si="4"/>
        <v>104.5025005</v>
      </c>
    </row>
    <row r="30">
      <c r="M30" s="116">
        <v>44333.0</v>
      </c>
      <c r="N30" s="55">
        <f>AVERAGE('Historical Data Daily'!E21:E30)</f>
        <v>136.4299995</v>
      </c>
      <c r="O30" s="55">
        <f>STDEV('Historical Data Daily'!E21:E30)</f>
        <v>12.62896197</v>
      </c>
      <c r="P30" s="49">
        <f>('Historical Data Daily'!E30-P29)*'Historical Data Daily'!$S$13 + P29</f>
        <v>126.0704665</v>
      </c>
      <c r="Q30" s="49">
        <f>('Historical Data Daily'!E30-Q29)*'Historical Data Daily'!$S$12 + Q29</f>
        <v>135.4010452</v>
      </c>
      <c r="R30" s="49">
        <f t="shared" si="1"/>
        <v>9.330578734</v>
      </c>
      <c r="S30" s="49">
        <f>(R30-S29)*'Historical Data Daily'!$S$14 + S29</f>
        <v>6.195564229</v>
      </c>
      <c r="T30" s="49">
        <f t="shared" si="2"/>
        <v>3.135014506</v>
      </c>
      <c r="U30" s="65">
        <f t="shared" si="3"/>
        <v>161.6879234</v>
      </c>
      <c r="V30" s="65">
        <f t="shared" si="4"/>
        <v>111.1720756</v>
      </c>
    </row>
    <row r="31">
      <c r="M31" s="116">
        <v>44334.0</v>
      </c>
      <c r="N31" s="55">
        <f>AVERAGE('Historical Data Daily'!E22:E31)</f>
        <v>139.3950004</v>
      </c>
      <c r="O31" s="55">
        <f>STDEV('Historical Data Daily'!E22:E31)</f>
        <v>9.964170827</v>
      </c>
      <c r="P31" s="49">
        <f>('Historical Data Daily'!E31-P30)*'Historical Data Daily'!$S$13 + P30</f>
        <v>127.3689509</v>
      </c>
      <c r="Q31" s="49">
        <f>('Historical Data Daily'!E31-Q30)*'Historical Data Daily'!$S$12 + Q30</f>
        <v>136.6624238</v>
      </c>
      <c r="R31" s="49">
        <f t="shared" si="1"/>
        <v>9.293472909</v>
      </c>
      <c r="S31" s="49">
        <f>(R31-S30)*'Historical Data Daily'!$S$14 + S30</f>
        <v>6.815145965</v>
      </c>
      <c r="T31" s="49">
        <f t="shared" si="2"/>
        <v>2.478326944</v>
      </c>
      <c r="U31" s="65">
        <f t="shared" si="3"/>
        <v>159.3233421</v>
      </c>
      <c r="V31" s="65">
        <f t="shared" si="4"/>
        <v>119.4666587</v>
      </c>
    </row>
    <row r="32">
      <c r="M32" s="116">
        <v>44335.0</v>
      </c>
      <c r="N32" s="55">
        <f>AVERAGE('Historical Data Daily'!E23:E32)</f>
        <v>142.275</v>
      </c>
      <c r="O32" s="55">
        <f>STDEV('Historical Data Daily'!E23:E32)</f>
        <v>5.323596833</v>
      </c>
      <c r="P32" s="49">
        <f>('Historical Data Daily'!E32-P31)*'Historical Data Daily'!$S$13 + P31</f>
        <v>128.6119911</v>
      </c>
      <c r="Q32" s="49">
        <f>('Historical Data Daily'!E32-Q31)*'Historical Data Daily'!$S$12 + Q31</f>
        <v>137.8143577</v>
      </c>
      <c r="R32" s="49">
        <f t="shared" si="1"/>
        <v>9.202366557</v>
      </c>
      <c r="S32" s="49">
        <f>(R32-S31)*'Historical Data Daily'!$S$14 + S31</f>
        <v>7.292590083</v>
      </c>
      <c r="T32" s="49">
        <f t="shared" si="2"/>
        <v>1.909776474</v>
      </c>
      <c r="U32" s="65">
        <f t="shared" si="3"/>
        <v>152.9221937</v>
      </c>
      <c r="V32" s="65">
        <f t="shared" si="4"/>
        <v>131.6278063</v>
      </c>
    </row>
    <row r="33">
      <c r="M33" s="116">
        <v>44336.0</v>
      </c>
      <c r="N33" s="55">
        <f>AVERAGE('Historical Data Daily'!E24:E33)</f>
        <v>142.9549988</v>
      </c>
      <c r="O33" s="55">
        <f>STDEV('Historical Data Daily'!E24:E33)</f>
        <v>4.539974059</v>
      </c>
      <c r="P33" s="49">
        <f>('Historical Data Daily'!E33-P32)*'Historical Data Daily'!$S$13 + P32</f>
        <v>129.5222135</v>
      </c>
      <c r="Q33" s="49">
        <f>('Historical Data Daily'!E33-Q32)*'Historical Data Daily'!$S$12 + Q32</f>
        <v>138.2890709</v>
      </c>
      <c r="R33" s="49">
        <f t="shared" si="1"/>
        <v>8.766857403</v>
      </c>
      <c r="S33" s="49">
        <f>(R33-S32)*'Historical Data Daily'!$S$14 + S32</f>
        <v>7.587443547</v>
      </c>
      <c r="T33" s="49">
        <f t="shared" si="2"/>
        <v>1.179413856</v>
      </c>
      <c r="U33" s="65">
        <f t="shared" si="3"/>
        <v>152.0349469</v>
      </c>
      <c r="V33" s="65">
        <f t="shared" si="4"/>
        <v>133.8750507</v>
      </c>
    </row>
    <row r="34">
      <c r="M34" s="116">
        <v>44337.0</v>
      </c>
      <c r="N34" s="55">
        <f>AVERAGE('Historical Data Daily'!E25:E34)</f>
        <v>143.1199997</v>
      </c>
      <c r="O34" s="55">
        <f>STDEV('Historical Data Daily'!E25:E34)</f>
        <v>4.404176907</v>
      </c>
      <c r="P34" s="49">
        <f>('Historical Data Daily'!E34-P33)*'Historical Data Daily'!$S$13 + P33</f>
        <v>130.3390868</v>
      </c>
      <c r="Q34" s="49">
        <f>('Historical Data Daily'!E34-Q33)*'Historical Data Daily'!$S$12 + Q33</f>
        <v>138.6369066</v>
      </c>
      <c r="R34" s="49">
        <f t="shared" si="1"/>
        <v>8.29781981</v>
      </c>
      <c r="S34" s="49">
        <f>(R34-S33)*'Historical Data Daily'!$S$14 + S33</f>
        <v>7.7295188</v>
      </c>
      <c r="T34" s="49">
        <f t="shared" si="2"/>
        <v>0.5683010105</v>
      </c>
      <c r="U34" s="65">
        <f t="shared" si="3"/>
        <v>151.9283535</v>
      </c>
      <c r="V34" s="65">
        <f t="shared" si="4"/>
        <v>134.3116459</v>
      </c>
    </row>
    <row r="35">
      <c r="M35" s="116">
        <v>44340.0</v>
      </c>
      <c r="N35" s="55">
        <f>AVERAGE('Historical Data Daily'!E26:E35)</f>
        <v>143.7149994</v>
      </c>
      <c r="O35" s="55">
        <f>STDEV('Historical Data Daily'!E26:E35)</f>
        <v>3.586320231</v>
      </c>
      <c r="P35" s="49">
        <f>('Historical Data Daily'!E35-P34)*'Historical Data Daily'!$S$13 + P34</f>
        <v>131.1621172</v>
      </c>
      <c r="Q35" s="49">
        <f>('Historical Data Daily'!E35-Q34)*'Historical Data Daily'!$S$12 + Q34</f>
        <v>139.0696898</v>
      </c>
      <c r="R35" s="49">
        <f t="shared" si="1"/>
        <v>7.907572559</v>
      </c>
      <c r="S35" s="49">
        <f>(R35-S34)*'Historical Data Daily'!$S$14 + S34</f>
        <v>7.765129551</v>
      </c>
      <c r="T35" s="49">
        <f t="shared" si="2"/>
        <v>0.1424430074</v>
      </c>
      <c r="U35" s="65">
        <f t="shared" si="3"/>
        <v>150.8876399</v>
      </c>
      <c r="V35" s="65">
        <f t="shared" si="4"/>
        <v>136.5423589</v>
      </c>
    </row>
    <row r="36">
      <c r="J36" s="118" t="s">
        <v>558</v>
      </c>
      <c r="M36" s="116">
        <v>44341.0</v>
      </c>
      <c r="N36" s="55">
        <f>AVERAGE('Historical Data Daily'!E27:E36)</f>
        <v>144.4799988</v>
      </c>
      <c r="O36" s="55">
        <f>STDEV('Historical Data Daily'!E27:E36)</f>
        <v>2.928044158</v>
      </c>
      <c r="P36" s="49">
        <f>('Historical Data Daily'!E36-P35)*'Historical Data Daily'!$S$13 + P35</f>
        <v>132.2167748</v>
      </c>
      <c r="Q36" s="49">
        <f>('Historical Data Daily'!E36-Q35)*'Historical Data Daily'!$S$12 + Q35</f>
        <v>140.0435827</v>
      </c>
      <c r="R36" s="49">
        <f t="shared" si="1"/>
        <v>7.826807977</v>
      </c>
      <c r="S36" s="49">
        <f>(R36-S35)*'Historical Data Daily'!$S$14 + S35</f>
        <v>7.777465237</v>
      </c>
      <c r="T36" s="49">
        <f t="shared" si="2"/>
        <v>0.04934274018</v>
      </c>
      <c r="U36" s="65">
        <f t="shared" si="3"/>
        <v>150.3360871</v>
      </c>
      <c r="V36" s="65">
        <f t="shared" si="4"/>
        <v>138.6239105</v>
      </c>
    </row>
    <row r="37">
      <c r="M37" s="116">
        <v>44342.0</v>
      </c>
      <c r="N37" s="55">
        <f>AVERAGE('Historical Data Daily'!E28:E37)</f>
        <v>143.8799988</v>
      </c>
      <c r="O37" s="55">
        <f>STDEV('Historical Data Daily'!E28:E37)</f>
        <v>3.057248162</v>
      </c>
      <c r="P37" s="49">
        <f>('Historical Data Daily'!E37-P36)*'Historical Data Daily'!$S$13 + P36</f>
        <v>132.8377549</v>
      </c>
      <c r="Q37" s="49">
        <f>('Historical Data Daily'!E37-Q36)*'Historical Data Daily'!$S$12 + Q36</f>
        <v>140.1291863</v>
      </c>
      <c r="R37" s="49">
        <f t="shared" si="1"/>
        <v>7.291431464</v>
      </c>
      <c r="S37" s="49">
        <f>(R37-S36)*'Historical Data Daily'!$S$14 + S36</f>
        <v>7.680258482</v>
      </c>
      <c r="T37" s="49">
        <f t="shared" si="2"/>
        <v>-0.3888270181</v>
      </c>
      <c r="U37" s="65">
        <f t="shared" si="3"/>
        <v>149.9944951</v>
      </c>
      <c r="V37" s="65">
        <f t="shared" si="4"/>
        <v>137.7655025</v>
      </c>
    </row>
    <row r="38">
      <c r="M38" s="116">
        <v>44343.0</v>
      </c>
      <c r="N38" s="55">
        <f>AVERAGE('Historical Data Daily'!E29:E38)</f>
        <v>143.0299988</v>
      </c>
      <c r="O38" s="55">
        <f>STDEV('Historical Data Daily'!E29:E38)</f>
        <v>2.381782211</v>
      </c>
      <c r="P38" s="49">
        <f>('Historical Data Daily'!E38-P37)*'Historical Data Daily'!$S$13 + P37</f>
        <v>133.4534763</v>
      </c>
      <c r="Q38" s="49">
        <f>('Historical Data Daily'!E38-Q37)*'Historical Data Daily'!$S$12 + Q37</f>
        <v>140.2862337</v>
      </c>
      <c r="R38" s="49">
        <f t="shared" si="1"/>
        <v>6.832757382</v>
      </c>
      <c r="S38" s="49">
        <f>(R38-S37)*'Historical Data Daily'!$S$14 + S37</f>
        <v>7.510758262</v>
      </c>
      <c r="T38" s="49">
        <f t="shared" si="2"/>
        <v>-0.6780008803</v>
      </c>
      <c r="U38" s="65">
        <f t="shared" si="3"/>
        <v>147.7935632</v>
      </c>
      <c r="V38" s="65">
        <f t="shared" si="4"/>
        <v>138.2664344</v>
      </c>
    </row>
    <row r="39">
      <c r="M39" s="116">
        <v>44344.0</v>
      </c>
      <c r="N39" s="55">
        <f>AVERAGE('Historical Data Daily'!E30:E39)</f>
        <v>142.2449982</v>
      </c>
      <c r="O39" s="55">
        <f>STDEV('Historical Data Daily'!E30:E39)</f>
        <v>2.662752582</v>
      </c>
      <c r="P39" s="49">
        <f>('Historical Data Daily'!E39-P38)*'Historical Data Daily'!$S$13 + P38</f>
        <v>133.782848</v>
      </c>
      <c r="Q39" s="49">
        <f>('Historical Data Daily'!E39-Q38)*'Historical Data Daily'!$S$12 + Q38</f>
        <v>139.9191199</v>
      </c>
      <c r="R39" s="49">
        <f t="shared" si="1"/>
        <v>6.136271905</v>
      </c>
      <c r="S39" s="49">
        <f>(R39-S38)*'Historical Data Daily'!$S$14 + S38</f>
        <v>7.235860991</v>
      </c>
      <c r="T39" s="49">
        <f t="shared" si="2"/>
        <v>-1.099589085</v>
      </c>
      <c r="U39" s="65">
        <f t="shared" si="3"/>
        <v>147.5705034</v>
      </c>
      <c r="V39" s="65">
        <f t="shared" si="4"/>
        <v>136.919493</v>
      </c>
    </row>
    <row r="40">
      <c r="M40" s="116">
        <v>44347.0</v>
      </c>
      <c r="N40" s="55">
        <f>AVERAGE('Historical Data Daily'!E31:E40)</f>
        <v>141.0799988</v>
      </c>
      <c r="O40" s="55">
        <f>STDEV('Historical Data Daily'!E31:E40)</f>
        <v>2.999924038</v>
      </c>
      <c r="P40" s="49">
        <f>('Historical Data Daily'!E40-P39)*'Historical Data Daily'!$S$13 + P39</f>
        <v>133.8804152</v>
      </c>
      <c r="Q40" s="49">
        <f>('Historical Data Daily'!E40-Q39)*'Historical Data Daily'!$S$12 + Q39</f>
        <v>139.1777177</v>
      </c>
      <c r="R40" s="49">
        <f t="shared" si="1"/>
        <v>5.297302511</v>
      </c>
      <c r="S40" s="49">
        <f>(R40-S39)*'Historical Data Daily'!$S$14 + S39</f>
        <v>6.848149295</v>
      </c>
      <c r="T40" s="49">
        <f t="shared" si="2"/>
        <v>-1.550846784</v>
      </c>
      <c r="U40" s="65">
        <f t="shared" si="3"/>
        <v>147.0798469</v>
      </c>
      <c r="V40" s="65">
        <f t="shared" si="4"/>
        <v>135.0801507</v>
      </c>
    </row>
    <row r="41">
      <c r="M41" s="116">
        <v>44348.0</v>
      </c>
      <c r="N41" s="55">
        <f>AVERAGE('Historical Data Daily'!E32:E41)</f>
        <v>140.6799988</v>
      </c>
      <c r="O41" s="55">
        <f>STDEV('Historical Data Daily'!E32:E41)</f>
        <v>2.891286536</v>
      </c>
      <c r="P41" s="49">
        <f>('Historical Data Daily'!E41-P40)*'Historical Data Daily'!$S$13 + P40</f>
        <v>134.3040886</v>
      </c>
      <c r="Q41" s="49">
        <f>('Historical Data Daily'!E41-Q40)*'Historical Data Daily'!$S$12 + Q40</f>
        <v>139.2426852</v>
      </c>
      <c r="R41" s="49">
        <f t="shared" si="1"/>
        <v>4.938596546</v>
      </c>
      <c r="S41" s="49">
        <f>(R41-S40)*'Historical Data Daily'!$S$14 + S40</f>
        <v>6.466238745</v>
      </c>
      <c r="T41" s="49">
        <f t="shared" si="2"/>
        <v>-1.527642199</v>
      </c>
      <c r="U41" s="65">
        <f t="shared" si="3"/>
        <v>146.4625719</v>
      </c>
      <c r="V41" s="65">
        <f t="shared" si="4"/>
        <v>134.8974257</v>
      </c>
    </row>
    <row r="42">
      <c r="M42" s="116">
        <v>44349.0</v>
      </c>
      <c r="N42" s="55">
        <f>AVERAGE('Historical Data Daily'!E33:E42)</f>
        <v>140.3049988</v>
      </c>
      <c r="O42" s="55">
        <f>STDEV('Historical Data Daily'!E33:E42)</f>
        <v>2.621855291</v>
      </c>
      <c r="P42" s="49">
        <f>('Historical Data Daily'!E42-P41)*'Historical Data Daily'!$S$13 + P41</f>
        <v>134.7556372</v>
      </c>
      <c r="Q42" s="49">
        <f>('Historical Data Daily'!E42-Q41)*'Historical Data Daily'!$S$12 + Q41</f>
        <v>139.4207327</v>
      </c>
      <c r="R42" s="49">
        <f t="shared" si="1"/>
        <v>4.665095513</v>
      </c>
      <c r="S42" s="49">
        <f>(R42-S41)*'Historical Data Daily'!$S$14 + S41</f>
        <v>6.106010099</v>
      </c>
      <c r="T42" s="49">
        <f t="shared" si="2"/>
        <v>-1.440914585</v>
      </c>
      <c r="U42" s="65">
        <f t="shared" si="3"/>
        <v>145.5487094</v>
      </c>
      <c r="V42" s="65">
        <f t="shared" si="4"/>
        <v>135.0612882</v>
      </c>
    </row>
    <row r="43">
      <c r="M43" s="116">
        <v>44350.0</v>
      </c>
      <c r="N43" s="55">
        <f>AVERAGE('Historical Data Daily'!E34:E43)</f>
        <v>140.1849991</v>
      </c>
      <c r="O43" s="55">
        <f>STDEV('Historical Data Daily'!E34:E43)</f>
        <v>2.619056979</v>
      </c>
      <c r="P43" s="49">
        <f>('Historical Data Daily'!E43-P42)*'Historical Data Daily'!$S$13 + P42</f>
        <v>135.121886</v>
      </c>
      <c r="Q43" s="49">
        <f>('Historical Data Daily'!E43-Q42)*'Historical Data Daily'!$S$12 + Q42</f>
        <v>139.4636964</v>
      </c>
      <c r="R43" s="49">
        <f t="shared" si="1"/>
        <v>4.341810379</v>
      </c>
      <c r="S43" s="49">
        <f>(R43-S42)*'Historical Data Daily'!$S$14 + S42</f>
        <v>5.753170155</v>
      </c>
      <c r="T43" s="49">
        <f t="shared" si="2"/>
        <v>-1.411359776</v>
      </c>
      <c r="U43" s="65">
        <f t="shared" si="3"/>
        <v>145.4231131</v>
      </c>
      <c r="V43" s="65">
        <f t="shared" si="4"/>
        <v>134.9468851</v>
      </c>
    </row>
    <row r="44">
      <c r="M44" s="116">
        <v>44351.0</v>
      </c>
      <c r="N44" s="55">
        <f>AVERAGE('Historical Data Daily'!E35:E44)</f>
        <v>140.0549988</v>
      </c>
      <c r="O44" s="55">
        <f>STDEV('Historical Data Daily'!E35:E44)</f>
        <v>2.631162181</v>
      </c>
      <c r="P44" s="49">
        <f>('Historical Data Daily'!E44-P43)*'Historical Data Daily'!$S$13 + P43</f>
        <v>135.4276723</v>
      </c>
      <c r="Q44" s="49">
        <f>('Historical Data Daily'!E44-Q43)*'Historical Data Daily'!$S$12 + Q43</f>
        <v>139.43082</v>
      </c>
      <c r="R44" s="49">
        <f t="shared" si="1"/>
        <v>4.003147788</v>
      </c>
      <c r="S44" s="49">
        <f>(R44-S43)*'Historical Data Daily'!$S$14 + S43</f>
        <v>5.403165681</v>
      </c>
      <c r="T44" s="49">
        <f t="shared" si="2"/>
        <v>-1.400017893</v>
      </c>
      <c r="U44" s="65">
        <f t="shared" si="3"/>
        <v>145.3173232</v>
      </c>
      <c r="V44" s="65">
        <f t="shared" si="4"/>
        <v>134.7926744</v>
      </c>
    </row>
    <row r="45">
      <c r="M45" s="116">
        <v>44354.0</v>
      </c>
      <c r="N45" s="55">
        <f>AVERAGE('Historical Data Daily'!E36:E45)</f>
        <v>139.7849991</v>
      </c>
      <c r="O45" s="55">
        <f>STDEV('Historical Data Daily'!E36:E45)</f>
        <v>2.610558334</v>
      </c>
      <c r="P45" s="49">
        <f>('Historical Data Daily'!E45-P44)*'Historical Data Daily'!$S$13 + P44</f>
        <v>135.6737706</v>
      </c>
      <c r="Q45" s="49">
        <f>('Historical Data Daily'!E45-Q44)*'Historical Data Daily'!$S$12 + Q44</f>
        <v>139.3260785</v>
      </c>
      <c r="R45" s="49">
        <f t="shared" si="1"/>
        <v>3.652307892</v>
      </c>
      <c r="S45" s="49">
        <f>(R45-S44)*'Historical Data Daily'!$S$14 + S44</f>
        <v>5.052994123</v>
      </c>
      <c r="T45" s="49">
        <f t="shared" si="2"/>
        <v>-1.400686232</v>
      </c>
      <c r="U45" s="65">
        <f t="shared" si="3"/>
        <v>145.0061158</v>
      </c>
      <c r="V45" s="65">
        <f t="shared" si="4"/>
        <v>134.5638824</v>
      </c>
    </row>
    <row r="46">
      <c r="M46" s="116">
        <v>44355.0</v>
      </c>
      <c r="N46" s="55">
        <f>AVERAGE('Historical Data Daily'!E37:E46)</f>
        <v>139.3300003</v>
      </c>
      <c r="O46" s="55">
        <f>STDEV('Historical Data Daily'!E37:E46)</f>
        <v>1.791056988</v>
      </c>
      <c r="P46" s="49">
        <f>('Historical Data Daily'!E46-P45)*'Historical Data Daily'!$S$13 + P45</f>
        <v>136.0571954</v>
      </c>
      <c r="Q46" s="49">
        <f>('Historical Data Daily'!E46-Q45)*'Historical Data Daily'!$S$12 + Q45</f>
        <v>139.5605289</v>
      </c>
      <c r="R46" s="49">
        <f t="shared" si="1"/>
        <v>3.503333433</v>
      </c>
      <c r="S46" s="49">
        <f>(R46-S45)*'Historical Data Daily'!$S$14 + S45</f>
        <v>4.743061985</v>
      </c>
      <c r="T46" s="49">
        <f t="shared" si="2"/>
        <v>-1.239728552</v>
      </c>
      <c r="U46" s="65">
        <f t="shared" si="3"/>
        <v>142.9121143</v>
      </c>
      <c r="V46" s="65">
        <f t="shared" si="4"/>
        <v>135.7478863</v>
      </c>
    </row>
    <row r="47">
      <c r="M47" s="116">
        <v>44356.0</v>
      </c>
      <c r="N47" s="55">
        <f>AVERAGE('Historical Data Daily'!E38:E47)</f>
        <v>139.1599991</v>
      </c>
      <c r="O47" s="55">
        <f>STDEV('Historical Data Daily'!E38:E47)</f>
        <v>1.736981836</v>
      </c>
      <c r="P47" s="49">
        <f>('Historical Data Daily'!E47-P46)*'Historical Data Daily'!$S$13 + P46</f>
        <v>136.2677731</v>
      </c>
      <c r="Q47" s="49">
        <f>('Historical Data Daily'!E47-Q46)*'Historical Data Daily'!$S$12 + Q46</f>
        <v>139.4589081</v>
      </c>
      <c r="R47" s="49">
        <f t="shared" si="1"/>
        <v>3.191135012</v>
      </c>
      <c r="S47" s="49">
        <f>(R47-S46)*'Historical Data Daily'!$S$14 + S46</f>
        <v>4.432676591</v>
      </c>
      <c r="T47" s="49">
        <f t="shared" si="2"/>
        <v>-1.241541579</v>
      </c>
      <c r="U47" s="65">
        <f t="shared" si="3"/>
        <v>142.6339628</v>
      </c>
      <c r="V47" s="65">
        <f t="shared" si="4"/>
        <v>135.6860354</v>
      </c>
    </row>
    <row r="48">
      <c r="M48" s="116">
        <v>44357.0</v>
      </c>
      <c r="N48" s="55">
        <f>AVERAGE('Historical Data Daily'!E39:E48)</f>
        <v>139.2300003</v>
      </c>
      <c r="O48" s="55">
        <f>STDEV('Historical Data Daily'!E39:E48)</f>
        <v>1.837299009</v>
      </c>
      <c r="P48" s="49">
        <f>('Historical Data Daily'!E48-P47)*'Historical Data Daily'!$S$13 + P47</f>
        <v>136.6812719</v>
      </c>
      <c r="Q48" s="49">
        <f>('Historical Data Daily'!E48-Q47)*'Historical Data Daily'!$S$12 + Q47</f>
        <v>139.8267693</v>
      </c>
      <c r="R48" s="49">
        <f t="shared" si="1"/>
        <v>3.14549749</v>
      </c>
      <c r="S48" s="49">
        <f>(R48-S47)*'Historical Data Daily'!$S$14 + S47</f>
        <v>4.175240771</v>
      </c>
      <c r="T48" s="49">
        <f t="shared" si="2"/>
        <v>-1.02974328</v>
      </c>
      <c r="U48" s="65">
        <f t="shared" si="3"/>
        <v>142.9045983</v>
      </c>
      <c r="V48" s="65">
        <f t="shared" si="4"/>
        <v>135.5554023</v>
      </c>
    </row>
    <row r="49">
      <c r="M49" s="116">
        <v>44358.0</v>
      </c>
      <c r="N49" s="55">
        <f>AVERAGE('Historical Data Daily'!E40:E49)</f>
        <v>140.1150009</v>
      </c>
      <c r="O49" s="55">
        <f>STDEV('Historical Data Daily'!E40:E49)</f>
        <v>2.931253561</v>
      </c>
      <c r="P49" s="49">
        <f>('Historical Data Daily'!E49-P48)*'Historical Data Daily'!$S$13 + P48</f>
        <v>137.4271036</v>
      </c>
      <c r="Q49" s="49">
        <f>('Historical Data Daily'!E49-Q48)*'Historical Data Daily'!$S$12 + Q48</f>
        <v>140.8918817</v>
      </c>
      <c r="R49" s="49">
        <f t="shared" si="1"/>
        <v>3.464778185</v>
      </c>
      <c r="S49" s="49">
        <f>(R49-S48)*'Historical Data Daily'!$S$14 + S48</f>
        <v>4.033148253</v>
      </c>
      <c r="T49" s="49">
        <f t="shared" si="2"/>
        <v>-0.5683700687</v>
      </c>
      <c r="U49" s="65">
        <f t="shared" si="3"/>
        <v>145.977508</v>
      </c>
      <c r="V49" s="65">
        <f t="shared" si="4"/>
        <v>134.2524938</v>
      </c>
    </row>
    <row r="50">
      <c r="M50" s="116">
        <v>44361.0</v>
      </c>
      <c r="N50" s="55">
        <f>AVERAGE('Historical Data Daily'!E41:E50)</f>
        <v>140.4550003</v>
      </c>
      <c r="O50" s="55">
        <f>STDEV('Historical Data Daily'!E41:E50)</f>
        <v>2.441135552</v>
      </c>
      <c r="P50" s="49">
        <f>('Historical Data Daily'!E50-P49)*'Historical Data Daily'!$S$13 + P49</f>
        <v>137.5065774</v>
      </c>
      <c r="Q50" s="49">
        <f>('Historical Data Daily'!E50-Q49)*'Historical Data Daily'!$S$12 + Q49</f>
        <v>140.5238999</v>
      </c>
      <c r="R50" s="49">
        <f t="shared" si="1"/>
        <v>3.017322567</v>
      </c>
      <c r="S50" s="49">
        <f>(R50-S49)*'Historical Data Daily'!$S$14 + S49</f>
        <v>3.829983116</v>
      </c>
      <c r="T50" s="49">
        <f t="shared" si="2"/>
        <v>-0.8126605491</v>
      </c>
      <c r="U50" s="65">
        <f t="shared" si="3"/>
        <v>145.3372714</v>
      </c>
      <c r="V50" s="65">
        <f t="shared" si="4"/>
        <v>135.5727292</v>
      </c>
    </row>
    <row r="51">
      <c r="M51" s="116">
        <v>44362.0</v>
      </c>
      <c r="N51" s="55">
        <f>AVERAGE('Historical Data Daily'!E42:E51)</f>
        <v>141.1050003</v>
      </c>
      <c r="O51" s="55">
        <f>STDEV('Historical Data Daily'!E42:E51)</f>
        <v>2.991513165</v>
      </c>
      <c r="P51" s="49">
        <f>('Historical Data Daily'!E51-P50)*'Historical Data Daily'!$S$13 + P50</f>
        <v>138.1431276</v>
      </c>
      <c r="Q51" s="49">
        <f>('Historical Data Daily'!E51-Q50)*'Historical Data Daily'!$S$12 + Q50</f>
        <v>141.3817624</v>
      </c>
      <c r="R51" s="49">
        <f t="shared" si="1"/>
        <v>3.238634769</v>
      </c>
      <c r="S51" s="49">
        <f>(R51-S50)*'Historical Data Daily'!$S$14 + S50</f>
        <v>3.711713447</v>
      </c>
      <c r="T51" s="49">
        <f t="shared" si="2"/>
        <v>-0.4730786777</v>
      </c>
      <c r="U51" s="65">
        <f t="shared" si="3"/>
        <v>147.0880266</v>
      </c>
      <c r="V51" s="65">
        <f t="shared" si="4"/>
        <v>135.121974</v>
      </c>
    </row>
    <row r="52">
      <c r="M52" s="116">
        <v>44363.0</v>
      </c>
      <c r="N52" s="55">
        <f>AVERAGE('Historical Data Daily'!E43:E52)</f>
        <v>141.2700012</v>
      </c>
      <c r="O52" s="55">
        <f>STDEV('Historical Data Daily'!E43:E52)</f>
        <v>2.993810326</v>
      </c>
      <c r="P52" s="49">
        <f>('Historical Data Daily'!E52-P51)*'Historical Data Daily'!$S$13 + P51</f>
        <v>138.4325258</v>
      </c>
      <c r="Q52" s="49">
        <f>('Historical Data Daily'!E52-Q51)*'Historical Data Daily'!$S$12 + Q51</f>
        <v>141.4845687</v>
      </c>
      <c r="R52" s="49">
        <f t="shared" si="1"/>
        <v>3.052042839</v>
      </c>
      <c r="S52" s="49">
        <f>(R52-S51)*'Historical Data Daily'!$S$14 + S51</f>
        <v>3.579779325</v>
      </c>
      <c r="T52" s="49">
        <f t="shared" si="2"/>
        <v>-0.5277364865</v>
      </c>
      <c r="U52" s="65">
        <f t="shared" si="3"/>
        <v>147.2576219</v>
      </c>
      <c r="V52" s="65">
        <f t="shared" si="4"/>
        <v>135.2823805</v>
      </c>
    </row>
    <row r="53">
      <c r="M53" s="116">
        <v>44364.0</v>
      </c>
      <c r="N53" s="55">
        <f>AVERAGE('Historical Data Daily'!E44:E53)</f>
        <v>141.4150009</v>
      </c>
      <c r="O53" s="55">
        <f>STDEV('Historical Data Daily'!E44:E53)</f>
        <v>2.944021094</v>
      </c>
      <c r="P53" s="49">
        <f>('Historical Data Daily'!E53-P52)*'Historical Data Daily'!$S$13 + P52</f>
        <v>138.6338198</v>
      </c>
      <c r="Q53" s="49">
        <f>('Historical Data Daily'!E53-Q52)*'Historical Data Daily'!$S$12 + Q52</f>
        <v>141.4330956</v>
      </c>
      <c r="R53" s="49">
        <f t="shared" si="1"/>
        <v>2.799275875</v>
      </c>
      <c r="S53" s="49">
        <f>(R53-S52)*'Historical Data Daily'!$S$14 + S52</f>
        <v>3.423678635</v>
      </c>
      <c r="T53" s="49">
        <f t="shared" si="2"/>
        <v>-0.62440276</v>
      </c>
      <c r="U53" s="65">
        <f t="shared" si="3"/>
        <v>147.3030431</v>
      </c>
      <c r="V53" s="65">
        <f t="shared" si="4"/>
        <v>135.5269587</v>
      </c>
    </row>
    <row r="54">
      <c r="M54" s="116">
        <v>44365.0</v>
      </c>
      <c r="N54" s="55">
        <f>AVERAGE('Historical Data Daily'!E45:E54)</f>
        <v>141.5650009</v>
      </c>
      <c r="O54" s="55">
        <f>STDEV('Historical Data Daily'!E45:E54)</f>
        <v>2.858424957</v>
      </c>
      <c r="P54" s="49">
        <f>('Historical Data Daily'!E54-P53)*'Historical Data Daily'!$S$13 + P53</f>
        <v>138.7905738</v>
      </c>
      <c r="Q54" s="49">
        <f>('Historical Data Daily'!E54-Q53)*'Historical Data Daily'!$S$12 + Q53</f>
        <v>141.328004</v>
      </c>
      <c r="R54" s="49">
        <f t="shared" si="1"/>
        <v>2.537430147</v>
      </c>
      <c r="S54" s="49">
        <f>(R54-S53)*'Historical Data Daily'!$S$14 + S53</f>
        <v>3.246428937</v>
      </c>
      <c r="T54" s="49">
        <f t="shared" si="2"/>
        <v>-0.7089987903</v>
      </c>
      <c r="U54" s="65">
        <f t="shared" si="3"/>
        <v>147.2818508</v>
      </c>
      <c r="V54" s="65">
        <f t="shared" si="4"/>
        <v>135.848151</v>
      </c>
    </row>
    <row r="55">
      <c r="M55" s="116">
        <v>44368.0</v>
      </c>
      <c r="N55" s="55">
        <f>AVERAGE('Historical Data Daily'!E46:E55)</f>
        <v>141.6100006</v>
      </c>
      <c r="O55" s="55">
        <f>STDEV('Historical Data Daily'!E46:E55)</f>
        <v>2.81235573</v>
      </c>
      <c r="P55" s="49">
        <f>('Historical Data Daily'!E55-P54)*'Historical Data Daily'!$S$13 + P54</f>
        <v>138.8209015</v>
      </c>
      <c r="Q55" s="49">
        <f>('Historical Data Daily'!E55-Q54)*'Historical Data Daily'!$S$12 + Q54</f>
        <v>141.0006183</v>
      </c>
      <c r="R55" s="49">
        <f t="shared" si="1"/>
        <v>2.179716815</v>
      </c>
      <c r="S55" s="49">
        <f>(R55-S54)*'Historical Data Daily'!$S$14 + S54</f>
        <v>3.033086513</v>
      </c>
      <c r="T55" s="49">
        <f t="shared" si="2"/>
        <v>-0.8533696983</v>
      </c>
      <c r="U55" s="65">
        <f t="shared" si="3"/>
        <v>147.2347121</v>
      </c>
      <c r="V55" s="65">
        <f t="shared" si="4"/>
        <v>135.9852891</v>
      </c>
    </row>
    <row r="56">
      <c r="M56" s="116">
        <v>44369.0</v>
      </c>
      <c r="N56" s="55">
        <f>AVERAGE('Historical Data Daily'!E47:E56)</f>
        <v>141.3699997</v>
      </c>
      <c r="O56" s="55">
        <f>STDEV('Historical Data Daily'!E47:E56)</f>
        <v>2.981724509</v>
      </c>
      <c r="P56" s="49">
        <f>('Historical Data Daily'!E56-P55)*'Historical Data Daily'!$S$13 + P55</f>
        <v>138.7934271</v>
      </c>
      <c r="Q56" s="49">
        <f>('Historical Data Daily'!E56-Q55)*'Historical Data Daily'!$S$12 + Q55</f>
        <v>140.608215</v>
      </c>
      <c r="R56" s="49">
        <f t="shared" si="1"/>
        <v>1.814787944</v>
      </c>
      <c r="S56" s="49">
        <f>(R56-S55)*'Historical Data Daily'!$S$14 + S55</f>
        <v>2.789426799</v>
      </c>
      <c r="T56" s="49">
        <f t="shared" si="2"/>
        <v>-0.9746388554</v>
      </c>
      <c r="U56" s="65">
        <f t="shared" si="3"/>
        <v>147.3334487</v>
      </c>
      <c r="V56" s="65">
        <f t="shared" si="4"/>
        <v>135.4065507</v>
      </c>
    </row>
    <row r="57">
      <c r="M57" s="116">
        <v>44370.0</v>
      </c>
      <c r="N57" s="55">
        <f>AVERAGE('Historical Data Daily'!E48:E57)</f>
        <v>141.2550003</v>
      </c>
      <c r="O57" s="55">
        <f>STDEV('Historical Data Daily'!E48:E57)</f>
        <v>3.107112816</v>
      </c>
      <c r="P57" s="49">
        <f>('Historical Data Daily'!E57-P56)*'Historical Data Daily'!$S$13 + P56</f>
        <v>138.7161362</v>
      </c>
      <c r="Q57" s="49">
        <f>('Historical Data Daily'!E57-Q56)*'Historical Data Daily'!$S$12 + Q56</f>
        <v>140.1684896</v>
      </c>
      <c r="R57" s="49">
        <f t="shared" si="1"/>
        <v>1.45235345</v>
      </c>
      <c r="S57" s="49">
        <f>(R57-S56)*'Historical Data Daily'!$S$14 + S56</f>
        <v>2.522012129</v>
      </c>
      <c r="T57" s="49">
        <f t="shared" si="2"/>
        <v>-1.069658679</v>
      </c>
      <c r="U57" s="65">
        <f t="shared" si="3"/>
        <v>147.4692259</v>
      </c>
      <c r="V57" s="65">
        <f t="shared" si="4"/>
        <v>135.0407747</v>
      </c>
    </row>
    <row r="58">
      <c r="M58" s="116">
        <v>44371.0</v>
      </c>
      <c r="N58" s="55">
        <f>AVERAGE('Historical Data Daily'!E49:E58)</f>
        <v>140.8349991</v>
      </c>
      <c r="O58" s="55">
        <f>STDEV('Historical Data Daily'!E49:E58)</f>
        <v>3.295879229</v>
      </c>
      <c r="P58" s="49">
        <f>('Historical Data Daily'!E58-P57)*'Historical Data Daily'!$S$13 + P57</f>
        <v>138.6371627</v>
      </c>
      <c r="Q58" s="49">
        <f>('Historical Data Daily'!E58-Q57)*'Historical Data Daily'!$S$12 + Q57</f>
        <v>139.7810288</v>
      </c>
      <c r="R58" s="49">
        <f t="shared" si="1"/>
        <v>1.143866078</v>
      </c>
      <c r="S58" s="49">
        <f>(R58-S57)*'Historical Data Daily'!$S$14 + S57</f>
        <v>2.246382919</v>
      </c>
      <c r="T58" s="49">
        <f t="shared" si="2"/>
        <v>-1.102516841</v>
      </c>
      <c r="U58" s="65">
        <f t="shared" si="3"/>
        <v>147.4267576</v>
      </c>
      <c r="V58" s="65">
        <f t="shared" si="4"/>
        <v>134.2432406</v>
      </c>
    </row>
    <row r="59">
      <c r="M59" s="116">
        <v>44372.0</v>
      </c>
      <c r="N59" s="55">
        <f>AVERAGE('Historical Data Daily'!E50:E59)</f>
        <v>139.7449997</v>
      </c>
      <c r="O59" s="55">
        <f>STDEV('Historical Data Daily'!E50:E59)</f>
        <v>2.901097736</v>
      </c>
      <c r="P59" s="49">
        <f>('Historical Data Daily'!E59-P58)*'Historical Data Daily'!$S$13 + P58</f>
        <v>138.4307066</v>
      </c>
      <c r="Q59" s="49">
        <f>('Historical Data Daily'!E59-Q58)*'Historical Data Daily'!$S$12 + Q58</f>
        <v>139.176256</v>
      </c>
      <c r="R59" s="49">
        <f t="shared" si="1"/>
        <v>0.7455493952</v>
      </c>
      <c r="S59" s="49">
        <f>(R59-S58)*'Historical Data Daily'!$S$14 + S58</f>
        <v>1.946216214</v>
      </c>
      <c r="T59" s="49">
        <f t="shared" si="2"/>
        <v>-1.200666819</v>
      </c>
      <c r="U59" s="65">
        <f t="shared" si="3"/>
        <v>145.5471952</v>
      </c>
      <c r="V59" s="65">
        <f t="shared" si="4"/>
        <v>133.9428042</v>
      </c>
    </row>
    <row r="60">
      <c r="M60" s="116">
        <v>44375.0</v>
      </c>
      <c r="N60" s="55">
        <f>AVERAGE('Historical Data Daily'!E51:E60)</f>
        <v>139.65</v>
      </c>
      <c r="O60" s="55">
        <f>STDEV('Historical Data Daily'!E51:E60)</f>
        <v>2.961325707</v>
      </c>
      <c r="P60" s="49">
        <f>('Historical Data Daily'!E60-P59)*'Historical Data Daily'!$S$13 + P59</f>
        <v>138.3654693</v>
      </c>
      <c r="Q60" s="49">
        <f>('Historical Data Daily'!E60-Q59)*'Historical Data Daily'!$S$12 + Q59</f>
        <v>138.9260633</v>
      </c>
      <c r="R60" s="49">
        <f t="shared" si="1"/>
        <v>0.5605939271</v>
      </c>
      <c r="S60" s="49">
        <f>(R60-S59)*'Historical Data Daily'!$S$14 + S59</f>
        <v>1.669091757</v>
      </c>
      <c r="T60" s="49">
        <f t="shared" si="2"/>
        <v>-1.10849783</v>
      </c>
      <c r="U60" s="65">
        <f t="shared" si="3"/>
        <v>145.5726514</v>
      </c>
      <c r="V60" s="65">
        <f t="shared" si="4"/>
        <v>133.7273486</v>
      </c>
    </row>
    <row r="61">
      <c r="M61" s="116">
        <v>44376.0</v>
      </c>
      <c r="N61" s="55">
        <f>AVERAGE('Historical Data Daily'!E52:E61)</f>
        <v>138.8349991</v>
      </c>
      <c r="O61" s="55">
        <f>STDEV('Historical Data Daily'!E52:E61)</f>
        <v>1.931327052</v>
      </c>
      <c r="P61" s="49">
        <f>('Historical Data Daily'!E61-P60)*'Historical Data Daily'!$S$13 + P60</f>
        <v>138.3346936</v>
      </c>
      <c r="Q61" s="49">
        <f>('Historical Data Daily'!E61-Q60)*'Historical Data Daily'!$S$12 + Q60</f>
        <v>138.7758992</v>
      </c>
      <c r="R61" s="49">
        <f t="shared" si="1"/>
        <v>0.4412056153</v>
      </c>
      <c r="S61" s="49">
        <f>(R61-S60)*'Historical Data Daily'!$S$14 + S60</f>
        <v>1.423514528</v>
      </c>
      <c r="T61" s="49">
        <f t="shared" si="2"/>
        <v>-0.9823089132</v>
      </c>
      <c r="U61" s="65">
        <f t="shared" si="3"/>
        <v>142.6976532</v>
      </c>
      <c r="V61" s="65">
        <f t="shared" si="4"/>
        <v>134.972345</v>
      </c>
    </row>
    <row r="62">
      <c r="M62" s="116">
        <v>44377.0</v>
      </c>
      <c r="N62" s="55">
        <f>AVERAGE('Historical Data Daily'!E53:E62)</f>
        <v>138.2899994</v>
      </c>
      <c r="O62" s="55">
        <f>STDEV('Historical Data Daily'!E53:E62)</f>
        <v>1.675274935</v>
      </c>
      <c r="P62" s="49">
        <f>('Historical Data Daily'!E62-P61)*'Historical Data Daily'!$S$13 + P61</f>
        <v>138.2061982</v>
      </c>
      <c r="Q62" s="49">
        <f>('Historical Data Daily'!E62-Q61)*'Historical Data Daily'!$S$12 + Q61</f>
        <v>138.4411464</v>
      </c>
      <c r="R62" s="49">
        <f t="shared" si="1"/>
        <v>0.2349481902</v>
      </c>
      <c r="S62" s="49">
        <f>(R62-S61)*'Historical Data Daily'!$S$14 + S61</f>
        <v>1.185801261</v>
      </c>
      <c r="T62" s="49">
        <f t="shared" si="2"/>
        <v>-0.9508530706</v>
      </c>
      <c r="U62" s="65">
        <f t="shared" si="3"/>
        <v>141.6405493</v>
      </c>
      <c r="V62" s="65">
        <f t="shared" si="4"/>
        <v>134.9394495</v>
      </c>
    </row>
    <row r="63">
      <c r="M63" s="116">
        <v>44378.0</v>
      </c>
      <c r="N63" s="55">
        <f>AVERAGE('Historical Data Daily'!E54:E63)</f>
        <v>137.7949997</v>
      </c>
      <c r="O63" s="55">
        <f>STDEV('Historical Data Daily'!E54:E63)</f>
        <v>1.452859589</v>
      </c>
      <c r="P63" s="49">
        <f>('Historical Data Daily'!E63-P62)*'Historical Data Daily'!$S$13 + P62</f>
        <v>138.0575907</v>
      </c>
      <c r="Q63" s="49">
        <f>('Historical Data Daily'!E63-Q62)*'Historical Data Daily'!$S$12 + Q62</f>
        <v>138.0963542</v>
      </c>
      <c r="R63" s="49">
        <f t="shared" si="1"/>
        <v>0.03876347034</v>
      </c>
      <c r="S63" s="49">
        <f>(R63-S62)*'Historical Data Daily'!$S$14 + S62</f>
        <v>0.9563937027</v>
      </c>
      <c r="T63" s="49">
        <f t="shared" si="2"/>
        <v>-0.9176302324</v>
      </c>
      <c r="U63" s="65">
        <f t="shared" si="3"/>
        <v>140.7007189</v>
      </c>
      <c r="V63" s="65">
        <f t="shared" si="4"/>
        <v>134.8892805</v>
      </c>
    </row>
    <row r="64">
      <c r="M64" s="116">
        <v>44379.0</v>
      </c>
      <c r="N64" s="55">
        <f>AVERAGE('Historical Data Daily'!E55:E64)</f>
        <v>137.5149994</v>
      </c>
      <c r="O64" s="55">
        <f>STDEV('Historical Data Daily'!E55:E64)</f>
        <v>1.027683727</v>
      </c>
      <c r="P64" s="49">
        <f>('Historical Data Daily'!E64-P63)*'Historical Data Daily'!$S$13 + P63</f>
        <v>138.0496208</v>
      </c>
      <c r="Q64" s="49">
        <f>('Historical Data Daily'!F64-Q63)*'Historical Data Daily'!$S$12 + Q63</f>
        <v>137.9940225</v>
      </c>
      <c r="R64" s="49">
        <f t="shared" si="1"/>
        <v>-0.05559834685</v>
      </c>
      <c r="S64" s="49">
        <f>(R64-S63)*'Historical Data Daily'!$S$14 + S63</f>
        <v>0.7539952928</v>
      </c>
      <c r="T64" s="49">
        <f t="shared" si="2"/>
        <v>-0.8095936397</v>
      </c>
      <c r="U64" s="65">
        <f t="shared" si="3"/>
        <v>139.5703669</v>
      </c>
      <c r="V64" s="65">
        <f t="shared" si="4"/>
        <v>135.4596319</v>
      </c>
    </row>
    <row r="65">
      <c r="J65" s="118" t="s">
        <v>550</v>
      </c>
      <c r="M65" s="116">
        <v>44382.0</v>
      </c>
      <c r="N65" s="55">
        <f>AVERAGE('Historical Data Daily'!E56:E65)</f>
        <v>137.3050003</v>
      </c>
      <c r="O65" s="55">
        <f>STDEV('Historical Data Daily'!E56:E65)</f>
        <v>0.8430902792</v>
      </c>
      <c r="P65" s="49">
        <f>('Historical Data Daily'!E65-P64)*'Historical Data Daily'!$S$13 + P64</f>
        <v>137.979279</v>
      </c>
      <c r="Q65" s="49">
        <f>('Historical Data Daily'!F65-Q64)*'Historical Data Daily'!$S$12 + Q64</f>
        <v>137.7771569</v>
      </c>
      <c r="R65" s="49">
        <f t="shared" si="1"/>
        <v>-0.2021221199</v>
      </c>
      <c r="S65" s="49">
        <f>(R65-S64)*'Historical Data Daily'!$S$14 + S64</f>
        <v>0.5627718103</v>
      </c>
      <c r="T65" s="49">
        <f t="shared" si="2"/>
        <v>-0.7648939302</v>
      </c>
      <c r="U65" s="65">
        <f t="shared" si="3"/>
        <v>138.9911809</v>
      </c>
      <c r="V65" s="65">
        <f t="shared" si="4"/>
        <v>135.6188197</v>
      </c>
    </row>
    <row r="66">
      <c r="M66" s="116">
        <v>44383.0</v>
      </c>
      <c r="N66" s="55">
        <f>AVERAGE('Historical Data Daily'!E57:E66)</f>
        <v>136.9700012</v>
      </c>
      <c r="O66" s="55">
        <f>STDEV('Historical Data Daily'!E57:E66)</f>
        <v>0.9902833164</v>
      </c>
      <c r="P66" s="49">
        <f>('Historical Data Daily'!E66-P65)*'Historical Data Daily'!$S$13 + P65</f>
        <v>137.7659995</v>
      </c>
      <c r="Q66" s="49">
        <f>('Historical Data Daily'!F66-Q65)*'Historical Data Daily'!$S$12 + Q65</f>
        <v>137.2871203</v>
      </c>
      <c r="R66" s="49">
        <f t="shared" si="1"/>
        <v>-0.4788792342</v>
      </c>
      <c r="S66" s="49">
        <f>(R66-S65)*'Historical Data Daily'!$S$14 + S65</f>
        <v>0.3544416014</v>
      </c>
      <c r="T66" s="49">
        <f t="shared" si="2"/>
        <v>-0.8333208356</v>
      </c>
      <c r="U66" s="65">
        <f t="shared" si="3"/>
        <v>138.9505678</v>
      </c>
      <c r="V66" s="65">
        <f t="shared" si="4"/>
        <v>134.9894346</v>
      </c>
    </row>
    <row r="67">
      <c r="M67" s="116">
        <v>44384.0</v>
      </c>
      <c r="N67" s="55">
        <f>AVERAGE('Historical Data Daily'!E58:E67)</f>
        <v>136.6450012</v>
      </c>
      <c r="O67" s="55">
        <f>STDEV('Historical Data Daily'!E58:E67)</f>
        <v>1.21391045</v>
      </c>
      <c r="P67" s="49">
        <f>('Historical Data Daily'!E67-P66)*'Historical Data Daily'!$S$13 + P66</f>
        <v>137.5240736</v>
      </c>
      <c r="Q67" s="49">
        <f>('Historical Data Daily'!F67-Q66)*'Historical Data Daily'!$S$12 + Q66</f>
        <v>136.7805127</v>
      </c>
      <c r="R67" s="49">
        <f t="shared" si="1"/>
        <v>-0.743560925</v>
      </c>
      <c r="S67" s="49">
        <f>(R67-S66)*'Historical Data Daily'!$S$14 + S66</f>
        <v>0.1348410961</v>
      </c>
      <c r="T67" s="49">
        <f t="shared" si="2"/>
        <v>-0.8784020211</v>
      </c>
      <c r="U67" s="65">
        <f t="shared" si="3"/>
        <v>139.0728221</v>
      </c>
      <c r="V67" s="65">
        <f t="shared" si="4"/>
        <v>134.2171803</v>
      </c>
    </row>
    <row r="68">
      <c r="M68" s="116">
        <v>44385.0</v>
      </c>
      <c r="N68" s="55">
        <f>AVERAGE('Historical Data Daily'!E59:E68)</f>
        <v>136.4400024</v>
      </c>
      <c r="O68" s="55">
        <f>STDEV('Historical Data Daily'!E59:E68)</f>
        <v>1.198330625</v>
      </c>
      <c r="P68" s="49">
        <f>('Historical Data Daily'!E68-P67)*'Historical Data Daily'!$S$13 + P67</f>
        <v>137.3815501</v>
      </c>
      <c r="Q68" s="49">
        <f>('Historical Data Daily'!F68-Q67)*'Historical Data Daily'!$S$12 + Q67</f>
        <v>136.5204403</v>
      </c>
      <c r="R68" s="49">
        <f t="shared" si="1"/>
        <v>-0.8611098119</v>
      </c>
      <c r="S68" s="49">
        <f>(R68-S67)*'Historical Data Daily'!$S$14 + S67</f>
        <v>-0.0643490855</v>
      </c>
      <c r="T68" s="49">
        <f t="shared" si="2"/>
        <v>-0.7967607264</v>
      </c>
      <c r="U68" s="65">
        <f t="shared" si="3"/>
        <v>138.8366636</v>
      </c>
      <c r="V68" s="65">
        <f t="shared" si="4"/>
        <v>134.0433412</v>
      </c>
    </row>
    <row r="69">
      <c r="M69" s="116">
        <v>44386.0</v>
      </c>
      <c r="N69" s="55">
        <f>AVERAGE('Historical Data Daily'!E60:E69)</f>
        <v>136.3550018</v>
      </c>
      <c r="O69" s="55">
        <f>STDEV('Historical Data Daily'!E60:E69)</f>
        <v>1.272671151</v>
      </c>
      <c r="P69" s="49">
        <f>('Historical Data Daily'!E69-P68)*'Historical Data Daily'!$S$13 + P68</f>
        <v>137.205139</v>
      </c>
      <c r="Q69" s="49">
        <f>('Historical Data Daily'!F69-Q68)*'Historical Data Daily'!$S$12 + Q68</f>
        <v>136.2084178</v>
      </c>
      <c r="R69" s="49">
        <f t="shared" si="1"/>
        <v>-0.9967211983</v>
      </c>
      <c r="S69" s="49">
        <f>(R69-S68)*'Historical Data Daily'!$S$14 + S68</f>
        <v>-0.2508235081</v>
      </c>
      <c r="T69" s="49">
        <f t="shared" si="2"/>
        <v>-0.7458976902</v>
      </c>
      <c r="U69" s="65">
        <f t="shared" si="3"/>
        <v>138.9003441</v>
      </c>
      <c r="V69" s="65">
        <f t="shared" si="4"/>
        <v>133.8096595</v>
      </c>
    </row>
    <row r="70">
      <c r="M70" s="116">
        <v>44389.0</v>
      </c>
      <c r="N70" s="55">
        <f>AVERAGE('Historical Data Daily'!E61:E70)</f>
        <v>136.2150009</v>
      </c>
      <c r="O70" s="55">
        <f>STDEV('Historical Data Daily'!E61:E70)</f>
        <v>1.201629659</v>
      </c>
      <c r="P70" s="49">
        <f>('Historical Data Daily'!E70-P69)*'Historical Data Daily'!$S$13 + P69</f>
        <v>137.1269801</v>
      </c>
      <c r="Q70" s="49">
        <f>('Historical Data Daily'!F70-Q69)*'Historical Data Daily'!$S$12 + Q69</f>
        <v>136.1206543</v>
      </c>
      <c r="R70" s="49">
        <f t="shared" si="1"/>
        <v>-1.006325815</v>
      </c>
      <c r="S70" s="49">
        <f>(R70-S69)*'Historical Data Daily'!$S$14 + S69</f>
        <v>-0.4019239695</v>
      </c>
      <c r="T70" s="49">
        <f t="shared" si="2"/>
        <v>-0.6044018456</v>
      </c>
      <c r="U70" s="65">
        <f t="shared" si="3"/>
        <v>138.6182602</v>
      </c>
      <c r="V70" s="65">
        <f t="shared" si="4"/>
        <v>133.8117416</v>
      </c>
    </row>
    <row r="71">
      <c r="M71" s="116">
        <v>44390.0</v>
      </c>
      <c r="N71" s="55">
        <f>AVERAGE('Historical Data Daily'!E62:E71)</f>
        <v>136.0700012</v>
      </c>
      <c r="O71" s="55">
        <f>STDEV('Historical Data Daily'!E62:E71)</f>
        <v>1.046474952</v>
      </c>
      <c r="P71" s="49">
        <f>('Historical Data Daily'!E71-P70)*'Historical Data Daily'!$S$13 + P70</f>
        <v>137.0805371</v>
      </c>
      <c r="Q71" s="49">
        <f>('Historical Data Daily'!F71-Q70)*'Historical Data Daily'!$S$12 + Q70</f>
        <v>136.1000381</v>
      </c>
      <c r="R71" s="49">
        <f t="shared" si="1"/>
        <v>-0.9804990411</v>
      </c>
      <c r="S71" s="49">
        <f>(R71-S70)*'Historical Data Daily'!$S$14 + S70</f>
        <v>-0.5176389838</v>
      </c>
      <c r="T71" s="49">
        <f t="shared" si="2"/>
        <v>-0.4628600573</v>
      </c>
      <c r="U71" s="65">
        <f t="shared" si="3"/>
        <v>138.1629511</v>
      </c>
      <c r="V71" s="65">
        <f t="shared" si="4"/>
        <v>133.9770513</v>
      </c>
    </row>
    <row r="72">
      <c r="M72" s="116">
        <v>44391.0</v>
      </c>
      <c r="N72" s="55">
        <f>AVERAGE('Historical Data Daily'!E63:E72)</f>
        <v>136.4700012</v>
      </c>
      <c r="O72" s="55">
        <f>STDEV('Historical Data Daily'!E63:E72)</f>
        <v>1.779388997</v>
      </c>
      <c r="P72" s="49">
        <f>('Historical Data Daily'!E72-P71)*'Historical Data Daily'!$S$13 + P71</f>
        <v>137.3412385</v>
      </c>
      <c r="Q72" s="49">
        <f>('Historical Data Daily'!F72-Q71)*'Historical Data Daily'!$S$12 + Q71</f>
        <v>136.7109904</v>
      </c>
      <c r="R72" s="49">
        <f t="shared" si="1"/>
        <v>-0.6302481436</v>
      </c>
      <c r="S72" s="49">
        <f>(R72-S71)*'Historical Data Daily'!$S$14 + S71</f>
        <v>-0.5401608158</v>
      </c>
      <c r="T72" s="49">
        <f t="shared" si="2"/>
        <v>-0.09008732789</v>
      </c>
      <c r="U72" s="65">
        <f t="shared" si="3"/>
        <v>140.0287792</v>
      </c>
      <c r="V72" s="65">
        <f t="shared" si="4"/>
        <v>132.9112232</v>
      </c>
    </row>
    <row r="73">
      <c r="M73" s="116">
        <v>44392.0</v>
      </c>
      <c r="N73" s="55">
        <f>AVERAGE('Historical Data Daily'!E64:E73)</f>
        <v>137.0600021</v>
      </c>
      <c r="O73" s="55">
        <f>STDEV('Historical Data Daily'!E64:E73)</f>
        <v>2.508631056</v>
      </c>
      <c r="P73" s="49">
        <f>('Historical Data Daily'!E73-P72)*'Historical Data Daily'!$S$13 + P72</f>
        <v>137.6937398</v>
      </c>
      <c r="Q73" s="49">
        <f>('Historical Data Daily'!F73-Q72)*'Historical Data Daily'!$S$12 + Q72</f>
        <v>137.4578531</v>
      </c>
      <c r="R73" s="49">
        <f t="shared" si="1"/>
        <v>-0.2358867266</v>
      </c>
      <c r="S73" s="49">
        <f>(R73-S72)*'Historical Data Daily'!$S$14 + S72</f>
        <v>-0.4793059979</v>
      </c>
      <c r="T73" s="49">
        <f t="shared" si="2"/>
        <v>0.2434192713</v>
      </c>
      <c r="U73" s="65">
        <f t="shared" si="3"/>
        <v>142.0772642</v>
      </c>
      <c r="V73" s="65">
        <f t="shared" si="4"/>
        <v>132.04274</v>
      </c>
    </row>
    <row r="74">
      <c r="M74" s="116">
        <v>44393.0</v>
      </c>
      <c r="N74" s="55">
        <f>AVERAGE('Historical Data Daily'!E65:E74)</f>
        <v>137.5950027</v>
      </c>
      <c r="O74" s="55">
        <f>STDEV('Historical Data Daily'!E65:E74)</f>
        <v>3.195871154</v>
      </c>
      <c r="P74" s="49">
        <f>('Historical Data Daily'!E74-P73)*'Historical Data Daily'!$S$13 + P73</f>
        <v>138.1090186</v>
      </c>
      <c r="Q74" s="49">
        <f>('Historical Data Daily'!F74-Q73)*'Historical Data Daily'!$S$12 + Q73</f>
        <v>138.2737338</v>
      </c>
      <c r="R74" s="49">
        <f t="shared" si="1"/>
        <v>0.164715275</v>
      </c>
      <c r="S74" s="49">
        <f>(R74-S73)*'Historical Data Daily'!$S$14 + S73</f>
        <v>-0.3505017433</v>
      </c>
      <c r="T74" s="49">
        <f t="shared" si="2"/>
        <v>0.5152170184</v>
      </c>
      <c r="U74" s="65">
        <f t="shared" si="3"/>
        <v>143.986745</v>
      </c>
      <c r="V74" s="65">
        <f t="shared" si="4"/>
        <v>131.2032604</v>
      </c>
    </row>
    <row r="75">
      <c r="M75" s="116">
        <v>44396.0</v>
      </c>
      <c r="N75" s="55">
        <f>AVERAGE('Historical Data Daily'!E66:E75)</f>
        <v>138.0650024</v>
      </c>
      <c r="O75" s="55">
        <f>STDEV('Historical Data Daily'!E66:E75)</f>
        <v>3.450448288</v>
      </c>
      <c r="P75" s="49">
        <f>('Historical Data Daily'!E75-P74)*'Historical Data Daily'!$S$13 + P74</f>
        <v>138.3824248</v>
      </c>
      <c r="Q75" s="49">
        <f>('Historical Data Daily'!F75-Q74)*'Historical Data Daily'!$S$12 + Q74</f>
        <v>138.7341939</v>
      </c>
      <c r="R75" s="49">
        <f t="shared" si="1"/>
        <v>0.3517690453</v>
      </c>
      <c r="S75" s="49">
        <f>(R75-S74)*'Historical Data Daily'!$S$14 + S74</f>
        <v>-0.2100475856</v>
      </c>
      <c r="T75" s="49">
        <f t="shared" si="2"/>
        <v>0.5618166309</v>
      </c>
      <c r="U75" s="65">
        <f t="shared" si="3"/>
        <v>144.965899</v>
      </c>
      <c r="V75" s="65">
        <f t="shared" si="4"/>
        <v>131.1641058</v>
      </c>
    </row>
    <row r="76">
      <c r="M76" s="116">
        <v>44397.0</v>
      </c>
      <c r="N76" s="55">
        <f>AVERAGE('Historical Data Daily'!E67:E76)</f>
        <v>138.3850021</v>
      </c>
      <c r="O76" s="55">
        <f>STDEV('Historical Data Daily'!E67:E76)</f>
        <v>3.289551878</v>
      </c>
      <c r="P76" s="49">
        <f>('Historical Data Daily'!E76-P75)*'Historical Data Daily'!$S$13 + P75</f>
        <v>138.3763195</v>
      </c>
      <c r="Q76" s="49">
        <f>('Historical Data Daily'!F76-Q75)*'Historical Data Daily'!$S$12 + Q75</f>
        <v>138.5873759</v>
      </c>
      <c r="R76" s="49">
        <f t="shared" si="1"/>
        <v>0.2110563861</v>
      </c>
      <c r="S76" s="49">
        <f>(R76-S75)*'Historical Data Daily'!$S$14 + S75</f>
        <v>-0.1258267913</v>
      </c>
      <c r="T76" s="49">
        <f t="shared" si="2"/>
        <v>0.3368831774</v>
      </c>
      <c r="U76" s="65">
        <f t="shared" si="3"/>
        <v>144.9641059</v>
      </c>
      <c r="V76" s="65">
        <f t="shared" si="4"/>
        <v>131.8058983</v>
      </c>
    </row>
    <row r="77">
      <c r="M77" s="116">
        <v>44399.0</v>
      </c>
      <c r="N77" s="55">
        <f>AVERAGE('Historical Data Daily'!E68:E77)</f>
        <v>139.1800018</v>
      </c>
      <c r="O77" s="55">
        <f>STDEV('Historical Data Daily'!E68:E77)</f>
        <v>3.20591573</v>
      </c>
      <c r="P77" s="49">
        <f>('Historical Data Daily'!E77-P76)*'Historical Data Daily'!$S$13 + P76</f>
        <v>138.6780734</v>
      </c>
      <c r="Q77" s="49">
        <f>('Historical Data Daily'!F77-Q76)*'Historical Data Daily'!$S$12 + Q76</f>
        <v>139.0992067</v>
      </c>
      <c r="R77" s="49">
        <f t="shared" si="1"/>
        <v>0.4211332841</v>
      </c>
      <c r="S77" s="49">
        <f>(R77-S76)*'Historical Data Daily'!$S$14 + S76</f>
        <v>-0.01643477619</v>
      </c>
      <c r="T77" s="49">
        <f t="shared" si="2"/>
        <v>0.4375680603</v>
      </c>
      <c r="U77" s="65">
        <f t="shared" si="3"/>
        <v>145.5918333</v>
      </c>
      <c r="V77" s="65">
        <f t="shared" si="4"/>
        <v>132.7681703</v>
      </c>
    </row>
    <row r="78">
      <c r="M78" s="116">
        <v>44400.0</v>
      </c>
      <c r="N78" s="55">
        <f>AVERAGE('Historical Data Daily'!E69:E78)</f>
        <v>139.4900009</v>
      </c>
      <c r="O78" s="55">
        <f>STDEV('Historical Data Daily'!E69:E78)</f>
        <v>2.961870679</v>
      </c>
      <c r="P78" s="49">
        <f>('Historical Data Daily'!E78-P77)*'Historical Data Daily'!$S$13 + P77</f>
        <v>138.6796974</v>
      </c>
      <c r="Q78" s="49">
        <f>('Historical Data Daily'!F78-Q77)*'Historical Data Daily'!$S$12 + Q77</f>
        <v>138.9575403</v>
      </c>
      <c r="R78" s="49">
        <f t="shared" si="1"/>
        <v>0.2778429018</v>
      </c>
      <c r="S78" s="49">
        <f>(R78-S77)*'Historical Data Daily'!$S$14 + S77</f>
        <v>0.04242075941</v>
      </c>
      <c r="T78" s="49">
        <f t="shared" si="2"/>
        <v>0.2354221424</v>
      </c>
      <c r="U78" s="65">
        <f t="shared" si="3"/>
        <v>145.4137423</v>
      </c>
      <c r="V78" s="65">
        <f t="shared" si="4"/>
        <v>133.5662595</v>
      </c>
    </row>
    <row r="79">
      <c r="M79" s="116">
        <v>44403.0</v>
      </c>
      <c r="N79" s="55">
        <f>AVERAGE('Historical Data Daily'!E70:E79)</f>
        <v>139.7550003</v>
      </c>
      <c r="O79" s="55">
        <f>STDEV('Historical Data Daily'!E70:E79)</f>
        <v>2.613583572</v>
      </c>
      <c r="P79" s="49">
        <f>('Historical Data Daily'!E79-P78)*'Historical Data Daily'!$S$13 + P78</f>
        <v>138.603423</v>
      </c>
      <c r="Q79" s="49">
        <f>('Historical Data Daily'!F79-Q78)*'Historical Data Daily'!$S$12 + Q78</f>
        <v>138.6767378</v>
      </c>
      <c r="R79" s="49">
        <f t="shared" si="1"/>
        <v>0.07331472303</v>
      </c>
      <c r="S79" s="49">
        <f>(R79-S78)*'Historical Data Daily'!$S$14 + S78</f>
        <v>0.04859955213</v>
      </c>
      <c r="T79" s="49">
        <f t="shared" si="2"/>
        <v>0.0247151709</v>
      </c>
      <c r="U79" s="65">
        <f t="shared" si="3"/>
        <v>144.9821674</v>
      </c>
      <c r="V79" s="65">
        <f t="shared" si="4"/>
        <v>134.5278332</v>
      </c>
    </row>
    <row r="80">
      <c r="M80" s="116">
        <v>44404.0</v>
      </c>
      <c r="N80" s="55">
        <f>AVERAGE('Historical Data Daily'!E71:E80)</f>
        <v>139.7200012</v>
      </c>
      <c r="O80" s="55">
        <f>STDEV('Historical Data Daily'!E71:E80)</f>
        <v>2.668979323</v>
      </c>
      <c r="P80" s="49">
        <f>('Historical Data Daily'!E80-P79)*'Historical Data Daily'!$S$13 + P79</f>
        <v>138.3957623</v>
      </c>
      <c r="Q80" s="49">
        <f>('Historical Data Daily'!F80-Q79)*'Historical Data Daily'!$S$12 + Q79</f>
        <v>138.1555921</v>
      </c>
      <c r="R80" s="49">
        <f t="shared" si="1"/>
        <v>-0.2401701888</v>
      </c>
      <c r="S80" s="49">
        <f>(R80-S79)*'Historical Data Daily'!$S$14 + S79</f>
        <v>-0.009154396054</v>
      </c>
      <c r="T80" s="49">
        <f t="shared" si="2"/>
        <v>-0.2310157927</v>
      </c>
      <c r="U80" s="65">
        <f t="shared" si="3"/>
        <v>145.0579598</v>
      </c>
      <c r="V80" s="65">
        <f t="shared" si="4"/>
        <v>134.3820426</v>
      </c>
    </row>
    <row r="81">
      <c r="M81" s="116">
        <v>44405.0</v>
      </c>
      <c r="N81" s="55">
        <f>AVERAGE('Historical Data Daily'!E72:E81)</f>
        <v>139.7100006</v>
      </c>
      <c r="O81" s="55">
        <f>STDEV('Historical Data Daily'!E72:E81)</f>
        <v>2.682538093</v>
      </c>
      <c r="P81" s="49">
        <f>('Historical Data Daily'!E81-P80)*'Historical Data Daily'!$S$13 + P80</f>
        <v>138.2479276</v>
      </c>
      <c r="Q81" s="49">
        <f>('Historical Data Daily'!F81-Q80)*'Historical Data Daily'!$S$12 + Q80</f>
        <v>137.8065816</v>
      </c>
      <c r="R81" s="49">
        <f t="shared" si="1"/>
        <v>-0.441345978</v>
      </c>
      <c r="S81" s="49">
        <f>(R81-S80)*'Historical Data Daily'!$S$14 + S80</f>
        <v>-0.09559271244</v>
      </c>
      <c r="T81" s="49">
        <f t="shared" si="2"/>
        <v>-0.3457532655</v>
      </c>
      <c r="U81" s="65">
        <f t="shared" si="3"/>
        <v>145.0750768</v>
      </c>
      <c r="V81" s="65">
        <f t="shared" si="4"/>
        <v>134.3449244</v>
      </c>
    </row>
    <row r="82">
      <c r="M82" s="116">
        <v>44406.0</v>
      </c>
      <c r="N82" s="55">
        <f>AVERAGE('Historical Data Daily'!E73:E82)</f>
        <v>139.775</v>
      </c>
      <c r="O82" s="55">
        <f>STDEV('Historical Data Daily'!E73:E82)</f>
        <v>2.714187722</v>
      </c>
      <c r="P82" s="49">
        <f>('Historical Data Daily'!E82-P81)*'Historical Data Daily'!$S$13 + P81</f>
        <v>138.4703033</v>
      </c>
      <c r="Q82" s="49">
        <f>('Historical Data Daily'!F82-Q81)*'Historical Data Daily'!$S$12 + Q81</f>
        <v>138.2546123</v>
      </c>
      <c r="R82" s="49">
        <f t="shared" si="1"/>
        <v>-0.2156910381</v>
      </c>
      <c r="S82" s="49">
        <f>(R82-S81)*'Historical Data Daily'!$S$14 + S81</f>
        <v>-0.1196123776</v>
      </c>
      <c r="T82" s="49">
        <f t="shared" si="2"/>
        <v>-0.09607866053</v>
      </c>
      <c r="U82" s="65">
        <f t="shared" si="3"/>
        <v>145.2033754</v>
      </c>
      <c r="V82" s="65">
        <f t="shared" si="4"/>
        <v>134.3466246</v>
      </c>
    </row>
    <row r="83">
      <c r="M83" s="116">
        <v>44407.0</v>
      </c>
      <c r="N83" s="55">
        <f>AVERAGE('Historical Data Daily'!E74:E83)</f>
        <v>139.4199997</v>
      </c>
      <c r="O83" s="55">
        <f>STDEV('Historical Data Daily'!E74:E83)</f>
        <v>2.606318125</v>
      </c>
      <c r="P83" s="49">
        <f>('Historical Data Daily'!E83-P82)*'Historical Data Daily'!$S$13 + P82</f>
        <v>138.476207</v>
      </c>
      <c r="Q83" s="49">
        <f>('Historical Data Daily'!F83-Q82)*'Historical Data Daily'!$S$12 + Q82</f>
        <v>138.2198944</v>
      </c>
      <c r="R83" s="49">
        <f t="shared" si="1"/>
        <v>-0.256312609</v>
      </c>
      <c r="S83" s="49">
        <f>(R83-S82)*'Historical Data Daily'!$S$14 + S82</f>
        <v>-0.1469524239</v>
      </c>
      <c r="T83" s="49">
        <f t="shared" si="2"/>
        <v>-0.1093601851</v>
      </c>
      <c r="U83" s="65">
        <f t="shared" si="3"/>
        <v>144.632636</v>
      </c>
      <c r="V83" s="65">
        <f t="shared" si="4"/>
        <v>134.2073634</v>
      </c>
    </row>
    <row r="84">
      <c r="M84" s="116">
        <v>44410.0</v>
      </c>
      <c r="N84" s="55">
        <f>AVERAGE('Historical Data Daily'!E75:E84)</f>
        <v>138.7849991</v>
      </c>
      <c r="O84" s="55">
        <f>STDEV('Historical Data Daily'!E75:E84)</f>
        <v>2.31301337</v>
      </c>
      <c r="P84" s="49">
        <f>('Historical Data Daily'!E84-P83)*'Historical Data Daily'!$S$13 + P83</f>
        <v>138.3631544</v>
      </c>
      <c r="Q84" s="49">
        <f>('Historical Data Daily'!F84-Q83)*'Historical Data Daily'!$S$12 + Q83</f>
        <v>137.9452879</v>
      </c>
      <c r="R84" s="49">
        <f t="shared" si="1"/>
        <v>-0.4178665394</v>
      </c>
      <c r="S84" s="49">
        <f>(R84-S83)*'Historical Data Daily'!$S$14 + S83</f>
        <v>-0.201135247</v>
      </c>
      <c r="T84" s="49">
        <f t="shared" si="2"/>
        <v>-0.2167312924</v>
      </c>
      <c r="U84" s="65">
        <f t="shared" si="3"/>
        <v>143.4110258</v>
      </c>
      <c r="V84" s="65">
        <f t="shared" si="4"/>
        <v>134.1589724</v>
      </c>
    </row>
    <row r="85">
      <c r="M85" s="116">
        <v>44411.0</v>
      </c>
      <c r="N85" s="55">
        <f>AVERAGE('Historical Data Daily'!E76:E85)</f>
        <v>138.2199982</v>
      </c>
      <c r="O85" s="55">
        <f>STDEV('Historical Data Daily'!E76:E85)</f>
        <v>2.181004377</v>
      </c>
      <c r="P85" s="49">
        <f>('Historical Data Daily'!E85-P84)*'Historical Data Daily'!$S$13 + P84</f>
        <v>138.1992166</v>
      </c>
      <c r="Q85" s="49">
        <f>('Historical Data Daily'!F85-Q84)*'Historical Data Daily'!$S$12 + Q84</f>
        <v>137.5903136</v>
      </c>
      <c r="R85" s="49">
        <f t="shared" si="1"/>
        <v>-0.60890302</v>
      </c>
      <c r="S85" s="49">
        <f>(R85-S84)*'Historical Data Daily'!$S$14 + S84</f>
        <v>-0.2826888016</v>
      </c>
      <c r="T85" s="49">
        <f t="shared" si="2"/>
        <v>-0.3262142184</v>
      </c>
      <c r="U85" s="65">
        <f t="shared" si="3"/>
        <v>142.582007</v>
      </c>
      <c r="V85" s="65">
        <f t="shared" si="4"/>
        <v>133.8579894</v>
      </c>
    </row>
    <row r="86">
      <c r="M86" s="116">
        <v>44412.0</v>
      </c>
      <c r="N86" s="55">
        <f>AVERAGE('Historical Data Daily'!E77:E86)</f>
        <v>137.8549973</v>
      </c>
      <c r="O86" s="55">
        <f>STDEV('Historical Data Daily'!E77:E86)</f>
        <v>2.454413111</v>
      </c>
      <c r="P86" s="49">
        <f>('Historical Data Daily'!E86-P85)*'Historical Data Daily'!$S$13 + P85</f>
        <v>137.9363112</v>
      </c>
      <c r="Q86" s="49">
        <f>('Historical Data Daily'!F86-Q85)*'Historical Data Daily'!$S$12 + Q85</f>
        <v>137.06005</v>
      </c>
      <c r="R86" s="49">
        <f t="shared" si="1"/>
        <v>-0.876261271</v>
      </c>
      <c r="S86" s="49">
        <f>(R86-S85)*'Historical Data Daily'!$S$14 + S85</f>
        <v>-0.4014032954</v>
      </c>
      <c r="T86" s="49">
        <f t="shared" si="2"/>
        <v>-0.4748579755</v>
      </c>
      <c r="U86" s="65">
        <f t="shared" si="3"/>
        <v>142.7638235</v>
      </c>
      <c r="V86" s="65">
        <f t="shared" si="4"/>
        <v>132.9461711</v>
      </c>
    </row>
    <row r="87">
      <c r="M87" s="116">
        <v>44413.0</v>
      </c>
      <c r="N87" s="55">
        <f>AVERAGE('Historical Data Daily'!E78:E87)</f>
        <v>137.1099976</v>
      </c>
      <c r="O87" s="55">
        <f>STDEV('Historical Data Daily'!E78:E87)</f>
        <v>1.991761791</v>
      </c>
      <c r="P87" s="49">
        <f>('Historical Data Daily'!E87-P86)*'Historical Data Daily'!$S$13 + P86</f>
        <v>137.7188067</v>
      </c>
      <c r="Q87" s="49">
        <f>('Historical Data Daily'!F87-Q86)*'Historical Data Daily'!$S$12 + Q86</f>
        <v>136.6650106</v>
      </c>
      <c r="R87" s="49">
        <f t="shared" si="1"/>
        <v>-1.053796114</v>
      </c>
      <c r="S87" s="49">
        <f>(R87-S86)*'Historical Data Daily'!$S$14 + S86</f>
        <v>-0.5318818592</v>
      </c>
      <c r="T87" s="49">
        <f t="shared" si="2"/>
        <v>-0.5219142549</v>
      </c>
      <c r="U87" s="65">
        <f t="shared" si="3"/>
        <v>141.0935212</v>
      </c>
      <c r="V87" s="65">
        <f t="shared" si="4"/>
        <v>133.126474</v>
      </c>
    </row>
    <row r="88">
      <c r="M88" s="116">
        <v>44414.0</v>
      </c>
      <c r="N88" s="55">
        <f>AVERAGE('Historical Data Daily'!E79:E88)</f>
        <v>136.7299973</v>
      </c>
      <c r="O88" s="55">
        <f>STDEV('Historical Data Daily'!E79:E88)</f>
        <v>2.017039933</v>
      </c>
      <c r="P88" s="49">
        <f>('Historical Data Daily'!E88-P87)*'Historical Data Daily'!$S$13 + P87</f>
        <v>137.5100058</v>
      </c>
      <c r="Q88" s="49">
        <f>('Historical Data Daily'!F88-Q87)*'Historical Data Daily'!$S$12 + Q87</f>
        <v>136.3154173</v>
      </c>
      <c r="R88" s="49">
        <f t="shared" si="1"/>
        <v>-1.194588494</v>
      </c>
      <c r="S88" s="49">
        <f>(R88-S87)*'Historical Data Daily'!$S$14 + S87</f>
        <v>-0.6644231862</v>
      </c>
      <c r="T88" s="49">
        <f t="shared" si="2"/>
        <v>-0.530165308</v>
      </c>
      <c r="U88" s="65">
        <f t="shared" si="3"/>
        <v>140.7640772</v>
      </c>
      <c r="V88" s="65">
        <f t="shared" si="4"/>
        <v>132.6959174</v>
      </c>
    </row>
    <row r="89">
      <c r="M89" s="116">
        <v>44417.0</v>
      </c>
      <c r="N89" s="55">
        <f>AVERAGE('Historical Data Daily'!E80:E89)</f>
        <v>136.1249985</v>
      </c>
      <c r="O89" s="55">
        <f>STDEV('Historical Data Daily'!E80:E89)</f>
        <v>2.547901798</v>
      </c>
      <c r="P89" s="49">
        <f>('Historical Data Daily'!E89-P88)*'Historical Data Daily'!$S$13 + P88</f>
        <v>137.072228</v>
      </c>
      <c r="Q89" s="49">
        <f>('Historical Data Daily'!F89-Q88)*'Historical Data Daily'!$S$12 + Q88</f>
        <v>135.513828</v>
      </c>
      <c r="R89" s="49">
        <f t="shared" si="1"/>
        <v>-1.558400006</v>
      </c>
      <c r="S89" s="49">
        <f>(R89-S88)*'Historical Data Daily'!$S$14 + S88</f>
        <v>-0.8432185501</v>
      </c>
      <c r="T89" s="49">
        <f t="shared" si="2"/>
        <v>-0.7151814556</v>
      </c>
      <c r="U89" s="65">
        <f t="shared" si="3"/>
        <v>141.2208021</v>
      </c>
      <c r="V89" s="65">
        <f t="shared" si="4"/>
        <v>131.0291949</v>
      </c>
    </row>
    <row r="90">
      <c r="M90" s="116">
        <v>44418.0</v>
      </c>
      <c r="N90" s="55">
        <f>AVERAGE('Historical Data Daily'!E81:E90)</f>
        <v>134.8399979</v>
      </c>
      <c r="O90" s="55">
        <f>STDEV('Historical Data Daily'!E81:E90)</f>
        <v>4.892045802</v>
      </c>
      <c r="P90" s="49">
        <f>('Historical Data Daily'!E90-P89)*'Historical Data Daily'!$S$13 + P89</f>
        <v>136.0261368</v>
      </c>
      <c r="Q90" s="49">
        <f>('Historical Data Daily'!F90-Q89)*'Historical Data Daily'!$S$12 + Q89</f>
        <v>133.5097932</v>
      </c>
      <c r="R90" s="49">
        <f t="shared" si="1"/>
        <v>-2.516343589</v>
      </c>
      <c r="S90" s="49">
        <f>(R90-S89)*'Historical Data Daily'!$S$14 + S89</f>
        <v>-1.177843558</v>
      </c>
      <c r="T90" s="49">
        <f t="shared" si="2"/>
        <v>-1.338500031</v>
      </c>
      <c r="U90" s="65">
        <f t="shared" si="3"/>
        <v>144.6240895</v>
      </c>
      <c r="V90" s="65">
        <f t="shared" si="4"/>
        <v>125.0559063</v>
      </c>
    </row>
    <row r="91">
      <c r="M91" s="116">
        <v>44419.0</v>
      </c>
      <c r="N91" s="55">
        <f>AVERAGE('Historical Data Daily'!E82:E91)</f>
        <v>133.7899987</v>
      </c>
      <c r="O91" s="55">
        <f>STDEV('Historical Data Daily'!E82:E91)</f>
        <v>5.596168976</v>
      </c>
      <c r="P91" s="49">
        <f>('Historical Data Daily'!E91-P90)*'Historical Data Daily'!$S$13 + P90</f>
        <v>135.2760528</v>
      </c>
      <c r="Q91" s="49">
        <f>('Historical Data Daily'!F91-Q90)*'Historical Data Daily'!$S$12 + Q90</f>
        <v>132.2662118</v>
      </c>
      <c r="R91" s="49">
        <f t="shared" si="1"/>
        <v>-3.009840948</v>
      </c>
      <c r="S91" s="49">
        <f>(R91-S90)*'Historical Data Daily'!$S$14 + S90</f>
        <v>-1.544243036</v>
      </c>
      <c r="T91" s="49">
        <f t="shared" si="2"/>
        <v>-1.465597912</v>
      </c>
      <c r="U91" s="65">
        <f t="shared" si="3"/>
        <v>144.9823367</v>
      </c>
      <c r="V91" s="65">
        <f t="shared" si="4"/>
        <v>122.5976607</v>
      </c>
    </row>
    <row r="92">
      <c r="M92" s="116">
        <v>44420.0</v>
      </c>
      <c r="N92" s="55">
        <f>AVERAGE('Historical Data Daily'!E83:E92)</f>
        <v>132.5349984</v>
      </c>
      <c r="O92" s="55">
        <f>STDEV('Historical Data Daily'!E83:E92)</f>
        <v>5.124670236</v>
      </c>
      <c r="P92" s="49">
        <f>('Historical Data Daily'!E92-P91)*'Historical Data Daily'!$S$13 + P91</f>
        <v>134.7889375</v>
      </c>
      <c r="Q92" s="49">
        <f>('Historical Data Daily'!F92-Q91)*'Historical Data Daily'!$S$12 + Q91</f>
        <v>131.6430981</v>
      </c>
      <c r="R92" s="49">
        <f t="shared" si="1"/>
        <v>-3.145839369</v>
      </c>
      <c r="S92" s="49">
        <f>(R92-S91)*'Historical Data Daily'!$S$14 + S91</f>
        <v>-1.864562302</v>
      </c>
      <c r="T92" s="49">
        <f t="shared" si="2"/>
        <v>-1.281277067</v>
      </c>
      <c r="U92" s="65">
        <f t="shared" si="3"/>
        <v>142.7843389</v>
      </c>
      <c r="V92" s="65">
        <f t="shared" si="4"/>
        <v>122.2856579</v>
      </c>
    </row>
    <row r="93">
      <c r="M93" s="116">
        <v>44421.0</v>
      </c>
      <c r="N93" s="55">
        <f>AVERAGE('Historical Data Daily'!E84:E93)</f>
        <v>131.4499978</v>
      </c>
      <c r="O93" s="55">
        <f>STDEV('Historical Data Daily'!E84:E93)</f>
        <v>4.850943784</v>
      </c>
      <c r="P93" s="49">
        <f>('Historical Data Daily'!E93-P92)*'Historical Data Daily'!$S$13 + P92</f>
        <v>134.2638308</v>
      </c>
      <c r="Q93" s="49">
        <f>('Historical Data Daily'!F93-Q92)*'Historical Data Daily'!$S$12 + Q92</f>
        <v>130.9625818</v>
      </c>
      <c r="R93" s="49">
        <f t="shared" si="1"/>
        <v>-3.301248994</v>
      </c>
      <c r="S93" s="49">
        <f>(R93-S92)*'Historical Data Daily'!$S$14 + S92</f>
        <v>-2.151899641</v>
      </c>
      <c r="T93" s="49">
        <f t="shared" si="2"/>
        <v>-1.149349353</v>
      </c>
      <c r="U93" s="65">
        <f t="shared" si="3"/>
        <v>141.1518854</v>
      </c>
      <c r="V93" s="65">
        <f t="shared" si="4"/>
        <v>121.7481102</v>
      </c>
    </row>
    <row r="94">
      <c r="J94" s="118" t="s">
        <v>559</v>
      </c>
      <c r="M94" s="116">
        <v>44424.0</v>
      </c>
      <c r="N94" s="55">
        <f>AVERAGE('Historical Data Daily'!E85:E94)</f>
        <v>130.2599984</v>
      </c>
      <c r="O94" s="55">
        <f>STDEV('Historical Data Daily'!E85:E94)</f>
        <v>4.811258289</v>
      </c>
      <c r="P94" s="49">
        <f>('Historical Data Daily'!E94-P93)*'Historical Data Daily'!$S$13 + P93</f>
        <v>133.581325</v>
      </c>
      <c r="Q94" s="49">
        <f>('Historical Data Daily'!F94-Q93)*'Historical Data Daily'!$S$12 + Q93</f>
        <v>129.9806018</v>
      </c>
      <c r="R94" s="49">
        <f t="shared" si="1"/>
        <v>-3.600723202</v>
      </c>
      <c r="S94" s="49">
        <f>(R94-S93)*'Historical Data Daily'!$S$14 + S93</f>
        <v>-2.441664353</v>
      </c>
      <c r="T94" s="49">
        <f t="shared" si="2"/>
        <v>-1.159058849</v>
      </c>
      <c r="U94" s="65">
        <f t="shared" si="3"/>
        <v>139.882515</v>
      </c>
      <c r="V94" s="65">
        <f t="shared" si="4"/>
        <v>120.6374818</v>
      </c>
    </row>
    <row r="95">
      <c r="M95" s="116">
        <v>44425.0</v>
      </c>
      <c r="N95" s="55">
        <f>AVERAGE('Historical Data Daily'!E86:E95)</f>
        <v>128.8499993</v>
      </c>
      <c r="O95" s="55">
        <f>STDEV('Historical Data Daily'!E86:E95)</f>
        <v>4.957204169</v>
      </c>
      <c r="P95" s="49">
        <f>('Historical Data Daily'!E95-P94)*'Historical Data Daily'!$S$13 + P94</f>
        <v>132.727153</v>
      </c>
      <c r="Q95" s="49">
        <f>('Historical Data Daily'!F95-Q94)*'Historical Data Daily'!$S$12 + Q94</f>
        <v>128.6898933</v>
      </c>
      <c r="R95" s="49">
        <f t="shared" si="1"/>
        <v>-4.03725979</v>
      </c>
      <c r="S95" s="49">
        <f>(R95-S94)*'Historical Data Daily'!$S$14 + S94</f>
        <v>-2.76078344</v>
      </c>
      <c r="T95" s="49">
        <f t="shared" si="2"/>
        <v>-1.276476349</v>
      </c>
      <c r="U95" s="65">
        <f t="shared" si="3"/>
        <v>138.7644076</v>
      </c>
      <c r="V95" s="65">
        <f t="shared" si="4"/>
        <v>118.935591</v>
      </c>
    </row>
    <row r="96">
      <c r="M96" s="116">
        <v>44426.0</v>
      </c>
      <c r="N96" s="55">
        <f>AVERAGE('Historical Data Daily'!E87:E96)</f>
        <v>127.3000001</v>
      </c>
      <c r="O96" s="55">
        <f>STDEV('Historical Data Daily'!E87:E96)</f>
        <v>5.349869079</v>
      </c>
      <c r="P96" s="49">
        <f>('Historical Data Daily'!E96-P95)*'Historical Data Daily'!$S$13 + P95</f>
        <v>131.7214381</v>
      </c>
      <c r="Q96" s="49">
        <f>('Historical Data Daily'!F96-Q95)*'Historical Data Daily'!$S$12 + Q95</f>
        <v>127.1532784</v>
      </c>
      <c r="R96" s="49">
        <f t="shared" si="1"/>
        <v>-4.568159706</v>
      </c>
      <c r="S96" s="49">
        <f>(R96-S95)*'Historical Data Daily'!$S$14 + S95</f>
        <v>-3.122258693</v>
      </c>
      <c r="T96" s="49">
        <f t="shared" si="2"/>
        <v>-1.445901012</v>
      </c>
      <c r="U96" s="65">
        <f t="shared" si="3"/>
        <v>137.9997383</v>
      </c>
      <c r="V96" s="65">
        <f t="shared" si="4"/>
        <v>116.6002619</v>
      </c>
    </row>
    <row r="97">
      <c r="M97" s="116">
        <v>44428.0</v>
      </c>
      <c r="N97" s="55">
        <f>AVERAGE('Historical Data Daily'!E88:E97)</f>
        <v>125.3150003</v>
      </c>
      <c r="O97" s="55">
        <f>STDEV('Historical Data Daily'!E88:E97)</f>
        <v>5.835905203</v>
      </c>
      <c r="P97" s="49">
        <f>('Historical Data Daily'!E97-P96)*'Historical Data Daily'!$S$13 + P96</f>
        <v>130.4939244</v>
      </c>
      <c r="Q97" s="49">
        <f>('Historical Data Daily'!F97-Q96)*'Historical Data Daily'!$S$12 + Q96</f>
        <v>125.2399959</v>
      </c>
      <c r="R97" s="49">
        <f t="shared" si="1"/>
        <v>-5.253928446</v>
      </c>
      <c r="S97" s="49">
        <f>(R97-S96)*'Historical Data Daily'!$S$14 + S96</f>
        <v>-3.548592644</v>
      </c>
      <c r="T97" s="49">
        <f t="shared" si="2"/>
        <v>-1.705335803</v>
      </c>
      <c r="U97" s="65">
        <f t="shared" si="3"/>
        <v>136.9868107</v>
      </c>
      <c r="V97" s="65">
        <f t="shared" si="4"/>
        <v>113.6431899</v>
      </c>
    </row>
    <row r="98">
      <c r="M98" s="116">
        <v>44431.0</v>
      </c>
      <c r="N98" s="55">
        <f>AVERAGE('Historical Data Daily'!E89:E98)</f>
        <v>124.1000009</v>
      </c>
      <c r="O98" s="55">
        <f>STDEV('Historical Data Daily'!E89:E98)</f>
        <v>4.789629917</v>
      </c>
      <c r="P98" s="49">
        <f>('Historical Data Daily'!E98-P97)*'Historical Data Daily'!$S$13 + P97</f>
        <v>129.9203003</v>
      </c>
      <c r="Q98" s="49">
        <f>('Historical Data Daily'!F98-Q97)*'Historical Data Daily'!$S$12 + Q97</f>
        <v>124.7858982</v>
      </c>
      <c r="R98" s="49">
        <f t="shared" si="1"/>
        <v>-5.134402099</v>
      </c>
      <c r="S98" s="49">
        <f>(R98-S97)*'Historical Data Daily'!$S$14 + S97</f>
        <v>-3.865754535</v>
      </c>
      <c r="T98" s="49">
        <f t="shared" si="2"/>
        <v>-1.268647564</v>
      </c>
      <c r="U98" s="65">
        <f t="shared" si="3"/>
        <v>133.6792607</v>
      </c>
      <c r="V98" s="65">
        <f t="shared" si="4"/>
        <v>114.5207411</v>
      </c>
    </row>
    <row r="99">
      <c r="M99" s="116">
        <v>44432.0</v>
      </c>
      <c r="N99" s="55">
        <f>AVERAGE('Historical Data Daily'!E90:E99)</f>
        <v>122.885</v>
      </c>
      <c r="O99" s="55">
        <f>STDEV('Historical Data Daily'!E90:E99)</f>
        <v>4.177654587</v>
      </c>
      <c r="P99" s="49">
        <f>('Historical Data Daily'!E99-P98)*'Historical Data Daily'!$S$13 + P98</f>
        <v>129.1447223</v>
      </c>
      <c r="Q99" s="49">
        <f>('Historical Data Daily'!F99-Q98)*'Historical Data Daily'!$S$12 + Q98</f>
        <v>123.8958787</v>
      </c>
      <c r="R99" s="49">
        <f t="shared" si="1"/>
        <v>-5.248843649</v>
      </c>
      <c r="S99" s="49">
        <f>(R99-S98)*'Historical Data Daily'!$S$14 + S98</f>
        <v>-4.142372358</v>
      </c>
      <c r="T99" s="49">
        <f t="shared" si="2"/>
        <v>-1.106471291</v>
      </c>
      <c r="U99" s="65">
        <f t="shared" si="3"/>
        <v>131.2403092</v>
      </c>
      <c r="V99" s="65">
        <f t="shared" si="4"/>
        <v>114.5296908</v>
      </c>
    </row>
    <row r="100">
      <c r="M100" s="116">
        <v>44433.0</v>
      </c>
      <c r="N100" s="55">
        <f>AVERAGE('Historical Data Daily'!E91:E100)</f>
        <v>122.26</v>
      </c>
      <c r="O100" s="55">
        <f>STDEV('Historical Data Daily'!E91:E100)</f>
        <v>4.611808131</v>
      </c>
      <c r="P100" s="49">
        <f>('Historical Data Daily'!E100-P99)*'Historical Data Daily'!$S$13 + P99</f>
        <v>128.2228908</v>
      </c>
      <c r="Q100" s="49">
        <f>('Historical Data Daily'!F100-Q99)*'Historical Data Daily'!$S$12 + Q99</f>
        <v>122.7212986</v>
      </c>
      <c r="R100" s="49">
        <f t="shared" si="1"/>
        <v>-5.501592246</v>
      </c>
      <c r="S100" s="49">
        <f>(R100-S99)*'Historical Data Daily'!$S$14 + S99</f>
        <v>-4.414216335</v>
      </c>
      <c r="T100" s="49">
        <f t="shared" si="2"/>
        <v>-1.087375911</v>
      </c>
      <c r="U100" s="65">
        <f t="shared" si="3"/>
        <v>131.4836163</v>
      </c>
      <c r="V100" s="65">
        <f t="shared" si="4"/>
        <v>113.0363837</v>
      </c>
    </row>
    <row r="101">
      <c r="M101" s="116">
        <v>44434.0</v>
      </c>
      <c r="N101" s="55">
        <f>AVERAGE('Historical Data Daily'!E92:E101)</f>
        <v>121.41</v>
      </c>
      <c r="O101" s="55">
        <f>STDEV('Historical Data Daily'!E92:E101)</f>
        <v>4.649539214</v>
      </c>
      <c r="P101" s="49">
        <f>('Historical Data Daily'!E101-P100)*'Historical Data Daily'!$S$13 + P100</f>
        <v>127.4211953</v>
      </c>
      <c r="Q101" s="49">
        <f>('Historical Data Daily'!F101-Q100)*'Historical Data Daily'!$S$12 + Q100</f>
        <v>121.8347112</v>
      </c>
      <c r="R101" s="49">
        <f t="shared" si="1"/>
        <v>-5.586484096</v>
      </c>
      <c r="S101" s="49">
        <f>(R101-S100)*'Historical Data Daily'!$S$14 + S100</f>
        <v>-4.648669887</v>
      </c>
      <c r="T101" s="49">
        <f t="shared" si="2"/>
        <v>-0.9378142082</v>
      </c>
      <c r="U101" s="65">
        <f t="shared" si="3"/>
        <v>130.7090784</v>
      </c>
      <c r="V101" s="65">
        <f t="shared" si="4"/>
        <v>112.1109216</v>
      </c>
    </row>
    <row r="102">
      <c r="M102" s="116">
        <v>44435.0</v>
      </c>
      <c r="N102" s="55">
        <f>AVERAGE('Historical Data Daily'!E93:E102)</f>
        <v>120.4000001</v>
      </c>
      <c r="O102" s="55">
        <f>STDEV('Historical Data Daily'!E93:E102)</f>
        <v>3.931567274</v>
      </c>
      <c r="P102" s="49">
        <f>('Historical Data Daily'!E102-P101)*'Historical Data Daily'!$S$13 + P101</f>
        <v>126.7677733</v>
      </c>
      <c r="Q102" s="49">
        <f>('Historical Data Daily'!F102-Q101)*'Historical Data Daily'!$S$12 + Q101</f>
        <v>121.2684432</v>
      </c>
      <c r="R102" s="49">
        <f t="shared" si="1"/>
        <v>-5.499330108</v>
      </c>
      <c r="S102" s="49">
        <f>(R102-S101)*'Historical Data Daily'!$S$14 + S101</f>
        <v>-4.818801931</v>
      </c>
      <c r="T102" s="49">
        <f t="shared" si="2"/>
        <v>-0.6805281763</v>
      </c>
      <c r="U102" s="65">
        <f t="shared" si="3"/>
        <v>128.2631346</v>
      </c>
      <c r="V102" s="65">
        <f t="shared" si="4"/>
        <v>112.5368656</v>
      </c>
    </row>
    <row r="103">
      <c r="M103" s="116">
        <v>44438.0</v>
      </c>
      <c r="N103" s="55">
        <f>AVERAGE('Historical Data Daily'!E94:E103)</f>
        <v>119.4700006</v>
      </c>
      <c r="O103" s="55">
        <f>STDEV('Historical Data Daily'!E94:E103)</f>
        <v>3.003258195</v>
      </c>
      <c r="P103" s="49">
        <f>('Historical Data Daily'!E103-P102)*'Historical Data Daily'!$S$13 + P102</f>
        <v>126.1479384</v>
      </c>
      <c r="Q103" s="49">
        <f>('Historical Data Daily'!F103-Q102)*'Historical Data Daily'!$S$12 + Q102</f>
        <v>120.7586396</v>
      </c>
      <c r="R103" s="49">
        <f t="shared" si="1"/>
        <v>-5.389298766</v>
      </c>
      <c r="S103" s="49">
        <f>(R103-S102)*'Historical Data Daily'!$S$14 + S102</f>
        <v>-4.932901298</v>
      </c>
      <c r="T103" s="49">
        <f t="shared" si="2"/>
        <v>-0.4563974674</v>
      </c>
      <c r="U103" s="65">
        <f t="shared" si="3"/>
        <v>125.476517</v>
      </c>
      <c r="V103" s="65">
        <f t="shared" si="4"/>
        <v>113.4634842</v>
      </c>
    </row>
    <row r="104">
      <c r="M104" s="116">
        <v>44439.0</v>
      </c>
      <c r="N104" s="55">
        <f>AVERAGE('Historical Data Daily'!E95:E104)</f>
        <v>120.2549997</v>
      </c>
      <c r="O104" s="55">
        <f>STDEV('Historical Data Daily'!E95:E104)</f>
        <v>4.991571765</v>
      </c>
      <c r="P104" s="49">
        <f>('Historical Data Daily'!E104-P103)*'Historical Data Daily'!$S$13 + P103</f>
        <v>126.6480907</v>
      </c>
      <c r="Q104" s="49">
        <f>('Historical Data Daily'!F104-Q103)*'Historical Data Daily'!$S$12 + Q103</f>
        <v>122.5496454</v>
      </c>
      <c r="R104" s="49">
        <f t="shared" si="1"/>
        <v>-4.098445284</v>
      </c>
      <c r="S104" s="49">
        <f>(R104-S103)*'Historical Data Daily'!$S$14 + S103</f>
        <v>-4.766010095</v>
      </c>
      <c r="T104" s="49">
        <f t="shared" si="2"/>
        <v>0.6675648116</v>
      </c>
      <c r="U104" s="65">
        <f t="shared" si="3"/>
        <v>130.2381432</v>
      </c>
      <c r="V104" s="65">
        <f t="shared" si="4"/>
        <v>110.2718562</v>
      </c>
    </row>
    <row r="105">
      <c r="M105" s="116">
        <v>44440.0</v>
      </c>
      <c r="N105" s="55">
        <f>AVERAGE('Historical Data Daily'!E96:E105)</f>
        <v>121.1199991</v>
      </c>
      <c r="O105" s="55">
        <f>STDEV('Historical Data Daily'!E96:E105)</f>
        <v>5.987355104</v>
      </c>
      <c r="P105" s="49">
        <f>('Historical Data Daily'!E105-P104)*'Historical Data Daily'!$S$13 + P104</f>
        <v>126.9482319</v>
      </c>
      <c r="Q105" s="49">
        <f>('Historical Data Daily'!F105-Q104)*'Historical Data Daily'!$S$12 + Q104</f>
        <v>123.7279255</v>
      </c>
      <c r="R105" s="49">
        <f t="shared" si="1"/>
        <v>-3.220306399</v>
      </c>
      <c r="S105" s="49">
        <f>(R105-S104)*'Historical Data Daily'!$S$14 + S104</f>
        <v>-4.456869356</v>
      </c>
      <c r="T105" s="49">
        <f t="shared" si="2"/>
        <v>1.236562957</v>
      </c>
      <c r="U105" s="65">
        <f t="shared" si="3"/>
        <v>133.0947093</v>
      </c>
      <c r="V105" s="65">
        <f t="shared" si="4"/>
        <v>109.1452889</v>
      </c>
    </row>
    <row r="106">
      <c r="M106" s="116">
        <v>44441.0</v>
      </c>
      <c r="N106" s="55">
        <f>AVERAGE('Historical Data Daily'!E97:E106)</f>
        <v>122.7599992</v>
      </c>
      <c r="O106" s="55">
        <f>STDEV('Historical Data Daily'!E97:E106)</f>
        <v>7.454185334</v>
      </c>
      <c r="P106" s="49">
        <f>('Historical Data Daily'!E106-P105)*'Historical Data Daily'!$S$13 + P105</f>
        <v>127.5854001</v>
      </c>
      <c r="Q106" s="49">
        <f>('Historical Data Daily'!F106-Q105)*'Historical Data Daily'!$S$12 + Q105</f>
        <v>125.4682788</v>
      </c>
      <c r="R106" s="49">
        <f t="shared" si="1"/>
        <v>-2.117121319</v>
      </c>
      <c r="S106" s="49">
        <f>(R106-S105)*'Historical Data Daily'!$S$14 + S105</f>
        <v>-3.988919749</v>
      </c>
      <c r="T106" s="49">
        <f t="shared" si="2"/>
        <v>1.87179843</v>
      </c>
      <c r="U106" s="65">
        <f t="shared" si="3"/>
        <v>137.6683699</v>
      </c>
      <c r="V106" s="65">
        <f t="shared" si="4"/>
        <v>107.8516285</v>
      </c>
    </row>
    <row r="107">
      <c r="M107" s="116">
        <v>44442.0</v>
      </c>
      <c r="N107" s="55">
        <f>AVERAGE('Historical Data Daily'!E98:E107)</f>
        <v>124.7849984</v>
      </c>
      <c r="O107" s="55">
        <f>STDEV('Historical Data Daily'!E98:E107)</f>
        <v>7.894689527</v>
      </c>
      <c r="P107" s="49">
        <f>('Historical Data Daily'!E107-P106)*'Historical Data Daily'!$S$13 + P106</f>
        <v>128.1642589</v>
      </c>
      <c r="Q107" s="49">
        <f>('Historical Data Daily'!F107-Q106)*'Historical Data Daily'!$S$12 + Q106</f>
        <v>126.9178941</v>
      </c>
      <c r="R107" s="49">
        <f t="shared" si="1"/>
        <v>-1.246364863</v>
      </c>
      <c r="S107" s="49">
        <f>(R107-S106)*'Historical Data Daily'!$S$14 + S106</f>
        <v>-3.440408771</v>
      </c>
      <c r="T107" s="49">
        <f t="shared" si="2"/>
        <v>2.194043909</v>
      </c>
      <c r="U107" s="65">
        <f t="shared" si="3"/>
        <v>140.5743775</v>
      </c>
      <c r="V107" s="65">
        <f t="shared" si="4"/>
        <v>108.9956193</v>
      </c>
    </row>
    <row r="108">
      <c r="M108" s="116">
        <v>44445.0</v>
      </c>
      <c r="N108" s="55">
        <f>AVERAGE('Historical Data Daily'!E99:E108)</f>
        <v>125.8049981</v>
      </c>
      <c r="O108" s="55">
        <f>STDEV('Historical Data Daily'!E99:E108)</f>
        <v>8.253329929</v>
      </c>
      <c r="P108" s="49">
        <f>('Historical Data Daily'!E108-P107)*'Historical Data Daily'!$S$13 + P107</f>
        <v>128.518758</v>
      </c>
      <c r="Q108" s="49">
        <f>('Historical Data Daily'!F108-Q107)*'Historical Data Daily'!$S$12 + Q107</f>
        <v>127.7689868</v>
      </c>
      <c r="R108" s="49">
        <f t="shared" si="1"/>
        <v>-0.7497712188</v>
      </c>
      <c r="S108" s="49">
        <f>(R108-S107)*'Historical Data Daily'!$S$14 + S107</f>
        <v>-2.902281261</v>
      </c>
      <c r="T108" s="49">
        <f t="shared" si="2"/>
        <v>2.152510042</v>
      </c>
      <c r="U108" s="65">
        <f t="shared" si="3"/>
        <v>142.311658</v>
      </c>
      <c r="V108" s="65">
        <f t="shared" si="4"/>
        <v>109.2983382</v>
      </c>
    </row>
    <row r="109">
      <c r="M109" s="116">
        <v>44446.0</v>
      </c>
      <c r="N109" s="55">
        <f>AVERAGE('Historical Data Daily'!E100:E109)</f>
        <v>127.0849984</v>
      </c>
      <c r="O109" s="55">
        <f>STDEV('Historical Data Daily'!E100:E109)</f>
        <v>8.150154035</v>
      </c>
      <c r="P109" s="49">
        <f>('Historical Data Daily'!E109-P108)*'Historical Data Daily'!$S$13 + P108</f>
        <v>128.7951463</v>
      </c>
      <c r="Q109" s="49">
        <f>('Historical Data Daily'!F109-Q108)*'Historical Data Daily'!$S$12 + Q108</f>
        <v>128.4583735</v>
      </c>
      <c r="R109" s="49">
        <f t="shared" si="1"/>
        <v>-0.3367728686</v>
      </c>
      <c r="S109" s="49">
        <f>(R109-S108)*'Historical Data Daily'!$S$14 + S108</f>
        <v>-2.389179582</v>
      </c>
      <c r="T109" s="49">
        <f t="shared" si="2"/>
        <v>2.052406714</v>
      </c>
      <c r="U109" s="65">
        <f t="shared" si="3"/>
        <v>143.3853065</v>
      </c>
      <c r="V109" s="65">
        <f t="shared" si="4"/>
        <v>110.7846903</v>
      </c>
    </row>
    <row r="110">
      <c r="M110" s="116">
        <v>44447.0</v>
      </c>
      <c r="N110" s="55">
        <f>AVERAGE('Historical Data Daily'!E101:E110)</f>
        <v>128.6849984</v>
      </c>
      <c r="O110" s="55">
        <f>STDEV('Historical Data Daily'!E101:E110)</f>
        <v>7.422975237</v>
      </c>
      <c r="P110" s="49">
        <f>('Historical Data Daily'!E110-P109)*'Historical Data Daily'!$S$13 + P109</f>
        <v>129.0843945</v>
      </c>
      <c r="Q110" s="49">
        <f>('Historical Data Daily'!F110-Q109)*'Historical Data Daily'!$S$12 + Q109</f>
        <v>129.1109309</v>
      </c>
      <c r="R110" s="49">
        <f t="shared" si="1"/>
        <v>0.02653640137</v>
      </c>
      <c r="S110" s="49">
        <f>(R110-S109)*'Historical Data Daily'!$S$14 + S109</f>
        <v>-1.906036386</v>
      </c>
      <c r="T110" s="49">
        <f t="shared" si="2"/>
        <v>1.932572787</v>
      </c>
      <c r="U110" s="65">
        <f t="shared" si="3"/>
        <v>143.5309489</v>
      </c>
      <c r="V110" s="65">
        <f t="shared" si="4"/>
        <v>113.8390479</v>
      </c>
    </row>
    <row r="111">
      <c r="M111" s="116">
        <v>44448.0</v>
      </c>
      <c r="N111" s="55">
        <f>AVERAGE('Historical Data Daily'!E102:E111)</f>
        <v>130.0899979</v>
      </c>
      <c r="O111" s="55">
        <f>STDEV('Historical Data Daily'!E102:E111)</f>
        <v>6.293372968</v>
      </c>
      <c r="P111" s="49">
        <f>('Historical Data Daily'!E111-P110)*'Historical Data Daily'!$S$13 + P110</f>
        <v>129.2596243</v>
      </c>
      <c r="Q111" s="49">
        <f>('Historical Data Daily'!F111-Q110)*'Historical Data Daily'!$S$12 + Q110</f>
        <v>129.4707872</v>
      </c>
      <c r="R111" s="49">
        <f t="shared" si="1"/>
        <v>0.2111629075</v>
      </c>
      <c r="S111" s="49">
        <f>(R111-S110)*'Historical Data Daily'!$S$14 + S110</f>
        <v>-1.482596527</v>
      </c>
      <c r="T111" s="49">
        <f t="shared" si="2"/>
        <v>1.693759435</v>
      </c>
      <c r="U111" s="65">
        <f t="shared" si="3"/>
        <v>142.6767438</v>
      </c>
      <c r="V111" s="65">
        <f t="shared" si="4"/>
        <v>117.503252</v>
      </c>
    </row>
    <row r="112">
      <c r="M112" s="116">
        <v>44452.0</v>
      </c>
      <c r="N112" s="55">
        <f>AVERAGE('Historical Data Daily'!E103:E112)</f>
        <v>131.5699975</v>
      </c>
      <c r="O112" s="55">
        <f>STDEV('Historical Data Daily'!E103:E112)</f>
        <v>4.87044235</v>
      </c>
      <c r="P112" s="49">
        <f>('Historical Data Daily'!E112-P111)*'Historical Data Daily'!$S$13 + P111</f>
        <v>129.5663184</v>
      </c>
      <c r="Q112" s="49">
        <f>('Historical Data Daily'!F112-Q111)*'Historical Data Daily'!$S$12 + Q111</f>
        <v>130.0752806</v>
      </c>
      <c r="R112" s="49">
        <f t="shared" si="1"/>
        <v>0.5089622054</v>
      </c>
      <c r="S112" s="49">
        <f>(R112-S111)*'Historical Data Daily'!$S$14 + S111</f>
        <v>-1.084284781</v>
      </c>
      <c r="T112" s="49">
        <f t="shared" si="2"/>
        <v>1.593246986</v>
      </c>
      <c r="U112" s="65">
        <f t="shared" si="3"/>
        <v>141.3108822</v>
      </c>
      <c r="V112" s="65">
        <f t="shared" si="4"/>
        <v>121.8291128</v>
      </c>
    </row>
    <row r="113">
      <c r="M113" s="116">
        <v>44453.0</v>
      </c>
      <c r="N113" s="55">
        <f>AVERAGE('Historical Data Daily'!E104:E113)</f>
        <v>132.8399979</v>
      </c>
      <c r="O113" s="55">
        <f>STDEV('Historical Data Daily'!E104:E113)</f>
        <v>1.637544862</v>
      </c>
      <c r="P113" s="49">
        <f>('Historical Data Daily'!E113-P112)*'Historical Data Daily'!$S$13 + P112</f>
        <v>129.6799249</v>
      </c>
      <c r="Q113" s="49">
        <f>('Historical Data Daily'!F113-Q112)*'Historical Data Daily'!$S$12 + Q112</f>
        <v>130.2329307</v>
      </c>
      <c r="R113" s="49">
        <f t="shared" si="1"/>
        <v>0.5530057783</v>
      </c>
      <c r="S113" s="49">
        <f>(R113-S112)*'Historical Data Daily'!$S$14 + S112</f>
        <v>-0.7568266688</v>
      </c>
      <c r="T113" s="49">
        <f t="shared" si="2"/>
        <v>1.309832447</v>
      </c>
      <c r="U113" s="65">
        <f t="shared" si="3"/>
        <v>136.1150876</v>
      </c>
      <c r="V113" s="65">
        <f t="shared" si="4"/>
        <v>129.5649082</v>
      </c>
    </row>
    <row r="114">
      <c r="M114" s="116">
        <v>44454.0</v>
      </c>
      <c r="N114" s="55">
        <f>AVERAGE('Historical Data Daily'!E105:E114)</f>
        <v>132.5449982</v>
      </c>
      <c r="O114" s="55">
        <f>STDEV('Historical Data Daily'!E105:E114)</f>
        <v>1.874158656</v>
      </c>
      <c r="P114" s="49">
        <f>('Historical Data Daily'!E114-P113)*'Historical Data Daily'!$S$13 + P113</f>
        <v>129.6999302</v>
      </c>
      <c r="Q114" s="49">
        <f>('Historical Data Daily'!F114-Q113)*'Historical Data Daily'!$S$12 + Q113</f>
        <v>130.1894024</v>
      </c>
      <c r="R114" s="49">
        <f t="shared" si="1"/>
        <v>0.4894721812</v>
      </c>
      <c r="S114" s="49">
        <f>(R114-S113)*'Historical Data Daily'!$S$14 + S113</f>
        <v>-0.5075668988</v>
      </c>
      <c r="T114" s="49">
        <f t="shared" si="2"/>
        <v>0.99703908</v>
      </c>
      <c r="U114" s="65">
        <f t="shared" si="3"/>
        <v>136.2933155</v>
      </c>
      <c r="V114" s="65">
        <f t="shared" si="4"/>
        <v>128.7966809</v>
      </c>
    </row>
    <row r="115">
      <c r="M115" s="116">
        <v>44455.0</v>
      </c>
      <c r="N115" s="55">
        <f>AVERAGE('Historical Data Daily'!E106:E115)</f>
        <v>132.2749985</v>
      </c>
      <c r="O115" s="55">
        <f>STDEV('Historical Data Daily'!E106:E115)</f>
        <v>2.312675623</v>
      </c>
      <c r="P115" s="49">
        <f>('Historical Data Daily'!E115-P114)*'Historical Data Daily'!$S$13 + P114</f>
        <v>129.5740095</v>
      </c>
      <c r="Q115" s="49">
        <f>('Historical Data Daily'!F115-Q114)*'Historical Data Daily'!$S$12 + Q114</f>
        <v>129.8525713</v>
      </c>
      <c r="R115" s="49">
        <f t="shared" si="1"/>
        <v>0.2785617997</v>
      </c>
      <c r="S115" s="49">
        <f>(R115-S114)*'Historical Data Daily'!$S$14 + S114</f>
        <v>-0.3503411591</v>
      </c>
      <c r="T115" s="49">
        <f t="shared" si="2"/>
        <v>0.6289029588</v>
      </c>
      <c r="U115" s="65">
        <f t="shared" si="3"/>
        <v>136.9003497</v>
      </c>
      <c r="V115" s="65">
        <f t="shared" si="4"/>
        <v>127.6496473</v>
      </c>
    </row>
    <row r="116">
      <c r="M116" s="116">
        <v>44456.0</v>
      </c>
      <c r="N116" s="55">
        <f>AVERAGE('Historical Data Daily'!E107:E116)</f>
        <v>131.6449982</v>
      </c>
      <c r="O116" s="55">
        <f>STDEV('Historical Data Daily'!E107:E116)</f>
        <v>2.17542268</v>
      </c>
      <c r="P116" s="49">
        <f>('Historical Data Daily'!E116-P115)*'Historical Data Daily'!$S$13 + P115</f>
        <v>129.5500088</v>
      </c>
      <c r="Q116" s="49">
        <f>('Historical Data Daily'!F116-Q115)*'Historical Data Daily'!$S$12 + Q115</f>
        <v>129.759868</v>
      </c>
      <c r="R116" s="49">
        <f t="shared" si="1"/>
        <v>0.2098592296</v>
      </c>
      <c r="S116" s="49">
        <f>(R116-S115)*'Historical Data Daily'!$S$14 + S115</f>
        <v>-0.2383010814</v>
      </c>
      <c r="T116" s="49">
        <f t="shared" si="2"/>
        <v>0.4481603109</v>
      </c>
      <c r="U116" s="65">
        <f t="shared" si="3"/>
        <v>135.9958436</v>
      </c>
      <c r="V116" s="65">
        <f t="shared" si="4"/>
        <v>127.2941528</v>
      </c>
    </row>
    <row r="117">
      <c r="M117" s="116">
        <v>44459.0</v>
      </c>
      <c r="N117" s="55">
        <f>AVERAGE('Historical Data Daily'!E108:E117)</f>
        <v>130.7299988</v>
      </c>
      <c r="O117" s="55">
        <f>STDEV('Historical Data Daily'!E108:E117)</f>
        <v>2.338706851</v>
      </c>
      <c r="P117" s="49">
        <f>('Historical Data Daily'!E117-P116)*'Historical Data Daily'!$S$13 + P116</f>
        <v>129.3055637</v>
      </c>
      <c r="Q117" s="49">
        <f>('Historical Data Daily'!F117-Q116)*'Historical Data Daily'!$S$12 + Q116</f>
        <v>129.2198883</v>
      </c>
      <c r="R117" s="49">
        <f t="shared" si="1"/>
        <v>-0.08567536786</v>
      </c>
      <c r="S117" s="49">
        <f>(R117-S116)*'Historical Data Daily'!$S$14 + S116</f>
        <v>-0.2077759387</v>
      </c>
      <c r="T117" s="49">
        <f t="shared" si="2"/>
        <v>0.1221005708</v>
      </c>
      <c r="U117" s="65">
        <f t="shared" si="3"/>
        <v>135.4074125</v>
      </c>
      <c r="V117" s="65">
        <f t="shared" si="4"/>
        <v>126.0525851</v>
      </c>
    </row>
    <row r="118">
      <c r="M118" s="116">
        <v>44460.0</v>
      </c>
      <c r="N118" s="55">
        <f>AVERAGE('Historical Data Daily'!E109:E118)</f>
        <v>130.0549988</v>
      </c>
      <c r="O118" s="55">
        <f>STDEV('Historical Data Daily'!E109:E118)</f>
        <v>2.587624864</v>
      </c>
      <c r="P118" s="49">
        <f>('Historical Data Daily'!E118-P117)*'Historical Data Daily'!$S$13 + P117</f>
        <v>129.0755217</v>
      </c>
      <c r="Q118" s="49">
        <f>('Historical Data Daily'!F118-Q117)*'Historical Data Daily'!$S$12 + Q117</f>
        <v>128.7552896</v>
      </c>
      <c r="R118" s="49">
        <f t="shared" si="1"/>
        <v>-0.320232054</v>
      </c>
      <c r="S118" s="49">
        <f>(R118-S117)*'Historical Data Daily'!$S$14 + S117</f>
        <v>-0.2302671617</v>
      </c>
      <c r="T118" s="49">
        <f t="shared" si="2"/>
        <v>-0.08996489226</v>
      </c>
      <c r="U118" s="65">
        <f t="shared" si="3"/>
        <v>135.2302485</v>
      </c>
      <c r="V118" s="65">
        <f t="shared" si="4"/>
        <v>124.8797491</v>
      </c>
    </row>
    <row r="119">
      <c r="M119" s="116">
        <v>44461.0</v>
      </c>
      <c r="N119" s="55">
        <f>AVERAGE('Historical Data Daily'!E110:E119)</f>
        <v>129.2799988</v>
      </c>
      <c r="O119" s="55">
        <f>STDEV('Historical Data Daily'!E110:E119)</f>
        <v>2.986933644</v>
      </c>
      <c r="P119" s="49">
        <f>('Historical Data Daily'!E119-P118)*'Historical Data Daily'!$S$13 + P118</f>
        <v>128.7365942</v>
      </c>
      <c r="Q119" s="49">
        <f>('Historical Data Daily'!F119-Q118)*'Historical Data Daily'!$S$12 + Q118</f>
        <v>128.1006297</v>
      </c>
      <c r="R119" s="49">
        <f t="shared" si="1"/>
        <v>-0.6359644656</v>
      </c>
      <c r="S119" s="49">
        <f>(R119-S118)*'Historical Data Daily'!$S$14 + S118</f>
        <v>-0.3114066225</v>
      </c>
      <c r="T119" s="49">
        <f t="shared" si="2"/>
        <v>-0.3245578431</v>
      </c>
      <c r="U119" s="65">
        <f t="shared" si="3"/>
        <v>135.2538661</v>
      </c>
      <c r="V119" s="65">
        <f t="shared" si="4"/>
        <v>123.3061315</v>
      </c>
    </row>
    <row r="120">
      <c r="M120" s="116">
        <v>44462.0</v>
      </c>
      <c r="N120" s="55">
        <f>AVERAGE('Historical Data Daily'!E111:E120)</f>
        <v>128.4899994</v>
      </c>
      <c r="O120" s="55">
        <f>STDEV('Historical Data Daily'!E111:E120)</f>
        <v>3.026346119</v>
      </c>
      <c r="P120" s="49">
        <f>('Historical Data Daily'!E120-P119)*'Historical Data Daily'!$S$13 + P119</f>
        <v>128.4449948</v>
      </c>
      <c r="Q120" s="49">
        <f>('Historical Data Daily'!F120-Q119)*'Historical Data Daily'!$S$12 + Q119</f>
        <v>127.592841</v>
      </c>
      <c r="R120" s="49">
        <f t="shared" si="1"/>
        <v>-0.8521538426</v>
      </c>
      <c r="S120" s="49">
        <f>(R120-S119)*'Historical Data Daily'!$S$14 + S119</f>
        <v>-0.4195560665</v>
      </c>
      <c r="T120" s="49">
        <f t="shared" si="2"/>
        <v>-0.432597776</v>
      </c>
      <c r="U120" s="65">
        <f t="shared" si="3"/>
        <v>134.5426916</v>
      </c>
      <c r="V120" s="65">
        <f t="shared" si="4"/>
        <v>122.4373072</v>
      </c>
    </row>
    <row r="121">
      <c r="M121" s="119" t="s">
        <v>118</v>
      </c>
      <c r="N121" s="55">
        <f>AVERAGE('Historical Data Daily'!E112:E121)</f>
        <v>127.7449997</v>
      </c>
      <c r="O121" s="55">
        <f>STDEV('Historical Data Daily'!E112:E121)</f>
        <v>3.131864918</v>
      </c>
      <c r="P121" s="49">
        <f>('Historical Data Daily'!E121-P120)*'Historical Data Daily'!$S$13 + P120</f>
        <v>128.1157359</v>
      </c>
      <c r="Q121" s="49">
        <f>('Historical Data Daily'!F121-Q120)*'Historical Data Daily'!$S$12 + Q120</f>
        <v>127.0400962</v>
      </c>
      <c r="R121" s="49">
        <f t="shared" si="1"/>
        <v>-1.075639732</v>
      </c>
      <c r="S121" s="49">
        <f>(R121-S120)*'Historical Data Daily'!$S$14 + S120</f>
        <v>-0.5507727997</v>
      </c>
      <c r="T121" s="49">
        <f t="shared" si="2"/>
        <v>-0.5248669326</v>
      </c>
      <c r="U121" s="65">
        <f t="shared" si="3"/>
        <v>134.0087295</v>
      </c>
      <c r="V121" s="65">
        <f t="shared" si="4"/>
        <v>121.4812699</v>
      </c>
    </row>
    <row r="122">
      <c r="M122" s="116">
        <v>44466.0</v>
      </c>
      <c r="N122" s="55">
        <f>AVERAGE('Historical Data Daily'!E113:E122)</f>
        <v>126.6350006</v>
      </c>
      <c r="O122" s="55">
        <f>STDEV('Historical Data Daily'!E113:E122)</f>
        <v>2.860171892</v>
      </c>
      <c r="P122" s="49">
        <f>('Historical Data Daily'!E122-P121)*'Historical Data Daily'!$S$13 + P121</f>
        <v>127.6849409</v>
      </c>
      <c r="Q122" s="49">
        <f>('Historical Data Daily'!F122-Q121)*'Historical Data Daily'!$S$12 + Q121</f>
        <v>126.3108511</v>
      </c>
      <c r="R122" s="49">
        <f t="shared" si="1"/>
        <v>-1.374089809</v>
      </c>
      <c r="S122" s="49">
        <f>(R122-S121)*'Historical Data Daily'!$S$14 + S121</f>
        <v>-0.7154362014</v>
      </c>
      <c r="T122" s="49">
        <f t="shared" si="2"/>
        <v>-0.6586536071</v>
      </c>
      <c r="U122" s="65">
        <f t="shared" si="3"/>
        <v>132.3553444</v>
      </c>
      <c r="V122" s="65">
        <f t="shared" si="4"/>
        <v>120.9146568</v>
      </c>
    </row>
    <row r="123">
      <c r="J123" s="118" t="s">
        <v>560</v>
      </c>
      <c r="M123" s="116">
        <v>44467.0</v>
      </c>
      <c r="N123" s="55">
        <f>AVERAGE('Historical Data Daily'!E114:E123)</f>
        <v>126.175</v>
      </c>
      <c r="O123" s="55">
        <f>STDEV('Historical Data Daily'!E114:E123)</f>
        <v>2.394233714</v>
      </c>
      <c r="P123" s="49">
        <f>('Historical Data Daily'!E123-P122)*'Historical Data Daily'!$S$13 + P122</f>
        <v>127.5971675</v>
      </c>
      <c r="Q123" s="49">
        <f>('Historical Data Daily'!F123-Q122)*'Historical Data Daily'!$S$12 + Q122</f>
        <v>126.3399509</v>
      </c>
      <c r="R123" s="49">
        <f t="shared" si="1"/>
        <v>-1.257216577</v>
      </c>
      <c r="S123" s="49">
        <f>(R123-S122)*'Historical Data Daily'!$S$14 + S122</f>
        <v>-0.8237922765</v>
      </c>
      <c r="T123" s="49">
        <f t="shared" si="2"/>
        <v>-0.4334243004</v>
      </c>
      <c r="U123" s="65">
        <f t="shared" si="3"/>
        <v>130.9634674</v>
      </c>
      <c r="V123" s="65">
        <f t="shared" si="4"/>
        <v>121.3865326</v>
      </c>
    </row>
    <row r="124">
      <c r="M124" s="116">
        <v>44468.0</v>
      </c>
      <c r="N124" s="55">
        <f>AVERAGE('Historical Data Daily'!E115:E124)</f>
        <v>125.8300003</v>
      </c>
      <c r="O124" s="55">
        <f>STDEV('Historical Data Daily'!E115:E124)</f>
        <v>2.007097695</v>
      </c>
      <c r="P124" s="49">
        <f>('Historical Data Daily'!E124-P123)*'Historical Data Daily'!$S$13 + P123</f>
        <v>127.5158958</v>
      </c>
      <c r="Q124" s="49">
        <f>('Historical Data Daily'!F124-Q123)*'Historical Data Daily'!$S$12 + Q123</f>
        <v>126.3645739</v>
      </c>
      <c r="R124" s="49">
        <f t="shared" si="1"/>
        <v>-1.151321976</v>
      </c>
      <c r="S124" s="49">
        <f>(R124-S123)*'Historical Data Daily'!$S$14 + S123</f>
        <v>-0.8892982164</v>
      </c>
      <c r="T124" s="49">
        <f t="shared" si="2"/>
        <v>-0.2620237595</v>
      </c>
      <c r="U124" s="65">
        <f t="shared" si="3"/>
        <v>129.8441957</v>
      </c>
      <c r="V124" s="65">
        <f t="shared" si="4"/>
        <v>121.8158049</v>
      </c>
    </row>
    <row r="125">
      <c r="M125" s="116">
        <v>44469.0</v>
      </c>
      <c r="N125" s="55">
        <f>AVERAGE('Historical Data Daily'!E116:E125)</f>
        <v>125.625</v>
      </c>
      <c r="O125" s="55">
        <f>STDEV('Historical Data Daily'!E116:E125)</f>
        <v>1.860143952</v>
      </c>
      <c r="P125" s="49">
        <f>('Historical Data Daily'!E125-P124)*'Historical Data Daily'!$S$13 + P124</f>
        <v>127.3999033</v>
      </c>
      <c r="Q125" s="49">
        <f>('Historical Data Daily'!F125-Q124)*'Historical Data Daily'!$S$12 + Q124</f>
        <v>126.3007928</v>
      </c>
      <c r="R125" s="49">
        <f t="shared" si="1"/>
        <v>-1.099110525</v>
      </c>
      <c r="S125" s="49">
        <f>(R125-S124)*'Historical Data Daily'!$S$14 + S124</f>
        <v>-0.9312606782</v>
      </c>
      <c r="T125" s="49">
        <f t="shared" si="2"/>
        <v>-0.167849847</v>
      </c>
      <c r="U125" s="65">
        <f t="shared" si="3"/>
        <v>129.3452879</v>
      </c>
      <c r="V125" s="65">
        <f t="shared" si="4"/>
        <v>121.9047121</v>
      </c>
    </row>
    <row r="126">
      <c r="M126" s="116">
        <v>44470.0</v>
      </c>
      <c r="N126" s="55">
        <f>AVERAGE('Historical Data Daily'!E117:E126)</f>
        <v>125.3050003</v>
      </c>
      <c r="O126" s="55">
        <f>STDEV('Historical Data Daily'!E117:E126)</f>
        <v>1.380709325</v>
      </c>
      <c r="P126" s="49">
        <f>('Historical Data Daily'!E126-P125)*'Historical Data Daily'!$S$13 + P125</f>
        <v>127.2999107</v>
      </c>
      <c r="Q126" s="49">
        <f>('Historical Data Daily'!F126-Q125)*'Historical Data Daily'!$S$12 + Q125</f>
        <v>126.2622098</v>
      </c>
      <c r="R126" s="49">
        <f t="shared" si="1"/>
        <v>-1.037700955</v>
      </c>
      <c r="S126" s="49">
        <f>(R126-S125)*'Historical Data Daily'!$S$14 + S125</f>
        <v>-0.9525487336</v>
      </c>
      <c r="T126" s="49">
        <f t="shared" si="2"/>
        <v>-0.08515222164</v>
      </c>
      <c r="U126" s="65">
        <f t="shared" si="3"/>
        <v>128.066419</v>
      </c>
      <c r="V126" s="65">
        <f t="shared" si="4"/>
        <v>122.5435816</v>
      </c>
    </row>
    <row r="127">
      <c r="M127" s="116">
        <v>44473.0</v>
      </c>
      <c r="N127" s="55">
        <f>AVERAGE('Historical Data Daily'!E118:E127)</f>
        <v>125.5150009</v>
      </c>
      <c r="O127" s="55">
        <f>STDEV('Historical Data Daily'!E118:E127)</f>
        <v>1.669838879</v>
      </c>
      <c r="P127" s="49">
        <f>('Historical Data Daily'!E127-P126)*'Historical Data Daily'!$S$13 + P126</f>
        <v>127.3776956</v>
      </c>
      <c r="Q127" s="49">
        <f>('Historical Data Daily'!F127-Q126)*'Historical Data Daily'!$S$12 + Q126</f>
        <v>126.5834092</v>
      </c>
      <c r="R127" s="49">
        <f t="shared" si="1"/>
        <v>-0.7942863696</v>
      </c>
      <c r="S127" s="49">
        <f>(R127-S126)*'Historical Data Daily'!$S$14 + S126</f>
        <v>-0.9208962608</v>
      </c>
      <c r="T127" s="49">
        <f t="shared" si="2"/>
        <v>0.1266098912</v>
      </c>
      <c r="U127" s="65">
        <f t="shared" si="3"/>
        <v>128.8546787</v>
      </c>
      <c r="V127" s="65">
        <f t="shared" si="4"/>
        <v>122.1753231</v>
      </c>
    </row>
    <row r="128">
      <c r="M128" s="116">
        <v>44474.0</v>
      </c>
      <c r="N128" s="55">
        <f>AVERAGE('Historical Data Daily'!E119:E128)</f>
        <v>125.9350006</v>
      </c>
      <c r="O128" s="55">
        <f>STDEV('Historical Data Daily'!E119:E128)</f>
        <v>2.278527726</v>
      </c>
      <c r="P128" s="49">
        <f>('Historical Data Daily'!E128-P127)*'Historical Data Daily'!$S$13 + P127</f>
        <v>127.6015695</v>
      </c>
      <c r="Q128" s="49">
        <f>('Historical Data Daily'!F128-Q127)*'Historical Data Daily'!$S$12 + Q127</f>
        <v>127.1705761</v>
      </c>
      <c r="R128" s="49">
        <f t="shared" si="1"/>
        <v>-0.4309934336</v>
      </c>
      <c r="S128" s="49">
        <f>(R128-S127)*'Historical Data Daily'!$S$14 + S127</f>
        <v>-0.8229156953</v>
      </c>
      <c r="T128" s="49">
        <f t="shared" si="2"/>
        <v>0.3919222617</v>
      </c>
      <c r="U128" s="65">
        <f t="shared" si="3"/>
        <v>130.4920561</v>
      </c>
      <c r="V128" s="65">
        <f t="shared" si="4"/>
        <v>121.3779451</v>
      </c>
    </row>
    <row r="129">
      <c r="M129" s="116">
        <v>44475.0</v>
      </c>
      <c r="N129" s="55">
        <f>AVERAGE('Historical Data Daily'!E120:E129)</f>
        <v>126.325</v>
      </c>
      <c r="O129" s="55">
        <f>STDEV('Historical Data Daily'!E120:E129)</f>
        <v>2.338593305</v>
      </c>
      <c r="P129" s="49">
        <f>('Historical Data Daily'!E129-P128)*'Historical Data Daily'!$S$13 + P128</f>
        <v>127.6607121</v>
      </c>
      <c r="Q129" s="49">
        <f>('Historical Data Daily'!F129-Q128)*'Historical Data Daily'!$S$12 + Q128</f>
        <v>127.3597173</v>
      </c>
      <c r="R129" s="49">
        <f t="shared" si="1"/>
        <v>-0.3009947694</v>
      </c>
      <c r="S129" s="49">
        <f>(R129-S128)*'Historical Data Daily'!$S$14 + S128</f>
        <v>-0.7185315101</v>
      </c>
      <c r="T129" s="49">
        <f t="shared" si="2"/>
        <v>0.4175367407</v>
      </c>
      <c r="U129" s="65">
        <f t="shared" si="3"/>
        <v>131.0021866</v>
      </c>
      <c r="V129" s="65">
        <f t="shared" si="4"/>
        <v>121.6478134</v>
      </c>
    </row>
    <row r="130">
      <c r="M130" s="116">
        <v>44476.0</v>
      </c>
      <c r="N130" s="55">
        <f>AVERAGE('Historical Data Daily'!E121:E130)</f>
        <v>127.1550003</v>
      </c>
      <c r="O130" s="55">
        <f>STDEV('Historical Data Daily'!E121:E130)</f>
        <v>3.089538859</v>
      </c>
      <c r="P130" s="49">
        <f>('Historical Data Daily'!E130-P129)*'Historical Data Daily'!$S$13 + P129</f>
        <v>128.0636227</v>
      </c>
      <c r="Q130" s="49">
        <f>('Historical Data Daily'!F130-Q129)*'Historical Data Daily'!$S$12 + Q129</f>
        <v>128.2428386</v>
      </c>
      <c r="R130" s="49">
        <f t="shared" si="1"/>
        <v>0.1792159079</v>
      </c>
      <c r="S130" s="49">
        <f>(R130-S129)*'Historical Data Daily'!$S$14 + S129</f>
        <v>-0.5389820265</v>
      </c>
      <c r="T130" s="49">
        <f t="shared" si="2"/>
        <v>0.7181979344</v>
      </c>
      <c r="U130" s="65">
        <f t="shared" si="3"/>
        <v>133.334078</v>
      </c>
      <c r="V130" s="65">
        <f t="shared" si="4"/>
        <v>120.9759226</v>
      </c>
    </row>
    <row r="131">
      <c r="M131" s="116">
        <v>44477.0</v>
      </c>
      <c r="N131" s="55">
        <f>AVERAGE('Historical Data Daily'!E122:E131)</f>
        <v>128.1350006</v>
      </c>
      <c r="O131" s="55">
        <f>STDEV('Historical Data Daily'!E122:E131)</f>
        <v>3.504049742</v>
      </c>
      <c r="P131" s="49">
        <f>('Historical Data Daily'!E131-P130)*'Historical Data Daily'!$S$13 + P130</f>
        <v>128.4885398</v>
      </c>
      <c r="Q131" s="49">
        <f>('Historical Data Daily'!F131-Q130)*'Historical Data Daily'!$S$12 + Q130</f>
        <v>129.097787</v>
      </c>
      <c r="R131" s="49">
        <f t="shared" si="1"/>
        <v>0.6092472145</v>
      </c>
      <c r="S131" s="49">
        <f>(R131-S130)*'Historical Data Daily'!$S$14 + S130</f>
        <v>-0.3093361783</v>
      </c>
      <c r="T131" s="49">
        <f t="shared" si="2"/>
        <v>0.9185833928</v>
      </c>
      <c r="U131" s="65">
        <f t="shared" si="3"/>
        <v>135.1431001</v>
      </c>
      <c r="V131" s="65">
        <f t="shared" si="4"/>
        <v>121.1269011</v>
      </c>
    </row>
    <row r="132">
      <c r="M132" s="116">
        <v>44480.0</v>
      </c>
      <c r="N132" s="55">
        <f>AVERAGE('Historical Data Daily'!E123:E132)</f>
        <v>129.4400009</v>
      </c>
      <c r="O132" s="55">
        <f>STDEV('Historical Data Daily'!E123:E132)</f>
        <v>3.519534841</v>
      </c>
      <c r="P132" s="49">
        <f>('Historical Data Daily'!E132-P131)*'Historical Data Daily'!$S$13 + P131</f>
        <v>128.9967965</v>
      </c>
      <c r="Q132" s="49">
        <f>('Historical Data Daily'!F132-Q131)*'Historical Data Daily'!$S$12 + Q131</f>
        <v>130.0596668</v>
      </c>
      <c r="R132" s="49">
        <f t="shared" si="1"/>
        <v>1.062870304</v>
      </c>
      <c r="S132" s="49">
        <f>(R132-S131)*'Historical Data Daily'!$S$14 + S131</f>
        <v>-0.03489488185</v>
      </c>
      <c r="T132" s="49">
        <f t="shared" si="2"/>
        <v>1.097765186</v>
      </c>
      <c r="U132" s="65">
        <f t="shared" si="3"/>
        <v>136.4790706</v>
      </c>
      <c r="V132" s="65">
        <f t="shared" si="4"/>
        <v>122.4009312</v>
      </c>
    </row>
    <row r="133">
      <c r="M133" s="116">
        <v>44481.0</v>
      </c>
      <c r="N133" s="55">
        <f>AVERAGE('Historical Data Daily'!E124:E133)</f>
        <v>130.3600006</v>
      </c>
      <c r="O133" s="55">
        <f>STDEV('Historical Data Daily'!E124:E133)</f>
        <v>3.852330909</v>
      </c>
      <c r="P133" s="49">
        <f>('Historical Data Daily'!E133-P132)*'Historical Data Daily'!$S$13 + P132</f>
        <v>129.4933299</v>
      </c>
      <c r="Q133" s="49">
        <f>('Historical Data Daily'!F133-Q132)*'Historical Data Daily'!$S$12 + Q132</f>
        <v>130.9274099</v>
      </c>
      <c r="R133" s="49">
        <f t="shared" si="1"/>
        <v>1.434080038</v>
      </c>
      <c r="S133" s="49">
        <f>(R133-S132)*'Historical Data Daily'!$S$14 + S132</f>
        <v>0.258900102</v>
      </c>
      <c r="T133" s="49">
        <f t="shared" si="2"/>
        <v>1.175179936</v>
      </c>
      <c r="U133" s="65">
        <f t="shared" si="3"/>
        <v>138.0646624</v>
      </c>
      <c r="V133" s="65">
        <f t="shared" si="4"/>
        <v>122.6553388</v>
      </c>
    </row>
    <row r="134">
      <c r="M134" s="116">
        <v>44482.0</v>
      </c>
      <c r="N134" s="55">
        <f>AVERAGE('Historical Data Daily'!E125:E134)</f>
        <v>132.325</v>
      </c>
      <c r="O134" s="55">
        <f>STDEV('Historical Data Daily'!E125:E134)</f>
        <v>6.049574286</v>
      </c>
      <c r="P134" s="49">
        <f>('Historical Data Daily'!E134-P133)*'Historical Data Daily'!$S$13 + P133</f>
        <v>130.7271569</v>
      </c>
      <c r="Q134" s="49">
        <f>('Historical Data Daily'!F134-Q133)*'Historical Data Daily'!$S$12 + Q133</f>
        <v>133.269346</v>
      </c>
      <c r="R134" s="49">
        <f t="shared" si="1"/>
        <v>2.542189076</v>
      </c>
      <c r="S134" s="49">
        <f>(R134-S133)*'Historical Data Daily'!$S$14 + S133</f>
        <v>0.7155578968</v>
      </c>
      <c r="T134" s="49">
        <f t="shared" si="2"/>
        <v>1.826631179</v>
      </c>
      <c r="U134" s="65">
        <f t="shared" si="3"/>
        <v>144.4241486</v>
      </c>
      <c r="V134" s="65">
        <f t="shared" si="4"/>
        <v>120.2258514</v>
      </c>
    </row>
    <row r="135">
      <c r="M135" s="116">
        <v>44483.0</v>
      </c>
      <c r="N135" s="55">
        <f>AVERAGE('Historical Data Daily'!E126:E135)</f>
        <v>133.8699997</v>
      </c>
      <c r="O135" s="55">
        <f>STDEV('Historical Data Daily'!E126:E135)</f>
        <v>6.211286801</v>
      </c>
      <c r="P135" s="49">
        <f>('Historical Data Daily'!E135-P134)*'Historical Data Daily'!$S$13 + P134</f>
        <v>131.5177374</v>
      </c>
      <c r="Q135" s="49">
        <f>('Historical Data Daily'!F135-Q134)*'Historical Data Daily'!$S$12 + Q134</f>
        <v>134.5202149</v>
      </c>
      <c r="R135" s="49">
        <f t="shared" si="1"/>
        <v>3.002477479</v>
      </c>
      <c r="S135" s="49">
        <f>(R135-S134)*'Historical Data Daily'!$S$14 + S134</f>
        <v>1.172941813</v>
      </c>
      <c r="T135" s="49">
        <f t="shared" si="2"/>
        <v>1.829535665</v>
      </c>
      <c r="U135" s="65">
        <f t="shared" si="3"/>
        <v>146.2925733</v>
      </c>
      <c r="V135" s="65">
        <f t="shared" si="4"/>
        <v>121.4474261</v>
      </c>
    </row>
    <row r="136">
      <c r="M136" s="116">
        <v>44487.0</v>
      </c>
      <c r="N136" s="55">
        <f>AVERAGE('Historical Data Daily'!E127:E136)</f>
        <v>134.95</v>
      </c>
      <c r="O136" s="55">
        <f>STDEV('Historical Data Daily'!E127:E136)</f>
        <v>5.610355863</v>
      </c>
      <c r="P136" s="49">
        <f>('Historical Data Daily'!E136-P135)*'Historical Data Daily'!$S$13 + P135</f>
        <v>131.9127203</v>
      </c>
      <c r="Q136" s="49">
        <f>('Historical Data Daily'!F136-Q135)*'Historical Data Daily'!$S$12 + Q135</f>
        <v>134.8786443</v>
      </c>
      <c r="R136" s="49">
        <f t="shared" si="1"/>
        <v>2.965924022</v>
      </c>
      <c r="S136" s="49">
        <f>(R136-S135)*'Historical Data Daily'!$S$14 + S135</f>
        <v>1.531538255</v>
      </c>
      <c r="T136" s="49">
        <f t="shared" si="2"/>
        <v>1.434385767</v>
      </c>
      <c r="U136" s="65">
        <f t="shared" si="3"/>
        <v>146.1707117</v>
      </c>
      <c r="V136" s="65">
        <f t="shared" si="4"/>
        <v>123.7292883</v>
      </c>
    </row>
    <row r="137">
      <c r="M137" s="116">
        <v>44488.0</v>
      </c>
      <c r="N137" s="55">
        <f>AVERAGE('Historical Data Daily'!E128:E137)</f>
        <v>135.3049988</v>
      </c>
      <c r="O137" s="55">
        <f>STDEV('Historical Data Daily'!E128:E137)</f>
        <v>5.246874313</v>
      </c>
      <c r="P137" s="49">
        <f>('Historical Data Daily'!E137-P136)*'Historical Data Daily'!$S$13 + P136</f>
        <v>131.9117776</v>
      </c>
      <c r="Q137" s="49">
        <f>('Historical Data Daily'!F137-Q136)*'Historical Data Daily'!$S$12 + Q136</f>
        <v>134.4203904</v>
      </c>
      <c r="R137" s="49">
        <f t="shared" si="1"/>
        <v>2.508612818</v>
      </c>
      <c r="S137" s="49">
        <f>(R137-S136)*'Historical Data Daily'!$S$14 + S136</f>
        <v>1.726953168</v>
      </c>
      <c r="T137" s="49">
        <f t="shared" si="2"/>
        <v>0.7816596506</v>
      </c>
      <c r="U137" s="65">
        <f t="shared" si="3"/>
        <v>145.7987474</v>
      </c>
      <c r="V137" s="65">
        <f t="shared" si="4"/>
        <v>124.8112502</v>
      </c>
    </row>
    <row r="138">
      <c r="M138" s="116">
        <v>44489.0</v>
      </c>
      <c r="N138" s="55">
        <f>AVERAGE('Historical Data Daily'!E129:E138)</f>
        <v>135.8399994</v>
      </c>
      <c r="O138" s="55">
        <f>STDEV('Historical Data Daily'!E129:E138)</f>
        <v>4.955848488</v>
      </c>
      <c r="P138" s="49">
        <f>('Historical Data Daily'!E138-P137)*'Historical Data Daily'!$S$13 + P137</f>
        <v>132.1960904</v>
      </c>
      <c r="Q138" s="49">
        <f>('Historical Data Daily'!F138-Q137)*'Historical Data Daily'!$S$12 + Q137</f>
        <v>134.6249457</v>
      </c>
      <c r="R138" s="49">
        <f t="shared" si="1"/>
        <v>2.42885537</v>
      </c>
      <c r="S138" s="49">
        <f>(R138-S137)*'Historical Data Daily'!$S$14 + S137</f>
        <v>1.867333608</v>
      </c>
      <c r="T138" s="49">
        <f t="shared" si="2"/>
        <v>0.5615217618</v>
      </c>
      <c r="U138" s="65">
        <f t="shared" si="3"/>
        <v>145.7516964</v>
      </c>
      <c r="V138" s="65">
        <f t="shared" si="4"/>
        <v>125.9283024</v>
      </c>
    </row>
    <row r="139">
      <c r="M139" s="116">
        <v>44490.0</v>
      </c>
      <c r="N139" s="55">
        <f>AVERAGE('Historical Data Daily'!E130:E139)</f>
        <v>136.1899994</v>
      </c>
      <c r="O139" s="55">
        <f>STDEV('Historical Data Daily'!E130:E139)</f>
        <v>4.471997693</v>
      </c>
      <c r="P139" s="49">
        <f>('Historical Data Daily'!E139-P138)*'Historical Data Daily'!$S$13 + P138</f>
        <v>132.1741573</v>
      </c>
      <c r="Q139" s="49">
        <f>('Historical Data Daily'!F139-Q138)*'Historical Data Daily'!$S$12 + Q138</f>
        <v>134.2057224</v>
      </c>
      <c r="R139" s="49">
        <f t="shared" si="1"/>
        <v>2.031565091</v>
      </c>
      <c r="S139" s="49">
        <f>(R139-S138)*'Historical Data Daily'!$S$14 + S138</f>
        <v>1.900179905</v>
      </c>
      <c r="T139" s="49">
        <f t="shared" si="2"/>
        <v>0.1313851866</v>
      </c>
      <c r="U139" s="65">
        <f t="shared" si="3"/>
        <v>145.1339948</v>
      </c>
      <c r="V139" s="65">
        <f t="shared" si="4"/>
        <v>127.246004</v>
      </c>
    </row>
    <row r="140">
      <c r="M140" s="116">
        <v>44491.0</v>
      </c>
      <c r="N140" s="55">
        <f>AVERAGE('Historical Data Daily'!E131:E140)</f>
        <v>135.6599991</v>
      </c>
      <c r="O140" s="55">
        <f>STDEV('Historical Data Daily'!E131:E140)</f>
        <v>5.142673834</v>
      </c>
      <c r="P140" s="49">
        <f>('Historical Data Daily'!E140-P139)*'Historical Data Daily'!$S$13 + P139</f>
        <v>131.8501459</v>
      </c>
      <c r="Q140" s="49">
        <f>('Historical Data Daily'!F140-Q139)*'Historical Data Daily'!$S$12 + Q139</f>
        <v>133.2202271</v>
      </c>
      <c r="R140" s="49">
        <f t="shared" si="1"/>
        <v>1.370081231</v>
      </c>
      <c r="S140" s="49">
        <f>(R140-S139)*'Historical Data Daily'!$S$14 + S139</f>
        <v>1.79416017</v>
      </c>
      <c r="T140" s="49">
        <f t="shared" si="2"/>
        <v>-0.424078939</v>
      </c>
      <c r="U140" s="65">
        <f t="shared" si="3"/>
        <v>145.9453468</v>
      </c>
      <c r="V140" s="65">
        <f t="shared" si="4"/>
        <v>125.3746514</v>
      </c>
    </row>
    <row r="141">
      <c r="M141" s="116">
        <v>44494.0</v>
      </c>
      <c r="N141" s="55">
        <f>AVERAGE('Historical Data Daily'!E132:E141)</f>
        <v>135.1699982</v>
      </c>
      <c r="O141" s="55">
        <f>STDEV('Historical Data Daily'!E132:E141)</f>
        <v>5.556386937</v>
      </c>
      <c r="P141" s="49">
        <f>('Historical Data Daily'!E141-P140)*'Historical Data Daily'!$S$13 + P140</f>
        <v>131.6316161</v>
      </c>
      <c r="Q141" s="49">
        <f>('Historical Data Daily'!F141-Q140)*'Historical Data Daily'!$S$12 + Q140</f>
        <v>132.5555758</v>
      </c>
      <c r="R141" s="49">
        <f t="shared" si="1"/>
        <v>0.9239597538</v>
      </c>
      <c r="S141" s="49">
        <f>(R141-S140)*'Historical Data Daily'!$S$14 + S140</f>
        <v>1.620120087</v>
      </c>
      <c r="T141" s="49">
        <f t="shared" si="2"/>
        <v>-0.696160333</v>
      </c>
      <c r="U141" s="65">
        <f t="shared" si="3"/>
        <v>146.2827721</v>
      </c>
      <c r="V141" s="65">
        <f t="shared" si="4"/>
        <v>124.0572243</v>
      </c>
    </row>
    <row r="142">
      <c r="M142" s="116">
        <v>44495.0</v>
      </c>
      <c r="N142" s="55">
        <f>AVERAGE('Historical Data Daily'!E133:E142)</f>
        <v>135.199997</v>
      </c>
      <c r="O142" s="55">
        <f>STDEV('Historical Data Daily'!E133:E142)</f>
        <v>5.558276272</v>
      </c>
      <c r="P142" s="49">
        <f>('Historical Data Daily'!E142-P141)*'Historical Data Daily'!$S$13 + P141</f>
        <v>131.9292737</v>
      </c>
      <c r="Q142" s="49">
        <f>('Historical Data Daily'!F142-Q141)*'Historical Data Daily'!$S$12 + Q141</f>
        <v>133.0316402</v>
      </c>
      <c r="R142" s="49">
        <f t="shared" si="1"/>
        <v>1.102366462</v>
      </c>
      <c r="S142" s="49">
        <f>(R142-S141)*'Historical Data Daily'!$S$14 + S141</f>
        <v>1.516569362</v>
      </c>
      <c r="T142" s="49">
        <f t="shared" si="2"/>
        <v>-0.4142028995</v>
      </c>
      <c r="U142" s="65">
        <f t="shared" si="3"/>
        <v>146.3165495</v>
      </c>
      <c r="V142" s="65">
        <f t="shared" si="4"/>
        <v>124.0834445</v>
      </c>
    </row>
    <row r="143">
      <c r="M143" s="116">
        <v>44496.0</v>
      </c>
      <c r="N143" s="55">
        <f>AVERAGE('Historical Data Daily'!E134:E143)</f>
        <v>135.274997</v>
      </c>
      <c r="O143" s="55">
        <f>STDEV('Historical Data Daily'!E134:E143)</f>
        <v>5.570818472</v>
      </c>
      <c r="P143" s="49">
        <f>('Historical Data Daily'!E143-P142)*'Historical Data Daily'!$S$13 + P142</f>
        <v>132.2641421</v>
      </c>
      <c r="Q143" s="49">
        <f>('Historical Data Daily'!F143-Q142)*'Historical Data Daily'!$S$12 + Q142</f>
        <v>133.5575412</v>
      </c>
      <c r="R143" s="49">
        <f t="shared" si="1"/>
        <v>1.293399121</v>
      </c>
      <c r="S143" s="49">
        <f>(R143-S142)*'Historical Data Daily'!$S$14 + S142</f>
        <v>1.471935314</v>
      </c>
      <c r="T143" s="49">
        <f t="shared" si="2"/>
        <v>-0.178536193</v>
      </c>
      <c r="U143" s="65">
        <f t="shared" si="3"/>
        <v>146.4166339</v>
      </c>
      <c r="V143" s="65">
        <f t="shared" si="4"/>
        <v>124.1333601</v>
      </c>
    </row>
    <row r="144">
      <c r="M144" s="116">
        <v>44497.0</v>
      </c>
      <c r="N144" s="55">
        <f>AVERAGE('Historical Data Daily'!E135:E144)</f>
        <v>133.8799973</v>
      </c>
      <c r="O144" s="55">
        <f>STDEV('Historical Data Daily'!E135:E144)</f>
        <v>4.096556679</v>
      </c>
      <c r="P144" s="49">
        <f>('Historical Data Daily'!E144-P143)*'Historical Data Daily'!$S$13 + P143</f>
        <v>132.2593906</v>
      </c>
      <c r="Q144" s="49">
        <f>('Historical Data Daily'!F144-Q143)*'Historical Data Daily'!$S$12 + Q143</f>
        <v>133.3486883</v>
      </c>
      <c r="R144" s="49">
        <f t="shared" si="1"/>
        <v>1.089297652</v>
      </c>
      <c r="S144" s="49">
        <f>(R144-S143)*'Historical Data Daily'!$S$14 + S143</f>
        <v>1.395407781</v>
      </c>
      <c r="T144" s="49">
        <f t="shared" si="2"/>
        <v>-0.3061101293</v>
      </c>
      <c r="U144" s="65">
        <f t="shared" si="3"/>
        <v>142.0731107</v>
      </c>
      <c r="V144" s="65">
        <f t="shared" si="4"/>
        <v>125.6868839</v>
      </c>
    </row>
    <row r="145">
      <c r="M145" s="116">
        <v>44498.0</v>
      </c>
      <c r="N145" s="55">
        <f>AVERAGE('Historical Data Daily'!E136:E145)</f>
        <v>133.1749985</v>
      </c>
      <c r="O145" s="55">
        <f>STDEV('Historical Data Daily'!E136:E145)</f>
        <v>3.157641777</v>
      </c>
      <c r="P145" s="49">
        <f>('Historical Data Daily'!E145-P144)*'Historical Data Daily'!$S$13 + P144</f>
        <v>132.414251</v>
      </c>
      <c r="Q145" s="49">
        <f>('Historical Data Daily'!F145-Q144)*'Historical Data Daily'!$S$12 + Q144</f>
        <v>133.5027372</v>
      </c>
      <c r="R145" s="49">
        <f t="shared" si="1"/>
        <v>1.088486135</v>
      </c>
      <c r="S145" s="49">
        <f>(R145-S144)*'Historical Data Daily'!$S$14 + S144</f>
        <v>1.334023452</v>
      </c>
      <c r="T145" s="49">
        <f t="shared" si="2"/>
        <v>-0.245537317</v>
      </c>
      <c r="U145" s="65">
        <f t="shared" si="3"/>
        <v>139.4902821</v>
      </c>
      <c r="V145" s="65">
        <f t="shared" si="4"/>
        <v>126.8597149</v>
      </c>
    </row>
    <row r="146">
      <c r="M146" s="116">
        <v>44501.0</v>
      </c>
      <c r="N146" s="55">
        <f>AVERAGE('Historical Data Daily'!E137:E146)</f>
        <v>133.3849976</v>
      </c>
      <c r="O146" s="55">
        <f>STDEV('Historical Data Daily'!E137:E146)</f>
        <v>3.4823403</v>
      </c>
      <c r="P146" s="49">
        <f>('Historical Data Daily'!E146-P145)*'Historical Data Daily'!$S$13 + P145</f>
        <v>132.8983803</v>
      </c>
      <c r="Q146" s="49">
        <f>('Historical Data Daily'!F146-Q145)*'Historical Data Daily'!$S$12 + Q145</f>
        <v>134.3407771</v>
      </c>
      <c r="R146" s="49">
        <f t="shared" si="1"/>
        <v>1.44239678</v>
      </c>
      <c r="S146" s="49">
        <f>(R146-S145)*'Historical Data Daily'!$S$14 + S145</f>
        <v>1.355698118</v>
      </c>
      <c r="T146" s="49">
        <f t="shared" si="2"/>
        <v>0.08669866213</v>
      </c>
      <c r="U146" s="65">
        <f t="shared" si="3"/>
        <v>140.3496782</v>
      </c>
      <c r="V146" s="65">
        <f t="shared" si="4"/>
        <v>126.420317</v>
      </c>
    </row>
    <row r="147">
      <c r="M147" s="116">
        <v>44502.0</v>
      </c>
      <c r="N147" s="55">
        <f>AVERAGE('Historical Data Daily'!E138:E147)</f>
        <v>133.8299988</v>
      </c>
      <c r="O147" s="55">
        <f>STDEV('Historical Data Daily'!E138:E147)</f>
        <v>3.55505937</v>
      </c>
      <c r="P147" s="49">
        <f>('Historical Data Daily'!E147-P146)*'Historical Data Daily'!$S$13 + P146</f>
        <v>133.1540563</v>
      </c>
      <c r="Q147" s="49">
        <f>('Historical Data Daily'!F147-Q146)*'Historical Data Daily'!$S$12 + Q146</f>
        <v>134.6498893</v>
      </c>
      <c r="R147" s="49">
        <f t="shared" si="1"/>
        <v>1.49583294</v>
      </c>
      <c r="S147" s="49">
        <f>(R147-S146)*'Historical Data Daily'!$S$14 + S146</f>
        <v>1.383725082</v>
      </c>
      <c r="T147" s="49">
        <f t="shared" si="2"/>
        <v>0.1121078577</v>
      </c>
      <c r="U147" s="65">
        <f t="shared" si="3"/>
        <v>140.9401175</v>
      </c>
      <c r="V147" s="65">
        <f t="shared" si="4"/>
        <v>126.7198801</v>
      </c>
    </row>
    <row r="148">
      <c r="M148" s="116">
        <v>44503.0</v>
      </c>
      <c r="N148" s="55">
        <f>AVERAGE('Historical Data Daily'!E139:E148)</f>
        <v>133.6999985</v>
      </c>
      <c r="O148" s="55">
        <f>STDEV('Historical Data Daily'!E139:E148)</f>
        <v>3.500397065</v>
      </c>
      <c r="P148" s="49">
        <f>('Historical Data Daily'!E148-P147)*'Historical Data Daily'!$S$13 + P147</f>
        <v>133.2500519</v>
      </c>
      <c r="Q148" s="49">
        <f>('Historical Data Daily'!F148-Q147)*'Historical Data Daily'!$S$12 + Q147</f>
        <v>134.6191366</v>
      </c>
      <c r="R148" s="49">
        <f t="shared" si="1"/>
        <v>1.369084678</v>
      </c>
      <c r="S148" s="49">
        <f>(R148-S147)*'Historical Data Daily'!$S$14 + S147</f>
        <v>1.380797001</v>
      </c>
      <c r="T148" s="49">
        <f t="shared" si="2"/>
        <v>-0.01171232294</v>
      </c>
      <c r="U148" s="65">
        <f t="shared" si="3"/>
        <v>140.7007926</v>
      </c>
      <c r="V148" s="65">
        <f t="shared" si="4"/>
        <v>126.6992044</v>
      </c>
    </row>
    <row r="149">
      <c r="M149" s="116">
        <v>44504.0</v>
      </c>
      <c r="N149" s="55">
        <f>AVERAGE('Historical Data Daily'!E140:E149)</f>
        <v>134.2049988</v>
      </c>
      <c r="O149" s="55">
        <f>STDEV('Historical Data Daily'!E140:E149)</f>
        <v>3.575335843</v>
      </c>
      <c r="P149" s="49">
        <f>('Historical Data Daily'!E149-P148)*'Historical Data Daily'!$S$13 + P148</f>
        <v>133.5241219</v>
      </c>
      <c r="Q149" s="49">
        <f>('Historical Data Daily'!F149-Q148)*'Historical Data Daily'!$S$12 + Q148</f>
        <v>134.9777305</v>
      </c>
      <c r="R149" s="49">
        <f t="shared" si="1"/>
        <v>1.45360858</v>
      </c>
      <c r="S149" s="49">
        <f>(R149-S148)*'Historical Data Daily'!$S$14 + S148</f>
        <v>1.395359317</v>
      </c>
      <c r="T149" s="49">
        <f t="shared" si="2"/>
        <v>0.05824926279</v>
      </c>
      <c r="U149" s="65">
        <f t="shared" si="3"/>
        <v>141.3556705</v>
      </c>
      <c r="V149" s="65">
        <f t="shared" si="4"/>
        <v>127.0543271</v>
      </c>
    </row>
    <row r="150">
      <c r="M150" s="116">
        <v>44508.0</v>
      </c>
      <c r="N150" s="55">
        <f>AVERAGE('Historical Data Daily'!E141:E150)</f>
        <v>134.9599991</v>
      </c>
      <c r="O150" s="55">
        <f>STDEV('Historical Data Daily'!E141:E150)</f>
        <v>2.78156737</v>
      </c>
      <c r="P150" s="49">
        <f>('Historical Data Daily'!E150-P149)*'Historical Data Daily'!$S$13 + P149</f>
        <v>133.6593726</v>
      </c>
      <c r="Q150" s="49">
        <f>('Historical Data Daily'!F150-Q149)*'Historical Data Daily'!$S$12 + Q149</f>
        <v>135.0350037</v>
      </c>
      <c r="R150" s="49">
        <f t="shared" si="1"/>
        <v>1.37563106</v>
      </c>
      <c r="S150" s="49">
        <f>(R150-S149)*'Historical Data Daily'!$S$14 + S149</f>
        <v>1.391413666</v>
      </c>
      <c r="T150" s="49">
        <f t="shared" si="2"/>
        <v>-0.01578260556</v>
      </c>
      <c r="U150" s="65">
        <f t="shared" si="3"/>
        <v>140.5231338</v>
      </c>
      <c r="V150" s="65">
        <f t="shared" si="4"/>
        <v>129.3968644</v>
      </c>
    </row>
    <row r="151">
      <c r="J151" s="118" t="s">
        <v>561</v>
      </c>
      <c r="M151" s="116">
        <v>44509.0</v>
      </c>
      <c r="N151" s="55">
        <f>AVERAGE('Historical Data Daily'!E142:E151)</f>
        <v>136</v>
      </c>
      <c r="O151" s="55">
        <f>STDEV('Historical Data Daily'!E142:E151)</f>
        <v>2.132552112</v>
      </c>
      <c r="P151" s="49">
        <f>('Historical Data Daily'!E151-P150)*'Historical Data Daily'!$S$13 + P150</f>
        <v>134.0771971</v>
      </c>
      <c r="Q151" s="49">
        <f>('Historical Data Daily'!F151-Q150)*'Historical Data Daily'!$S$12 + Q150</f>
        <v>135.6911574</v>
      </c>
      <c r="R151" s="49">
        <f t="shared" si="1"/>
        <v>1.61396033</v>
      </c>
      <c r="S151" s="49">
        <f>(R151-S150)*'Historical Data Daily'!$S$14 + S150</f>
        <v>1.435922999</v>
      </c>
      <c r="T151" s="49">
        <f t="shared" si="2"/>
        <v>0.1780373317</v>
      </c>
      <c r="U151" s="65">
        <f t="shared" si="3"/>
        <v>140.2651042</v>
      </c>
      <c r="V151" s="65">
        <f t="shared" si="4"/>
        <v>131.7348958</v>
      </c>
    </row>
    <row r="152">
      <c r="M152" s="116">
        <v>44510.0</v>
      </c>
      <c r="N152" s="55">
        <f>AVERAGE('Historical Data Daily'!E143:E152)</f>
        <v>136.9100006</v>
      </c>
      <c r="O152" s="55">
        <f>STDEV('Historical Data Daily'!E143:E152)</f>
        <v>3.481522519</v>
      </c>
      <c r="P152" s="49">
        <f>('Historical Data Daily'!E152-P151)*'Historical Data Daily'!$S$13 + P151</f>
        <v>134.8677751</v>
      </c>
      <c r="Q152" s="49">
        <f>('Historical Data Daily'!F152-Q151)*'Historical Data Daily'!$S$12 + Q151</f>
        <v>137.0848255</v>
      </c>
      <c r="R152" s="49">
        <f t="shared" si="1"/>
        <v>2.217050427</v>
      </c>
      <c r="S152" s="49">
        <f>(R152-S151)*'Historical Data Daily'!$S$14 + S151</f>
        <v>1.592148484</v>
      </c>
      <c r="T152" s="49">
        <f t="shared" si="2"/>
        <v>0.6249019428</v>
      </c>
      <c r="U152" s="65">
        <f t="shared" si="3"/>
        <v>143.8730456</v>
      </c>
      <c r="V152" s="65">
        <f t="shared" si="4"/>
        <v>129.9469556</v>
      </c>
    </row>
    <row r="153">
      <c r="M153" s="116">
        <v>44511.0</v>
      </c>
      <c r="N153" s="55">
        <f>AVERAGE('Historical Data Daily'!E144:E153)</f>
        <v>138.7800003</v>
      </c>
      <c r="O153" s="55">
        <f>STDEV('Historical Data Daily'!E144:E153)</f>
        <v>6.721489242</v>
      </c>
      <c r="P153" s="49">
        <f>('Historical Data Daily'!E153-P152)*'Historical Data Daily'!$S$13 + P152</f>
        <v>136.3701617</v>
      </c>
      <c r="Q153" s="49">
        <f>('Historical Data Daily'!F153-Q152)*'Historical Data Daily'!$S$12 + Q152</f>
        <v>139.8640822</v>
      </c>
      <c r="R153" s="49">
        <f t="shared" si="1"/>
        <v>3.493920532</v>
      </c>
      <c r="S153" s="49">
        <f>(R153-S152)*'Historical Data Daily'!$S$14 + S152</f>
        <v>1.972502894</v>
      </c>
      <c r="T153" s="49">
        <f t="shared" si="2"/>
        <v>1.521417638</v>
      </c>
      <c r="U153" s="65">
        <f t="shared" si="3"/>
        <v>152.2229788</v>
      </c>
      <c r="V153" s="65">
        <f t="shared" si="4"/>
        <v>125.3370218</v>
      </c>
    </row>
    <row r="154">
      <c r="M154" s="116">
        <v>44512.0</v>
      </c>
      <c r="N154" s="55">
        <f>AVERAGE('Historical Data Daily'!E145:E154)</f>
        <v>140.7400009</v>
      </c>
      <c r="O154" s="55">
        <f>STDEV('Historical Data Daily'!E145:E154)</f>
        <v>7.411805613</v>
      </c>
      <c r="P154" s="49">
        <f>('Historical Data Daily'!E154-P153)*'Historical Data Daily'!$S$13 + P153</f>
        <v>137.5131129</v>
      </c>
      <c r="Q154" s="49">
        <f>('Historical Data Daily'!F154-Q153)*'Historical Data Daily'!$S$12 + Q153</f>
        <v>141.7003777</v>
      </c>
      <c r="R154" s="49">
        <f t="shared" si="1"/>
        <v>4.187264831</v>
      </c>
      <c r="S154" s="49">
        <f>(R154-S153)*'Historical Data Daily'!$S$14 + S153</f>
        <v>2.415455281</v>
      </c>
      <c r="T154" s="49">
        <f t="shared" si="2"/>
        <v>1.77180955</v>
      </c>
      <c r="U154" s="65">
        <f t="shared" si="3"/>
        <v>155.5636121</v>
      </c>
      <c r="V154" s="65">
        <f t="shared" si="4"/>
        <v>125.9163897</v>
      </c>
    </row>
    <row r="155">
      <c r="M155" s="116">
        <v>44515.0</v>
      </c>
      <c r="N155" s="55">
        <f>AVERAGE('Historical Data Daily'!E146:E155)</f>
        <v>141.9850006</v>
      </c>
      <c r="O155" s="55">
        <f>STDEV('Historical Data Daily'!E146:E155)</f>
        <v>7.263341059</v>
      </c>
      <c r="P155" s="49">
        <f>('Historical Data Daily'!E155-P154)*'Historical Data Daily'!$S$13 + P154</f>
        <v>138.2010307</v>
      </c>
      <c r="Q155" s="49">
        <f>('Historical Data Daily'!F155-Q154)*'Historical Data Daily'!$S$12 + Q154</f>
        <v>142.4849354</v>
      </c>
      <c r="R155" s="49">
        <f t="shared" si="1"/>
        <v>4.283904782</v>
      </c>
      <c r="S155" s="49">
        <f>(R155-S154)*'Historical Data Daily'!$S$14 + S154</f>
        <v>2.789145181</v>
      </c>
      <c r="T155" s="49">
        <f t="shared" si="2"/>
        <v>1.4947596</v>
      </c>
      <c r="U155" s="65">
        <f t="shared" si="3"/>
        <v>156.5116827</v>
      </c>
      <c r="V155" s="65">
        <f t="shared" si="4"/>
        <v>127.4583185</v>
      </c>
    </row>
    <row r="156">
      <c r="M156" s="116">
        <v>44516.0</v>
      </c>
      <c r="N156" s="55">
        <f>AVERAGE('Historical Data Daily'!E147:E156)</f>
        <v>142.2900009</v>
      </c>
      <c r="O156" s="55">
        <f>STDEV('Historical Data Daily'!E147:E156)</f>
        <v>7.185354212</v>
      </c>
      <c r="P156" s="49">
        <f>('Historical Data Daily'!E156-P155)*'Historical Data Daily'!$S$13 + P155</f>
        <v>138.4824358</v>
      </c>
      <c r="Q156" s="49">
        <f>('Historical Data Daily'!F156-Q155)*'Historical Data Daily'!$S$12 + Q155</f>
        <v>142.41033</v>
      </c>
      <c r="R156" s="49">
        <f t="shared" si="1"/>
        <v>3.927894193</v>
      </c>
      <c r="S156" s="49">
        <f>(R156-S155)*'Historical Data Daily'!$S$14 + S155</f>
        <v>3.016894984</v>
      </c>
      <c r="T156" s="49">
        <f t="shared" si="2"/>
        <v>0.9109992094</v>
      </c>
      <c r="U156" s="65">
        <f t="shared" si="3"/>
        <v>156.6607093</v>
      </c>
      <c r="V156" s="65">
        <f t="shared" si="4"/>
        <v>127.9192925</v>
      </c>
    </row>
    <row r="157">
      <c r="M157" s="116">
        <v>44517.0</v>
      </c>
      <c r="N157" s="55">
        <f>AVERAGE('Historical Data Daily'!E148:E157)</f>
        <v>142.9550003</v>
      </c>
      <c r="O157" s="55">
        <f>STDEV('Historical Data Daily'!E148:E157)</f>
        <v>6.875577985</v>
      </c>
      <c r="P157" s="49">
        <f>('Historical Data Daily'!E157-P156)*'Historical Data Daily'!$S$13 + P156</f>
        <v>138.8170702</v>
      </c>
      <c r="Q157" s="49">
        <f>('Historical Data Daily'!F157-Q156)*'Historical Data Daily'!$S$12 + Q156</f>
        <v>142.5010485</v>
      </c>
      <c r="R157" s="49">
        <f t="shared" si="1"/>
        <v>3.683978271</v>
      </c>
      <c r="S157" s="49">
        <f>(R157-S156)*'Historical Data Daily'!$S$14 + S156</f>
        <v>3.150311641</v>
      </c>
      <c r="T157" s="49">
        <f t="shared" si="2"/>
        <v>0.5336666298</v>
      </c>
      <c r="U157" s="65">
        <f t="shared" si="3"/>
        <v>156.7061563</v>
      </c>
      <c r="V157" s="65">
        <f t="shared" si="4"/>
        <v>129.2038443</v>
      </c>
    </row>
    <row r="158">
      <c r="M158" s="116">
        <v>44518.0</v>
      </c>
      <c r="N158" s="55">
        <f>AVERAGE('Historical Data Daily'!E149:E158)</f>
        <v>143.625</v>
      </c>
      <c r="O158" s="55">
        <f>STDEV('Historical Data Daily'!E149:E158)</f>
        <v>6.252964846</v>
      </c>
      <c r="P158" s="49">
        <f>('Historical Data Daily'!E158-P157)*'Historical Data Daily'!$S$13 + P157</f>
        <v>138.9898794</v>
      </c>
      <c r="Q158" s="49">
        <f>('Historical Data Daily'!F158-Q157)*'Historical Data Daily'!$S$12 + Q157</f>
        <v>142.2931939</v>
      </c>
      <c r="R158" s="49">
        <f t="shared" si="1"/>
        <v>3.303314568</v>
      </c>
      <c r="S158" s="49">
        <f>(R158-S157)*'Historical Data Daily'!$S$14 + S157</f>
        <v>3.180912227</v>
      </c>
      <c r="T158" s="49">
        <f t="shared" si="2"/>
        <v>0.1224023417</v>
      </c>
      <c r="U158" s="65">
        <f t="shared" si="3"/>
        <v>156.1309297</v>
      </c>
      <c r="V158" s="65">
        <f t="shared" si="4"/>
        <v>131.1190703</v>
      </c>
    </row>
    <row r="159">
      <c r="M159" s="116">
        <v>44522.0</v>
      </c>
      <c r="N159" s="55">
        <f>AVERAGE('Historical Data Daily'!E150:E159)</f>
        <v>143.3600006</v>
      </c>
      <c r="O159" s="55">
        <f>STDEV('Historical Data Daily'!E150:E159)</f>
        <v>6.613066035</v>
      </c>
      <c r="P159" s="49">
        <f>('Historical Data Daily'!E159-P158)*'Historical Data Daily'!$S$13 + P158</f>
        <v>138.6424811</v>
      </c>
      <c r="Q159" s="49">
        <f>('Historical Data Daily'!F159-Q158)*'Historical Data Daily'!$S$12 + Q158</f>
        <v>141.0634722</v>
      </c>
      <c r="R159" s="49">
        <f t="shared" si="1"/>
        <v>2.420991137</v>
      </c>
      <c r="S159" s="49">
        <f>(R159-S158)*'Historical Data Daily'!$S$14 + S158</f>
        <v>3.028928009</v>
      </c>
      <c r="T159" s="49">
        <f t="shared" si="2"/>
        <v>-0.607936872</v>
      </c>
      <c r="U159" s="65">
        <f t="shared" si="3"/>
        <v>156.5861327</v>
      </c>
      <c r="V159" s="65">
        <f t="shared" si="4"/>
        <v>130.1338685</v>
      </c>
    </row>
    <row r="160">
      <c r="M160" s="116">
        <v>44523.0</v>
      </c>
      <c r="N160" s="55">
        <f>AVERAGE('Historical Data Daily'!E151:E160)</f>
        <v>143.325</v>
      </c>
      <c r="O160" s="55">
        <f>STDEV('Historical Data Daily'!E151:E160)</f>
        <v>6.66092359</v>
      </c>
      <c r="P160" s="49">
        <f>('Historical Data Daily'!E160-P159)*'Historical Data Daily'!$S$13 + P159</f>
        <v>138.3726677</v>
      </c>
      <c r="Q160" s="49">
        <f>('Historical Data Daily'!F160-Q159)*'Historical Data Daily'!$S$12 + Q159</f>
        <v>140.1306304</v>
      </c>
      <c r="R160" s="49">
        <f t="shared" si="1"/>
        <v>1.757962669</v>
      </c>
      <c r="S160" s="49">
        <f>(R160-S159)*'Historical Data Daily'!$S$14 + S159</f>
        <v>2.774734941</v>
      </c>
      <c r="T160" s="49">
        <f t="shared" si="2"/>
        <v>-1.016772272</v>
      </c>
      <c r="U160" s="65">
        <f t="shared" si="3"/>
        <v>156.6468472</v>
      </c>
      <c r="V160" s="65">
        <f t="shared" si="4"/>
        <v>130.0031528</v>
      </c>
    </row>
    <row r="161">
      <c r="M161" s="116">
        <v>44524.0</v>
      </c>
      <c r="N161" s="55">
        <f>AVERAGE('Historical Data Daily'!E152:E161)</f>
        <v>142.9349991</v>
      </c>
      <c r="O161" s="55">
        <f>STDEV('Historical Data Daily'!E152:E161)</f>
        <v>7.026894682</v>
      </c>
      <c r="P161" s="49">
        <f>('Historical Data Daily'!E161-P160)*'Historical Data Daily'!$S$13 + P160</f>
        <v>138.1524696</v>
      </c>
      <c r="Q161" s="49">
        <f>('Historical Data Daily'!F161-Q160)*'Historical Data Daily'!$S$12 + Q160</f>
        <v>139.4028401</v>
      </c>
      <c r="R161" s="49">
        <f t="shared" si="1"/>
        <v>1.250370511</v>
      </c>
      <c r="S161" s="49">
        <f>(R161-S160)*'Historical Data Daily'!$S$14 + S160</f>
        <v>2.469862055</v>
      </c>
      <c r="T161" s="49">
        <f t="shared" si="2"/>
        <v>-1.219491544</v>
      </c>
      <c r="U161" s="65">
        <f t="shared" si="3"/>
        <v>156.9887885</v>
      </c>
      <c r="V161" s="65">
        <f t="shared" si="4"/>
        <v>128.8812097</v>
      </c>
    </row>
    <row r="162">
      <c r="M162" s="116">
        <v>44525.0</v>
      </c>
      <c r="N162" s="55">
        <f>AVERAGE('Historical Data Daily'!E153:E162)</f>
        <v>141.8849991</v>
      </c>
      <c r="O162" s="55">
        <f>STDEV('Historical Data Daily'!E153:E162)</f>
        <v>7.494481087</v>
      </c>
      <c r="P162" s="49">
        <f>('Historical Data Daily'!E162-P161)*'Historical Data Daily'!$S$13 + P161</f>
        <v>137.8633978</v>
      </c>
      <c r="Q162" s="49">
        <f>('Historical Data Daily'!F162-Q161)*'Historical Data Daily'!$S$12 + Q161</f>
        <v>138.6100955</v>
      </c>
      <c r="R162" s="49">
        <f t="shared" si="1"/>
        <v>0.7466976976</v>
      </c>
      <c r="S162" s="49">
        <f>(R162-S161)*'Historical Data Daily'!$S$14 + S161</f>
        <v>2.125229183</v>
      </c>
      <c r="T162" s="49">
        <f t="shared" si="2"/>
        <v>-1.378531486</v>
      </c>
      <c r="U162" s="65">
        <f t="shared" si="3"/>
        <v>156.8739613</v>
      </c>
      <c r="V162" s="65">
        <f t="shared" si="4"/>
        <v>126.8960369</v>
      </c>
    </row>
    <row r="163">
      <c r="M163" s="116">
        <v>44526.0</v>
      </c>
      <c r="N163" s="55">
        <f>AVERAGE('Historical Data Daily'!E154:E163)</f>
        <v>139.0599999</v>
      </c>
      <c r="O163" s="55">
        <f>STDEV('Historical Data Daily'!E154:E163)</f>
        <v>7.259392877</v>
      </c>
      <c r="P163" s="49">
        <f>('Historical Data Daily'!E163-P162)*'Historical Data Daily'!$S$13 + P162</f>
        <v>137.0512944</v>
      </c>
      <c r="Q163" s="49">
        <f>('Historical Data Daily'!F163-Q162)*'Historical Data Daily'!$S$12 + Q162</f>
        <v>136.8085427</v>
      </c>
      <c r="R163" s="49">
        <f t="shared" si="1"/>
        <v>-0.2427517565</v>
      </c>
      <c r="S163" s="49">
        <f>(R163-S162)*'Historical Data Daily'!$S$14 + S162</f>
        <v>1.651632995</v>
      </c>
      <c r="T163" s="49">
        <f t="shared" si="2"/>
        <v>-1.894384752</v>
      </c>
      <c r="U163" s="65">
        <f t="shared" si="3"/>
        <v>153.5787857</v>
      </c>
      <c r="V163" s="65">
        <f t="shared" si="4"/>
        <v>124.5412141</v>
      </c>
    </row>
    <row r="164">
      <c r="M164" s="116">
        <v>44529.0</v>
      </c>
      <c r="N164" s="55">
        <f>AVERAGE('Historical Data Daily'!E155:E164)</f>
        <v>136.0749993</v>
      </c>
      <c r="O164" s="55">
        <f>STDEV('Historical Data Daily'!E155:E164)</f>
        <v>7.569172118</v>
      </c>
      <c r="P164" s="49">
        <f>('Historical Data Daily'!E164-P163)*'Historical Data Daily'!$S$13 + P163</f>
        <v>135.9326798</v>
      </c>
      <c r="Q164" s="49">
        <f>('Historical Data Daily'!F164-Q163)*'Historical Data Daily'!$S$12 + Q163</f>
        <v>134.5226126</v>
      </c>
      <c r="R164" s="49">
        <f t="shared" si="1"/>
        <v>-1.410067235</v>
      </c>
      <c r="S164" s="49">
        <f>(R164-S163)*'Historical Data Daily'!$S$14 + S163</f>
        <v>1.039292949</v>
      </c>
      <c r="T164" s="49">
        <f t="shared" si="2"/>
        <v>-2.449360184</v>
      </c>
      <c r="U164" s="65">
        <f t="shared" si="3"/>
        <v>151.2133435</v>
      </c>
      <c r="V164" s="65">
        <f t="shared" si="4"/>
        <v>120.9366551</v>
      </c>
    </row>
    <row r="165">
      <c r="M165" s="116">
        <v>44530.0</v>
      </c>
      <c r="N165" s="55">
        <f>AVERAGE('Historical Data Daily'!E156:E165)</f>
        <v>133.669999</v>
      </c>
      <c r="O165" s="55">
        <f>STDEV('Historical Data Daily'!E156:E165)</f>
        <v>7.603514805</v>
      </c>
      <c r="P165" s="49">
        <f>('Historical Data Daily'!E165-P164)*'Historical Data Daily'!$S$13 + P164</f>
        <v>134.956185</v>
      </c>
      <c r="Q165" s="49">
        <f>('Historical Data Daily'!F165-Q164)*'Historical Data Daily'!$S$12 + Q164</f>
        <v>132.7114414</v>
      </c>
      <c r="R165" s="49">
        <f t="shared" si="1"/>
        <v>-2.244743598</v>
      </c>
      <c r="S165" s="49">
        <f>(R165-S164)*'Historical Data Daily'!$S$14 + S164</f>
        <v>0.3824856397</v>
      </c>
      <c r="T165" s="49">
        <f t="shared" si="2"/>
        <v>-2.627229238</v>
      </c>
      <c r="U165" s="65">
        <f t="shared" si="3"/>
        <v>148.8770286</v>
      </c>
      <c r="V165" s="65">
        <f t="shared" si="4"/>
        <v>118.4629694</v>
      </c>
    </row>
    <row r="166">
      <c r="M166" s="116">
        <v>44531.0</v>
      </c>
      <c r="N166" s="55">
        <f>AVERAGE('Historical Data Daily'!E157:E166)</f>
        <v>131.6399987</v>
      </c>
      <c r="O166" s="55">
        <f>STDEV('Historical Data Daily'!E157:E166)</f>
        <v>7.838678712</v>
      </c>
      <c r="P166" s="49">
        <f>('Historical Data Daily'!E166-P165)*'Historical Data Daily'!$S$13 + P165</f>
        <v>133.9742451</v>
      </c>
      <c r="Q166" s="49">
        <f>('Historical Data Daily'!F166-Q165)*'Historical Data Daily'!$S$12 + Q165</f>
        <v>131.017373</v>
      </c>
      <c r="R166" s="49">
        <f t="shared" si="1"/>
        <v>-2.956872116</v>
      </c>
      <c r="S166" s="49">
        <f>(R166-S165)*'Historical Data Daily'!$S$14 + S165</f>
        <v>-0.2853859113</v>
      </c>
      <c r="T166" s="49">
        <f t="shared" si="2"/>
        <v>-2.671486204</v>
      </c>
      <c r="U166" s="65">
        <f t="shared" si="3"/>
        <v>147.3173561</v>
      </c>
      <c r="V166" s="65">
        <f t="shared" si="4"/>
        <v>115.9626413</v>
      </c>
    </row>
    <row r="167">
      <c r="M167" s="116">
        <v>44532.0</v>
      </c>
      <c r="N167" s="55">
        <f>AVERAGE('Historical Data Daily'!E158:E167)</f>
        <v>129.519999</v>
      </c>
      <c r="O167" s="55">
        <f>STDEV('Historical Data Daily'!E158:E167)</f>
        <v>7.271220699</v>
      </c>
      <c r="P167" s="49">
        <f>('Historical Data Daily'!E167-P166)*'Historical Data Daily'!$S$13 + P166</f>
        <v>133.0724494</v>
      </c>
      <c r="Q167" s="49">
        <f>('Historical Data Daily'!F167-Q166)*'Historical Data Daily'!$S$12 + Q166</f>
        <v>129.5993161</v>
      </c>
      <c r="R167" s="49">
        <f t="shared" si="1"/>
        <v>-3.473133329</v>
      </c>
      <c r="S167" s="49">
        <f>(R167-S166)*'Historical Data Daily'!$S$14 + S166</f>
        <v>-0.9229353948</v>
      </c>
      <c r="T167" s="49">
        <f t="shared" si="2"/>
        <v>-2.550197934</v>
      </c>
      <c r="U167" s="65">
        <f t="shared" si="3"/>
        <v>144.0624404</v>
      </c>
      <c r="V167" s="65">
        <f t="shared" si="4"/>
        <v>114.9775576</v>
      </c>
    </row>
    <row r="168">
      <c r="M168" s="116">
        <v>44533.0</v>
      </c>
      <c r="N168" s="55">
        <f>AVERAGE('Historical Data Daily'!E159:E168)</f>
        <v>127.0249993</v>
      </c>
      <c r="O168" s="55">
        <f>STDEV('Historical Data Daily'!E159:E168)</f>
        <v>7.116110741</v>
      </c>
      <c r="P168" s="49">
        <f>('Historical Data Daily'!E168-P167)*'Historical Data Daily'!$S$13 + P167</f>
        <v>131.8226381</v>
      </c>
      <c r="Q168" s="49">
        <f>('Historical Data Daily'!F168-Q167)*'Historical Data Daily'!$S$12 + Q167</f>
        <v>127.5378824</v>
      </c>
      <c r="R168" s="49">
        <f t="shared" si="1"/>
        <v>-4.284755745</v>
      </c>
      <c r="S168" s="49">
        <f>(R168-S167)*'Historical Data Daily'!$S$14 + S167</f>
        <v>-1.595299465</v>
      </c>
      <c r="T168" s="49">
        <f t="shared" si="2"/>
        <v>-2.68945628</v>
      </c>
      <c r="U168" s="65">
        <f t="shared" si="3"/>
        <v>141.2572208</v>
      </c>
      <c r="V168" s="65">
        <f t="shared" si="4"/>
        <v>112.7927778</v>
      </c>
    </row>
    <row r="169">
      <c r="M169" s="116">
        <v>44536.0</v>
      </c>
      <c r="N169" s="55">
        <f>AVERAGE('Historical Data Daily'!E160:E169)</f>
        <v>125.2649987</v>
      </c>
      <c r="O169" s="55">
        <f>STDEV('Historical Data Daily'!E160:E169)</f>
        <v>7.291206737</v>
      </c>
      <c r="P169" s="49">
        <f>('Historical Data Daily'!E169-P168)*'Historical Data Daily'!$S$13 + P168</f>
        <v>130.7024425</v>
      </c>
      <c r="Q169" s="49">
        <f>('Historical Data Daily'!F169-Q168)*'Historical Data Daily'!$S$12 + Q168</f>
        <v>125.8705154</v>
      </c>
      <c r="R169" s="49">
        <f t="shared" si="1"/>
        <v>-4.831927089</v>
      </c>
      <c r="S169" s="49">
        <f>(R169-S168)*'Historical Data Daily'!$S$14 + S168</f>
        <v>-2.24262499</v>
      </c>
      <c r="T169" s="49">
        <f t="shared" si="2"/>
        <v>-2.589302099</v>
      </c>
      <c r="U169" s="65">
        <f t="shared" si="3"/>
        <v>139.8474122</v>
      </c>
      <c r="V169" s="65">
        <f t="shared" si="4"/>
        <v>110.6825852</v>
      </c>
    </row>
    <row r="170">
      <c r="M170" s="116">
        <v>44537.0</v>
      </c>
      <c r="N170" s="55">
        <f>AVERAGE('Historical Data Daily'!E161:E170)</f>
        <v>123.4799989</v>
      </c>
      <c r="O170" s="55">
        <f>STDEV('Historical Data Daily'!E161:E170)</f>
        <v>6.812373868</v>
      </c>
      <c r="P170" s="49">
        <f>('Historical Data Daily'!E170-P169)*'Historical Data Daily'!$S$13 + P169</f>
        <v>129.698558</v>
      </c>
      <c r="Q170" s="49">
        <f>('Historical Data Daily'!F170-Q169)*'Historical Data Daily'!$S$12 + Q169</f>
        <v>124.528898</v>
      </c>
      <c r="R170" s="49">
        <f t="shared" si="1"/>
        <v>-5.169660055</v>
      </c>
      <c r="S170" s="49">
        <f>(R170-S169)*'Historical Data Daily'!$S$14 + S169</f>
        <v>-2.828032003</v>
      </c>
      <c r="T170" s="49">
        <f t="shared" si="2"/>
        <v>-2.341628052</v>
      </c>
      <c r="U170" s="65">
        <f t="shared" si="3"/>
        <v>137.1047466</v>
      </c>
      <c r="V170" s="65">
        <f t="shared" si="4"/>
        <v>109.8552512</v>
      </c>
    </row>
    <row r="171">
      <c r="M171" s="116">
        <v>44538.0</v>
      </c>
      <c r="N171" s="55">
        <f>AVERAGE('Historical Data Daily'!E162:E171)</f>
        <v>121.6799997</v>
      </c>
      <c r="O171" s="55">
        <f>STDEV('Historical Data Daily'!E162:E171)</f>
        <v>5.579287563</v>
      </c>
      <c r="P171" s="49">
        <f>('Historical Data Daily'!E171-P170)*'Historical Data Daily'!$S$13 + P170</f>
        <v>128.7875539</v>
      </c>
      <c r="Q171" s="49">
        <f>('Historical Data Daily'!F171-Q170)*'Historical Data Daily'!$S$12 + Q170</f>
        <v>123.4321447</v>
      </c>
      <c r="R171" s="49">
        <f t="shared" si="1"/>
        <v>-5.355409131</v>
      </c>
      <c r="S171" s="49">
        <f>(R171-S170)*'Historical Data Daily'!$S$14 + S170</f>
        <v>-3.333507428</v>
      </c>
      <c r="T171" s="49">
        <f t="shared" si="2"/>
        <v>-2.021901702</v>
      </c>
      <c r="U171" s="65">
        <f t="shared" si="3"/>
        <v>132.8385748</v>
      </c>
      <c r="V171" s="65">
        <f t="shared" si="4"/>
        <v>110.5214246</v>
      </c>
    </row>
    <row r="172">
      <c r="M172" s="116">
        <v>44539.0</v>
      </c>
      <c r="N172" s="55">
        <f>AVERAGE('Historical Data Daily'!E163:E172)</f>
        <v>119.9999994</v>
      </c>
      <c r="O172" s="55">
        <f>STDEV('Historical Data Daily'!E163:E172)</f>
        <v>3.52483337</v>
      </c>
      <c r="P172" s="49">
        <f>('Historical Data Daily'!E172-P171)*'Historical Data Daily'!$S$13 + P171</f>
        <v>127.9477348</v>
      </c>
      <c r="Q172" s="49">
        <f>('Historical Data Daily'!F172-Q171)*'Historical Data Daily'!$S$12 + Q171</f>
        <v>122.5118143</v>
      </c>
      <c r="R172" s="49">
        <f t="shared" si="1"/>
        <v>-5.435920525</v>
      </c>
      <c r="S172" s="49">
        <f>(R172-S171)*'Historical Data Daily'!$S$14 + S171</f>
        <v>-3.753990048</v>
      </c>
      <c r="T172" s="49">
        <f t="shared" si="2"/>
        <v>-1.681930477</v>
      </c>
      <c r="U172" s="65">
        <f t="shared" si="3"/>
        <v>127.0496661</v>
      </c>
      <c r="V172" s="65">
        <f t="shared" si="4"/>
        <v>112.9503327</v>
      </c>
    </row>
    <row r="173">
      <c r="M173" s="116">
        <v>44540.0</v>
      </c>
      <c r="N173" s="55">
        <f>AVERAGE('Historical Data Daily'!E164:E173)</f>
        <v>119.169999</v>
      </c>
      <c r="O173" s="55">
        <f>STDEV('Historical Data Daily'!E164:E173)</f>
        <v>2.566472157</v>
      </c>
      <c r="P173" s="49">
        <f>('Historical Data Daily'!E173-P172)*'Historical Data Daily'!$S$13 + P172</f>
        <v>127.2553099</v>
      </c>
      <c r="Q173" s="49">
        <f>('Historical Data Daily'!F173-Q172)*'Historical Data Daily'!$S$12 + Q172</f>
        <v>121.9099964</v>
      </c>
      <c r="R173" s="49">
        <f t="shared" si="1"/>
        <v>-5.345313468</v>
      </c>
      <c r="S173" s="49">
        <f>(R173-S172)*'Historical Data Daily'!$S$14 + S172</f>
        <v>-4.072254732</v>
      </c>
      <c r="T173" s="49">
        <f t="shared" si="2"/>
        <v>-1.273058736</v>
      </c>
      <c r="U173" s="65">
        <f t="shared" si="3"/>
        <v>124.3029433</v>
      </c>
      <c r="V173" s="65">
        <f t="shared" si="4"/>
        <v>114.0370547</v>
      </c>
    </row>
    <row r="174">
      <c r="M174" s="116">
        <v>44543.0</v>
      </c>
      <c r="N174" s="55">
        <f>AVERAGE('Historical Data Daily'!E165:E174)</f>
        <v>118.8299996</v>
      </c>
      <c r="O174" s="55">
        <f>STDEV('Historical Data Daily'!E165:E174)</f>
        <v>2.375360189</v>
      </c>
      <c r="P174" s="49">
        <f>('Historical Data Daily'!E174-P173)*'Historical Data Daily'!$S$13 + P173</f>
        <v>126.6104723</v>
      </c>
      <c r="Q174" s="49">
        <f>('Historical Data Daily'!F174-Q173)*'Historical Data Daily'!$S$12 + Q173</f>
        <v>121.3930744</v>
      </c>
      <c r="R174" s="49">
        <f t="shared" si="1"/>
        <v>-5.217397986</v>
      </c>
      <c r="S174" s="49">
        <f>(R174-S173)*'Historical Data Daily'!$S$14 + S173</f>
        <v>-4.301283383</v>
      </c>
      <c r="T174" s="49">
        <f t="shared" si="2"/>
        <v>-0.9161146031</v>
      </c>
      <c r="U174" s="65">
        <f t="shared" si="3"/>
        <v>123.58072</v>
      </c>
      <c r="V174" s="65">
        <f t="shared" si="4"/>
        <v>114.0792792</v>
      </c>
    </row>
    <row r="175">
      <c r="M175" s="116">
        <v>44544.0</v>
      </c>
      <c r="N175" s="55">
        <f>AVERAGE('Historical Data Daily'!E166:E175)</f>
        <v>118.6199998</v>
      </c>
      <c r="O175" s="55">
        <f>STDEV('Historical Data Daily'!E166:E175)</f>
        <v>2.062523554</v>
      </c>
      <c r="P175" s="49">
        <f>('Historical Data Daily'!E175-P174)*'Historical Data Daily'!$S$13 + P174</f>
        <v>126.168956</v>
      </c>
      <c r="Q175" s="49">
        <f>('Historical Data Daily'!F175-Q174)*'Historical Data Daily'!$S$12 + Q174</f>
        <v>121.2787555</v>
      </c>
      <c r="R175" s="49">
        <f t="shared" si="1"/>
        <v>-4.890200488</v>
      </c>
      <c r="S175" s="49">
        <f>(R175-S174)*'Historical Data Daily'!$S$14 + S174</f>
        <v>-4.419066804</v>
      </c>
      <c r="T175" s="49">
        <f t="shared" si="2"/>
        <v>-0.4711336844</v>
      </c>
      <c r="U175" s="65">
        <f t="shared" si="3"/>
        <v>122.7450469</v>
      </c>
      <c r="V175" s="65">
        <f t="shared" si="4"/>
        <v>114.4949527</v>
      </c>
    </row>
    <row r="176">
      <c r="M176" s="116">
        <v>44545.0</v>
      </c>
      <c r="N176" s="55">
        <f>AVERAGE('Historical Data Daily'!E167:E176)</f>
        <v>118.3050004</v>
      </c>
      <c r="O176" s="55">
        <f>STDEV('Historical Data Daily'!E167:E176)</f>
        <v>1.757912312</v>
      </c>
      <c r="P176" s="49">
        <f>('Historical Data Daily'!E176-P175)*'Historical Data Daily'!$S$13 + P175</f>
        <v>125.6045891</v>
      </c>
      <c r="Q176" s="49">
        <f>('Historical Data Daily'!F176-Q175)*'Historical Data Daily'!$S$12 + Q175</f>
        <v>120.8589475</v>
      </c>
      <c r="R176" s="49">
        <f t="shared" si="1"/>
        <v>-4.74564168</v>
      </c>
      <c r="S176" s="49">
        <f>(R176-S175)*'Historical Data Daily'!$S$14 + S175</f>
        <v>-4.484381779</v>
      </c>
      <c r="T176" s="49">
        <f t="shared" si="2"/>
        <v>-0.2612599007</v>
      </c>
      <c r="U176" s="65">
        <f t="shared" si="3"/>
        <v>121.820825</v>
      </c>
      <c r="V176" s="65">
        <f t="shared" si="4"/>
        <v>114.7891758</v>
      </c>
    </row>
    <row r="177">
      <c r="M177" s="116">
        <v>44546.0</v>
      </c>
      <c r="N177" s="55">
        <f>AVERAGE('Historical Data Daily'!E168:E177)</f>
        <v>117.7650003</v>
      </c>
      <c r="O177" s="55">
        <f>STDEV('Historical Data Daily'!E168:E177)</f>
        <v>1.34619942</v>
      </c>
      <c r="P177" s="49">
        <f>('Historical Data Daily'!E177-P176)*'Historical Data Daily'!$S$13 + P176</f>
        <v>124.9227679</v>
      </c>
      <c r="Q177" s="49">
        <f>('Historical Data Daily'!F177-Q176)*'Historical Data Daily'!$S$12 + Q176</f>
        <v>120.1729558</v>
      </c>
      <c r="R177" s="49">
        <f t="shared" si="1"/>
        <v>-4.749812018</v>
      </c>
      <c r="S177" s="49">
        <f>(R177-S176)*'Historical Data Daily'!$S$14 + S176</f>
        <v>-4.537467827</v>
      </c>
      <c r="T177" s="49">
        <f t="shared" si="2"/>
        <v>-0.2123441917</v>
      </c>
      <c r="U177" s="65">
        <f t="shared" si="3"/>
        <v>120.4573991</v>
      </c>
      <c r="V177" s="65">
        <f t="shared" si="4"/>
        <v>115.0726015</v>
      </c>
    </row>
    <row r="178">
      <c r="M178" s="116">
        <v>44547.0</v>
      </c>
      <c r="N178" s="55">
        <f>AVERAGE('Historical Data Daily'!E169:E178)</f>
        <v>117.4450006</v>
      </c>
      <c r="O178" s="55">
        <f>STDEV('Historical Data Daily'!E169:E178)</f>
        <v>1.987244613</v>
      </c>
      <c r="P178" s="49">
        <f>('Historical Data Daily'!E178-P177)*'Historical Data Daily'!$S$13 + P177</f>
        <v>124.0395999</v>
      </c>
      <c r="Q178" s="49">
        <f>('Historical Data Daily'!F178-Q177)*'Historical Data Daily'!$S$12 + Q177</f>
        <v>119.0694242</v>
      </c>
      <c r="R178" s="49">
        <f t="shared" si="1"/>
        <v>-4.970175697</v>
      </c>
      <c r="S178" s="49">
        <f>(R178-S177)*'Historical Data Daily'!$S$14 + S177</f>
        <v>-4.624009401</v>
      </c>
      <c r="T178" s="49">
        <f t="shared" si="2"/>
        <v>-0.3461662961</v>
      </c>
      <c r="U178" s="65">
        <f t="shared" si="3"/>
        <v>121.4194898</v>
      </c>
      <c r="V178" s="65">
        <f t="shared" si="4"/>
        <v>113.4705114</v>
      </c>
    </row>
    <row r="179">
      <c r="M179" s="116">
        <v>44550.0</v>
      </c>
      <c r="N179" s="55">
        <f>AVERAGE('Historical Data Daily'!E170:E179)</f>
        <v>116.2900011</v>
      </c>
      <c r="O179" s="55">
        <f>STDEV('Historical Data Daily'!E170:E179)</f>
        <v>4.381957859</v>
      </c>
      <c r="P179" s="49">
        <f>('Historical Data Daily'!E179-P178)*'Historical Data Daily'!$S$13 + P178</f>
        <v>122.6403704</v>
      </c>
      <c r="Q179" s="49">
        <f>('Historical Data Daily'!F179-Q178)*'Historical Data Daily'!$S$12 + Q178</f>
        <v>116.9279746</v>
      </c>
      <c r="R179" s="49">
        <f t="shared" si="1"/>
        <v>-5.71239579</v>
      </c>
      <c r="S179" s="49">
        <f>(R179-S178)*'Historical Data Daily'!$S$14 + S178</f>
        <v>-4.841686679</v>
      </c>
      <c r="T179" s="49">
        <f t="shared" si="2"/>
        <v>-0.8707091115</v>
      </c>
      <c r="U179" s="65">
        <f t="shared" si="3"/>
        <v>125.0539168</v>
      </c>
      <c r="V179" s="65">
        <f t="shared" si="4"/>
        <v>107.5260854</v>
      </c>
    </row>
    <row r="180">
      <c r="M180" s="116">
        <v>44551.0</v>
      </c>
      <c r="N180" s="55">
        <f>AVERAGE('Historical Data Daily'!E171:E180)</f>
        <v>115.1650011</v>
      </c>
      <c r="O180" s="55">
        <f>STDEV('Historical Data Daily'!E171:E180)</f>
        <v>5.45048644</v>
      </c>
      <c r="P180" s="49">
        <f>('Historical Data Daily'!E180-P179)*'Historical Data Daily'!$S$13 + P179</f>
        <v>121.4003431</v>
      </c>
      <c r="Q180" s="49">
        <f>('Historical Data Daily'!F180-Q179)*'Historical Data Daily'!$S$12 + Q179</f>
        <v>115.2313634</v>
      </c>
      <c r="R180" s="49">
        <f t="shared" si="1"/>
        <v>-6.168979672</v>
      </c>
      <c r="S180" s="49">
        <f>(R180-S179)*'Historical Data Daily'!$S$14 + S179</f>
        <v>-5.107145277</v>
      </c>
      <c r="T180" s="49">
        <f t="shared" si="2"/>
        <v>-1.061834395</v>
      </c>
      <c r="U180" s="65">
        <f t="shared" si="3"/>
        <v>126.065974</v>
      </c>
      <c r="V180" s="65">
        <f t="shared" si="4"/>
        <v>104.2640282</v>
      </c>
    </row>
    <row r="181">
      <c r="M181" s="116">
        <v>44552.0</v>
      </c>
      <c r="N181" s="55">
        <f>AVERAGE('Historical Data Daily'!E172:E181)</f>
        <v>114.2250009</v>
      </c>
      <c r="O181" s="55">
        <f>STDEV('Historical Data Daily'!E172:E181)</f>
        <v>5.820235103</v>
      </c>
      <c r="P181" s="49">
        <f>('Historical Data Daily'!E181-P180)*'Historical Data Daily'!$S$13 + P180</f>
        <v>120.4077251</v>
      </c>
      <c r="Q181" s="49">
        <f>('Historical Data Daily'!F181-Q180)*'Historical Data Daily'!$S$12 + Q180</f>
        <v>114.118846</v>
      </c>
      <c r="R181" s="49">
        <f t="shared" si="1"/>
        <v>-6.288879116</v>
      </c>
      <c r="S181" s="49">
        <f>(R181-S180)*'Historical Data Daily'!$S$14 + S180</f>
        <v>-5.343492045</v>
      </c>
      <c r="T181" s="49">
        <f t="shared" si="2"/>
        <v>-0.9453870709</v>
      </c>
      <c r="U181" s="65">
        <f t="shared" si="3"/>
        <v>125.8654711</v>
      </c>
      <c r="V181" s="65">
        <f t="shared" si="4"/>
        <v>102.5845307</v>
      </c>
    </row>
    <row r="182">
      <c r="M182" s="116">
        <v>44553.0</v>
      </c>
      <c r="N182" s="55">
        <f>AVERAGE('Historical Data Daily'!E173:E182)</f>
        <v>113.340001</v>
      </c>
      <c r="O182" s="55">
        <f>STDEV('Historical Data Daily'!E173:E182)</f>
        <v>5.946838931</v>
      </c>
      <c r="P182" s="49">
        <f>('Historical Data Daily'!E182-P181)*'Historical Data Daily'!$S$13 + P181</f>
        <v>119.5330787</v>
      </c>
      <c r="Q182" s="49">
        <f>('Historical Data Daily'!F182-Q181)*'Historical Data Daily'!$S$12 + Q181</f>
        <v>113.2697925</v>
      </c>
      <c r="R182" s="49">
        <f t="shared" si="1"/>
        <v>-6.2632862</v>
      </c>
      <c r="S182" s="49">
        <f>(R182-S181)*'Historical Data Daily'!$S$14 + S181</f>
        <v>-5.527450876</v>
      </c>
      <c r="T182" s="49">
        <f t="shared" si="2"/>
        <v>-0.7358353242</v>
      </c>
      <c r="U182" s="65">
        <f t="shared" si="3"/>
        <v>125.2336789</v>
      </c>
      <c r="V182" s="65">
        <f t="shared" si="4"/>
        <v>101.4463231</v>
      </c>
    </row>
    <row r="183">
      <c r="J183" s="118" t="s">
        <v>562</v>
      </c>
      <c r="M183" s="116">
        <v>44554.0</v>
      </c>
      <c r="N183" s="55">
        <f>AVERAGE('Historical Data Daily'!E174:E183)</f>
        <v>112.240001</v>
      </c>
      <c r="O183" s="55">
        <f>STDEV('Historical Data Daily'!E174:E183)</f>
        <v>5.882781895</v>
      </c>
      <c r="P183" s="49">
        <f>('Historical Data Daily'!E183-P182)*'Historical Data Daily'!$S$13 + P182</f>
        <v>118.6491468</v>
      </c>
      <c r="Q183" s="49">
        <f>('Historical Data Daily'!F183-Q182)*'Historical Data Daily'!$S$12 + Q182</f>
        <v>112.3975164</v>
      </c>
      <c r="R183" s="49">
        <f t="shared" si="1"/>
        <v>-6.251630369</v>
      </c>
      <c r="S183" s="49">
        <f>(R183-S182)*'Historical Data Daily'!$S$14 + S182</f>
        <v>-5.672286775</v>
      </c>
      <c r="T183" s="49">
        <f t="shared" si="2"/>
        <v>-0.5793435947</v>
      </c>
      <c r="U183" s="65">
        <f t="shared" si="3"/>
        <v>124.0055648</v>
      </c>
      <c r="V183" s="65">
        <f t="shared" si="4"/>
        <v>100.4744372</v>
      </c>
    </row>
    <row r="184">
      <c r="M184" s="116">
        <v>44557.0</v>
      </c>
      <c r="N184" s="55">
        <f>AVERAGE('Historical Data Daily'!E175:E184)</f>
        <v>111.1550004</v>
      </c>
      <c r="O184" s="55">
        <f>STDEV('Historical Data Daily'!E175:E184)</f>
        <v>5.582585556</v>
      </c>
      <c r="P184" s="49">
        <f>('Historical Data Daily'!E184-P183)*'Historical Data Daily'!$S$13 + P183</f>
        <v>117.8380986</v>
      </c>
      <c r="Q184" s="49">
        <f>('Historical Data Daily'!F184-Q183)*'Historical Data Daily'!$S$12 + Q183</f>
        <v>111.6748211</v>
      </c>
      <c r="R184" s="49">
        <f t="shared" si="1"/>
        <v>-6.163277529</v>
      </c>
      <c r="S184" s="49">
        <f>(R184-S183)*'Historical Data Daily'!$S$14 + S183</f>
        <v>-5.770484926</v>
      </c>
      <c r="T184" s="49">
        <f t="shared" si="2"/>
        <v>-0.3927926035</v>
      </c>
      <c r="U184" s="65">
        <f t="shared" si="3"/>
        <v>122.3201715</v>
      </c>
      <c r="V184" s="65">
        <f t="shared" si="4"/>
        <v>99.98982929</v>
      </c>
    </row>
    <row r="185">
      <c r="M185" s="116">
        <v>44558.0</v>
      </c>
      <c r="N185" s="55">
        <f>AVERAGE('Historical Data Daily'!E176:E185)</f>
        <v>110.1650002</v>
      </c>
      <c r="O185" s="55">
        <f>STDEV('Historical Data Daily'!E176:E185)</f>
        <v>4.480765305</v>
      </c>
      <c r="P185" s="49">
        <f>('Historical Data Daily'!E185-P184)*'Historical Data Daily'!$S$13 + P184</f>
        <v>117.3130543</v>
      </c>
      <c r="Q185" s="49">
        <f>('Historical Data Daily'!F185-Q184)*'Historical Data Daily'!$S$12 + Q184</f>
        <v>111.5325409</v>
      </c>
      <c r="R185" s="49">
        <f t="shared" si="1"/>
        <v>-5.780513355</v>
      </c>
      <c r="S185" s="49">
        <f>(R185-S184)*'Historical Data Daily'!$S$14 + S184</f>
        <v>-5.772490611</v>
      </c>
      <c r="T185" s="49">
        <f t="shared" si="2"/>
        <v>-0.008022743349</v>
      </c>
      <c r="U185" s="65">
        <f t="shared" si="3"/>
        <v>119.1265308</v>
      </c>
      <c r="V185" s="65">
        <f t="shared" si="4"/>
        <v>101.2034696</v>
      </c>
    </row>
    <row r="186">
      <c r="M186" s="116">
        <v>44559.0</v>
      </c>
      <c r="N186" s="55">
        <f>AVERAGE('Historical Data Daily'!E177:E186)</f>
        <v>109.4750001</v>
      </c>
      <c r="O186" s="55">
        <f>STDEV('Historical Data Daily'!E177:E186)</f>
        <v>3.461394652</v>
      </c>
      <c r="P186" s="49">
        <f>('Historical Data Daily'!E186-P185)*'Historical Data Daily'!$S$13 + P185</f>
        <v>116.8935689</v>
      </c>
      <c r="Q186" s="49">
        <f>('Historical Data Daily'!F186-Q185)*'Historical Data Daily'!$S$12 + Q185</f>
        <v>111.5506119</v>
      </c>
      <c r="R186" s="49">
        <f t="shared" si="1"/>
        <v>-5.342957066</v>
      </c>
      <c r="S186" s="49">
        <f>(R186-S185)*'Historical Data Daily'!$S$14 + S185</f>
        <v>-5.686583902</v>
      </c>
      <c r="T186" s="49">
        <f t="shared" si="2"/>
        <v>0.3436268364</v>
      </c>
      <c r="U186" s="65">
        <f t="shared" si="3"/>
        <v>116.3977894</v>
      </c>
      <c r="V186" s="65">
        <f t="shared" si="4"/>
        <v>102.5522108</v>
      </c>
    </row>
    <row r="187">
      <c r="M187" s="116">
        <v>44560.0</v>
      </c>
      <c r="N187" s="55">
        <f>AVERAGE('Historical Data Daily'!E178:E187)</f>
        <v>108.8500001</v>
      </c>
      <c r="O187" s="55">
        <f>STDEV('Historical Data Daily'!E178:E187)</f>
        <v>2.503885929</v>
      </c>
      <c r="P187" s="49">
        <f>('Historical Data Daily'!E187-P186)*'Historical Data Daily'!$S$13 + P186</f>
        <v>116.3940454</v>
      </c>
      <c r="Q187" s="49">
        <f>('Historical Data Daily'!F187-Q186)*'Historical Data Daily'!$S$12 + Q186</f>
        <v>111.3351334</v>
      </c>
      <c r="R187" s="49">
        <f t="shared" si="1"/>
        <v>-5.05891203</v>
      </c>
      <c r="S187" s="49">
        <f>(R187-S186)*'Historical Data Daily'!$S$14 + S186</f>
        <v>-5.561049528</v>
      </c>
      <c r="T187" s="49">
        <f t="shared" si="2"/>
        <v>0.502137498</v>
      </c>
      <c r="U187" s="65">
        <f t="shared" si="3"/>
        <v>113.857772</v>
      </c>
      <c r="V187" s="65">
        <f t="shared" si="4"/>
        <v>103.8422282</v>
      </c>
    </row>
    <row r="188">
      <c r="M188" s="116">
        <v>44561.0</v>
      </c>
      <c r="N188" s="55">
        <f>AVERAGE('Historical Data Daily'!E179:E188)</f>
        <v>108.7300004</v>
      </c>
      <c r="O188" s="55">
        <f>STDEV('Historical Data Daily'!E179:E188)</f>
        <v>2.303644971</v>
      </c>
      <c r="P188" s="49">
        <f>('Historical Data Daily'!E188-P187)*'Historical Data Daily'!$S$13 + P187</f>
        <v>116.053746</v>
      </c>
      <c r="Q188" s="49">
        <f>('Historical Data Daily'!F188-Q187)*'Historical Data Daily'!$S$12 + Q187</f>
        <v>111.4066518</v>
      </c>
      <c r="R188" s="49">
        <f t="shared" si="1"/>
        <v>-4.647094192</v>
      </c>
      <c r="S188" s="49">
        <f>(R188-S187)*'Historical Data Daily'!$S$14 + S187</f>
        <v>-5.378258461</v>
      </c>
      <c r="T188" s="49">
        <f t="shared" si="2"/>
        <v>0.7311642686</v>
      </c>
      <c r="U188" s="65">
        <f t="shared" si="3"/>
        <v>113.3372903</v>
      </c>
      <c r="V188" s="65">
        <f t="shared" si="4"/>
        <v>104.1227105</v>
      </c>
    </row>
    <row r="189">
      <c r="M189" s="116">
        <v>44564.0</v>
      </c>
      <c r="N189" s="55">
        <f>AVERAGE('Historical Data Daily'!E180:E189)</f>
        <v>109.5050004</v>
      </c>
      <c r="O189" s="55">
        <f>STDEV('Historical Data Daily'!E180:E189)</f>
        <v>2.26880527</v>
      </c>
      <c r="P189" s="49">
        <f>('Historical Data Daily'!E189-P188)*'Historical Data Daily'!$S$13 + P188</f>
        <v>115.8201353</v>
      </c>
      <c r="Q189" s="49">
        <f>('Historical Data Daily'!F189-Q188)*'Historical Data Daily'!$S$12 + Q188</f>
        <v>111.636398</v>
      </c>
      <c r="R189" s="49">
        <f t="shared" si="1"/>
        <v>-4.183737343</v>
      </c>
      <c r="S189" s="49">
        <f>(R189-S188)*'Historical Data Daily'!$S$14 + S188</f>
        <v>-5.139354237</v>
      </c>
      <c r="T189" s="49">
        <f t="shared" si="2"/>
        <v>0.9556168944</v>
      </c>
      <c r="U189" s="65">
        <f t="shared" si="3"/>
        <v>114.0426109</v>
      </c>
      <c r="V189" s="65">
        <f t="shared" si="4"/>
        <v>104.9673899</v>
      </c>
    </row>
    <row r="190">
      <c r="M190" s="116">
        <v>44565.0</v>
      </c>
      <c r="N190" s="55">
        <f>AVERAGE('Historical Data Daily'!E181:E190)</f>
        <v>110.975</v>
      </c>
      <c r="O190" s="55">
        <f>STDEV('Historical Data Daily'!E181:E190)</f>
        <v>3.870418671</v>
      </c>
      <c r="P190" s="49">
        <f>('Historical Data Daily'!E190-P189)*'Historical Data Daily'!$S$13 + P189</f>
        <v>116.1741992</v>
      </c>
      <c r="Q190" s="49">
        <f>('Historical Data Daily'!F190-Q189)*'Historical Data Daily'!$S$12 + Q189</f>
        <v>113.0154134</v>
      </c>
      <c r="R190" s="49">
        <f t="shared" si="1"/>
        <v>-3.158785858</v>
      </c>
      <c r="S190" s="49">
        <f>(R190-S189)*'Historical Data Daily'!$S$14 + S189</f>
        <v>-4.743240561</v>
      </c>
      <c r="T190" s="49">
        <f t="shared" si="2"/>
        <v>1.584454703</v>
      </c>
      <c r="U190" s="65">
        <f t="shared" si="3"/>
        <v>118.7158373</v>
      </c>
      <c r="V190" s="65">
        <f t="shared" si="4"/>
        <v>103.2341627</v>
      </c>
    </row>
    <row r="191">
      <c r="M191" s="116">
        <v>44566.0</v>
      </c>
      <c r="N191" s="55">
        <f>AVERAGE('Historical Data Daily'!E182:E191)</f>
        <v>112.2599998</v>
      </c>
      <c r="O191" s="55">
        <f>STDEV('Historical Data Daily'!E182:E191)</f>
        <v>4.795530116</v>
      </c>
      <c r="P191" s="49">
        <f>('Historical Data Daily'!E191-P190)*'Historical Data Daily'!$S$13 + P190</f>
        <v>116.5205547</v>
      </c>
      <c r="Q191" s="49">
        <f>('Historical Data Daily'!F191-Q190)*'Historical Data Daily'!$S$12 + Q190</f>
        <v>114.2207341</v>
      </c>
      <c r="R191" s="49">
        <f t="shared" si="1"/>
        <v>-2.299820612</v>
      </c>
      <c r="S191" s="49">
        <f>(R191-S190)*'Historical Data Daily'!$S$14 + S190</f>
        <v>-4.254556571</v>
      </c>
      <c r="T191" s="49">
        <f t="shared" si="2"/>
        <v>1.95473596</v>
      </c>
      <c r="U191" s="65">
        <f t="shared" si="3"/>
        <v>121.85106</v>
      </c>
      <c r="V191" s="65">
        <f t="shared" si="4"/>
        <v>102.6689396</v>
      </c>
    </row>
    <row r="192">
      <c r="M192" s="116">
        <v>44567.0</v>
      </c>
      <c r="N192" s="55">
        <f>AVERAGE('Historical Data Daily'!E183:E192)</f>
        <v>113.7</v>
      </c>
      <c r="O192" s="55">
        <f>STDEV('Historical Data Daily'!E183:E192)</f>
        <v>5.658719596</v>
      </c>
      <c r="P192" s="49">
        <f>('Historical Data Daily'!E192-P191)*'Historical Data Daily'!$S$13 + P191</f>
        <v>117.0005136</v>
      </c>
      <c r="Q192" s="49">
        <f>('Historical Data Daily'!F192-Q191)*'Historical Data Daily'!$S$12 + Q191</f>
        <v>115.5713904</v>
      </c>
      <c r="R192" s="49">
        <f t="shared" si="1"/>
        <v>-1.429123229</v>
      </c>
      <c r="S192" s="49">
        <f>(R192-S191)*'Historical Data Daily'!$S$14 + S191</f>
        <v>-3.689469903</v>
      </c>
      <c r="T192" s="49">
        <f t="shared" si="2"/>
        <v>2.260346674</v>
      </c>
      <c r="U192" s="65">
        <f t="shared" si="3"/>
        <v>125.0174392</v>
      </c>
      <c r="V192" s="65">
        <f t="shared" si="4"/>
        <v>102.3825608</v>
      </c>
    </row>
    <row r="193">
      <c r="M193" s="116">
        <v>44568.0</v>
      </c>
      <c r="N193" s="55">
        <f>AVERAGE('Historical Data Daily'!E184:E193)</f>
        <v>115.1650002</v>
      </c>
      <c r="O193" s="55">
        <f>STDEV('Historical Data Daily'!E184:E193)</f>
        <v>5.79866064</v>
      </c>
      <c r="P193" s="49">
        <f>('Historical Data Daily'!E193-P192)*'Historical Data Daily'!$S$13 + P192</f>
        <v>117.3893645</v>
      </c>
      <c r="Q193" s="49">
        <f>('Historical Data Daily'!F193-Q192)*'Historical Data Daily'!$S$12 + Q192</f>
        <v>116.5988688</v>
      </c>
      <c r="R193" s="49">
        <f t="shared" si="1"/>
        <v>-0.7904956704</v>
      </c>
      <c r="S193" s="49">
        <f>(R193-S192)*'Historical Data Daily'!$S$14 + S192</f>
        <v>-3.109675056</v>
      </c>
      <c r="T193" s="49">
        <f t="shared" si="2"/>
        <v>2.319179386</v>
      </c>
      <c r="U193" s="65">
        <f t="shared" si="3"/>
        <v>126.7623215</v>
      </c>
      <c r="V193" s="65">
        <f t="shared" si="4"/>
        <v>103.5676789</v>
      </c>
    </row>
    <row r="194">
      <c r="M194" s="116">
        <v>44571.0</v>
      </c>
      <c r="N194" s="55">
        <f>AVERAGE('Historical Data Daily'!E185:E194)</f>
        <v>116.6600007</v>
      </c>
      <c r="O194" s="55">
        <f>STDEV('Historical Data Daily'!E185:E194)</f>
        <v>5.583397026</v>
      </c>
      <c r="P194" s="49">
        <f>('Historical Data Daily'!E194-P193)*'Historical Data Daily'!$S$13 + P193</f>
        <v>117.7790413</v>
      </c>
      <c r="Q194" s="49">
        <f>('Historical Data Daily'!F194-Q193)*'Historical Data Daily'!$S$12 + Q193</f>
        <v>117.5298124</v>
      </c>
      <c r="R194" s="49">
        <f t="shared" si="1"/>
        <v>-0.2492289543</v>
      </c>
      <c r="S194" s="49">
        <f>(R194-S193)*'Historical Data Daily'!$S$14 + S193</f>
        <v>-2.537585836</v>
      </c>
      <c r="T194" s="49">
        <f t="shared" si="2"/>
        <v>2.288356882</v>
      </c>
      <c r="U194" s="65">
        <f t="shared" si="3"/>
        <v>127.8267948</v>
      </c>
      <c r="V194" s="65">
        <f t="shared" si="4"/>
        <v>105.4932066</v>
      </c>
    </row>
    <row r="195">
      <c r="M195" s="116">
        <v>44572.0</v>
      </c>
      <c r="N195" s="55">
        <f>AVERAGE('Historical Data Daily'!E186:E195)</f>
        <v>117.5000009</v>
      </c>
      <c r="O195" s="55">
        <f>STDEV('Historical Data Daily'!E186:E195)</f>
        <v>5.215201029</v>
      </c>
      <c r="P195" s="49">
        <f>('Historical Data Daily'!E195-P194)*'Historical Data Daily'!$S$13 + P194</f>
        <v>117.880594</v>
      </c>
      <c r="Q195" s="49">
        <f>('Historical Data Daily'!F195-Q194)*'Historical Data Daily'!$S$12 + Q194</f>
        <v>117.7790723</v>
      </c>
      <c r="R195" s="49">
        <f t="shared" si="1"/>
        <v>-0.101521653</v>
      </c>
      <c r="S195" s="49">
        <f>(R195-S194)*'Historical Data Daily'!$S$14 + S194</f>
        <v>-2.050372999</v>
      </c>
      <c r="T195" s="49">
        <f t="shared" si="2"/>
        <v>1.948851346</v>
      </c>
      <c r="U195" s="65">
        <f t="shared" si="3"/>
        <v>127.930403</v>
      </c>
      <c r="V195" s="65">
        <f t="shared" si="4"/>
        <v>107.0695988</v>
      </c>
    </row>
    <row r="196">
      <c r="M196" s="116">
        <v>44573.0</v>
      </c>
      <c r="N196" s="55">
        <f>AVERAGE('Historical Data Daily'!E187:E196)</f>
        <v>118.3800004</v>
      </c>
      <c r="O196" s="55">
        <f>STDEV('Historical Data Daily'!E187:E196)</f>
        <v>4.847919309</v>
      </c>
      <c r="P196" s="49">
        <f>('Historical Data Daily'!E196-P195)*'Historical Data Daily'!$S$13 + P195</f>
        <v>118.0709201</v>
      </c>
      <c r="Q196" s="49">
        <f>('Historical Data Daily'!F196-Q195)*'Historical Data Daily'!$S$12 + Q195</f>
        <v>118.1899838</v>
      </c>
      <c r="R196" s="49">
        <f t="shared" si="1"/>
        <v>0.1190636873</v>
      </c>
      <c r="S196" s="49">
        <f>(R196-S195)*'Historical Data Daily'!$S$14 + S195</f>
        <v>-1.616485662</v>
      </c>
      <c r="T196" s="49">
        <f t="shared" si="2"/>
        <v>1.735549349</v>
      </c>
      <c r="U196" s="65">
        <f t="shared" si="3"/>
        <v>128.075839</v>
      </c>
      <c r="V196" s="65">
        <f t="shared" si="4"/>
        <v>108.6841618</v>
      </c>
    </row>
    <row r="197">
      <c r="M197" s="116">
        <v>44574.0</v>
      </c>
      <c r="N197" s="55">
        <f>AVERAGE('Historical Data Daily'!E188:E197)</f>
        <v>119.4849999</v>
      </c>
      <c r="O197" s="55">
        <f>STDEV('Historical Data Daily'!E188:E197)</f>
        <v>3.937429546</v>
      </c>
      <c r="P197" s="49">
        <f>('Historical Data Daily'!E197-P196)*'Historical Data Daily'!$S$13 + P196</f>
        <v>118.3027036</v>
      </c>
      <c r="Q197" s="49">
        <f>('Historical Data Daily'!F197-Q196)*'Historical Data Daily'!$S$12 + Q196</f>
        <v>118.6530628</v>
      </c>
      <c r="R197" s="49">
        <f t="shared" si="1"/>
        <v>0.3503591684</v>
      </c>
      <c r="S197" s="49">
        <f>(R197-S196)*'Historical Data Daily'!$S$14 + S196</f>
        <v>-1.223116696</v>
      </c>
      <c r="T197" s="49">
        <f t="shared" si="2"/>
        <v>1.573475864</v>
      </c>
      <c r="U197" s="65">
        <f t="shared" si="3"/>
        <v>127.359859</v>
      </c>
      <c r="V197" s="65">
        <f t="shared" si="4"/>
        <v>111.6101408</v>
      </c>
    </row>
    <row r="198">
      <c r="M198" s="116">
        <v>44575.0</v>
      </c>
      <c r="N198" s="55">
        <f>AVERAGE('Historical Data Daily'!E189:E198)</f>
        <v>120.3599999</v>
      </c>
      <c r="O198" s="55">
        <f>STDEV('Historical Data Daily'!E189:E198)</f>
        <v>2.866452843</v>
      </c>
      <c r="P198" s="49">
        <f>('Historical Data Daily'!E198-P197)*'Historical Data Daily'!$S$13 + P197</f>
        <v>118.4691702</v>
      </c>
      <c r="Q198" s="49">
        <f>('Historical Data Daily'!F198-Q197)*'Historical Data Daily'!$S$12 + Q197</f>
        <v>118.9448997</v>
      </c>
      <c r="R198" s="49">
        <f t="shared" si="1"/>
        <v>0.4757295063</v>
      </c>
      <c r="S198" s="49">
        <f>(R198-S197)*'Historical Data Daily'!$S$14 + S197</f>
        <v>-0.8833474555</v>
      </c>
      <c r="T198" s="49">
        <f t="shared" si="2"/>
        <v>1.359076962</v>
      </c>
      <c r="U198" s="65">
        <f t="shared" si="3"/>
        <v>126.0929056</v>
      </c>
      <c r="V198" s="65">
        <f t="shared" si="4"/>
        <v>114.6270942</v>
      </c>
    </row>
    <row r="199">
      <c r="M199" s="116">
        <v>44578.0</v>
      </c>
      <c r="N199" s="55">
        <f>AVERAGE('Historical Data Daily'!E190:E199)</f>
        <v>121.3799995</v>
      </c>
      <c r="O199" s="55">
        <f>STDEV('Historical Data Daily'!E190:E199)</f>
        <v>1.308136767</v>
      </c>
      <c r="P199" s="49">
        <f>('Historical Data Daily'!E199-P198)*'Historical Data Daily'!$S$13 + P198</f>
        <v>118.8121945</v>
      </c>
      <c r="Q199" s="49">
        <f>('Historical Data Daily'!F199-Q198)*'Historical Data Daily'!$S$12 + Q198</f>
        <v>119.5841456</v>
      </c>
      <c r="R199" s="49">
        <f t="shared" si="1"/>
        <v>0.7719511157</v>
      </c>
      <c r="S199" s="49">
        <f>(R199-S198)*'Historical Data Daily'!$S$14 + S198</f>
        <v>-0.5522877413</v>
      </c>
      <c r="T199" s="49">
        <f t="shared" si="2"/>
        <v>1.324238857</v>
      </c>
      <c r="U199" s="65">
        <f t="shared" si="3"/>
        <v>123.996273</v>
      </c>
      <c r="V199" s="65">
        <f t="shared" si="4"/>
        <v>118.763726</v>
      </c>
    </row>
    <row r="200">
      <c r="M200" s="116">
        <v>44579.0</v>
      </c>
      <c r="N200" s="55">
        <f>AVERAGE('Historical Data Daily'!E191:E200)</f>
        <v>121.2099999</v>
      </c>
      <c r="O200" s="55">
        <f>STDEV('Historical Data Daily'!E191:E200)</f>
        <v>1.514888438</v>
      </c>
      <c r="P200" s="49">
        <f>('Historical Data Daily'!E200-P199)*'Historical Data Daily'!$S$13 + P199</f>
        <v>118.8186987</v>
      </c>
      <c r="Q200" s="49">
        <f>('Historical Data Daily'!F200-Q199)*'Historical Data Daily'!$S$12 + Q199</f>
        <v>119.4788927</v>
      </c>
      <c r="R200" s="49">
        <f t="shared" si="1"/>
        <v>0.6601939935</v>
      </c>
      <c r="S200" s="49">
        <f>(R200-S199)*'Historical Data Daily'!$S$14 + S199</f>
        <v>-0.3097913943</v>
      </c>
      <c r="T200" s="49">
        <f t="shared" si="2"/>
        <v>0.9699853879</v>
      </c>
      <c r="U200" s="65">
        <f t="shared" si="3"/>
        <v>124.2397768</v>
      </c>
      <c r="V200" s="65">
        <f t="shared" si="4"/>
        <v>118.180223</v>
      </c>
    </row>
    <row r="201">
      <c r="M201" s="116">
        <v>44580.0</v>
      </c>
      <c r="N201" s="55">
        <f>AVERAGE('Historical Data Daily'!E192:E201)</f>
        <v>121.0699998</v>
      </c>
      <c r="O201" s="55">
        <f>STDEV('Historical Data Daily'!E192:E201)</f>
        <v>1.613346811</v>
      </c>
      <c r="P201" s="49">
        <f>('Historical Data Daily'!E201-P200)*'Historical Data Daily'!$S$13 + P200</f>
        <v>118.8654616</v>
      </c>
      <c r="Q201" s="49">
        <f>('Historical Data Daily'!F201-Q200)*'Historical Data Daily'!$S$12 + Q200</f>
        <v>119.4744472</v>
      </c>
      <c r="R201" s="49">
        <f t="shared" si="1"/>
        <v>0.6089856615</v>
      </c>
      <c r="S201" s="49">
        <f>(R201-S200)*'Historical Data Daily'!$S$14 + S200</f>
        <v>-0.1260359832</v>
      </c>
      <c r="T201" s="49">
        <f t="shared" si="2"/>
        <v>0.7350216446</v>
      </c>
      <c r="U201" s="65">
        <f t="shared" si="3"/>
        <v>124.2966934</v>
      </c>
      <c r="V201" s="65">
        <f t="shared" si="4"/>
        <v>117.8433062</v>
      </c>
    </row>
    <row r="202">
      <c r="M202" s="116">
        <v>44581.0</v>
      </c>
      <c r="N202" s="55">
        <f>AVERAGE('Historical Data Daily'!E193:E202)</f>
        <v>120.7649995</v>
      </c>
      <c r="O202" s="55">
        <f>STDEV('Historical Data Daily'!E193:E202)</f>
        <v>1.491652516</v>
      </c>
      <c r="P202" s="49">
        <f>('Historical Data Daily'!E202-P201)*'Historical Data Daily'!$S$13 + P201</f>
        <v>118.9457975</v>
      </c>
      <c r="Q202" s="49">
        <f>('Historical Data Daily'!F202-Q201)*'Historical Data Daily'!$S$12 + Q201</f>
        <v>119.5476087</v>
      </c>
      <c r="R202" s="49">
        <f t="shared" si="1"/>
        <v>0.6018112057</v>
      </c>
      <c r="S202" s="49">
        <f>(R202-S201)*'Historical Data Daily'!$S$14 + S201</f>
        <v>0.0195334546</v>
      </c>
      <c r="T202" s="49">
        <f t="shared" si="2"/>
        <v>0.5822777511</v>
      </c>
      <c r="U202" s="65">
        <f t="shared" si="3"/>
        <v>123.7483045</v>
      </c>
      <c r="V202" s="65">
        <f t="shared" si="4"/>
        <v>117.7816945</v>
      </c>
    </row>
    <row r="203">
      <c r="M203" s="116">
        <v>44582.0</v>
      </c>
      <c r="N203" s="55">
        <f>AVERAGE('Historical Data Daily'!E194:E203)</f>
        <v>120.2849992</v>
      </c>
      <c r="O203" s="55">
        <f>STDEV('Historical Data Daily'!E194:E203)</f>
        <v>1.716108558</v>
      </c>
      <c r="P203" s="49">
        <f>('Historical Data Daily'!E203-P202)*'Historical Data Daily'!$S$13 + P202</f>
        <v>118.8349975</v>
      </c>
      <c r="Q203" s="49">
        <f>('Historical Data Daily'!F203-Q202)*'Historical Data Daily'!$S$12 + Q202</f>
        <v>119.2248992</v>
      </c>
      <c r="R203" s="49">
        <f t="shared" si="1"/>
        <v>0.3899017466</v>
      </c>
      <c r="S203" s="49">
        <f>(R203-S202)*'Historical Data Daily'!$S$14 + S202</f>
        <v>0.09360711299</v>
      </c>
      <c r="T203" s="49">
        <f t="shared" si="2"/>
        <v>0.2962946336</v>
      </c>
      <c r="U203" s="65">
        <f t="shared" si="3"/>
        <v>123.7172163</v>
      </c>
      <c r="V203" s="65">
        <f t="shared" si="4"/>
        <v>116.8527821</v>
      </c>
    </row>
    <row r="204">
      <c r="M204" s="116">
        <v>44585.0</v>
      </c>
      <c r="N204" s="55">
        <f>AVERAGE('Historical Data Daily'!E195:E204)</f>
        <v>119.2549988</v>
      </c>
      <c r="O204" s="55">
        <f>STDEV('Historical Data Daily'!E195:E204)</f>
        <v>2.853209787</v>
      </c>
      <c r="P204" s="49">
        <f>('Historical Data Daily'!E204-P203)*'Historical Data Daily'!$S$13 + P203</f>
        <v>118.3546272</v>
      </c>
      <c r="Q204" s="49">
        <f>('Historical Data Daily'!F204-Q203)*'Historical Data Daily'!$S$12 + Q203</f>
        <v>118.1672221</v>
      </c>
      <c r="R204" s="49">
        <f t="shared" si="1"/>
        <v>-0.1874050348</v>
      </c>
      <c r="S204" s="49">
        <f>(R204-S203)*'Historical Data Daily'!$S$14 + S203</f>
        <v>0.03740468344</v>
      </c>
      <c r="T204" s="49">
        <f t="shared" si="2"/>
        <v>-0.2248097182</v>
      </c>
      <c r="U204" s="65">
        <f t="shared" si="3"/>
        <v>124.9614184</v>
      </c>
      <c r="V204" s="65">
        <f t="shared" si="4"/>
        <v>113.5485792</v>
      </c>
    </row>
    <row r="205">
      <c r="M205" s="116">
        <v>44586.0</v>
      </c>
      <c r="N205" s="55">
        <f>AVERAGE('Historical Data Daily'!E196:E205)</f>
        <v>118.7949989</v>
      </c>
      <c r="O205" s="55">
        <f>STDEV('Historical Data Daily'!E196:E205)</f>
        <v>3.219337697</v>
      </c>
      <c r="P205" s="49">
        <f>('Historical Data Daily'!E205-P204)*'Historical Data Daily'!$S$13 + P204</f>
        <v>118.0728032</v>
      </c>
      <c r="Q205" s="49">
        <f>('Historical Data Daily'!F205-Q204)*'Historical Data Daily'!$S$12 + Q204</f>
        <v>117.6107269</v>
      </c>
      <c r="R205" s="49">
        <f t="shared" si="1"/>
        <v>-0.4620762733</v>
      </c>
      <c r="S205" s="49">
        <f>(R205-S204)*'Historical Data Daily'!$S$14 + S204</f>
        <v>-0.06249150791</v>
      </c>
      <c r="T205" s="49">
        <f t="shared" si="2"/>
        <v>-0.3995847654</v>
      </c>
      <c r="U205" s="65">
        <f t="shared" si="3"/>
        <v>125.2336743</v>
      </c>
      <c r="V205" s="65">
        <f t="shared" si="4"/>
        <v>112.3563235</v>
      </c>
    </row>
    <row r="206">
      <c r="M206" s="116">
        <v>44588.0</v>
      </c>
      <c r="N206" s="55">
        <f>AVERAGE('Historical Data Daily'!E197:E206)</f>
        <v>118.0499992</v>
      </c>
      <c r="O206" s="55">
        <f>STDEV('Historical Data Daily'!E197:E206)</f>
        <v>3.629661216</v>
      </c>
      <c r="P206" s="49">
        <f>('Historical Data Daily'!E206-P205)*'Historical Data Daily'!$S$13 + P205</f>
        <v>117.69704</v>
      </c>
      <c r="Q206" s="49">
        <f>('Historical Data Daily'!F206-Q205)*'Historical Data Daily'!$S$12 + Q205</f>
        <v>116.9013843</v>
      </c>
      <c r="R206" s="49">
        <f t="shared" si="1"/>
        <v>-0.7956556736</v>
      </c>
      <c r="S206" s="49">
        <f>(R206-S205)*'Historical Data Daily'!$S$14 + S205</f>
        <v>-0.2091243411</v>
      </c>
      <c r="T206" s="49">
        <f t="shared" si="2"/>
        <v>-0.5865313326</v>
      </c>
      <c r="U206" s="65">
        <f t="shared" si="3"/>
        <v>125.3093216</v>
      </c>
      <c r="V206" s="65">
        <f t="shared" si="4"/>
        <v>110.7906768</v>
      </c>
    </row>
    <row r="207">
      <c r="M207" s="116">
        <v>44589.0</v>
      </c>
      <c r="N207" s="55">
        <f>AVERAGE('Historical Data Daily'!E198:E207)</f>
        <v>117.2999992</v>
      </c>
      <c r="O207" s="55">
        <f>STDEV('Historical Data Daily'!E198:E207)</f>
        <v>3.680956969</v>
      </c>
      <c r="P207" s="49">
        <f>('Historical Data Daily'!E207-P206)*'Historical Data Daily'!$S$13 + P206</f>
        <v>117.4009627</v>
      </c>
      <c r="Q207" s="49">
        <f>('Historical Data Daily'!F207-Q206)*'Historical Data Daily'!$S$12 + Q206</f>
        <v>116.4088632</v>
      </c>
      <c r="R207" s="49">
        <f t="shared" si="1"/>
        <v>-0.992099538</v>
      </c>
      <c r="S207" s="49">
        <f>(R207-S206)*'Historical Data Daily'!$S$14 + S206</f>
        <v>-0.3657193804</v>
      </c>
      <c r="T207" s="49">
        <f t="shared" si="2"/>
        <v>-0.6263801575</v>
      </c>
      <c r="U207" s="65">
        <f t="shared" si="3"/>
        <v>124.6619131</v>
      </c>
      <c r="V207" s="65">
        <f t="shared" si="4"/>
        <v>109.9380853</v>
      </c>
    </row>
    <row r="208">
      <c r="M208" s="116">
        <v>44592.0</v>
      </c>
      <c r="N208" s="55">
        <f>AVERAGE('Historical Data Daily'!E199:E208)</f>
        <v>116.2399986</v>
      </c>
      <c r="O208" s="55">
        <f>STDEV('Historical Data Daily'!E199:E208)</f>
        <v>4.138826898</v>
      </c>
      <c r="P208" s="49">
        <f>('Historical Data Daily'!E208-P207)*'Historical Data Daily'!$S$13 + P207</f>
        <v>116.8490393</v>
      </c>
      <c r="Q208" s="49">
        <f>('Historical Data Daily'!F208-Q207)*'Historical Data Daily'!$S$12 + Q207</f>
        <v>115.4151914</v>
      </c>
      <c r="R208" s="49">
        <f t="shared" si="1"/>
        <v>-1.43384787</v>
      </c>
      <c r="S208" s="49">
        <f>(R208-S207)*'Historical Data Daily'!$S$14 + S207</f>
        <v>-0.5793450784</v>
      </c>
      <c r="T208" s="49">
        <f t="shared" si="2"/>
        <v>-0.8545027917</v>
      </c>
      <c r="U208" s="65">
        <f t="shared" si="3"/>
        <v>124.5176524</v>
      </c>
      <c r="V208" s="65">
        <f t="shared" si="4"/>
        <v>107.9623448</v>
      </c>
    </row>
    <row r="209">
      <c r="M209" s="116">
        <v>44593.0</v>
      </c>
      <c r="N209" s="55">
        <f>AVERAGE('Historical Data Daily'!E200:E209)</f>
        <v>114.919999</v>
      </c>
      <c r="O209" s="55">
        <f>STDEV('Historical Data Daily'!E200:E209)</f>
        <v>3.798844393</v>
      </c>
      <c r="P209" s="49">
        <f>('Historical Data Daily'!E209-P208)*'Historical Data Daily'!$S$13 + P208</f>
        <v>116.3342958</v>
      </c>
      <c r="Q209" s="49">
        <f>('Historical Data Daily'!F209-Q208)*'Historical Data Daily'!$S$12 + Q208</f>
        <v>114.5667008</v>
      </c>
      <c r="R209" s="49">
        <f t="shared" si="1"/>
        <v>-1.767595049</v>
      </c>
      <c r="S209" s="49">
        <f>(R209-S208)*'Historical Data Daily'!$S$14 + S208</f>
        <v>-0.8169950725</v>
      </c>
      <c r="T209" s="49">
        <f t="shared" si="2"/>
        <v>-0.9505999765</v>
      </c>
      <c r="U209" s="65">
        <f t="shared" si="3"/>
        <v>122.5176878</v>
      </c>
      <c r="V209" s="65">
        <f t="shared" si="4"/>
        <v>107.3223102</v>
      </c>
    </row>
    <row r="210">
      <c r="M210" s="116">
        <v>44594.0</v>
      </c>
      <c r="N210" s="55">
        <f>AVERAGE('Historical Data Daily'!E201:E210)</f>
        <v>114.7349991</v>
      </c>
      <c r="O210" s="55">
        <f>STDEV('Historical Data Daily'!E201:E210)</f>
        <v>3.624533871</v>
      </c>
      <c r="P210" s="49">
        <f>('Historical Data Daily'!E210-P209)*'Historical Data Daily'!$S$13 + P209</f>
        <v>116.3873112</v>
      </c>
      <c r="Q210" s="49">
        <f>('Historical Data Daily'!F210-Q209)*'Historical Data Daily'!$S$12 + Q209</f>
        <v>114.9487473</v>
      </c>
      <c r="R210" s="49">
        <f t="shared" si="1"/>
        <v>-1.438563898</v>
      </c>
      <c r="S210" s="49">
        <f>(R210-S209)*'Historical Data Daily'!$S$14 + S209</f>
        <v>-0.9413088376</v>
      </c>
      <c r="T210" s="49">
        <f t="shared" si="2"/>
        <v>-0.4972550605</v>
      </c>
      <c r="U210" s="65">
        <f t="shared" si="3"/>
        <v>121.9840668</v>
      </c>
      <c r="V210" s="65">
        <f t="shared" si="4"/>
        <v>107.4859314</v>
      </c>
    </row>
    <row r="211">
      <c r="M211" s="116">
        <v>44595.0</v>
      </c>
      <c r="N211" s="55">
        <f>AVERAGE('Historical Data Daily'!E202:E211)</f>
        <v>114.2749992</v>
      </c>
      <c r="O211" s="55">
        <f>STDEV('Historical Data Daily'!E202:E211)</f>
        <v>3.230088277</v>
      </c>
      <c r="P211" s="49">
        <f>('Historical Data Daily'!E211-P210)*'Historical Data Daily'!$S$13 + P210</f>
        <v>116.2734361</v>
      </c>
      <c r="Q211" s="49">
        <f>('Historical Data Daily'!F211-Q210)*'Historical Data Daily'!$S$12 + Q210</f>
        <v>114.9335551</v>
      </c>
      <c r="R211" s="49">
        <f t="shared" si="1"/>
        <v>-1.339881043</v>
      </c>
      <c r="S211" s="49">
        <f>(R211-S210)*'Historical Data Daily'!$S$14 + S210</f>
        <v>-1.021023279</v>
      </c>
      <c r="T211" s="49">
        <f t="shared" si="2"/>
        <v>-0.3188577644</v>
      </c>
      <c r="U211" s="65">
        <f t="shared" si="3"/>
        <v>120.7351758</v>
      </c>
      <c r="V211" s="65">
        <f t="shared" si="4"/>
        <v>107.8148226</v>
      </c>
    </row>
    <row r="212">
      <c r="M212" s="116">
        <v>44596.0</v>
      </c>
      <c r="N212" s="55">
        <f>AVERAGE('Historical Data Daily'!E203:E212)</f>
        <v>113.9149993</v>
      </c>
      <c r="O212" s="55">
        <f>STDEV('Historical Data Daily'!E203:E212)</f>
        <v>2.681319186</v>
      </c>
      <c r="P212" s="49">
        <f>('Historical Data Daily'!E212-P211)*'Historical Data Daily'!$S$13 + P211</f>
        <v>116.2791074</v>
      </c>
      <c r="Q212" s="49">
        <f>('Historical Data Daily'!F212-Q211)*'Historical Data Daily'!$S$12 + Q211</f>
        <v>115.1514694</v>
      </c>
      <c r="R212" s="49">
        <f t="shared" si="1"/>
        <v>-1.127637997</v>
      </c>
      <c r="S212" s="49">
        <f>(R212-S211)*'Historical Data Daily'!$S$14 + S211</f>
        <v>-1.042346222</v>
      </c>
      <c r="T212" s="49">
        <f t="shared" si="2"/>
        <v>-0.08529177442</v>
      </c>
      <c r="U212" s="65">
        <f t="shared" si="3"/>
        <v>119.2776377</v>
      </c>
      <c r="V212" s="65">
        <f t="shared" si="4"/>
        <v>108.5523609</v>
      </c>
    </row>
    <row r="213">
      <c r="M213" s="116">
        <v>44599.0</v>
      </c>
      <c r="N213" s="55">
        <f>AVERAGE('Historical Data Daily'!E204:E213)</f>
        <v>113.6299994</v>
      </c>
      <c r="O213" s="55">
        <f>STDEV('Historical Data Daily'!E204:E213)</f>
        <v>2.400602199</v>
      </c>
      <c r="P213" s="49">
        <f>('Historical Data Daily'!E213-P212)*'Historical Data Daily'!$S$13 + P212</f>
        <v>116.1547289</v>
      </c>
      <c r="Q213" s="49">
        <f>('Historical Data Daily'!F213-Q212)*'Historical Data Daily'!$S$12 + Q212</f>
        <v>115.0666276</v>
      </c>
      <c r="R213" s="49">
        <f t="shared" si="1"/>
        <v>-1.088101274</v>
      </c>
      <c r="S213" s="49">
        <f>(R213-S212)*'Historical Data Daily'!$S$14 + S212</f>
        <v>-1.051497233</v>
      </c>
      <c r="T213" s="49">
        <f t="shared" si="2"/>
        <v>-0.03660404119</v>
      </c>
      <c r="U213" s="65">
        <f t="shared" si="3"/>
        <v>118.4312038</v>
      </c>
      <c r="V213" s="65">
        <f t="shared" si="4"/>
        <v>108.828795</v>
      </c>
    </row>
    <row r="214">
      <c r="M214" s="116">
        <v>44600.0</v>
      </c>
      <c r="N214" s="55">
        <f>AVERAGE('Historical Data Daily'!E205:E214)</f>
        <v>113.7249999</v>
      </c>
      <c r="O214" s="55">
        <f>STDEV('Historical Data Daily'!E205:E214)</f>
        <v>2.36281991</v>
      </c>
      <c r="P214" s="49">
        <f>('Historical Data Daily'!E214-P213)*'Historical Data Daily'!$S$13 + P213</f>
        <v>115.9432677</v>
      </c>
      <c r="Q214" s="49">
        <f>('Historical Data Daily'!F214-Q213)*'Historical Data Daily'!$S$12 + Q213</f>
        <v>114.7948392</v>
      </c>
      <c r="R214" s="49">
        <f t="shared" si="1"/>
        <v>-1.148428499</v>
      </c>
      <c r="S214" s="49">
        <f>(R214-S213)*'Historical Data Daily'!$S$14 + S213</f>
        <v>-1.070883486</v>
      </c>
      <c r="T214" s="49">
        <f t="shared" si="2"/>
        <v>-0.07754501323</v>
      </c>
      <c r="U214" s="65">
        <f t="shared" si="3"/>
        <v>118.4506397</v>
      </c>
      <c r="V214" s="65">
        <f t="shared" si="4"/>
        <v>108.9993601</v>
      </c>
    </row>
    <row r="215">
      <c r="M215" s="116">
        <v>44601.0</v>
      </c>
      <c r="N215" s="55">
        <f>AVERAGE('Historical Data Daily'!E206:E215)</f>
        <v>113.7849998</v>
      </c>
      <c r="O215" s="55">
        <f>STDEV('Historical Data Daily'!E206:E215)</f>
        <v>2.393515832</v>
      </c>
      <c r="P215" s="49">
        <f>('Historical Data Daily'!E215-P214)*'Historical Data Daily'!$S$13 + P214</f>
        <v>115.8845073</v>
      </c>
      <c r="Q215" s="49">
        <f>('Historical Data Daily'!F215-Q214)*'Historical Data Daily'!$S$12 + Q214</f>
        <v>114.8494796</v>
      </c>
      <c r="R215" s="49">
        <f t="shared" si="1"/>
        <v>-1.035027647</v>
      </c>
      <c r="S215" s="49">
        <f>(R215-S214)*'Historical Data Daily'!$S$14 + S214</f>
        <v>-1.063712318</v>
      </c>
      <c r="T215" s="49">
        <f t="shared" si="2"/>
        <v>0.02868467095</v>
      </c>
      <c r="U215" s="65">
        <f t="shared" si="3"/>
        <v>118.5720315</v>
      </c>
      <c r="V215" s="65">
        <f t="shared" si="4"/>
        <v>108.9979681</v>
      </c>
    </row>
    <row r="216">
      <c r="J216" s="118" t="s">
        <v>563</v>
      </c>
      <c r="M216" s="116">
        <v>44602.0</v>
      </c>
      <c r="N216" s="55">
        <f>AVERAGE('Historical Data Daily'!E207:E216)</f>
        <v>113.9699996</v>
      </c>
      <c r="O216" s="55">
        <f>STDEV('Historical Data Daily'!E207:E216)</f>
        <v>2.397591605</v>
      </c>
      <c r="P216" s="49">
        <f>('Historical Data Daily'!E216-P215)*'Historical Data Daily'!$S$13 + P215</f>
        <v>115.807877</v>
      </c>
      <c r="Q216" s="49">
        <f>('Historical Data Daily'!F216-Q215)*'Historical Data Daily'!$S$12 + Q215</f>
        <v>114.8495594</v>
      </c>
      <c r="R216" s="49">
        <f t="shared" si="1"/>
        <v>-0.9583175821</v>
      </c>
      <c r="S216" s="49">
        <f>(R216-S215)*'Historical Data Daily'!$S$14 + S215</f>
        <v>-1.042633371</v>
      </c>
      <c r="T216" s="49">
        <f t="shared" si="2"/>
        <v>0.08431578888</v>
      </c>
      <c r="U216" s="65">
        <f t="shared" si="3"/>
        <v>118.7651828</v>
      </c>
      <c r="V216" s="65">
        <f t="shared" si="4"/>
        <v>109.1748164</v>
      </c>
    </row>
    <row r="217">
      <c r="M217" s="116">
        <v>44603.0</v>
      </c>
      <c r="N217" s="55">
        <f>AVERAGE('Historical Data Daily'!E208:E217)</f>
        <v>113.8400001</v>
      </c>
      <c r="O217" s="55">
        <f>STDEV('Historical Data Daily'!E208:E217)</f>
        <v>2.448559711</v>
      </c>
      <c r="P217" s="49">
        <f>('Historical Data Daily'!E217-P216)*'Historical Data Daily'!$S$13 + P216</f>
        <v>115.5554418</v>
      </c>
      <c r="Q217" s="49">
        <f>('Historical Data Daily'!F217-Q216)*'Historical Data Daily'!$S$12 + Q216</f>
        <v>114.4727044</v>
      </c>
      <c r="R217" s="49">
        <f t="shared" si="1"/>
        <v>-1.082737382</v>
      </c>
      <c r="S217" s="49">
        <f>(R217-S216)*'Historical Data Daily'!$S$14 + S216</f>
        <v>-1.050654173</v>
      </c>
      <c r="T217" s="49">
        <f t="shared" si="2"/>
        <v>-0.0320832088</v>
      </c>
      <c r="U217" s="65">
        <f t="shared" si="3"/>
        <v>118.7371195</v>
      </c>
      <c r="V217" s="65">
        <f t="shared" si="4"/>
        <v>108.9428807</v>
      </c>
    </row>
    <row r="218">
      <c r="M218" s="116">
        <v>44606.0</v>
      </c>
      <c r="N218" s="55">
        <f>AVERAGE('Historical Data Daily'!E209:E218)</f>
        <v>113.4200004</v>
      </c>
      <c r="O218" s="55">
        <f>STDEV('Historical Data Daily'!E209:E218)</f>
        <v>3.37492357</v>
      </c>
      <c r="P218" s="49">
        <f>('Historical Data Daily'!E218-P217)*'Historical Data Daily'!$S$13 + P217</f>
        <v>114.8291128</v>
      </c>
      <c r="Q218" s="49">
        <f>('Historical Data Daily'!F218-Q217)*'Historical Data Daily'!$S$12 + Q217</f>
        <v>113.1307499</v>
      </c>
      <c r="R218" s="49">
        <f t="shared" si="1"/>
        <v>-1.698362885</v>
      </c>
      <c r="S218" s="49">
        <f>(R218-S217)*'Historical Data Daily'!$S$14 + S217</f>
        <v>-1.180195915</v>
      </c>
      <c r="T218" s="49">
        <f t="shared" si="2"/>
        <v>-0.5181669692</v>
      </c>
      <c r="U218" s="65">
        <f t="shared" si="3"/>
        <v>120.1698475</v>
      </c>
      <c r="V218" s="65">
        <f t="shared" si="4"/>
        <v>106.6701533</v>
      </c>
    </row>
    <row r="219">
      <c r="M219" s="116">
        <v>44607.0</v>
      </c>
      <c r="N219" s="55">
        <f>AVERAGE('Historical Data Daily'!E210:E219)</f>
        <v>113.1499999</v>
      </c>
      <c r="O219" s="55">
        <f>STDEV('Historical Data Daily'!E210:E219)</f>
        <v>3.772414977</v>
      </c>
      <c r="P219" s="49">
        <f>('Historical Data Daily'!E219-P218)*'Historical Data Daily'!$S$13 + P218</f>
        <v>114.2639931</v>
      </c>
      <c r="Q219" s="49">
        <f>('Historical Data Daily'!F219-Q218)*'Historical Data Daily'!$S$12 + Q218</f>
        <v>112.2183264</v>
      </c>
      <c r="R219" s="49">
        <f t="shared" si="1"/>
        <v>-2.045666719</v>
      </c>
      <c r="S219" s="49">
        <f>(R219-S218)*'Historical Data Daily'!$S$14 + S218</f>
        <v>-1.353290076</v>
      </c>
      <c r="T219" s="49">
        <f t="shared" si="2"/>
        <v>-0.6923766425</v>
      </c>
      <c r="U219" s="65">
        <f t="shared" si="3"/>
        <v>120.6948299</v>
      </c>
      <c r="V219" s="65">
        <f t="shared" si="4"/>
        <v>105.6051699</v>
      </c>
    </row>
    <row r="220">
      <c r="M220" s="116">
        <v>44608.0</v>
      </c>
      <c r="N220" s="55">
        <f>AVERAGE('Historical Data Daily'!E211:E220)</f>
        <v>112.1349998</v>
      </c>
      <c r="O220" s="55">
        <f>STDEV('Historical Data Daily'!E211:E220)</f>
        <v>3.966949995</v>
      </c>
      <c r="P220" s="49">
        <f>('Historical Data Daily'!E220-P219)*'Historical Data Daily'!$S$13 + P219</f>
        <v>113.7185123</v>
      </c>
      <c r="Q220" s="49">
        <f>('Historical Data Daily'!F220-Q219)*'Historical Data Daily'!$S$12 + Q219</f>
        <v>111.4001226</v>
      </c>
      <c r="R220" s="49">
        <f t="shared" si="1"/>
        <v>-2.318389646</v>
      </c>
      <c r="S220" s="49">
        <f>(R220-S219)*'Historical Data Daily'!$S$14 + S219</f>
        <v>-1.54630999</v>
      </c>
      <c r="T220" s="49">
        <f t="shared" si="2"/>
        <v>-0.7720796557</v>
      </c>
      <c r="U220" s="65">
        <f t="shared" si="3"/>
        <v>120.0688998</v>
      </c>
      <c r="V220" s="65">
        <f t="shared" si="4"/>
        <v>104.2010998</v>
      </c>
    </row>
    <row r="221">
      <c r="M221" s="116">
        <v>44609.0</v>
      </c>
      <c r="N221" s="55">
        <f>AVERAGE('Historical Data Daily'!E212:E221)</f>
        <v>111.3050003</v>
      </c>
      <c r="O221" s="55">
        <f>STDEV('Historical Data Daily'!E212:E221)</f>
        <v>4.19738295</v>
      </c>
      <c r="P221" s="49">
        <f>('Historical Data Daily'!E221-P220)*'Historical Data Daily'!$S$13 + P220</f>
        <v>113.1875116</v>
      </c>
      <c r="Q221" s="49">
        <f>('Historical Data Daily'!F221-Q220)*'Historical Data Daily'!$S$12 + Q220</f>
        <v>110.6539504</v>
      </c>
      <c r="R221" s="49">
        <f t="shared" si="1"/>
        <v>-2.533561208</v>
      </c>
      <c r="S221" s="49">
        <f>(R221-S220)*'Historical Data Daily'!$S$14 + S220</f>
        <v>-1.743760234</v>
      </c>
      <c r="T221" s="49">
        <f t="shared" si="2"/>
        <v>-0.7898009745</v>
      </c>
      <c r="U221" s="65">
        <f t="shared" si="3"/>
        <v>119.6997662</v>
      </c>
      <c r="V221" s="65">
        <f t="shared" si="4"/>
        <v>102.9102344</v>
      </c>
    </row>
    <row r="222">
      <c r="M222" s="116">
        <v>44610.0</v>
      </c>
      <c r="N222" s="55">
        <f>AVERAGE('Historical Data Daily'!E213:E222)</f>
        <v>110.2600007</v>
      </c>
      <c r="O222" s="55">
        <f>STDEV('Historical Data Daily'!E213:E222)</f>
        <v>4.101544098</v>
      </c>
      <c r="P222" s="49">
        <f>('Historical Data Daily'!E222-P221)*'Historical Data Daily'!$S$13 + P221</f>
        <v>112.647696</v>
      </c>
      <c r="Q222" s="49">
        <f>('Historical Data Daily'!F222-Q221)*'Historical Data Daily'!$S$12 + Q221</f>
        <v>109.9225737</v>
      </c>
      <c r="R222" s="49">
        <f t="shared" si="1"/>
        <v>-2.725122356</v>
      </c>
      <c r="S222" s="49">
        <f>(R222-S221)*'Historical Data Daily'!$S$14 + S221</f>
        <v>-1.940032658</v>
      </c>
      <c r="T222" s="49">
        <f t="shared" si="2"/>
        <v>-0.7850896977</v>
      </c>
      <c r="U222" s="65">
        <f t="shared" si="3"/>
        <v>118.4630889</v>
      </c>
      <c r="V222" s="65">
        <f t="shared" si="4"/>
        <v>102.0569125</v>
      </c>
    </row>
    <row r="223">
      <c r="M223" s="116">
        <v>44613.0</v>
      </c>
      <c r="N223" s="55">
        <f>AVERAGE('Historical Data Daily'!E214:E223)</f>
        <v>108.9800012</v>
      </c>
      <c r="O223" s="55">
        <f>STDEV('Historical Data Daily'!E214:E223)</f>
        <v>4.56746919</v>
      </c>
      <c r="P223" s="49">
        <f>('Historical Data Daily'!E223-P222)*'Historical Data Daily'!$S$13 + P222</f>
        <v>111.8441632</v>
      </c>
      <c r="Q223" s="49">
        <f>('Historical Data Daily'!F223-Q222)*'Historical Data Daily'!$S$12 + Q222</f>
        <v>108.6729474</v>
      </c>
      <c r="R223" s="49">
        <f t="shared" si="1"/>
        <v>-3.171215798</v>
      </c>
      <c r="S223" s="49">
        <f>(R223-S222)*'Historical Data Daily'!$S$14 + S222</f>
        <v>-2.186269286</v>
      </c>
      <c r="T223" s="49">
        <f t="shared" si="2"/>
        <v>-0.9849465118</v>
      </c>
      <c r="U223" s="65">
        <f t="shared" si="3"/>
        <v>118.1149396</v>
      </c>
      <c r="V223" s="65">
        <f t="shared" si="4"/>
        <v>99.84506282</v>
      </c>
    </row>
    <row r="224">
      <c r="M224" s="116">
        <v>44614.0</v>
      </c>
      <c r="N224" s="55">
        <f>AVERAGE('Historical Data Daily'!E215:E224)</f>
        <v>107.6400011</v>
      </c>
      <c r="O224" s="55">
        <f>STDEV('Historical Data Daily'!E215:E224)</f>
        <v>5.094484386</v>
      </c>
      <c r="P224" s="49">
        <f>('Historical Data Daily'!E224-P223)*'Historical Data Daily'!$S$13 + P223</f>
        <v>110.9594105</v>
      </c>
      <c r="Q224" s="49">
        <f>('Historical Data Daily'!F224-Q223)*'Historical Data Daily'!$S$12 + Q223</f>
        <v>107.3232635</v>
      </c>
      <c r="R224" s="49">
        <f t="shared" si="1"/>
        <v>-3.636147027</v>
      </c>
      <c r="S224" s="49">
        <f>(R224-S223)*'Historical Data Daily'!$S$14 + S223</f>
        <v>-2.476244834</v>
      </c>
      <c r="T224" s="49">
        <f t="shared" si="2"/>
        <v>-1.159902193</v>
      </c>
      <c r="U224" s="65">
        <f t="shared" si="3"/>
        <v>117.8289699</v>
      </c>
      <c r="V224" s="65">
        <f t="shared" si="4"/>
        <v>97.45103233</v>
      </c>
    </row>
    <row r="225">
      <c r="M225" s="116">
        <v>44615.0</v>
      </c>
      <c r="N225" s="55">
        <f>AVERAGE('Historical Data Daily'!E216:E225)</f>
        <v>106.1550012</v>
      </c>
      <c r="O225" s="55">
        <f>STDEV('Historical Data Daily'!E216:E225)</f>
        <v>4.81902655</v>
      </c>
      <c r="P225" s="49">
        <f>('Historical Data Daily'!E225-P224)*'Historical Data Daily'!$S$13 + P224</f>
        <v>110.1698248</v>
      </c>
      <c r="Q225" s="49">
        <f>('Historical Data Daily'!F225-Q224)*'Historical Data Daily'!$S$12 + Q224</f>
        <v>106.2427619</v>
      </c>
      <c r="R225" s="49">
        <f t="shared" si="1"/>
        <v>-3.927062901</v>
      </c>
      <c r="S225" s="49">
        <f>(R225-S224)*'Historical Data Daily'!$S$14 + S224</f>
        <v>-2.766408448</v>
      </c>
      <c r="T225" s="49">
        <f t="shared" si="2"/>
        <v>-1.160654454</v>
      </c>
      <c r="U225" s="65">
        <f t="shared" si="3"/>
        <v>115.7930543</v>
      </c>
      <c r="V225" s="65">
        <f t="shared" si="4"/>
        <v>96.5169481</v>
      </c>
    </row>
    <row r="226">
      <c r="M226" s="116">
        <v>44616.0</v>
      </c>
      <c r="N226" s="55">
        <f>AVERAGE('Historical Data Daily'!E217:E226)</f>
        <v>104.2250017</v>
      </c>
      <c r="O226" s="55">
        <f>STDEV('Historical Data Daily'!E217:E226)</f>
        <v>4.814574964</v>
      </c>
      <c r="P226" s="49">
        <f>('Historical Data Daily'!E226-P225)*'Historical Data Daily'!$S$13 + P225</f>
        <v>109.086875</v>
      </c>
      <c r="Q226" s="49">
        <f>('Historical Data Daily'!F226-Q225)*'Historical Data Daily'!$S$12 + Q225</f>
        <v>104.5977221</v>
      </c>
      <c r="R226" s="49">
        <f t="shared" si="1"/>
        <v>-4.489152969</v>
      </c>
      <c r="S226" s="49">
        <f>(R226-S225)*'Historical Data Daily'!$S$14 + S225</f>
        <v>-3.110957352</v>
      </c>
      <c r="T226" s="49">
        <f t="shared" si="2"/>
        <v>-1.378195617</v>
      </c>
      <c r="U226" s="65">
        <f t="shared" si="3"/>
        <v>113.8541516</v>
      </c>
      <c r="V226" s="65">
        <f t="shared" si="4"/>
        <v>94.59585177</v>
      </c>
    </row>
    <row r="227">
      <c r="M227" s="116">
        <v>44617.0</v>
      </c>
      <c r="N227" s="55">
        <f>AVERAGE('Historical Data Daily'!E218:E227)</f>
        <v>102.9500017</v>
      </c>
      <c r="O227" s="55">
        <f>STDEV('Historical Data Daily'!E218:E227)</f>
        <v>4.034089889</v>
      </c>
      <c r="P227" s="49">
        <f>('Historical Data Daily'!E227-P226)*'Historical Data Daily'!$S$13 + P226</f>
        <v>108.3878474</v>
      </c>
      <c r="Q227" s="49">
        <f>('Historical Data Daily'!F227-Q226)*'Historical Data Daily'!$S$12 + Q226</f>
        <v>103.8365344</v>
      </c>
      <c r="R227" s="49">
        <f t="shared" si="1"/>
        <v>-4.55131304</v>
      </c>
      <c r="S227" s="49">
        <f>(R227-S226)*'Historical Data Daily'!$S$14 + S226</f>
        <v>-3.399028489</v>
      </c>
      <c r="T227" s="49">
        <f t="shared" si="2"/>
        <v>-1.15228455</v>
      </c>
      <c r="U227" s="65">
        <f t="shared" si="3"/>
        <v>111.0181815</v>
      </c>
      <c r="V227" s="65">
        <f t="shared" si="4"/>
        <v>94.88182192</v>
      </c>
    </row>
    <row r="228">
      <c r="M228" s="116">
        <v>44620.0</v>
      </c>
      <c r="N228" s="55">
        <f>AVERAGE('Historical Data Daily'!E219:E228)</f>
        <v>102.4250017</v>
      </c>
      <c r="O228" s="55">
        <f>STDEV('Historical Data Daily'!E219:E228)</f>
        <v>3.97032323</v>
      </c>
      <c r="P228" s="49">
        <f>('Historical Data Daily'!E228-P227)*'Historical Data Daily'!$S$13 + P227</f>
        <v>107.8035624</v>
      </c>
      <c r="Q228" s="49">
        <f>('Historical Data Daily'!F228-Q227)*'Historical Data Daily'!$S$12 + Q227</f>
        <v>103.3232214</v>
      </c>
      <c r="R228" s="49">
        <f t="shared" si="1"/>
        <v>-4.480341026</v>
      </c>
      <c r="S228" s="49">
        <f>(R228-S227)*'Historical Data Daily'!$S$14 + S227</f>
        <v>-3.615290997</v>
      </c>
      <c r="T228" s="49">
        <f t="shared" si="2"/>
        <v>-0.8650500294</v>
      </c>
      <c r="U228" s="65">
        <f t="shared" si="3"/>
        <v>110.3656482</v>
      </c>
      <c r="V228" s="65">
        <f t="shared" si="4"/>
        <v>94.48435524</v>
      </c>
    </row>
    <row r="229">
      <c r="M229" s="116">
        <v>44622.0</v>
      </c>
      <c r="N229" s="55">
        <f>AVERAGE('Historical Data Daily'!E220:E229)</f>
        <v>101.6200022</v>
      </c>
      <c r="O229" s="55">
        <f>STDEV('Historical Data Daily'!E220:E229)</f>
        <v>3.701591248</v>
      </c>
      <c r="P229" s="49">
        <f>('Historical Data Daily'!E229-P228)*'Historical Data Daily'!$S$13 + P228</f>
        <v>107.1625579</v>
      </c>
      <c r="Q229" s="49">
        <f>('Historical Data Daily'!F229-Q228)*'Historical Data Daily'!$S$12 + Q228</f>
        <v>102.6811876</v>
      </c>
      <c r="R229" s="49">
        <f t="shared" si="1"/>
        <v>-4.481370303</v>
      </c>
      <c r="S229" s="49">
        <f>(R229-S228)*'Historical Data Daily'!$S$14 + S228</f>
        <v>-3.788506858</v>
      </c>
      <c r="T229" s="49">
        <f t="shared" si="2"/>
        <v>-0.692863445</v>
      </c>
      <c r="U229" s="65">
        <f t="shared" si="3"/>
        <v>109.0231847</v>
      </c>
      <c r="V229" s="65">
        <f t="shared" si="4"/>
        <v>94.2168197</v>
      </c>
    </row>
    <row r="230">
      <c r="M230" s="116">
        <v>44623.0</v>
      </c>
      <c r="N230" s="55">
        <f>AVERAGE('Historical Data Daily'!E221:E230)</f>
        <v>100.8750017</v>
      </c>
      <c r="O230" s="55">
        <f>STDEV('Historical Data Daily'!E221:E230)</f>
        <v>3.242020412</v>
      </c>
      <c r="P230" s="49">
        <f>('Historical Data Daily'!E230-P229)*'Historical Data Daily'!$S$13 + P229</f>
        <v>106.5912571</v>
      </c>
      <c r="Q230" s="49">
        <f>('Historical Data Daily'!F230-Q229)*'Historical Data Daily'!$S$12 + Q229</f>
        <v>102.1840814</v>
      </c>
      <c r="R230" s="49">
        <f t="shared" si="1"/>
        <v>-4.407175744</v>
      </c>
      <c r="S230" s="49">
        <f>(R230-S229)*'Historical Data Daily'!$S$14 + S229</f>
        <v>-3.912240635</v>
      </c>
      <c r="T230" s="49">
        <f t="shared" si="2"/>
        <v>-0.4949351091</v>
      </c>
      <c r="U230" s="65">
        <f t="shared" si="3"/>
        <v>107.3590425</v>
      </c>
      <c r="V230" s="65">
        <f t="shared" si="4"/>
        <v>94.39096088</v>
      </c>
    </row>
    <row r="231">
      <c r="M231" s="116">
        <v>44624.0</v>
      </c>
      <c r="N231" s="55">
        <f>AVERAGE('Historical Data Daily'!E222:E231)</f>
        <v>100.1300012</v>
      </c>
      <c r="O231" s="55">
        <f>STDEV('Historical Data Daily'!E222:E231)</f>
        <v>2.581795415</v>
      </c>
      <c r="P231" s="49">
        <f>('Historical Data Daily'!E231-P230)*'Historical Data Daily'!$S$13 + P230</f>
        <v>106.036349</v>
      </c>
      <c r="Q231" s="49">
        <f>('Historical Data Daily'!F231-Q230)*'Historical Data Daily'!$S$12 + Q230</f>
        <v>101.709607</v>
      </c>
      <c r="R231" s="49">
        <f t="shared" si="1"/>
        <v>-4.326742028</v>
      </c>
      <c r="S231" s="49">
        <f>(R231-S230)*'Historical Data Daily'!$S$14 + S230</f>
        <v>-3.995140914</v>
      </c>
      <c r="T231" s="49">
        <f t="shared" si="2"/>
        <v>-0.3316011139</v>
      </c>
      <c r="U231" s="65">
        <f t="shared" si="3"/>
        <v>105.293592</v>
      </c>
      <c r="V231" s="65">
        <f t="shared" si="4"/>
        <v>94.96641037</v>
      </c>
    </row>
    <row r="232">
      <c r="M232" s="116">
        <v>44627.0</v>
      </c>
      <c r="N232" s="55">
        <f>AVERAGE('Historical Data Daily'!E223:E232)</f>
        <v>99.2200013</v>
      </c>
      <c r="O232" s="55">
        <f>STDEV('Historical Data Daily'!E223:E232)</f>
        <v>1.810647173</v>
      </c>
      <c r="P232" s="49">
        <f>('Historical Data Daily'!E232-P231)*'Historical Data Daily'!$S$13 + P231</f>
        <v>105.3521753</v>
      </c>
      <c r="Q232" s="49">
        <f>('Historical Data Daily'!F232-Q231)*'Historical Data Daily'!$S$12 + Q231</f>
        <v>100.9542833</v>
      </c>
      <c r="R232" s="49">
        <f t="shared" si="1"/>
        <v>-4.397891942</v>
      </c>
      <c r="S232" s="49">
        <f>(R232-S231)*'Historical Data Daily'!$S$14 + S231</f>
        <v>-4.075691119</v>
      </c>
      <c r="T232" s="49">
        <f t="shared" si="2"/>
        <v>-0.3222008222</v>
      </c>
      <c r="U232" s="65">
        <f t="shared" si="3"/>
        <v>102.8412956</v>
      </c>
      <c r="V232" s="65">
        <f t="shared" si="4"/>
        <v>95.59870695</v>
      </c>
    </row>
    <row r="233">
      <c r="M233" s="116">
        <v>44628.0</v>
      </c>
      <c r="N233" s="55">
        <f>AVERAGE('Historical Data Daily'!E224:E233)</f>
        <v>98.6800012</v>
      </c>
      <c r="O233" s="55">
        <f>STDEV('Historical Data Daily'!E224:E233)</f>
        <v>1.76023909</v>
      </c>
      <c r="P233" s="49">
        <f>('Historical Data Daily'!E233-P232)*'Historical Data Daily'!$S$13 + P232</f>
        <v>104.6890513</v>
      </c>
      <c r="Q233" s="49">
        <f>('Historical Data Daily'!F233-Q232)*'Historical Data Daily'!$S$12 + Q232</f>
        <v>100.2536247</v>
      </c>
      <c r="R233" s="49">
        <f t="shared" si="1"/>
        <v>-4.435426661</v>
      </c>
      <c r="S233" s="49">
        <f>(R233-S232)*'Historical Data Daily'!$S$14 + S232</f>
        <v>-4.147638228</v>
      </c>
      <c r="T233" s="49">
        <f t="shared" si="2"/>
        <v>-0.2877884334</v>
      </c>
      <c r="U233" s="65">
        <f t="shared" si="3"/>
        <v>102.2004794</v>
      </c>
      <c r="V233" s="65">
        <f t="shared" si="4"/>
        <v>95.15952302</v>
      </c>
    </row>
    <row r="234">
      <c r="M234" s="116">
        <v>44629.0</v>
      </c>
      <c r="N234" s="55">
        <f>AVERAGE('Historical Data Daily'!E225:E234)</f>
        <v>98.6100007</v>
      </c>
      <c r="O234" s="55">
        <f>STDEV('Historical Data Daily'!E225:E234)</f>
        <v>1.71978577</v>
      </c>
      <c r="P234" s="49">
        <f>('Historical Data Daily'!E234-P233)*'Historical Data Daily'!$S$13 + P233</f>
        <v>104.2824547</v>
      </c>
      <c r="Q234" s="49">
        <f>('Historical Data Daily'!F234-Q233)*'Historical Data Daily'!$S$12 + Q233</f>
        <v>100.0915281</v>
      </c>
      <c r="R234" s="49">
        <f t="shared" si="1"/>
        <v>-4.190926608</v>
      </c>
      <c r="S234" s="49">
        <f>(R234-S233)*'Historical Data Daily'!$S$14 + S233</f>
        <v>-4.156295904</v>
      </c>
      <c r="T234" s="49">
        <f t="shared" si="2"/>
        <v>-0.0346307039</v>
      </c>
      <c r="U234" s="65">
        <f t="shared" si="3"/>
        <v>102.0495722</v>
      </c>
      <c r="V234" s="65">
        <f t="shared" si="4"/>
        <v>95.17042916</v>
      </c>
    </row>
    <row r="235">
      <c r="M235" s="116">
        <v>44630.0</v>
      </c>
      <c r="N235" s="55">
        <f>AVERAGE('Historical Data Daily'!E226:E235)</f>
        <v>98.5000001</v>
      </c>
      <c r="O235" s="55">
        <f>STDEV('Historical Data Daily'!E226:E235)</f>
        <v>1.632651368</v>
      </c>
      <c r="P235" s="49">
        <f>('Historical Data Daily'!E235-P234)*'Historical Data Daily'!$S$13 + P234</f>
        <v>103.9059764</v>
      </c>
      <c r="Q235" s="49">
        <f>('Historical Data Daily'!F235-Q234)*'Historical Data Daily'!$S$12 + Q234</f>
        <v>99.95436946</v>
      </c>
      <c r="R235" s="49">
        <f t="shared" si="1"/>
        <v>-3.951606889</v>
      </c>
      <c r="S235" s="49">
        <f>(R235-S234)*'Historical Data Daily'!$S$14 + S234</f>
        <v>-4.115358101</v>
      </c>
      <c r="T235" s="49">
        <f t="shared" si="2"/>
        <v>0.1637512116</v>
      </c>
      <c r="U235" s="65">
        <f t="shared" si="3"/>
        <v>101.7653028</v>
      </c>
      <c r="V235" s="65">
        <f t="shared" si="4"/>
        <v>95.23469736</v>
      </c>
    </row>
    <row r="236">
      <c r="M236" s="116">
        <v>44631.0</v>
      </c>
      <c r="N236" s="55">
        <f>AVERAGE('Historical Data Daily'!E227:E236)</f>
        <v>98.8500001</v>
      </c>
      <c r="O236" s="55">
        <f>STDEV('Historical Data Daily'!E227:E236)</f>
        <v>1.263371798</v>
      </c>
      <c r="P236" s="49">
        <f>('Historical Data Daily'!E236-P235)*'Historical Data Daily'!$S$13 + P235</f>
        <v>103.5462746</v>
      </c>
      <c r="Q236" s="49">
        <f>('Historical Data Daily'!F236-Q235)*'Historical Data Daily'!$S$12 + Q235</f>
        <v>99.81523616</v>
      </c>
      <c r="R236" s="49">
        <f t="shared" si="1"/>
        <v>-3.731038462</v>
      </c>
      <c r="S236" s="49">
        <f>(R236-S235)*'Historical Data Daily'!$S$14 + S235</f>
        <v>-4.038494173</v>
      </c>
      <c r="T236" s="49">
        <f t="shared" si="2"/>
        <v>0.3074557114</v>
      </c>
      <c r="U236" s="65">
        <f t="shared" si="3"/>
        <v>101.3767437</v>
      </c>
      <c r="V236" s="65">
        <f t="shared" si="4"/>
        <v>96.3232565</v>
      </c>
    </row>
    <row r="237">
      <c r="M237" s="116">
        <v>44634.0</v>
      </c>
      <c r="N237" s="55">
        <f>AVERAGE('Historical Data Daily'!E228:E237)</f>
        <v>98.7449997</v>
      </c>
      <c r="O237" s="55">
        <f>STDEV('Historical Data Daily'!E228:E237)</f>
        <v>1.232757608</v>
      </c>
      <c r="P237" s="49">
        <f>('Historical Data Daily'!E237-P236)*'Historical Data Daily'!$S$13 + P236</f>
        <v>103.1798838</v>
      </c>
      <c r="Q237" s="49">
        <f>('Historical Data Daily'!F237-Q236)*'Historical Data Daily'!$S$12 + Q236</f>
        <v>99.62827645</v>
      </c>
      <c r="R237" s="49">
        <f t="shared" si="1"/>
        <v>-3.551607318</v>
      </c>
      <c r="S237" s="49">
        <f>(R237-S236)*'Historical Data Daily'!$S$14 + S236</f>
        <v>-3.941116802</v>
      </c>
      <c r="T237" s="49">
        <f t="shared" si="2"/>
        <v>0.3895094841</v>
      </c>
      <c r="U237" s="65">
        <f t="shared" si="3"/>
        <v>101.2105149</v>
      </c>
      <c r="V237" s="65">
        <f t="shared" si="4"/>
        <v>96.27948448</v>
      </c>
    </row>
    <row r="238">
      <c r="M238" s="116">
        <v>44635.0</v>
      </c>
      <c r="N238" s="55">
        <f>AVERAGE('Historical Data Daily'!E229:E238)</f>
        <v>98.6299995</v>
      </c>
      <c r="O238" s="55">
        <f>STDEV('Historical Data Daily'!E229:E238)</f>
        <v>1.09701455</v>
      </c>
      <c r="P238" s="49">
        <f>('Historical Data Daily'!E238-P237)*'Historical Data Daily'!$S$13 + P237</f>
        <v>102.8961885</v>
      </c>
      <c r="Q238" s="49">
        <f>('Historical Data Daily'!F238-Q237)*'Historical Data Daily'!$S$12 + Q237</f>
        <v>99.58546438</v>
      </c>
      <c r="R238" s="49">
        <f t="shared" si="1"/>
        <v>-3.310724145</v>
      </c>
      <c r="S238" s="49">
        <f>(R238-S237)*'Historical Data Daily'!$S$14 + S237</f>
        <v>-3.81503827</v>
      </c>
      <c r="T238" s="49">
        <f t="shared" si="2"/>
        <v>0.5043141258</v>
      </c>
      <c r="U238" s="65">
        <f t="shared" si="3"/>
        <v>100.8240286</v>
      </c>
      <c r="V238" s="65">
        <f t="shared" si="4"/>
        <v>96.4359704</v>
      </c>
    </row>
    <row r="239">
      <c r="M239" s="116">
        <v>44636.0</v>
      </c>
      <c r="N239" s="55">
        <f>AVERAGE('Historical Data Daily'!E230:E239)</f>
        <v>98.784999</v>
      </c>
      <c r="O239" s="55">
        <f>STDEV('Historical Data Daily'!E230:E239)</f>
        <v>1.273891976</v>
      </c>
      <c r="P239" s="49">
        <f>('Historical Data Daily'!E239-P238)*'Historical Data Daily'!$S$13 + P238</f>
        <v>102.7335077</v>
      </c>
      <c r="Q239" s="49">
        <f>('Historical Data Daily'!F239-Q238)*'Historical Data Daily'!$S$12 + Q238</f>
        <v>99.75693093</v>
      </c>
      <c r="R239" s="49">
        <f t="shared" si="1"/>
        <v>-2.976576734</v>
      </c>
      <c r="S239" s="49">
        <f>(R239-S238)*'Historical Data Daily'!$S$14 + S238</f>
        <v>-3.647345963</v>
      </c>
      <c r="T239" s="49">
        <f t="shared" si="2"/>
        <v>0.6707692293</v>
      </c>
      <c r="U239" s="65">
        <f t="shared" si="3"/>
        <v>101.332783</v>
      </c>
      <c r="V239" s="65">
        <f t="shared" si="4"/>
        <v>96.23721505</v>
      </c>
    </row>
    <row r="240">
      <c r="M240" s="116">
        <v>44637.0</v>
      </c>
      <c r="N240" s="55">
        <f>AVERAGE('Historical Data Daily'!E231:E240)</f>
        <v>98.884999</v>
      </c>
      <c r="O240" s="55">
        <f>STDEV('Historical Data Daily'!E231:E240)</f>
        <v>1.367690791</v>
      </c>
      <c r="P240" s="49">
        <f>('Historical Data Daily'!E240-P239)*'Historical Data Daily'!$S$13 + P239</f>
        <v>102.5643587</v>
      </c>
      <c r="Q240" s="49">
        <f>('Historical Data Daily'!F240-Q239)*'Historical Data Daily'!$S$12 + Q239</f>
        <v>99.86355648</v>
      </c>
      <c r="R240" s="49">
        <f t="shared" si="1"/>
        <v>-2.700802247</v>
      </c>
      <c r="S240" s="49">
        <f>(R240-S239)*'Historical Data Daily'!$S$14 + S239</f>
        <v>-3.45803722</v>
      </c>
      <c r="T240" s="49">
        <f t="shared" si="2"/>
        <v>0.757234973</v>
      </c>
      <c r="U240" s="65">
        <f t="shared" si="3"/>
        <v>101.6203806</v>
      </c>
      <c r="V240" s="65">
        <f t="shared" si="4"/>
        <v>96.14961742</v>
      </c>
    </row>
    <row r="241">
      <c r="M241" s="116">
        <v>44641.0</v>
      </c>
      <c r="N241" s="55">
        <f>AVERAGE('Historical Data Daily'!E232:E241)</f>
        <v>99.2749992</v>
      </c>
      <c r="O241" s="55">
        <f>STDEV('Historical Data Daily'!E232:E241)</f>
        <v>1.891537</v>
      </c>
      <c r="P241" s="49">
        <f>('Historical Data Daily'!E241-P240)*'Historical Data Daily'!$S$13 + P240</f>
        <v>102.5966285</v>
      </c>
      <c r="Q241" s="49">
        <f>('Historical Data Daily'!F241-Q240)*'Historical Data Daily'!$S$12 + Q240</f>
        <v>100.3460863</v>
      </c>
      <c r="R241" s="49">
        <f t="shared" si="1"/>
        <v>-2.250542199</v>
      </c>
      <c r="S241" s="49">
        <f>(R241-S240)*'Historical Data Daily'!$S$14 + S240</f>
        <v>-3.216538216</v>
      </c>
      <c r="T241" s="49">
        <f t="shared" si="2"/>
        <v>0.965996017</v>
      </c>
      <c r="U241" s="65">
        <f t="shared" si="3"/>
        <v>103.0580732</v>
      </c>
      <c r="V241" s="65">
        <f t="shared" si="4"/>
        <v>95.4919252</v>
      </c>
    </row>
    <row r="242">
      <c r="M242" s="116">
        <v>44642.0</v>
      </c>
      <c r="N242" s="55">
        <f>AVERAGE('Historical Data Daily'!E233:E242)</f>
        <v>99.6749992</v>
      </c>
      <c r="O242" s="55">
        <f>STDEV('Historical Data Daily'!E233:E242)</f>
        <v>1.725663814</v>
      </c>
      <c r="P242" s="49">
        <f>('Historical Data Daily'!E242-P241)*'Historical Data Daily'!$S$13 + P241</f>
        <v>102.4635451</v>
      </c>
      <c r="Q242" s="49">
        <f>('Historical Data Daily'!F242-Q241)*'Historical Data Daily'!$S$12 + Q241</f>
        <v>100.4159196</v>
      </c>
      <c r="R242" s="49">
        <f t="shared" si="1"/>
        <v>-2.047625486</v>
      </c>
      <c r="S242" s="49">
        <f>(R242-S241)*'Historical Data Daily'!$S$14 + S241</f>
        <v>-2.98275567</v>
      </c>
      <c r="T242" s="49">
        <f t="shared" si="2"/>
        <v>0.9351301834</v>
      </c>
      <c r="U242" s="65">
        <f t="shared" si="3"/>
        <v>103.1263268</v>
      </c>
      <c r="V242" s="65">
        <f t="shared" si="4"/>
        <v>96.22367157</v>
      </c>
    </row>
    <row r="243">
      <c r="M243" s="116">
        <v>44643.0</v>
      </c>
      <c r="N243" s="55">
        <f>AVERAGE('Historical Data Daily'!E234:E243)</f>
        <v>100.2299987</v>
      </c>
      <c r="O243" s="55">
        <f>STDEV('Historical Data Daily'!E234:E243)</f>
        <v>1.420915365</v>
      </c>
      <c r="P243" s="49">
        <f>('Historical Data Daily'!E243-P242)*'Historical Data Daily'!$S$13 + P242</f>
        <v>102.4255045</v>
      </c>
      <c r="Q243" s="49">
        <f>('Historical Data Daily'!F243-Q242)*'Historical Data Daily'!$S$12 + Q242</f>
        <v>100.6519315</v>
      </c>
      <c r="R243" s="49">
        <f t="shared" si="1"/>
        <v>-1.77357298</v>
      </c>
      <c r="S243" s="49">
        <f>(R243-S242)*'Historical Data Daily'!$S$14 + S242</f>
        <v>-2.740919132</v>
      </c>
      <c r="T243" s="49">
        <f t="shared" si="2"/>
        <v>0.9673461521</v>
      </c>
      <c r="U243" s="65">
        <f t="shared" si="3"/>
        <v>103.0718294</v>
      </c>
      <c r="V243" s="65">
        <f t="shared" si="4"/>
        <v>97.38816797</v>
      </c>
    </row>
    <row r="244">
      <c r="M244" s="116">
        <v>44644.0</v>
      </c>
      <c r="N244" s="55">
        <f>AVERAGE('Historical Data Daily'!E235:E244)</f>
        <v>100.4499992</v>
      </c>
      <c r="O244" s="55">
        <f>STDEV('Historical Data Daily'!E235:E244)</f>
        <v>1.414017378</v>
      </c>
      <c r="P244" s="49">
        <f>('Historical Data Daily'!E244-P243)*'Historical Data Daily'!$S$13 + P243</f>
        <v>102.3495413</v>
      </c>
      <c r="Q244" s="49">
        <f>('Historical Data Daily'!F244-Q243)*'Historical Data Daily'!$S$12 + Q243</f>
        <v>100.7670193</v>
      </c>
      <c r="R244" s="49">
        <f t="shared" si="1"/>
        <v>-1.582522064</v>
      </c>
      <c r="S244" s="49">
        <f>(R244-S243)*'Historical Data Daily'!$S$14 + S243</f>
        <v>-2.509239718</v>
      </c>
      <c r="T244" s="49">
        <f t="shared" si="2"/>
        <v>0.9267176539</v>
      </c>
      <c r="U244" s="65">
        <f t="shared" si="3"/>
        <v>103.278034</v>
      </c>
      <c r="V244" s="65">
        <f t="shared" si="4"/>
        <v>97.62196444</v>
      </c>
    </row>
    <row r="245">
      <c r="M245" s="116">
        <v>44645.0</v>
      </c>
      <c r="N245" s="55">
        <f>AVERAGE('Historical Data Daily'!E236:E245)</f>
        <v>100.5099998</v>
      </c>
      <c r="O245" s="55">
        <f>STDEV('Historical Data Daily'!E236:E245)</f>
        <v>1.367032274</v>
      </c>
      <c r="P245" s="49">
        <f>('Historical Data Daily'!E245-P244)*'Historical Data Daily'!$S$13 + P244</f>
        <v>102.1606866</v>
      </c>
      <c r="Q245" s="49">
        <f>('Historical Data Daily'!F245-Q244)*'Historical Data Daily'!$S$12 + Q244</f>
        <v>100.6182475</v>
      </c>
      <c r="R245" s="49">
        <f t="shared" si="1"/>
        <v>-1.542439107</v>
      </c>
      <c r="S245" s="49">
        <f>(R245-S244)*'Historical Data Daily'!$S$14 + S244</f>
        <v>-2.315879596</v>
      </c>
      <c r="T245" s="49">
        <f t="shared" si="2"/>
        <v>0.7734404888</v>
      </c>
      <c r="U245" s="65">
        <f t="shared" si="3"/>
        <v>103.2440643</v>
      </c>
      <c r="V245" s="65">
        <f t="shared" si="4"/>
        <v>97.77593525</v>
      </c>
    </row>
    <row r="246">
      <c r="M246" s="116">
        <v>44648.0</v>
      </c>
      <c r="N246" s="55">
        <f>AVERAGE('Historical Data Daily'!E237:E246)</f>
        <v>100.2649993</v>
      </c>
      <c r="O246" s="55">
        <f>STDEV('Historical Data Daily'!E237:E246)</f>
        <v>1.806631799</v>
      </c>
      <c r="P246" s="49">
        <f>('Historical Data Daily'!E246-P245)*'Historical Data Daily'!$S$13 + P245</f>
        <v>101.7487838</v>
      </c>
      <c r="Q246" s="49">
        <f>('Historical Data Daily'!F246-Q245)*'Historical Data Daily'!$S$12 + Q245</f>
        <v>100.0000553</v>
      </c>
      <c r="R246" s="49">
        <f t="shared" si="1"/>
        <v>-1.748728481</v>
      </c>
      <c r="S246" s="49">
        <f>(R246-S245)*'Historical Data Daily'!$S$14 + S245</f>
        <v>-2.202449373</v>
      </c>
      <c r="T246" s="49">
        <f t="shared" si="2"/>
        <v>0.4537208916</v>
      </c>
      <c r="U246" s="65">
        <f t="shared" si="3"/>
        <v>103.8782629</v>
      </c>
      <c r="V246" s="65">
        <f t="shared" si="4"/>
        <v>96.6517357</v>
      </c>
    </row>
    <row r="247">
      <c r="J247" s="118" t="s">
        <v>564</v>
      </c>
      <c r="M247" s="116">
        <v>44649.0</v>
      </c>
      <c r="N247" s="55">
        <f>AVERAGE('Historical Data Daily'!E238:E247)</f>
        <v>99.9849998</v>
      </c>
      <c r="O247" s="55">
        <f>STDEV('Historical Data Daily'!E238:E247)</f>
        <v>2.254753782</v>
      </c>
      <c r="P247" s="49">
        <f>('Historical Data Daily'!E247-P246)*'Historical Data Daily'!$S$13 + P246</f>
        <v>101.3081334</v>
      </c>
      <c r="Q247" s="49">
        <f>('Historical Data Daily'!F247-Q246)*'Historical Data Daily'!$S$12 + Q246</f>
        <v>99.35389341</v>
      </c>
      <c r="R247" s="49">
        <f t="shared" si="1"/>
        <v>-1.954239946</v>
      </c>
      <c r="S247" s="49">
        <f>(R247-S246)*'Historical Data Daily'!$S$14 + S246</f>
        <v>-2.152807488</v>
      </c>
      <c r="T247" s="49">
        <f t="shared" si="2"/>
        <v>0.1985675418</v>
      </c>
      <c r="U247" s="65">
        <f t="shared" si="3"/>
        <v>104.4945074</v>
      </c>
      <c r="V247" s="65">
        <f t="shared" si="4"/>
        <v>95.47549224</v>
      </c>
    </row>
    <row r="248">
      <c r="M248" s="116">
        <v>44650.0</v>
      </c>
      <c r="N248" s="55">
        <f>AVERAGE('Historical Data Daily'!E239:E248)</f>
        <v>99.7300003</v>
      </c>
      <c r="O248" s="55">
        <f>STDEV('Historical Data Daily'!E239:E248)</f>
        <v>2.468601975</v>
      </c>
      <c r="P248" s="49">
        <f>('Historical Data Daily'!E248-P247)*'Historical Data Daily'!$S$13 + P247</f>
        <v>100.9741978</v>
      </c>
      <c r="Q248" s="49">
        <f>('Historical Data Daily'!F248-Q247)*'Historical Data Daily'!$S$12 + Q247</f>
        <v>98.96098719</v>
      </c>
      <c r="R248" s="49">
        <f t="shared" si="1"/>
        <v>-2.013210581</v>
      </c>
      <c r="S248" s="49">
        <f>(R248-S247)*'Historical Data Daily'!$S$14 + S247</f>
        <v>-2.124888106</v>
      </c>
      <c r="T248" s="49">
        <f t="shared" si="2"/>
        <v>0.1116775254</v>
      </c>
      <c r="U248" s="65">
        <f t="shared" si="3"/>
        <v>104.6672043</v>
      </c>
      <c r="V248" s="65">
        <f t="shared" si="4"/>
        <v>94.79279635</v>
      </c>
    </row>
    <row r="249">
      <c r="M249" s="116">
        <v>44651.0</v>
      </c>
      <c r="N249" s="55">
        <f>AVERAGE('Historical Data Daily'!E240:E249)</f>
        <v>99.3350006</v>
      </c>
      <c r="O249" s="55">
        <f>STDEV('Historical Data Daily'!E240:E249)</f>
        <v>2.60821825</v>
      </c>
      <c r="P249" s="49">
        <f>('Historical Data Daily'!E249-P248)*'Historical Data Daily'!$S$13 + P248</f>
        <v>100.6612942</v>
      </c>
      <c r="Q249" s="49">
        <f>('Historical Data Daily'!F249-Q248)*'Historical Data Daily'!$S$12 + Q248</f>
        <v>98.62083532</v>
      </c>
      <c r="R249" s="49">
        <f t="shared" si="1"/>
        <v>-2.040458918</v>
      </c>
      <c r="S249" s="49">
        <f>(R249-S248)*'Historical Data Daily'!$S$14 + S248</f>
        <v>-2.108002269</v>
      </c>
      <c r="T249" s="49">
        <f t="shared" si="2"/>
        <v>0.06754335062</v>
      </c>
      <c r="U249" s="65">
        <f t="shared" si="3"/>
        <v>104.5514371</v>
      </c>
      <c r="V249" s="65">
        <f t="shared" si="4"/>
        <v>94.1185641</v>
      </c>
    </row>
    <row r="250">
      <c r="M250" s="116">
        <v>44652.0</v>
      </c>
      <c r="N250" s="55">
        <f>AVERAGE('Historical Data Daily'!E241:E250)</f>
        <v>99.3400009</v>
      </c>
      <c r="O250" s="55">
        <f>STDEV('Historical Data Daily'!E241:E250)</f>
        <v>2.610640164</v>
      </c>
      <c r="P250" s="49">
        <f>('Historical Data Daily'!E250-P249)*'Historical Data Daily'!$S$13 + P249</f>
        <v>100.6493465</v>
      </c>
      <c r="Q250" s="49">
        <f>('Historical Data Daily'!F250-Q249)*'Historical Data Daily'!$S$12 + Q249</f>
        <v>98.90993758</v>
      </c>
      <c r="R250" s="49">
        <f t="shared" si="1"/>
        <v>-1.739408938</v>
      </c>
      <c r="S250" s="49">
        <f>(R250-S249)*'Historical Data Daily'!$S$14 + S249</f>
        <v>-2.034283603</v>
      </c>
      <c r="T250" s="49">
        <f t="shared" si="2"/>
        <v>0.2948746645</v>
      </c>
      <c r="U250" s="65">
        <f t="shared" si="3"/>
        <v>104.5612812</v>
      </c>
      <c r="V250" s="65">
        <f t="shared" si="4"/>
        <v>94.11872057</v>
      </c>
    </row>
    <row r="251">
      <c r="M251" s="116">
        <v>44655.0</v>
      </c>
      <c r="N251" s="55">
        <f>AVERAGE('Historical Data Daily'!E242:E251)</f>
        <v>99.3250007</v>
      </c>
      <c r="O251" s="55">
        <f>STDEV('Historical Data Daily'!E242:E251)</f>
        <v>2.58760324</v>
      </c>
      <c r="P251" s="49">
        <f>('Historical Data Daily'!E251-P250)*'Historical Data Daily'!$S$13 + P250</f>
        <v>100.8123577</v>
      </c>
      <c r="Q251" s="49">
        <f>('Historical Data Daily'!F251-Q250)*'Historical Data Daily'!$S$12 + Q250</f>
        <v>99.51610072</v>
      </c>
      <c r="R251" s="49">
        <f t="shared" si="1"/>
        <v>-1.296257017</v>
      </c>
      <c r="S251" s="49">
        <f>(R251-S250)*'Historical Data Daily'!$S$14 + S250</f>
        <v>-1.886678285</v>
      </c>
      <c r="T251" s="49">
        <f t="shared" si="2"/>
        <v>0.5904212683</v>
      </c>
      <c r="U251" s="65">
        <f t="shared" si="3"/>
        <v>104.5002072</v>
      </c>
      <c r="V251" s="65">
        <f t="shared" si="4"/>
        <v>94.14979422</v>
      </c>
    </row>
    <row r="252">
      <c r="M252" s="116">
        <v>44656.0</v>
      </c>
      <c r="N252" s="55">
        <f>AVERAGE('Historical Data Daily'!E243:E252)</f>
        <v>100.0500007</v>
      </c>
      <c r="O252" s="55">
        <f>STDEV('Historical Data Daily'!E243:E252)</f>
        <v>3.785278474</v>
      </c>
      <c r="P252" s="49">
        <f>('Historical Data Daily'!E252-P251)*'Historical Data Daily'!$S$13 + P251</f>
        <v>101.3484796</v>
      </c>
      <c r="Q252" s="49">
        <f>('Historical Data Daily'!F252-Q251)*'Historical Data Daily'!$S$12 + Q251</f>
        <v>100.8290088</v>
      </c>
      <c r="R252" s="49">
        <f t="shared" si="1"/>
        <v>-0.5194708453</v>
      </c>
      <c r="S252" s="49">
        <f>(R252-S251)*'Historical Data Daily'!$S$14 + S251</f>
        <v>-1.613236797</v>
      </c>
      <c r="T252" s="49">
        <f t="shared" si="2"/>
        <v>1.093765952</v>
      </c>
      <c r="U252" s="65">
        <f t="shared" si="3"/>
        <v>107.6205576</v>
      </c>
      <c r="V252" s="65">
        <f t="shared" si="4"/>
        <v>92.47944375</v>
      </c>
    </row>
    <row r="253">
      <c r="M253" s="116">
        <v>44657.0</v>
      </c>
      <c r="N253" s="55">
        <f>AVERAGE('Historical Data Daily'!E244:E253)</f>
        <v>100.7950012</v>
      </c>
      <c r="O253" s="55">
        <f>STDEV('Historical Data Daily'!E244:E253)</f>
        <v>4.798347852</v>
      </c>
      <c r="P253" s="49">
        <f>('Historical Data Daily'!E253-P252)*'Historical Data Daily'!$S$13 + P252</f>
        <v>101.9448887</v>
      </c>
      <c r="Q253" s="49">
        <f>('Historical Data Daily'!F253-Q252)*'Historical Data Daily'!$S$12 + Q252</f>
        <v>102.1476231</v>
      </c>
      <c r="R253" s="49">
        <f t="shared" si="1"/>
        <v>0.2027344328</v>
      </c>
      <c r="S253" s="49">
        <f>(R253-S252)*'Historical Data Daily'!$S$14 + S252</f>
        <v>-1.250042551</v>
      </c>
      <c r="T253" s="49">
        <f t="shared" si="2"/>
        <v>1.452776984</v>
      </c>
      <c r="U253" s="65">
        <f t="shared" si="3"/>
        <v>110.3916969</v>
      </c>
      <c r="V253" s="65">
        <f t="shared" si="4"/>
        <v>91.1983055</v>
      </c>
    </row>
    <row r="254">
      <c r="M254" s="116">
        <v>44658.0</v>
      </c>
      <c r="N254" s="55">
        <f>AVERAGE('Historical Data Daily'!E245:E254)</f>
        <v>101.455001</v>
      </c>
      <c r="O254" s="55">
        <f>STDEV('Historical Data Daily'!E245:E254)</f>
        <v>5.316716441</v>
      </c>
      <c r="P254" s="49">
        <f>('Historical Data Daily'!E254-P253)*'Historical Data Daily'!$S$13 + P253</f>
        <v>102.3934154</v>
      </c>
      <c r="Q254" s="49">
        <f>('Historical Data Daily'!F254-Q253)*'Historical Data Daily'!$S$12 + Q253</f>
        <v>103.0479888</v>
      </c>
      <c r="R254" s="49">
        <f t="shared" si="1"/>
        <v>0.6545733439</v>
      </c>
      <c r="S254" s="49">
        <f>(R254-S253)*'Historical Data Daily'!$S$14 + S253</f>
        <v>-0.8691193723</v>
      </c>
      <c r="T254" s="49">
        <f t="shared" si="2"/>
        <v>1.523692716</v>
      </c>
      <c r="U254" s="65">
        <f t="shared" si="3"/>
        <v>112.0884339</v>
      </c>
      <c r="V254" s="65">
        <f t="shared" si="4"/>
        <v>90.82156812</v>
      </c>
    </row>
    <row r="255">
      <c r="M255" s="116">
        <v>44659.0</v>
      </c>
      <c r="N255" s="55">
        <f>AVERAGE('Historical Data Daily'!E246:E255)</f>
        <v>102.3850005</v>
      </c>
      <c r="O255" s="55">
        <f>STDEV('Historical Data Daily'!E246:E255)</f>
        <v>5.787584734</v>
      </c>
      <c r="P255" s="49">
        <f>('Historical Data Daily'!E255-P254)*'Historical Data Daily'!$S$13 + P254</f>
        <v>102.8901993</v>
      </c>
      <c r="Q255" s="49">
        <f>('Historical Data Daily'!F255-Q254)*'Historical Data Daily'!$S$12 + Q254</f>
        <v>103.9790671</v>
      </c>
      <c r="R255" s="49">
        <f t="shared" si="1"/>
        <v>1.088867792</v>
      </c>
      <c r="S255" s="49">
        <f>(R255-S254)*'Historical Data Daily'!$S$14 + S254</f>
        <v>-0.4775219396</v>
      </c>
      <c r="T255" s="49">
        <f t="shared" si="2"/>
        <v>1.566389731</v>
      </c>
      <c r="U255" s="65">
        <f t="shared" si="3"/>
        <v>113.96017</v>
      </c>
      <c r="V255" s="65">
        <f t="shared" si="4"/>
        <v>90.80983103</v>
      </c>
    </row>
    <row r="256">
      <c r="M256" s="116">
        <v>44662.0</v>
      </c>
      <c r="N256" s="55">
        <f>AVERAGE('Historical Data Daily'!E247:E256)</f>
        <v>103.5150009</v>
      </c>
      <c r="O256" s="55">
        <f>STDEV('Historical Data Daily'!E247:E256)</f>
        <v>5.633680581</v>
      </c>
      <c r="P256" s="49">
        <f>('Historical Data Daily'!E256-P255)*'Historical Data Daily'!$S$13 + P255</f>
        <v>103.2612958</v>
      </c>
      <c r="Q256" s="49">
        <f>('Historical Data Daily'!F256-Q255)*'Historical Data Daily'!$S$12 + Q255</f>
        <v>104.5822879</v>
      </c>
      <c r="R256" s="49">
        <f t="shared" si="1"/>
        <v>1.320992048</v>
      </c>
      <c r="S256" s="49">
        <f>(R256-S255)*'Historical Data Daily'!$S$14 + S255</f>
        <v>-0.1178191421</v>
      </c>
      <c r="T256" s="49">
        <f t="shared" si="2"/>
        <v>1.43881119</v>
      </c>
      <c r="U256" s="65">
        <f t="shared" si="3"/>
        <v>114.7823621</v>
      </c>
      <c r="V256" s="65">
        <f t="shared" si="4"/>
        <v>92.24763974</v>
      </c>
    </row>
    <row r="257">
      <c r="M257" s="116">
        <v>44663.0</v>
      </c>
      <c r="N257" s="55">
        <f>AVERAGE('Historical Data Daily'!E248:E257)</f>
        <v>104.5950004</v>
      </c>
      <c r="O257" s="55">
        <f>STDEV('Historical Data Daily'!E248:E257)</f>
        <v>4.988623027</v>
      </c>
      <c r="P257" s="49">
        <f>('Historical Data Daily'!E257-P256)*'Historical Data Daily'!$S$13 + P256</f>
        <v>103.5086071</v>
      </c>
      <c r="Q257" s="49">
        <f>('Historical Data Daily'!F257-Q256)*'Historical Data Daily'!$S$12 + Q256</f>
        <v>104.8927048</v>
      </c>
      <c r="R257" s="49">
        <f t="shared" si="1"/>
        <v>1.384097718</v>
      </c>
      <c r="S257" s="49">
        <f>(R257-S256)*'Historical Data Daily'!$S$14 + S256</f>
        <v>0.18256423</v>
      </c>
      <c r="T257" s="49">
        <f t="shared" si="2"/>
        <v>1.201533488</v>
      </c>
      <c r="U257" s="65">
        <f t="shared" si="3"/>
        <v>114.5722465</v>
      </c>
      <c r="V257" s="65">
        <f t="shared" si="4"/>
        <v>94.61775435</v>
      </c>
    </row>
    <row r="258">
      <c r="M258" s="116">
        <v>44664.0</v>
      </c>
      <c r="N258" s="55">
        <f>AVERAGE('Historical Data Daily'!E249:E258)</f>
        <v>105.6099998</v>
      </c>
      <c r="O258" s="55">
        <f>STDEV('Historical Data Daily'!E249:E258)</f>
        <v>4.196016948</v>
      </c>
      <c r="P258" s="49">
        <f>('Historical Data Daily'!E258-P257)*'Historical Data Daily'!$S$13 + P257</f>
        <v>103.7635249</v>
      </c>
      <c r="Q258" s="49">
        <f>('Historical Data Daily'!F258-Q257)*'Historical Data Daily'!$S$12 + Q257</f>
        <v>105.2092113</v>
      </c>
      <c r="R258" s="49">
        <f t="shared" si="1"/>
        <v>1.445686438</v>
      </c>
      <c r="S258" s="49">
        <f>(R258-S257)*'Historical Data Daily'!$S$14 + S257</f>
        <v>0.4351886715</v>
      </c>
      <c r="T258" s="49">
        <f t="shared" si="2"/>
        <v>1.010497766</v>
      </c>
      <c r="U258" s="65">
        <f t="shared" si="3"/>
        <v>114.0020337</v>
      </c>
      <c r="V258" s="65">
        <f t="shared" si="4"/>
        <v>97.2179659</v>
      </c>
    </row>
    <row r="259">
      <c r="M259" s="116">
        <v>44669.0</v>
      </c>
      <c r="N259" s="55">
        <f>AVERAGE('Historical Data Daily'!E250:E259)</f>
        <v>106.5</v>
      </c>
      <c r="O259" s="55">
        <f>STDEV('Historical Data Daily'!E250:E259)</f>
        <v>2.829213165</v>
      </c>
      <c r="P259" s="49">
        <f>('Historical Data Daily'!E259-P258)*'Historical Data Daily'!$S$13 + P258</f>
        <v>103.9032639</v>
      </c>
      <c r="Q259" s="49">
        <f>('Historical Data Daily'!F259-Q258)*'Historical Data Daily'!$S$12 + Q258</f>
        <v>105.2770253</v>
      </c>
      <c r="R259" s="49">
        <f t="shared" si="1"/>
        <v>1.373761344</v>
      </c>
      <c r="S259" s="49">
        <f>(R259-S258)*'Historical Data Daily'!$S$14 + S258</f>
        <v>0.6229032059</v>
      </c>
      <c r="T259" s="49">
        <f t="shared" si="2"/>
        <v>0.7508581377</v>
      </c>
      <c r="U259" s="65">
        <f t="shared" si="3"/>
        <v>112.1584263</v>
      </c>
      <c r="V259" s="65">
        <f t="shared" si="4"/>
        <v>100.8415737</v>
      </c>
    </row>
    <row r="260">
      <c r="M260" s="116">
        <v>44670.0</v>
      </c>
      <c r="N260" s="55">
        <f>AVERAGE('Historical Data Daily'!E251:E260)</f>
        <v>106.9349998</v>
      </c>
      <c r="O260" s="55">
        <f>STDEV('Historical Data Daily'!E251:E260)</f>
        <v>2.024030153</v>
      </c>
      <c r="P260" s="49">
        <f>('Historical Data Daily'!E260-P259)*'Historical Data Daily'!$S$13 + P259</f>
        <v>103.9733924</v>
      </c>
      <c r="Q260" s="49">
        <f>('Historical Data Daily'!F260-Q259)*'Historical Data Daily'!$S$12 + Q259</f>
        <v>105.2113288</v>
      </c>
      <c r="R260" s="49">
        <f t="shared" si="1"/>
        <v>1.237936392</v>
      </c>
      <c r="S260" s="49">
        <f>(R260-S259)*'Historical Data Daily'!$S$14 + S259</f>
        <v>0.7459098431</v>
      </c>
      <c r="T260" s="49">
        <f t="shared" si="2"/>
        <v>0.4920265485</v>
      </c>
      <c r="U260" s="65">
        <f t="shared" si="3"/>
        <v>110.9830601</v>
      </c>
      <c r="V260" s="65">
        <f t="shared" si="4"/>
        <v>102.8869395</v>
      </c>
    </row>
    <row r="261">
      <c r="M261" s="116">
        <v>44671.0</v>
      </c>
      <c r="N261" s="55">
        <f>AVERAGE('Historical Data Daily'!E252:E261)</f>
        <v>107.275</v>
      </c>
      <c r="O261" s="55">
        <f>STDEV('Historical Data Daily'!E252:E261)</f>
        <v>1.471819214</v>
      </c>
      <c r="P261" s="49">
        <f>('Historical Data Daily'!E261-P260)*'Historical Data Daily'!$S$13 + P260</f>
        <v>104.14203</v>
      </c>
      <c r="Q261" s="49">
        <f>('Historical Data Daily'!F261-Q260)*'Historical Data Daily'!$S$12 + Q260</f>
        <v>105.3711243</v>
      </c>
      <c r="R261" s="49">
        <f t="shared" si="1"/>
        <v>1.229094365</v>
      </c>
      <c r="S261" s="49">
        <f>(R261-S260)*'Historical Data Daily'!$S$14 + S260</f>
        <v>0.8425467474</v>
      </c>
      <c r="T261" s="49">
        <f t="shared" si="2"/>
        <v>0.3865476174</v>
      </c>
      <c r="U261" s="65">
        <f t="shared" si="3"/>
        <v>110.2186384</v>
      </c>
      <c r="V261" s="65">
        <f t="shared" si="4"/>
        <v>104.3313616</v>
      </c>
    </row>
    <row r="262">
      <c r="M262" s="116">
        <v>44672.0</v>
      </c>
      <c r="N262" s="55">
        <f>AVERAGE('Historical Data Daily'!E253:E262)</f>
        <v>107.1799995</v>
      </c>
      <c r="O262" s="55">
        <f>STDEV('Historical Data Daily'!E253:E262)</f>
        <v>1.446682462</v>
      </c>
      <c r="P262" s="49">
        <f>('Historical Data Daily'!E262-P261)*'Historical Data Daily'!$S$13 + P261</f>
        <v>104.3611387</v>
      </c>
      <c r="Q262" s="49">
        <f>('Historical Data Daily'!F262-Q261)*'Historical Data Daily'!$S$12 + Q261</f>
        <v>105.6371049</v>
      </c>
      <c r="R262" s="49">
        <f t="shared" si="1"/>
        <v>1.275966186</v>
      </c>
      <c r="S262" s="49">
        <f>(R262-S261)*'Historical Data Daily'!$S$14 + S261</f>
        <v>0.9292306351</v>
      </c>
      <c r="T262" s="49">
        <f t="shared" si="2"/>
        <v>0.3467355507</v>
      </c>
      <c r="U262" s="65">
        <f t="shared" si="3"/>
        <v>110.0733644</v>
      </c>
      <c r="V262" s="65">
        <f t="shared" si="4"/>
        <v>104.2866346</v>
      </c>
    </row>
    <row r="263">
      <c r="M263" s="116">
        <v>44673.0</v>
      </c>
      <c r="N263" s="55">
        <f>AVERAGE('Historical Data Daily'!E254:E263)</f>
        <v>106.9149993</v>
      </c>
      <c r="O263" s="55">
        <f>STDEV('Historical Data Daily'!E254:E263)</f>
        <v>1.219756292</v>
      </c>
      <c r="P263" s="49">
        <f>('Historical Data Daily'!E263-P262)*'Historical Data Daily'!$S$13 + P262</f>
        <v>104.5380914</v>
      </c>
      <c r="Q263" s="49">
        <f>('Historical Data Daily'!F263-Q262)*'Historical Data Daily'!$S$12 + Q262</f>
        <v>105.8083195</v>
      </c>
      <c r="R263" s="49">
        <f t="shared" si="1"/>
        <v>1.270228129</v>
      </c>
      <c r="S263" s="49">
        <f>(R263-S262)*'Historical Data Daily'!$S$14 + S262</f>
        <v>0.9974301339</v>
      </c>
      <c r="T263" s="49">
        <f t="shared" si="2"/>
        <v>0.2727979951</v>
      </c>
      <c r="U263" s="65">
        <f t="shared" si="3"/>
        <v>109.3545119</v>
      </c>
      <c r="V263" s="65">
        <f t="shared" si="4"/>
        <v>104.4754867</v>
      </c>
    </row>
    <row r="264">
      <c r="M264" s="116">
        <v>44676.0</v>
      </c>
      <c r="N264" s="55">
        <f>AVERAGE('Historical Data Daily'!E255:E264)</f>
        <v>106.684999</v>
      </c>
      <c r="O264" s="55">
        <f>STDEV('Historical Data Daily'!E255:E264)</f>
        <v>1.20923536</v>
      </c>
      <c r="P264" s="49">
        <f>('Historical Data Daily'!E264-P263)*'Historical Data Daily'!$S$13 + P263</f>
        <v>104.6241585</v>
      </c>
      <c r="Q264" s="49">
        <f>('Historical Data Daily'!F264-Q263)*'Historical Data Daily'!$S$12 + Q263</f>
        <v>105.7916545</v>
      </c>
      <c r="R264" s="49">
        <f t="shared" si="1"/>
        <v>1.167496043</v>
      </c>
      <c r="S264" s="49">
        <f>(R264-S263)*'Historical Data Daily'!$S$14 + S263</f>
        <v>1.031443316</v>
      </c>
      <c r="T264" s="49">
        <f t="shared" si="2"/>
        <v>0.1360527274</v>
      </c>
      <c r="U264" s="65">
        <f t="shared" si="3"/>
        <v>109.1034697</v>
      </c>
      <c r="V264" s="65">
        <f t="shared" si="4"/>
        <v>104.2665283</v>
      </c>
    </row>
    <row r="265">
      <c r="M265" s="116">
        <v>44677.0</v>
      </c>
      <c r="N265" s="55">
        <f>AVERAGE('Historical Data Daily'!E256:E265)</f>
        <v>106.3149994</v>
      </c>
      <c r="O265" s="55">
        <f>STDEV('Historical Data Daily'!E256:E265)</f>
        <v>0.9195561417</v>
      </c>
      <c r="P265" s="49">
        <f>('Historical Data Daily'!E265-P264)*'Historical Data Daily'!$S$13 + P264</f>
        <v>104.6816284</v>
      </c>
      <c r="Q265" s="49">
        <f>('Historical Data Daily'!F265-Q264)*'Historical Data Daily'!$S$12 + Q264</f>
        <v>105.7314003</v>
      </c>
      <c r="R265" s="49">
        <f t="shared" si="1"/>
        <v>1.049771918</v>
      </c>
      <c r="S265" s="49">
        <f>(R265-S264)*'Historical Data Daily'!$S$14 + S264</f>
        <v>1.035109036</v>
      </c>
      <c r="T265" s="49">
        <f t="shared" si="2"/>
        <v>0.01466288206</v>
      </c>
      <c r="U265" s="65">
        <f t="shared" si="3"/>
        <v>108.1541117</v>
      </c>
      <c r="V265" s="65">
        <f t="shared" si="4"/>
        <v>104.4758871</v>
      </c>
    </row>
    <row r="266">
      <c r="M266" s="116">
        <v>44678.0</v>
      </c>
      <c r="N266" s="55">
        <f>AVERAGE('Historical Data Daily'!E257:E266)</f>
        <v>105.8199989</v>
      </c>
      <c r="O266" s="55">
        <f>STDEV('Historical Data Daily'!E257:E266)</f>
        <v>1.245926895</v>
      </c>
      <c r="P266" s="49">
        <f>('Historical Data Daily'!E266-P265)*'Historical Data Daily'!$S$13 + P265</f>
        <v>104.5533594</v>
      </c>
      <c r="Q266" s="49">
        <f>('Historical Data Daily'!F266-Q265)*'Historical Data Daily'!$S$12 + Q265</f>
        <v>105.3034921</v>
      </c>
      <c r="R266" s="49">
        <f t="shared" si="1"/>
        <v>0.7501327104</v>
      </c>
      <c r="S266" s="49">
        <f>(R266-S265)*'Historical Data Daily'!$S$14 + S265</f>
        <v>0.9781137711</v>
      </c>
      <c r="T266" s="49">
        <f t="shared" si="2"/>
        <v>-0.2279810607</v>
      </c>
      <c r="U266" s="65">
        <f t="shared" si="3"/>
        <v>108.3118527</v>
      </c>
      <c r="V266" s="65">
        <f t="shared" si="4"/>
        <v>103.3281451</v>
      </c>
    </row>
    <row r="267">
      <c r="M267" s="116">
        <v>44679.0</v>
      </c>
      <c r="N267" s="55">
        <f>AVERAGE('Historical Data Daily'!E258:E267)</f>
        <v>105.4099991</v>
      </c>
      <c r="O267" s="55">
        <f>STDEV('Historical Data Daily'!E258:E267)</f>
        <v>1.588290492</v>
      </c>
      <c r="P267" s="49">
        <f>('Historical Data Daily'!E267-P266)*'Historical Data Daily'!$S$13 + P266</f>
        <v>104.4012587</v>
      </c>
      <c r="Q267" s="49">
        <f>('Historical Data Daily'!F267-Q266)*'Historical Data Daily'!$S$12 + Q266</f>
        <v>104.8721856</v>
      </c>
      <c r="R267" s="49">
        <f t="shared" si="1"/>
        <v>0.4709269297</v>
      </c>
      <c r="S267" s="49">
        <f>(R267-S266)*'Historical Data Daily'!$S$14 + S266</f>
        <v>0.8766764028</v>
      </c>
      <c r="T267" s="49">
        <f t="shared" si="2"/>
        <v>-0.4057494731</v>
      </c>
      <c r="U267" s="65">
        <f t="shared" si="3"/>
        <v>108.5865801</v>
      </c>
      <c r="V267" s="65">
        <f t="shared" si="4"/>
        <v>102.2334181</v>
      </c>
    </row>
    <row r="268">
      <c r="M268" s="116">
        <v>44680.0</v>
      </c>
      <c r="N268" s="55">
        <f>AVERAGE('Historical Data Daily'!E259:E268)</f>
        <v>104.8099991</v>
      </c>
      <c r="O268" s="55">
        <f>STDEV('Historical Data Daily'!E259:E268)</f>
        <v>2.017259565</v>
      </c>
      <c r="P268" s="49">
        <f>('Historical Data Daily'!E268-P267)*'Historical Data Daily'!$S$13 + P267</f>
        <v>104.1456097</v>
      </c>
      <c r="Q268" s="49">
        <f>('Historical Data Daily'!F268-Q267)*'Historical Data Daily'!$S$12 + Q267</f>
        <v>104.268772</v>
      </c>
      <c r="R268" s="49">
        <f t="shared" si="1"/>
        <v>0.1231623102</v>
      </c>
      <c r="S268" s="49">
        <f>(R268-S267)*'Historical Data Daily'!$S$14 + S267</f>
        <v>0.7259735843</v>
      </c>
      <c r="T268" s="49">
        <f t="shared" si="2"/>
        <v>-0.602811274</v>
      </c>
      <c r="U268" s="65">
        <f t="shared" si="3"/>
        <v>108.8445182</v>
      </c>
      <c r="V268" s="65">
        <f t="shared" si="4"/>
        <v>100.77548</v>
      </c>
    </row>
    <row r="269">
      <c r="M269" s="116">
        <v>44683.0</v>
      </c>
      <c r="N269" s="55">
        <f>AVERAGE('Historical Data Daily'!E260:E269)</f>
        <v>104.2599991</v>
      </c>
      <c r="O269" s="55">
        <f>STDEV('Historical Data Daily'!E260:E269)</f>
        <v>2.463263271</v>
      </c>
      <c r="P269" s="49">
        <f>('Historical Data Daily'!E269-P268)*'Historical Data Daily'!$S$13 + P268</f>
        <v>103.8496387</v>
      </c>
      <c r="Q269" s="49">
        <f>('Historical Data Daily'!F269-Q268)*'Historical Data Daily'!$S$12 + Q268</f>
        <v>103.6351151</v>
      </c>
      <c r="R269" s="49">
        <f t="shared" si="1"/>
        <v>-0.2145236715</v>
      </c>
      <c r="S269" s="49">
        <f>(R269-S268)*'Historical Data Daily'!$S$14 + S268</f>
        <v>0.5378741331</v>
      </c>
      <c r="T269" s="49">
        <f t="shared" si="2"/>
        <v>-0.7523978046</v>
      </c>
      <c r="U269" s="65">
        <f t="shared" si="3"/>
        <v>109.1865256</v>
      </c>
      <c r="V269" s="65">
        <f t="shared" si="4"/>
        <v>99.33347256</v>
      </c>
    </row>
    <row r="270">
      <c r="M270" s="116">
        <v>44685.0</v>
      </c>
      <c r="N270" s="55">
        <f>AVERAGE('Historical Data Daily'!E261:E270)</f>
        <v>103.6849991</v>
      </c>
      <c r="O270" s="55">
        <f>STDEV('Historical Data Daily'!E261:E270)</f>
        <v>2.935988498</v>
      </c>
      <c r="P270" s="49">
        <f>('Historical Data Daily'!E270-P269)*'Historical Data Daily'!$S$13 + P269</f>
        <v>103.4978135</v>
      </c>
      <c r="Q270" s="49">
        <f>('Historical Data Daily'!F270-Q269)*'Historical Data Daily'!$S$12 + Q269</f>
        <v>102.9374047</v>
      </c>
      <c r="R270" s="49">
        <f t="shared" si="1"/>
        <v>-0.5604087492</v>
      </c>
      <c r="S270" s="49">
        <f>(R270-S269)*'Historical Data Daily'!$S$14 + S269</f>
        <v>0.3182175567</v>
      </c>
      <c r="T270" s="49">
        <f t="shared" si="2"/>
        <v>-0.8786263058</v>
      </c>
      <c r="U270" s="65">
        <f t="shared" si="3"/>
        <v>109.5569761</v>
      </c>
      <c r="V270" s="65">
        <f t="shared" si="4"/>
        <v>97.8130221</v>
      </c>
    </row>
    <row r="271">
      <c r="M271" s="116">
        <v>44686.0</v>
      </c>
      <c r="N271" s="55">
        <f>AVERAGE('Historical Data Daily'!E262:E271)</f>
        <v>102.8149994</v>
      </c>
      <c r="O271" s="55">
        <f>STDEV('Historical Data Daily'!E262:E271)</f>
        <v>3.351122679</v>
      </c>
      <c r="P271" s="49">
        <f>('Historical Data Daily'!E271-P270)*'Historical Data Daily'!$S$13 + P270</f>
        <v>103.0572349</v>
      </c>
      <c r="Q271" s="49">
        <f>('Historical Data Daily'!F271-Q270)*'Historical Data Daily'!$S$12 + Q270</f>
        <v>102.1085737</v>
      </c>
      <c r="R271" s="49">
        <f t="shared" si="1"/>
        <v>-0.9486612317</v>
      </c>
      <c r="S271" s="49">
        <f>(R271-S270)*'Historical Data Daily'!$S$14 + S270</f>
        <v>0.06484179898</v>
      </c>
      <c r="T271" s="49">
        <f t="shared" si="2"/>
        <v>-1.013503031</v>
      </c>
      <c r="U271" s="65">
        <f t="shared" si="3"/>
        <v>109.5172448</v>
      </c>
      <c r="V271" s="65">
        <f t="shared" si="4"/>
        <v>96.11275404</v>
      </c>
    </row>
    <row r="272">
      <c r="M272" s="116">
        <v>44687.0</v>
      </c>
      <c r="N272" s="55">
        <f>AVERAGE('Historical Data Daily'!E263:E272)</f>
        <v>101.9199998</v>
      </c>
      <c r="O272" s="55">
        <f>STDEV('Historical Data Daily'!E263:E272)</f>
        <v>3.273817917</v>
      </c>
      <c r="P272" s="49">
        <f>('Historical Data Daily'!E272-P271)*'Historical Data Daily'!$S$13 + P271</f>
        <v>102.6937362</v>
      </c>
      <c r="Q272" s="49">
        <f>('Historical Data Daily'!F272-Q271)*'Historical Data Daily'!$S$12 + Q271</f>
        <v>101.4995627</v>
      </c>
      <c r="R272" s="49">
        <f t="shared" si="1"/>
        <v>-1.194173527</v>
      </c>
      <c r="S272" s="49">
        <f>(R272-S271)*'Historical Data Daily'!$S$14 + S271</f>
        <v>-0.1869612663</v>
      </c>
      <c r="T272" s="49">
        <f t="shared" si="2"/>
        <v>-1.007212261</v>
      </c>
      <c r="U272" s="65">
        <f t="shared" si="3"/>
        <v>108.4676356</v>
      </c>
      <c r="V272" s="65">
        <f t="shared" si="4"/>
        <v>95.37236397</v>
      </c>
    </row>
    <row r="273">
      <c r="M273" s="116">
        <v>44690.0</v>
      </c>
      <c r="N273" s="55">
        <f>AVERAGE('Historical Data Daily'!E264:E273)</f>
        <v>101.1549996</v>
      </c>
      <c r="O273" s="55">
        <f>STDEV('Historical Data Daily'!E264:E273)</f>
        <v>2.891216755</v>
      </c>
      <c r="P273" s="49">
        <f>('Historical Data Daily'!E273-P272)*'Historical Data Daily'!$S$13 + P272</f>
        <v>102.4275334</v>
      </c>
      <c r="Q273" s="49">
        <f>('Historical Data Daily'!F273-Q272)*'Historical Data Daily'!$S$12 + Q272</f>
        <v>101.1303989</v>
      </c>
      <c r="R273" s="49">
        <f t="shared" si="1"/>
        <v>-1.297134494</v>
      </c>
      <c r="S273" s="49">
        <f>(R273-S272)*'Historical Data Daily'!$S$14 + S272</f>
        <v>-0.4089959118</v>
      </c>
      <c r="T273" s="49">
        <f t="shared" si="2"/>
        <v>-0.888138582</v>
      </c>
      <c r="U273" s="65">
        <f t="shared" si="3"/>
        <v>106.9374331</v>
      </c>
      <c r="V273" s="65">
        <f t="shared" si="4"/>
        <v>95.37256609</v>
      </c>
    </row>
    <row r="274">
      <c r="M274" s="116">
        <v>44691.0</v>
      </c>
      <c r="N274" s="55">
        <f>AVERAGE('Historical Data Daily'!E265:E274)</f>
        <v>100.1949997</v>
      </c>
      <c r="O274" s="55">
        <f>STDEV('Historical Data Daily'!E265:E274)</f>
        <v>2.8069804</v>
      </c>
      <c r="P274" s="49">
        <f>('Historical Data Daily'!E274-P273)*'Historical Data Daily'!$S$13 + P273</f>
        <v>101.958827</v>
      </c>
      <c r="Q274" s="49">
        <f>('Historical Data Daily'!F274-Q273)*'Historical Data Daily'!$S$12 + Q273</f>
        <v>100.3564911</v>
      </c>
      <c r="R274" s="49">
        <f t="shared" si="1"/>
        <v>-1.602335997</v>
      </c>
      <c r="S274" s="49">
        <f>(R274-S273)*'Historical Data Daily'!$S$14 + S273</f>
        <v>-0.6476639289</v>
      </c>
      <c r="T274" s="49">
        <f t="shared" si="2"/>
        <v>-0.9546720685</v>
      </c>
      <c r="U274" s="65">
        <f t="shared" si="3"/>
        <v>105.8089605</v>
      </c>
      <c r="V274" s="65">
        <f t="shared" si="4"/>
        <v>94.5810389</v>
      </c>
    </row>
    <row r="275">
      <c r="M275" s="116">
        <v>44692.0</v>
      </c>
      <c r="N275" s="55">
        <f>AVERAGE('Historical Data Daily'!E266:E275)</f>
        <v>99.0049995</v>
      </c>
      <c r="O275" s="55">
        <f>STDEV('Historical Data Daily'!E266:E275)</f>
        <v>2.876769368</v>
      </c>
      <c r="P275" s="49">
        <f>('Historical Data Daily'!E275-P274)*'Historical Data Daily'!$S$13 + P274</f>
        <v>101.3322473</v>
      </c>
      <c r="Q275" s="49">
        <f>('Historical Data Daily'!F275-Q274)*'Historical Data Daily'!$S$12 + Q274</f>
        <v>99.30164627</v>
      </c>
      <c r="R275" s="49">
        <f t="shared" si="1"/>
        <v>-2.030600993</v>
      </c>
      <c r="S275" s="49">
        <f>(R275-S274)*'Historical Data Daily'!$S$14 + S274</f>
        <v>-0.9242513418</v>
      </c>
      <c r="T275" s="49">
        <f t="shared" si="2"/>
        <v>-1.106349651</v>
      </c>
      <c r="U275" s="65">
        <f t="shared" si="3"/>
        <v>104.7585382</v>
      </c>
      <c r="V275" s="65">
        <f t="shared" si="4"/>
        <v>93.25146076</v>
      </c>
    </row>
    <row r="276">
      <c r="M276" s="116">
        <v>44693.0</v>
      </c>
      <c r="N276" s="55">
        <f>AVERAGE('Historical Data Daily'!E267:E276)</f>
        <v>97.5349998</v>
      </c>
      <c r="O276" s="55">
        <f>STDEV('Historical Data Daily'!E267:E276)</f>
        <v>4.122839309</v>
      </c>
      <c r="P276" s="49">
        <f>('Historical Data Daily'!E276-P275)*'Historical Data Daily'!$S$13 + P275</f>
        <v>100.3631919</v>
      </c>
      <c r="Q276" s="49">
        <f>('Historical Data Daily'!F276-Q275)*'Historical Data Daily'!$S$12 + Q275</f>
        <v>97.601393</v>
      </c>
      <c r="R276" s="49">
        <f t="shared" si="1"/>
        <v>-2.761798913</v>
      </c>
      <c r="S276" s="49">
        <f>(R276-S275)*'Historical Data Daily'!$S$14 + S275</f>
        <v>-1.291760856</v>
      </c>
      <c r="T276" s="49">
        <f t="shared" si="2"/>
        <v>-1.470038057</v>
      </c>
      <c r="U276" s="65">
        <f t="shared" si="3"/>
        <v>105.7806784</v>
      </c>
      <c r="V276" s="65">
        <f t="shared" si="4"/>
        <v>89.28932118</v>
      </c>
    </row>
    <row r="277">
      <c r="M277" s="116">
        <v>44694.0</v>
      </c>
      <c r="N277" s="55">
        <f>AVERAGE('Historical Data Daily'!E268:E277)</f>
        <v>96.1150001</v>
      </c>
      <c r="O277" s="55">
        <f>STDEV('Historical Data Daily'!E268:E277)</f>
        <v>4.636212333</v>
      </c>
      <c r="P277" s="49">
        <f>('Historical Data Daily'!E277-P276)*'Historical Data Daily'!$S$13 + P276</f>
        <v>99.46962237</v>
      </c>
      <c r="Q277" s="49">
        <f>('Historical Data Daily'!F277-Q276)*'Historical Data Daily'!$S$12 + Q276</f>
        <v>96.17040992</v>
      </c>
      <c r="R277" s="49">
        <f t="shared" si="1"/>
        <v>-3.299212441</v>
      </c>
      <c r="S277" s="49">
        <f>(R277-S276)*'Historical Data Daily'!$S$14 + S276</f>
        <v>-1.693251173</v>
      </c>
      <c r="T277" s="49">
        <f t="shared" si="2"/>
        <v>-1.605961268</v>
      </c>
      <c r="U277" s="65">
        <f t="shared" si="3"/>
        <v>105.3874248</v>
      </c>
      <c r="V277" s="65">
        <f t="shared" si="4"/>
        <v>86.84257543</v>
      </c>
    </row>
    <row r="278">
      <c r="M278" s="116">
        <v>44697.0</v>
      </c>
      <c r="N278" s="55">
        <f>AVERAGE('Historical Data Daily'!E269:E278)</f>
        <v>95.1150001</v>
      </c>
      <c r="O278" s="55">
        <f>STDEV('Historical Data Daily'!E269:E278)</f>
        <v>4.55521978</v>
      </c>
      <c r="P278" s="49">
        <f>('Historical Data Daily'!E278-P277)*'Historical Data Daily'!$S$13 + P277</f>
        <v>98.838539</v>
      </c>
      <c r="Q278" s="49">
        <f>('Historical Data Daily'!F278-Q277)*'Historical Data Daily'!$S$12 + Q277</f>
        <v>95.36726947</v>
      </c>
      <c r="R278" s="49">
        <f t="shared" si="1"/>
        <v>-3.47126953</v>
      </c>
      <c r="S278" s="49">
        <f>(R278-S277)*'Historical Data Daily'!$S$14 + S277</f>
        <v>-2.048854844</v>
      </c>
      <c r="T278" s="49">
        <f t="shared" si="2"/>
        <v>-1.422414686</v>
      </c>
      <c r="U278" s="65">
        <f t="shared" si="3"/>
        <v>104.2254397</v>
      </c>
      <c r="V278" s="65">
        <f t="shared" si="4"/>
        <v>86.00456054</v>
      </c>
    </row>
    <row r="279">
      <c r="J279" s="118" t="s">
        <v>565</v>
      </c>
      <c r="M279" s="116">
        <v>44698.0</v>
      </c>
      <c r="N279" s="55">
        <f>AVERAGE('Historical Data Daily'!E270:E279)</f>
        <v>94.2900001</v>
      </c>
      <c r="O279" s="55">
        <f>STDEV('Historical Data Daily'!E270:E279)</f>
        <v>4.2808224</v>
      </c>
      <c r="P279" s="49">
        <f>('Historical Data Daily'!E279-P278)*'Historical Data Daily'!$S$13 + P278</f>
        <v>98.3245733</v>
      </c>
      <c r="Q279" s="49">
        <f>('Historical Data Daily'!F279-Q278)*'Historical Data Daily'!$S$12 + Q278</f>
        <v>94.83384371</v>
      </c>
      <c r="R279" s="49">
        <f t="shared" si="1"/>
        <v>-3.490729592</v>
      </c>
      <c r="S279" s="49">
        <f>(R279-S278)*'Historical Data Daily'!$S$14 + S278</f>
        <v>-2.337229794</v>
      </c>
      <c r="T279" s="49">
        <f t="shared" si="2"/>
        <v>-1.153499798</v>
      </c>
      <c r="U279" s="65">
        <f t="shared" si="3"/>
        <v>102.8516449</v>
      </c>
      <c r="V279" s="65">
        <f t="shared" si="4"/>
        <v>85.7283553</v>
      </c>
    </row>
    <row r="280">
      <c r="M280" s="116">
        <v>44699.0</v>
      </c>
      <c r="N280" s="55">
        <f>AVERAGE('Historical Data Daily'!E271:E280)</f>
        <v>94.025</v>
      </c>
      <c r="O280" s="55">
        <f>STDEV('Historical Data Daily'!E271:E280)</f>
        <v>4.024318025</v>
      </c>
      <c r="P280" s="49">
        <f>('Historical Data Daily'!E280-P279)*'Historical Data Daily'!$S$13 + P279</f>
        <v>98.1857158</v>
      </c>
      <c r="Q280" s="49">
        <f>('Historical Data Daily'!F280-Q279)*'Historical Data Daily'!$S$12 + Q279</f>
        <v>95.08248268</v>
      </c>
      <c r="R280" s="49">
        <f t="shared" si="1"/>
        <v>-3.10323312</v>
      </c>
      <c r="S280" s="49">
        <f>(R280-S279)*'Historical Data Daily'!$S$14 + S279</f>
        <v>-2.490430459</v>
      </c>
      <c r="T280" s="49">
        <f t="shared" si="2"/>
        <v>-0.6128026609</v>
      </c>
      <c r="U280" s="65">
        <f t="shared" si="3"/>
        <v>102.0736361</v>
      </c>
      <c r="V280" s="65">
        <f t="shared" si="4"/>
        <v>85.97636395</v>
      </c>
    </row>
    <row r="281">
      <c r="M281" s="116">
        <v>44700.0</v>
      </c>
      <c r="N281" s="55">
        <f>AVERAGE('Historical Data Daily'!E272:E281)</f>
        <v>93.575</v>
      </c>
      <c r="O281" s="55">
        <f>STDEV('Historical Data Daily'!E272:E281)</f>
        <v>3.833423087</v>
      </c>
      <c r="P281" s="49">
        <f>('Historical Data Daily'!E281-P280)*'Historical Data Daily'!$S$13 + P280</f>
        <v>97.80529263</v>
      </c>
      <c r="Q281" s="49">
        <f>('Historical Data Daily'!F281-Q280)*'Historical Data Daily'!$S$12 + Q280</f>
        <v>94.7697935</v>
      </c>
      <c r="R281" s="49">
        <f t="shared" si="1"/>
        <v>-3.035499131</v>
      </c>
      <c r="S281" s="49">
        <f>(R281-S280)*'Historical Data Daily'!$S$14 + S280</f>
        <v>-2.599444194</v>
      </c>
      <c r="T281" s="49">
        <f t="shared" si="2"/>
        <v>-0.4360549375</v>
      </c>
      <c r="U281" s="65">
        <f t="shared" si="3"/>
        <v>101.2418462</v>
      </c>
      <c r="V281" s="65">
        <f t="shared" si="4"/>
        <v>85.90815383</v>
      </c>
    </row>
    <row r="282">
      <c r="M282" s="116">
        <v>44701.0</v>
      </c>
      <c r="N282" s="55">
        <f>AVERAGE('Historical Data Daily'!E273:E282)</f>
        <v>93.2049995</v>
      </c>
      <c r="O282" s="55">
        <f>STDEV('Historical Data Daily'!E273:E282)</f>
        <v>3.507486689</v>
      </c>
      <c r="P282" s="49">
        <f>('Historical Data Daily'!E282-P281)*'Historical Data Daily'!$S$13 + P281</f>
        <v>97.55675221</v>
      </c>
      <c r="Q282" s="49">
        <f>('Historical Data Daily'!F282-Q281)*'Historical Data Daily'!$S$12 + Q281</f>
        <v>94.72059403</v>
      </c>
      <c r="R282" s="49">
        <f t="shared" si="1"/>
        <v>-2.836158175</v>
      </c>
      <c r="S282" s="49">
        <f>(R282-S281)*'Historical Data Daily'!$S$14 + S281</f>
        <v>-2.64678699</v>
      </c>
      <c r="T282" s="49">
        <f t="shared" si="2"/>
        <v>-0.1893711853</v>
      </c>
      <c r="U282" s="65">
        <f t="shared" si="3"/>
        <v>100.2199729</v>
      </c>
      <c r="V282" s="65">
        <f t="shared" si="4"/>
        <v>86.19002612</v>
      </c>
    </row>
    <row r="283">
      <c r="M283" s="116">
        <v>44704.0</v>
      </c>
      <c r="N283" s="55">
        <f>AVERAGE('Historical Data Daily'!E274:E283)</f>
        <v>92.5149994</v>
      </c>
      <c r="O283" s="55">
        <f>STDEV('Historical Data Daily'!E274:E283)</f>
        <v>2.832748708</v>
      </c>
      <c r="P283" s="49">
        <f>('Historical Data Daily'!E283-P282)*'Historical Data Daily'!$S$13 + P282</f>
        <v>97.15995553</v>
      </c>
      <c r="Q283" s="49">
        <f>('Historical Data Daily'!F283-Q282)*'Historical Data Daily'!$S$12 + Q282</f>
        <v>94.33280988</v>
      </c>
      <c r="R283" s="49">
        <f t="shared" si="1"/>
        <v>-2.827145652</v>
      </c>
      <c r="S283" s="49">
        <f>(R283-S282)*'Historical Data Daily'!$S$14 + S282</f>
        <v>-2.682858722</v>
      </c>
      <c r="T283" s="49">
        <f t="shared" si="2"/>
        <v>-0.1442869298</v>
      </c>
      <c r="U283" s="65">
        <f t="shared" si="3"/>
        <v>98.18049682</v>
      </c>
      <c r="V283" s="65">
        <f t="shared" si="4"/>
        <v>86.84950198</v>
      </c>
    </row>
    <row r="284">
      <c r="M284" s="116">
        <v>44705.0</v>
      </c>
      <c r="N284" s="55">
        <f>AVERAGE('Historical Data Daily'!E275:E284)</f>
        <v>92.0049996</v>
      </c>
      <c r="O284" s="55">
        <f>STDEV('Historical Data Daily'!E275:E284)</f>
        <v>2.56173113</v>
      </c>
      <c r="P284" s="49">
        <f>('Historical Data Daily'!E284-P283)*'Historical Data Daily'!$S$13 + P283</f>
        <v>96.70366253</v>
      </c>
      <c r="Q284" s="49">
        <f>('Historical Data Daily'!F284-Q283)*'Historical Data Daily'!$S$12 + Q283</f>
        <v>93.82006989</v>
      </c>
      <c r="R284" s="49">
        <f t="shared" si="1"/>
        <v>-2.883592631</v>
      </c>
      <c r="S284" s="49">
        <f>(R284-S283)*'Historical Data Daily'!$S$14 + S283</f>
        <v>-2.723005504</v>
      </c>
      <c r="T284" s="49">
        <f t="shared" si="2"/>
        <v>-0.1605871269</v>
      </c>
      <c r="U284" s="65">
        <f t="shared" si="3"/>
        <v>97.12846186</v>
      </c>
      <c r="V284" s="65">
        <f t="shared" si="4"/>
        <v>86.88153734</v>
      </c>
    </row>
    <row r="285">
      <c r="M285" s="116">
        <v>44706.0</v>
      </c>
      <c r="N285" s="55">
        <f>AVERAGE('Historical Data Daily'!E276:E285)</f>
        <v>91.3699998</v>
      </c>
      <c r="O285" s="55">
        <f>STDEV('Historical Data Daily'!E276:E285)</f>
        <v>2.912919984</v>
      </c>
      <c r="P285" s="49">
        <f>('Historical Data Daily'!E285-P284)*'Historical Data Daily'!$S$13 + P284</f>
        <v>95.99598397</v>
      </c>
      <c r="Q285" s="49">
        <f>('Historical Data Daily'!F285-Q284)*'Historical Data Daily'!$S$12 + Q284</f>
        <v>92.7939056</v>
      </c>
      <c r="R285" s="49">
        <f t="shared" si="1"/>
        <v>-3.202078365</v>
      </c>
      <c r="S285" s="49">
        <f>(R285-S284)*'Historical Data Daily'!$S$14 + S284</f>
        <v>-2.818820076</v>
      </c>
      <c r="T285" s="49">
        <f t="shared" si="2"/>
        <v>-0.3832582888</v>
      </c>
      <c r="U285" s="65">
        <f t="shared" si="3"/>
        <v>97.19583977</v>
      </c>
      <c r="V285" s="65">
        <f t="shared" si="4"/>
        <v>85.54415983</v>
      </c>
    </row>
    <row r="286">
      <c r="M286" s="116">
        <v>44707.0</v>
      </c>
      <c r="N286" s="55">
        <f>AVERAGE('Historical Data Daily'!E277:E286)</f>
        <v>91.1899995</v>
      </c>
      <c r="O286" s="55">
        <f>STDEV('Historical Data Daily'!E277:E286)</f>
        <v>3.171294044</v>
      </c>
      <c r="P286" s="49">
        <f>('Historical Data Daily'!E286-P285)*'Historical Data Daily'!$S$13 + P285</f>
        <v>95.28887382</v>
      </c>
      <c r="Q286" s="49">
        <f>('Historical Data Daily'!F286-Q285)*'Historical Data Daily'!$S$12 + Q285</f>
        <v>91.81791966</v>
      </c>
      <c r="R286" s="49">
        <f t="shared" si="1"/>
        <v>-3.470954158</v>
      </c>
      <c r="S286" s="49">
        <f>(R286-S285)*'Historical Data Daily'!$S$14 + S285</f>
        <v>-2.949246893</v>
      </c>
      <c r="T286" s="49">
        <f t="shared" si="2"/>
        <v>-0.5217072656</v>
      </c>
      <c r="U286" s="65">
        <f t="shared" si="3"/>
        <v>97.53258759</v>
      </c>
      <c r="V286" s="65">
        <f t="shared" si="4"/>
        <v>84.84741141</v>
      </c>
    </row>
    <row r="287">
      <c r="M287" s="116">
        <v>44708.0</v>
      </c>
      <c r="N287" s="55">
        <f>AVERAGE('Historical Data Daily'!E278:E287)</f>
        <v>91.1249994</v>
      </c>
      <c r="O287" s="55">
        <f>STDEV('Historical Data Daily'!E278:E287)</f>
        <v>3.242961705</v>
      </c>
      <c r="P287" s="49">
        <f>('Historical Data Daily'!E287-P286)*'Historical Data Daily'!$S$13 + P286</f>
        <v>94.72303147</v>
      </c>
      <c r="Q287" s="49">
        <f>('Historical Data Daily'!F287-Q286)*'Historical Data Daily'!$S$12 + Q286</f>
        <v>91.17670156</v>
      </c>
      <c r="R287" s="49">
        <f t="shared" si="1"/>
        <v>-3.546329903</v>
      </c>
      <c r="S287" s="49">
        <f>(R287-S286)*'Historical Data Daily'!$S$14 + S286</f>
        <v>-3.068663495</v>
      </c>
      <c r="T287" s="49">
        <f t="shared" si="2"/>
        <v>-0.4776664084</v>
      </c>
      <c r="U287" s="65">
        <f t="shared" si="3"/>
        <v>97.61092281</v>
      </c>
      <c r="V287" s="65">
        <f t="shared" si="4"/>
        <v>84.63907599</v>
      </c>
    </row>
    <row r="288">
      <c r="M288" s="116">
        <v>44711.0</v>
      </c>
      <c r="N288" s="55">
        <f>AVERAGE('Historical Data Daily'!E279:E288)</f>
        <v>90.9199999</v>
      </c>
      <c r="O288" s="55">
        <f>STDEV('Historical Data Daily'!E279:E288)</f>
        <v>3.319152255</v>
      </c>
      <c r="P288" s="49">
        <f>('Historical Data Daily'!E288-P287)*'Historical Data Daily'!$S$13 + P287</f>
        <v>94.29169595</v>
      </c>
      <c r="Q288" s="49">
        <f>('Historical Data Daily'!F288-Q287)*'Historical Data Daily'!$S$12 + Q287</f>
        <v>90.82644009</v>
      </c>
      <c r="R288" s="49">
        <f t="shared" si="1"/>
        <v>-3.465255858</v>
      </c>
      <c r="S288" s="49">
        <f>(R288-S287)*'Historical Data Daily'!$S$14 + S287</f>
        <v>-3.147981967</v>
      </c>
      <c r="T288" s="49">
        <f t="shared" si="2"/>
        <v>-0.3172738909</v>
      </c>
      <c r="U288" s="65">
        <f t="shared" si="3"/>
        <v>97.55830441</v>
      </c>
      <c r="V288" s="65">
        <f t="shared" si="4"/>
        <v>84.28169539</v>
      </c>
    </row>
    <row r="289">
      <c r="M289" s="116">
        <v>44712.0</v>
      </c>
      <c r="N289" s="55">
        <f>AVERAGE('Historical Data Daily'!E280:E289)</f>
        <v>90.6649995</v>
      </c>
      <c r="O289" s="55">
        <f>STDEV('Historical Data Daily'!E280:E289)</f>
        <v>3.333419916</v>
      </c>
      <c r="P289" s="49">
        <f>('Historical Data Daily'!E289-P288)*'Historical Data Daily'!$S$13 + P288</f>
        <v>93.92564425</v>
      </c>
      <c r="Q289" s="49">
        <f>('Historical Data Daily'!F289-Q288)*'Historical Data Daily'!$S$12 + Q288</f>
        <v>90.59929515</v>
      </c>
      <c r="R289" s="49">
        <f t="shared" si="1"/>
        <v>-3.326349095</v>
      </c>
      <c r="S289" s="49">
        <f>(R289-S288)*'Historical Data Daily'!$S$14 + S288</f>
        <v>-3.183655393</v>
      </c>
      <c r="T289" s="49">
        <f t="shared" si="2"/>
        <v>-0.1426937024</v>
      </c>
      <c r="U289" s="65">
        <f t="shared" si="3"/>
        <v>97.33183933</v>
      </c>
      <c r="V289" s="65">
        <f t="shared" si="4"/>
        <v>83.99815967</v>
      </c>
    </row>
    <row r="290">
      <c r="M290" s="116">
        <v>44713.0</v>
      </c>
      <c r="N290" s="55">
        <f>AVERAGE('Historical Data Daily'!E281:E290)</f>
        <v>89.9649995</v>
      </c>
      <c r="O290" s="55">
        <f>STDEV('Historical Data Daily'!E281:E290)</f>
        <v>2.648169809</v>
      </c>
      <c r="P290" s="49">
        <f>('Historical Data Daily'!E290-P289)*'Historical Data Daily'!$S$13 + P289</f>
        <v>93.59411482</v>
      </c>
      <c r="Q290" s="49">
        <f>('Historical Data Daily'!F290-Q289)*'Historical Data Daily'!$S$12 + Q289</f>
        <v>90.42248005</v>
      </c>
      <c r="R290" s="49">
        <f t="shared" si="1"/>
        <v>-3.17163477</v>
      </c>
      <c r="S290" s="49">
        <f>(R290-S289)*'Historical Data Daily'!$S$14 + S289</f>
        <v>-3.181251268</v>
      </c>
      <c r="T290" s="49">
        <f t="shared" si="2"/>
        <v>0.009616498294</v>
      </c>
      <c r="U290" s="65">
        <f t="shared" si="3"/>
        <v>95.26133912</v>
      </c>
      <c r="V290" s="65">
        <f t="shared" si="4"/>
        <v>84.66865988</v>
      </c>
    </row>
    <row r="291">
      <c r="M291" s="116">
        <v>44714.0</v>
      </c>
      <c r="N291" s="55">
        <f>AVERAGE('Historical Data Daily'!E282:E291)</f>
        <v>89.619999</v>
      </c>
      <c r="O291" s="55">
        <f>STDEV('Historical Data Daily'!E282:E291)</f>
        <v>2.416171354</v>
      </c>
      <c r="P291" s="49">
        <f>('Historical Data Daily'!E291-P290)*'Historical Data Daily'!$S$13 + P290</f>
        <v>93.29825432</v>
      </c>
      <c r="Q291" s="49">
        <f>('Historical Data Daily'!F291-Q290)*'Historical Data Daily'!$S$12 + Q290</f>
        <v>90.29594435</v>
      </c>
      <c r="R291" s="49">
        <f t="shared" si="1"/>
        <v>-3.002309965</v>
      </c>
      <c r="S291" s="49">
        <f>(R291-S290)*'Historical Data Daily'!$S$14 + S290</f>
        <v>-3.145463008</v>
      </c>
      <c r="T291" s="49">
        <f t="shared" si="2"/>
        <v>0.1431530426</v>
      </c>
      <c r="U291" s="65">
        <f t="shared" si="3"/>
        <v>94.45234171</v>
      </c>
      <c r="V291" s="65">
        <f t="shared" si="4"/>
        <v>84.78765629</v>
      </c>
    </row>
    <row r="292">
      <c r="M292" s="116">
        <v>44715.0</v>
      </c>
      <c r="N292" s="55">
        <f>AVERAGE('Historical Data Daily'!E283:E292)</f>
        <v>89.069999</v>
      </c>
      <c r="O292" s="55">
        <f>STDEV('Historical Data Daily'!E283:E292)</f>
        <v>1.720335177</v>
      </c>
      <c r="P292" s="49">
        <f>('Historical Data Daily'!E292-P291)*'Historical Data Daily'!$S$13 + P291</f>
        <v>92.97616118</v>
      </c>
      <c r="Q292" s="49">
        <f>('Historical Data Daily'!F292-Q291)*'Historical Data Daily'!$S$12 + Q291</f>
        <v>90.08887553</v>
      </c>
      <c r="R292" s="49">
        <f t="shared" si="1"/>
        <v>-2.887285654</v>
      </c>
      <c r="S292" s="49">
        <f>(R292-S291)*'Historical Data Daily'!$S$14 + S291</f>
        <v>-3.093827537</v>
      </c>
      <c r="T292" s="49">
        <f t="shared" si="2"/>
        <v>0.206541883</v>
      </c>
      <c r="U292" s="65">
        <f t="shared" si="3"/>
        <v>92.51066935</v>
      </c>
      <c r="V292" s="65">
        <f t="shared" si="4"/>
        <v>85.62932865</v>
      </c>
    </row>
    <row r="293">
      <c r="M293" s="116">
        <v>44718.0</v>
      </c>
      <c r="N293" s="55">
        <f>AVERAGE('Historical Data Daily'!E284:E293)</f>
        <v>88.744999</v>
      </c>
      <c r="O293" s="55">
        <f>STDEV('Historical Data Daily'!E284:E293)</f>
        <v>1.32485811</v>
      </c>
      <c r="P293" s="49">
        <f>('Historical Data Daily'!E293-P292)*'Historical Data Daily'!$S$13 + P292</f>
        <v>92.6779268</v>
      </c>
      <c r="Q293" s="49">
        <f>('Historical Data Daily'!F293-Q292)*'Historical Data Daily'!$S$12 + Q292</f>
        <v>89.91366345</v>
      </c>
      <c r="R293" s="49">
        <f t="shared" si="1"/>
        <v>-2.764263352</v>
      </c>
      <c r="S293" s="49">
        <f>(R293-S292)*'Historical Data Daily'!$S$14 + S292</f>
        <v>-3.0279147</v>
      </c>
      <c r="T293" s="49">
        <f t="shared" si="2"/>
        <v>0.2636513484</v>
      </c>
      <c r="U293" s="65">
        <f t="shared" si="3"/>
        <v>91.39471522</v>
      </c>
      <c r="V293" s="65">
        <f t="shared" si="4"/>
        <v>86.09528278</v>
      </c>
    </row>
    <row r="294">
      <c r="M294" s="116">
        <v>44719.0</v>
      </c>
      <c r="N294" s="55">
        <f>AVERAGE('Historical Data Daily'!E285:E294)</f>
        <v>88.4599992</v>
      </c>
      <c r="O294" s="55">
        <f>STDEV('Historical Data Daily'!E285:E294)</f>
        <v>1.06739476</v>
      </c>
      <c r="P294" s="49">
        <f>('Historical Data Daily'!E294-P293)*'Historical Data Daily'!$S$13 + P293</f>
        <v>92.34252496</v>
      </c>
      <c r="Q294" s="49">
        <f>('Historical Data Daily'!F294-Q293)*'Historical Data Daily'!$S$12 + Q293</f>
        <v>89.64233092</v>
      </c>
      <c r="R294" s="49">
        <f t="shared" si="1"/>
        <v>-2.700194045</v>
      </c>
      <c r="S294" s="49">
        <f>(R294-S293)*'Historical Data Daily'!$S$14 + S293</f>
        <v>-2.962370569</v>
      </c>
      <c r="T294" s="49">
        <f t="shared" si="2"/>
        <v>0.262176524</v>
      </c>
      <c r="U294" s="65">
        <f t="shared" si="3"/>
        <v>90.59478872</v>
      </c>
      <c r="V294" s="65">
        <f t="shared" si="4"/>
        <v>86.32520968</v>
      </c>
    </row>
    <row r="295">
      <c r="M295" s="116">
        <v>44720.0</v>
      </c>
      <c r="N295" s="55">
        <f>AVERAGE('Historical Data Daily'!E286:E295)</f>
        <v>88.594999</v>
      </c>
      <c r="O295" s="55">
        <f>STDEV('Historical Data Daily'!E286:E295)</f>
        <v>0.9636298333</v>
      </c>
      <c r="P295" s="49">
        <f>('Historical Data Daily'!E295-P294)*'Historical Data Daily'!$S$13 + P294</f>
        <v>92.05789348</v>
      </c>
      <c r="Q295" s="49">
        <f>('Historical Data Daily'!F295-Q294)*'Historical Data Daily'!$S$12 + Q294</f>
        <v>89.4665877</v>
      </c>
      <c r="R295" s="49">
        <f t="shared" si="1"/>
        <v>-2.591305784</v>
      </c>
      <c r="S295" s="49">
        <f>(R295-S294)*'Historical Data Daily'!$S$14 + S294</f>
        <v>-2.888157612</v>
      </c>
      <c r="T295" s="49">
        <f t="shared" si="2"/>
        <v>0.2968518277</v>
      </c>
      <c r="U295" s="65">
        <f t="shared" si="3"/>
        <v>90.52225867</v>
      </c>
      <c r="V295" s="65">
        <f t="shared" si="4"/>
        <v>86.66773933</v>
      </c>
    </row>
    <row r="296">
      <c r="M296" s="116">
        <v>44721.0</v>
      </c>
      <c r="N296" s="55">
        <f>AVERAGE('Historical Data Daily'!E287:E296)</f>
        <v>88.6099991</v>
      </c>
      <c r="O296" s="55">
        <f>STDEV('Historical Data Daily'!E287:E296)</f>
        <v>0.927001587</v>
      </c>
      <c r="P296" s="49">
        <f>('Historical Data Daily'!E296-P295)*'Historical Data Daily'!$S$13 + P295</f>
        <v>91.65360493</v>
      </c>
      <c r="Q296" s="49">
        <f>('Historical Data Daily'!F296-Q295)*'Historical Data Daily'!$S$12 + Q295</f>
        <v>89.0255739</v>
      </c>
      <c r="R296" s="49">
        <f t="shared" si="1"/>
        <v>-2.62803103</v>
      </c>
      <c r="S296" s="49">
        <f>(R296-S295)*'Historical Data Daily'!$S$14 + S295</f>
        <v>-2.836132296</v>
      </c>
      <c r="T296" s="49">
        <f t="shared" si="2"/>
        <v>0.2081012657</v>
      </c>
      <c r="U296" s="65">
        <f t="shared" si="3"/>
        <v>90.46400227</v>
      </c>
      <c r="V296" s="65">
        <f t="shared" si="4"/>
        <v>86.75599593</v>
      </c>
    </row>
    <row r="297">
      <c r="M297" s="116">
        <v>44722.0</v>
      </c>
      <c r="N297" s="55">
        <f>AVERAGE('Historical Data Daily'!E288:E297)</f>
        <v>88.3799987</v>
      </c>
      <c r="O297" s="55">
        <f>STDEV('Historical Data Daily'!E288:E297)</f>
        <v>1.370766143</v>
      </c>
      <c r="P297" s="49">
        <f>('Historical Data Daily'!E297-P296)*'Historical Data Daily'!$S$13 + P296</f>
        <v>91.18667108</v>
      </c>
      <c r="Q297" s="49">
        <f>('Historical Data Daily'!F297-Q296)*'Historical Data Daily'!$S$12 + Q296</f>
        <v>88.46010068</v>
      </c>
      <c r="R297" s="49">
        <f t="shared" si="1"/>
        <v>-2.726570399</v>
      </c>
      <c r="S297" s="49">
        <f>(R297-S296)*'Historical Data Daily'!$S$14 + S296</f>
        <v>-2.814219916</v>
      </c>
      <c r="T297" s="49">
        <f t="shared" si="2"/>
        <v>0.08764951761</v>
      </c>
      <c r="U297" s="65">
        <f t="shared" si="3"/>
        <v>91.12153099</v>
      </c>
      <c r="V297" s="65">
        <f t="shared" si="4"/>
        <v>85.63846641</v>
      </c>
    </row>
    <row r="298">
      <c r="M298" s="116">
        <v>44725.0</v>
      </c>
      <c r="N298" s="55">
        <f>AVERAGE('Historical Data Daily'!E289:E298)</f>
        <v>87.5249983</v>
      </c>
      <c r="O298" s="55">
        <f>STDEV('Historical Data Daily'!E289:E298)</f>
        <v>2.863782451</v>
      </c>
      <c r="P298" s="49">
        <f>('Historical Data Daily'!E298-P297)*'Historical Data Daily'!$S$13 + P297</f>
        <v>90.38395456</v>
      </c>
      <c r="Q298" s="49">
        <f>('Historical Data Daily'!F298-Q297)*'Historical Data Daily'!$S$12 + Q297</f>
        <v>87.21239258</v>
      </c>
      <c r="R298" s="49">
        <f t="shared" si="1"/>
        <v>-3.171561979</v>
      </c>
      <c r="S298" s="49">
        <f>(R298-S297)*'Historical Data Daily'!$S$14 + S297</f>
        <v>-2.885688329</v>
      </c>
      <c r="T298" s="49">
        <f t="shared" si="2"/>
        <v>-0.2858736504</v>
      </c>
      <c r="U298" s="65">
        <f t="shared" si="3"/>
        <v>93.2525632</v>
      </c>
      <c r="V298" s="65">
        <f t="shared" si="4"/>
        <v>81.7974334</v>
      </c>
    </row>
    <row r="299">
      <c r="M299" s="116">
        <v>44726.0</v>
      </c>
      <c r="N299" s="55">
        <f>AVERAGE('Historical Data Daily'!E290:E299)</f>
        <v>86.5549987</v>
      </c>
      <c r="O299" s="55">
        <f>STDEV('Historical Data Daily'!E290:E299)</f>
        <v>3.698155695</v>
      </c>
      <c r="P299" s="49">
        <f>('Historical Data Daily'!E299-P298)*'Historical Data Daily'!$S$13 + P298</f>
        <v>89.58884696</v>
      </c>
      <c r="Q299" s="49">
        <f>('Historical Data Daily'!F299-Q298)*'Historical Data Daily'!$S$12 + Q298</f>
        <v>86.04894787</v>
      </c>
      <c r="R299" s="49">
        <f t="shared" si="1"/>
        <v>-3.539899087</v>
      </c>
      <c r="S299" s="49">
        <f>(R299-S298)*'Historical Data Daily'!$S$14 + S298</f>
        <v>-3.01653048</v>
      </c>
      <c r="T299" s="49">
        <f t="shared" si="2"/>
        <v>-0.5233686064</v>
      </c>
      <c r="U299" s="65">
        <f t="shared" si="3"/>
        <v>93.95131009</v>
      </c>
      <c r="V299" s="65">
        <f t="shared" si="4"/>
        <v>79.15868731</v>
      </c>
    </row>
    <row r="300">
      <c r="M300" s="116">
        <v>44727.0</v>
      </c>
      <c r="N300" s="55">
        <f>AVERAGE('Historical Data Daily'!E291:E300)</f>
        <v>85.6149993</v>
      </c>
      <c r="O300" s="55">
        <f>STDEV('Historical Data Daily'!E291:E300)</f>
        <v>4.057710974</v>
      </c>
      <c r="P300" s="49">
        <f>('Historical Data Daily'!E300-P299)*'Historical Data Daily'!$S$13 + P299</f>
        <v>88.88226593</v>
      </c>
      <c r="Q300" s="49">
        <f>('Historical Data Daily'!F300-Q299)*'Historical Data Daily'!$S$12 + Q299</f>
        <v>85.12603328</v>
      </c>
      <c r="R300" s="49">
        <f t="shared" si="1"/>
        <v>-3.756232649</v>
      </c>
      <c r="S300" s="49">
        <f>(R300-S299)*'Historical Data Daily'!$S$14 + S299</f>
        <v>-3.164470914</v>
      </c>
      <c r="T300" s="49">
        <f t="shared" si="2"/>
        <v>-0.5917617346</v>
      </c>
      <c r="U300" s="65">
        <f t="shared" si="3"/>
        <v>93.73042125</v>
      </c>
      <c r="V300" s="65">
        <f t="shared" si="4"/>
        <v>77.49957735</v>
      </c>
    </row>
    <row r="301">
      <c r="M301" s="116">
        <v>44728.0</v>
      </c>
      <c r="N301" s="55">
        <f>AVERAGE('Historical Data Daily'!E292:E301)</f>
        <v>84.4799995</v>
      </c>
      <c r="O301" s="55">
        <f>STDEV('Historical Data Daily'!E292:E301)</f>
        <v>4.392745531</v>
      </c>
      <c r="P301" s="49">
        <f>('Historical Data Daily'!E301-P300)*'Historical Data Daily'!$S$13 + P300</f>
        <v>88.09469067</v>
      </c>
      <c r="Q301" s="49">
        <f>('Historical Data Daily'!F301-Q300)*'Historical Data Daily'!$S$12 + Q300</f>
        <v>84.068182</v>
      </c>
      <c r="R301" s="49">
        <f t="shared" si="1"/>
        <v>-4.026508668</v>
      </c>
      <c r="S301" s="49">
        <f>(R301-S300)*'Historical Data Daily'!$S$14 + S300</f>
        <v>-3.336878465</v>
      </c>
      <c r="T301" s="49">
        <f t="shared" si="2"/>
        <v>-0.6896302035</v>
      </c>
      <c r="U301" s="65">
        <f t="shared" si="3"/>
        <v>93.26549056</v>
      </c>
      <c r="V301" s="65">
        <f t="shared" si="4"/>
        <v>75.69450844</v>
      </c>
    </row>
    <row r="302">
      <c r="M302" s="116">
        <v>44729.0</v>
      </c>
      <c r="N302" s="55">
        <f>AVERAGE('Historical Data Daily'!E293:E302)</f>
        <v>83.2400001</v>
      </c>
      <c r="O302" s="55">
        <f>STDEV('Historical Data Daily'!E293:E302)</f>
        <v>4.728094535</v>
      </c>
      <c r="P302" s="49">
        <f>('Historical Data Daily'!E302-P301)*'Historical Data Daily'!$S$13 + P301</f>
        <v>87.23952862</v>
      </c>
      <c r="Q302" s="49">
        <f>('Historical Data Daily'!F302-Q301)*'Historical Data Daily'!$S$12 + Q301</f>
        <v>82.91153908</v>
      </c>
      <c r="R302" s="49">
        <f t="shared" si="1"/>
        <v>-4.327989542</v>
      </c>
      <c r="S302" s="49">
        <f>(R302-S301)*'Historical Data Daily'!$S$14 + S301</f>
        <v>-3.53510068</v>
      </c>
      <c r="T302" s="49">
        <f t="shared" si="2"/>
        <v>-0.7928888619</v>
      </c>
      <c r="U302" s="65">
        <f t="shared" si="3"/>
        <v>92.69618917</v>
      </c>
      <c r="V302" s="65">
        <f t="shared" si="4"/>
        <v>73.78381103</v>
      </c>
    </row>
    <row r="303">
      <c r="M303" s="116">
        <v>44732.0</v>
      </c>
      <c r="N303" s="55">
        <f>AVERAGE('Historical Data Daily'!E294:E303)</f>
        <v>81.5050002</v>
      </c>
      <c r="O303" s="55">
        <f>STDEV('Historical Data Daily'!E294:E303)</f>
        <v>5.517419276</v>
      </c>
      <c r="P303" s="49">
        <f>('Historical Data Daily'!E303-P302)*'Historical Data Daily'!$S$13 + P302</f>
        <v>86.08104487</v>
      </c>
      <c r="Q303" s="49">
        <f>('Historical Data Daily'!F303-Q302)*'Historical Data Daily'!$S$12 + Q302</f>
        <v>81.17130199</v>
      </c>
      <c r="R303" s="49">
        <f t="shared" si="1"/>
        <v>-4.909742882</v>
      </c>
      <c r="S303" s="49">
        <f>(R303-S302)*'Historical Data Daily'!$S$14 + S302</f>
        <v>-3.810029121</v>
      </c>
      <c r="T303" s="49">
        <f t="shared" si="2"/>
        <v>-1.099713761</v>
      </c>
      <c r="U303" s="65">
        <f t="shared" si="3"/>
        <v>92.53983875</v>
      </c>
      <c r="V303" s="65">
        <f t="shared" si="4"/>
        <v>70.47016165</v>
      </c>
    </row>
    <row r="304">
      <c r="M304" s="116">
        <v>44733.0</v>
      </c>
      <c r="N304" s="55">
        <f>AVERAGE('Historical Data Daily'!E295:E304)</f>
        <v>80.0050002</v>
      </c>
      <c r="O304" s="55">
        <f>STDEV('Historical Data Daily'!E295:E304)</f>
        <v>5.549045816</v>
      </c>
      <c r="P304" s="49">
        <f>('Historical Data Daily'!E304-P303)*'Historical Data Daily'!$S$13 + P303</f>
        <v>85.12318985</v>
      </c>
      <c r="Q304" s="49">
        <f>('Historical Data Daily'!F304-Q303)*'Historical Data Daily'!$S$12 + Q303</f>
        <v>79.93725584</v>
      </c>
      <c r="R304" s="49">
        <f t="shared" si="1"/>
        <v>-5.185934007</v>
      </c>
      <c r="S304" s="49">
        <f>(R304-S303)*'Historical Data Daily'!$S$14 + S303</f>
        <v>-4.085210098</v>
      </c>
      <c r="T304" s="49">
        <f t="shared" si="2"/>
        <v>-1.100723909</v>
      </c>
      <c r="U304" s="65">
        <f t="shared" si="3"/>
        <v>91.10309183</v>
      </c>
      <c r="V304" s="65">
        <f t="shared" si="4"/>
        <v>68.90690857</v>
      </c>
    </row>
    <row r="305">
      <c r="M305" s="116">
        <v>44734.0</v>
      </c>
      <c r="N305" s="55">
        <f>AVERAGE('Historical Data Daily'!E296:E305)</f>
        <v>78.2450004</v>
      </c>
      <c r="O305" s="55">
        <f>STDEV('Historical Data Daily'!E296:E305)</f>
        <v>5.34256662</v>
      </c>
      <c r="P305" s="49">
        <f>('Historical Data Daily'!E305-P304)*'Historical Data Daily'!$S$13 + P304</f>
        <v>84.06962038</v>
      </c>
      <c r="Q305" s="49">
        <f>('Historical Data Daily'!F305-Q304)*'Historical Data Daily'!$S$12 + Q304</f>
        <v>78.54690909</v>
      </c>
      <c r="R305" s="49">
        <f t="shared" si="1"/>
        <v>-5.522711281</v>
      </c>
      <c r="S305" s="49">
        <f>(R305-S304)*'Historical Data Daily'!$S$14 + S304</f>
        <v>-4.372710335</v>
      </c>
      <c r="T305" s="49">
        <f t="shared" si="2"/>
        <v>-1.150000947</v>
      </c>
      <c r="U305" s="65">
        <f t="shared" si="3"/>
        <v>88.93013364</v>
      </c>
      <c r="V305" s="65">
        <f t="shared" si="4"/>
        <v>67.55986716</v>
      </c>
    </row>
    <row r="306">
      <c r="M306" s="116">
        <v>44735.0</v>
      </c>
      <c r="N306" s="55">
        <f>AVERAGE('Historical Data Daily'!E297:E306)</f>
        <v>76.5700004</v>
      </c>
      <c r="O306" s="55">
        <f>STDEV('Historical Data Daily'!E297:E306)</f>
        <v>5.049763396</v>
      </c>
      <c r="P306" s="49">
        <f>('Historical Data Daily'!E306-P305)*'Historical Data Daily'!$S$13 + P305</f>
        <v>83.01631501</v>
      </c>
      <c r="Q306" s="49">
        <f>('Historical Data Daily'!F306-Q305)*'Historical Data Daily'!$S$12 + Q305</f>
        <v>77.20892277</v>
      </c>
      <c r="R306" s="49">
        <f t="shared" si="1"/>
        <v>-5.807392242</v>
      </c>
      <c r="S306" s="49">
        <f>(R306-S305)*'Historical Data Daily'!$S$14 + S305</f>
        <v>-4.659646716</v>
      </c>
      <c r="T306" s="49">
        <f t="shared" si="2"/>
        <v>-1.147745526</v>
      </c>
      <c r="U306" s="65">
        <f t="shared" si="3"/>
        <v>86.66952719</v>
      </c>
      <c r="V306" s="65">
        <f t="shared" si="4"/>
        <v>66.47047361</v>
      </c>
    </row>
    <row r="307">
      <c r="M307" s="116">
        <v>44736.0</v>
      </c>
      <c r="N307" s="55">
        <f>AVERAGE('Historical Data Daily'!E298:E307)</f>
        <v>75.1050003</v>
      </c>
      <c r="O307" s="55">
        <f>STDEV('Historical Data Daily'!E298:E307)</f>
        <v>4.287025936</v>
      </c>
      <c r="P307" s="49">
        <f>('Historical Data Daily'!E307-P306)*'Historical Data Daily'!$S$13 + P306</f>
        <v>82.10399516</v>
      </c>
      <c r="Q307" s="49">
        <f>('Historical Data Daily'!F307-Q306)*'Historical Data Daily'!$S$12 + Q306</f>
        <v>76.20754958</v>
      </c>
      <c r="R307" s="49">
        <f t="shared" si="1"/>
        <v>-5.896445585</v>
      </c>
      <c r="S307" s="49">
        <f>(R307-S306)*'Historical Data Daily'!$S$14 + S306</f>
        <v>-4.90700649</v>
      </c>
      <c r="T307" s="49">
        <f t="shared" si="2"/>
        <v>-0.9894390952</v>
      </c>
      <c r="U307" s="65">
        <f t="shared" si="3"/>
        <v>83.67905217</v>
      </c>
      <c r="V307" s="65">
        <f t="shared" si="4"/>
        <v>66.53094843</v>
      </c>
    </row>
    <row r="308">
      <c r="M308" s="116">
        <v>44739.0</v>
      </c>
      <c r="N308" s="55">
        <f>AVERAGE('Historical Data Daily'!E299:E308)</f>
        <v>74.8650002</v>
      </c>
      <c r="O308" s="55">
        <f>STDEV('Historical Data Daily'!E299:E308)</f>
        <v>4.019609257</v>
      </c>
      <c r="P308" s="49">
        <f>('Historical Data Daily'!E308-P307)*'Historical Data Daily'!$S$13 + P307</f>
        <v>81.79629159</v>
      </c>
      <c r="Q308" s="49">
        <f>('Historical Data Daily'!F308-Q307)*'Historical Data Daily'!$S$12 + Q307</f>
        <v>76.47561841</v>
      </c>
      <c r="R308" s="49">
        <f t="shared" si="1"/>
        <v>-5.320673183</v>
      </c>
      <c r="S308" s="49">
        <f>(R308-S307)*'Historical Data Daily'!$S$14 + S307</f>
        <v>-4.989739829</v>
      </c>
      <c r="T308" s="49">
        <f t="shared" si="2"/>
        <v>-0.3309333546</v>
      </c>
      <c r="U308" s="65">
        <f t="shared" si="3"/>
        <v>82.90421871</v>
      </c>
      <c r="V308" s="65">
        <f t="shared" si="4"/>
        <v>66.82578169</v>
      </c>
    </row>
    <row r="309">
      <c r="M309" s="116">
        <v>44740.0</v>
      </c>
      <c r="N309" s="55">
        <f>AVERAGE('Historical Data Daily'!E300:E309)</f>
        <v>74.4599998</v>
      </c>
      <c r="O309" s="55">
        <f>STDEV('Historical Data Daily'!E300:E309)</f>
        <v>3.673010475</v>
      </c>
      <c r="P309" s="49">
        <f>('Historical Data Daily'!E309-P308)*'Historical Data Daily'!$S$13 + P308</f>
        <v>81.33730688</v>
      </c>
      <c r="Q309" s="49">
        <f>('Historical Data Daily'!F309-Q308)*'Historical Data Daily'!$S$12 + Q308</f>
        <v>76.34090758</v>
      </c>
      <c r="R309" s="49">
        <f t="shared" si="1"/>
        <v>-4.996399305</v>
      </c>
      <c r="S309" s="49">
        <f>(R309-S308)*'Historical Data Daily'!$S$14 + S308</f>
        <v>-4.991071724</v>
      </c>
      <c r="T309" s="49">
        <f t="shared" si="2"/>
        <v>-0.005327581114</v>
      </c>
      <c r="U309" s="65">
        <f t="shared" si="3"/>
        <v>81.80602075</v>
      </c>
      <c r="V309" s="65">
        <f t="shared" si="4"/>
        <v>67.11397885</v>
      </c>
    </row>
    <row r="310">
      <c r="M310" s="116">
        <v>44741.0</v>
      </c>
      <c r="N310" s="55">
        <f>AVERAGE('Historical Data Daily'!E301:E310)</f>
        <v>74.0499992</v>
      </c>
      <c r="O310" s="55">
        <f>STDEV('Historical Data Daily'!E301:E310)</f>
        <v>3.174726664</v>
      </c>
      <c r="P310" s="49">
        <f>('Historical Data Daily'!E310-P309)*'Historical Data Daily'!$S$13 + P309</f>
        <v>80.93824689</v>
      </c>
      <c r="Q310" s="49">
        <f>('Historical Data Daily'!F310-Q309)*'Historical Data Daily'!$S$12 + Q309</f>
        <v>76.28076749</v>
      </c>
      <c r="R310" s="49">
        <f t="shared" si="1"/>
        <v>-4.657479403</v>
      </c>
      <c r="S310" s="49">
        <f>(R310-S309)*'Historical Data Daily'!$S$14 + S309</f>
        <v>-4.92435326</v>
      </c>
      <c r="T310" s="49">
        <f t="shared" si="2"/>
        <v>0.266873857</v>
      </c>
      <c r="U310" s="65">
        <f t="shared" si="3"/>
        <v>80.39945253</v>
      </c>
      <c r="V310" s="65">
        <f t="shared" si="4"/>
        <v>67.70054587</v>
      </c>
    </row>
    <row r="311">
      <c r="M311" s="116">
        <v>44742.0</v>
      </c>
      <c r="N311" s="55">
        <f>AVERAGE('Historical Data Daily'!E302:E311)</f>
        <v>73.6499992</v>
      </c>
      <c r="O311" s="55">
        <f>STDEV('Historical Data Daily'!E302:E311)</f>
        <v>2.818786147</v>
      </c>
      <c r="P311" s="49">
        <f>('Historical Data Daily'!E311-P310)*'Historical Data Daily'!$S$13 + P310</f>
        <v>80.4428212</v>
      </c>
      <c r="Q311" s="49">
        <f>('Historical Data Daily'!F311-Q310)*'Historical Data Daily'!$S$12 + Q310</f>
        <v>75.96834172</v>
      </c>
      <c r="R311" s="49">
        <f t="shared" si="1"/>
        <v>-4.474479474</v>
      </c>
      <c r="S311" s="49">
        <f>(R311-S310)*'Historical Data Daily'!$S$14 + S310</f>
        <v>-4.834378503</v>
      </c>
      <c r="T311" s="49">
        <f t="shared" si="2"/>
        <v>0.3598990281</v>
      </c>
      <c r="U311" s="65">
        <f t="shared" si="3"/>
        <v>79.28757149</v>
      </c>
      <c r="V311" s="65">
        <f t="shared" si="4"/>
        <v>68.01242691</v>
      </c>
    </row>
    <row r="312">
      <c r="M312" s="116">
        <v>44743.0</v>
      </c>
      <c r="N312" s="55">
        <f>AVERAGE('Historical Data Daily'!E303:E312)</f>
        <v>72.8249992</v>
      </c>
      <c r="O312" s="55">
        <f>STDEV('Historical Data Daily'!E303:E312)</f>
        <v>3.07166595</v>
      </c>
      <c r="P312" s="49">
        <f>('Historical Data Daily'!E312-P311)*'Historical Data Daily'!$S$13 + P311</f>
        <v>79.54335318</v>
      </c>
      <c r="Q312" s="49">
        <f>('Historical Data Daily'!F312-Q311)*'Historical Data Daily'!$S$12 + Q311</f>
        <v>74.7885973</v>
      </c>
      <c r="R312" s="49">
        <f t="shared" si="1"/>
        <v>-4.754755879</v>
      </c>
      <c r="S312" s="49">
        <f>(R312-S311)*'Historical Data Daily'!$S$14 + S311</f>
        <v>-4.818453978</v>
      </c>
      <c r="T312" s="49">
        <f t="shared" si="2"/>
        <v>0.06369809909</v>
      </c>
      <c r="U312" s="65">
        <f t="shared" si="3"/>
        <v>78.9683311</v>
      </c>
      <c r="V312" s="65">
        <f t="shared" si="4"/>
        <v>66.6816673</v>
      </c>
    </row>
    <row r="313">
      <c r="M313" s="116">
        <v>44746.0</v>
      </c>
      <c r="N313" s="55">
        <f>AVERAGE('Historical Data Daily'!E304:E313)</f>
        <v>72.8899994</v>
      </c>
      <c r="O313" s="55">
        <f>STDEV('Historical Data Daily'!E304:E313)</f>
        <v>3.049661753</v>
      </c>
      <c r="P313" s="49">
        <f>('Historical Data Daily'!E313-P312)*'Historical Data Daily'!$S$13 + P312</f>
        <v>79.0031048</v>
      </c>
      <c r="Q313" s="49">
        <f>('Historical Data Daily'!F313-Q312)*'Historical Data Daily'!$S$12 + Q312</f>
        <v>74.39804387</v>
      </c>
      <c r="R313" s="49">
        <f t="shared" si="1"/>
        <v>-4.605060926</v>
      </c>
      <c r="S313" s="49">
        <f>(R313-S312)*'Historical Data Daily'!$S$14 + S312</f>
        <v>-4.775775367</v>
      </c>
      <c r="T313" s="49">
        <f t="shared" si="2"/>
        <v>0.1707144413</v>
      </c>
      <c r="U313" s="65">
        <f t="shared" si="3"/>
        <v>78.98932291</v>
      </c>
      <c r="V313" s="65">
        <f t="shared" si="4"/>
        <v>66.79067589</v>
      </c>
    </row>
    <row r="314">
      <c r="M314" s="116">
        <v>44747.0</v>
      </c>
      <c r="N314" s="55">
        <f>AVERAGE('Historical Data Daily'!E305:E314)</f>
        <v>72.9399994</v>
      </c>
      <c r="O314" s="55">
        <f>STDEV('Historical Data Daily'!E305:E314)</f>
        <v>3.058484263</v>
      </c>
      <c r="P314" s="49">
        <f>('Historical Data Daily'!E314-P313)*'Historical Data Daily'!$S$13 + P313</f>
        <v>78.60657866</v>
      </c>
      <c r="Q314" s="49">
        <f>('Historical Data Daily'!F314-Q313)*'Historical Data Daily'!$S$12 + Q313</f>
        <v>74.28296051</v>
      </c>
      <c r="R314" s="49">
        <f t="shared" si="1"/>
        <v>-4.323618158</v>
      </c>
      <c r="S314" s="49">
        <f>(R314-S313)*'Historical Data Daily'!$S$14 + S313</f>
        <v>-4.685343926</v>
      </c>
      <c r="T314" s="49">
        <f t="shared" si="2"/>
        <v>0.3617257677</v>
      </c>
      <c r="U314" s="65">
        <f t="shared" si="3"/>
        <v>79.05696793</v>
      </c>
      <c r="V314" s="65">
        <f t="shared" si="4"/>
        <v>66.82303087</v>
      </c>
    </row>
    <row r="315">
      <c r="M315" s="116">
        <v>44748.0</v>
      </c>
      <c r="N315" s="55">
        <f>AVERAGE('Historical Data Daily'!E306:E315)</f>
        <v>73.2249992</v>
      </c>
      <c r="O315" s="55">
        <f>STDEV('Historical Data Daily'!E306:E315)</f>
        <v>2.979022894</v>
      </c>
      <c r="P315" s="49">
        <f>('Historical Data Daily'!E315-P314)*'Historical Data Daily'!$S$13 + P314</f>
        <v>78.2468321</v>
      </c>
      <c r="Q315" s="49">
        <f>('Historical Data Daily'!F315-Q314)*'Historical Data Daily'!$S$12 + Q314</f>
        <v>74.20096658</v>
      </c>
      <c r="R315" s="49">
        <f t="shared" si="1"/>
        <v>-4.045865514</v>
      </c>
      <c r="S315" s="49">
        <f>(R315-S314)*'Historical Data Daily'!$S$14 + S314</f>
        <v>-4.557448243</v>
      </c>
      <c r="T315" s="49">
        <f t="shared" si="2"/>
        <v>0.511582729</v>
      </c>
      <c r="U315" s="65">
        <f t="shared" si="3"/>
        <v>79.18304499</v>
      </c>
      <c r="V315" s="65">
        <f t="shared" si="4"/>
        <v>67.26695341</v>
      </c>
    </row>
    <row r="316">
      <c r="M316" s="116">
        <v>44749.0</v>
      </c>
      <c r="N316" s="55">
        <f>AVERAGE('Historical Data Daily'!E307:E316)</f>
        <v>73.6249992</v>
      </c>
      <c r="O316" s="55">
        <f>STDEV('Historical Data Daily'!E307:E316)</f>
        <v>2.733967142</v>
      </c>
      <c r="P316" s="49">
        <f>('Historical Data Daily'!E316-P315)*'Historical Data Daily'!$S$13 + P315</f>
        <v>77.92114068</v>
      </c>
      <c r="Q316" s="49">
        <f>('Historical Data Daily'!F316-Q315)*'Historical Data Daily'!$S$12 + Q315</f>
        <v>74.14697142</v>
      </c>
      <c r="R316" s="49">
        <f t="shared" si="1"/>
        <v>-3.774169266</v>
      </c>
      <c r="S316" s="49">
        <f>(R316-S315)*'Historical Data Daily'!$S$14 + S315</f>
        <v>-4.400792448</v>
      </c>
      <c r="T316" s="49">
        <f t="shared" si="2"/>
        <v>0.6266231816</v>
      </c>
      <c r="U316" s="65">
        <f t="shared" si="3"/>
        <v>79.09293348</v>
      </c>
      <c r="V316" s="65">
        <f t="shared" si="4"/>
        <v>68.15706492</v>
      </c>
    </row>
    <row r="317">
      <c r="M317" s="116">
        <v>44750.0</v>
      </c>
      <c r="N317" s="55">
        <f>AVERAGE('Historical Data Daily'!E308:E317)</f>
        <v>73.8949997</v>
      </c>
      <c r="O317" s="55">
        <f>STDEV('Historical Data Daily'!E308:E317)</f>
        <v>2.539404352</v>
      </c>
      <c r="P317" s="49">
        <f>('Historical Data Daily'!E317-P316)*'Historical Data Daily'!$S$13 + P316</f>
        <v>77.58624152</v>
      </c>
      <c r="Q317" s="49">
        <f>('Historical Data Daily'!F317-Q316)*'Historical Data Daily'!$S$12 + Q316</f>
        <v>74.03205304</v>
      </c>
      <c r="R317" s="49">
        <f t="shared" si="1"/>
        <v>-3.554188476</v>
      </c>
      <c r="S317" s="49">
        <f>(R317-S316)*'Historical Data Daily'!$S$14 + S316</f>
        <v>-4.231471654</v>
      </c>
      <c r="T317" s="49">
        <f t="shared" si="2"/>
        <v>0.6772831773</v>
      </c>
      <c r="U317" s="65">
        <f t="shared" si="3"/>
        <v>78.9738084</v>
      </c>
      <c r="V317" s="65">
        <f t="shared" si="4"/>
        <v>68.816191</v>
      </c>
    </row>
    <row r="318">
      <c r="M318" s="116">
        <v>44753.0</v>
      </c>
      <c r="N318" s="55">
        <f>AVERAGE('Historical Data Daily'!E309:E318)</f>
        <v>73.5449997</v>
      </c>
      <c r="O318" s="55">
        <f>STDEV('Historical Data Daily'!E309:E318)</f>
        <v>2.125955708</v>
      </c>
      <c r="P318" s="49">
        <f>('Historical Data Daily'!E318-P317)*'Historical Data Daily'!$S$13 + P317</f>
        <v>77.35392711</v>
      </c>
      <c r="Q318" s="49">
        <f>('Historical Data Daily'!F318-Q317)*'Historical Data Daily'!$S$12 + Q317</f>
        <v>74.09635211</v>
      </c>
      <c r="R318" s="49">
        <f t="shared" si="1"/>
        <v>-3.257574997</v>
      </c>
      <c r="S318" s="49">
        <f>(R318-S317)*'Historical Data Daily'!$S$14 + S317</f>
        <v>-4.036692322</v>
      </c>
      <c r="T318" s="49">
        <f t="shared" si="2"/>
        <v>0.779117325</v>
      </c>
      <c r="U318" s="65">
        <f t="shared" si="3"/>
        <v>77.79691112</v>
      </c>
      <c r="V318" s="65">
        <f t="shared" si="4"/>
        <v>69.29308828</v>
      </c>
    </row>
    <row r="319">
      <c r="M319" s="116">
        <v>44754.0</v>
      </c>
      <c r="N319" s="55">
        <f>AVERAGE('Historical Data Daily'!E310:E319)</f>
        <v>73.3549996</v>
      </c>
      <c r="O319" s="55">
        <f>STDEV('Historical Data Daily'!E310:E319)</f>
        <v>2.003252767</v>
      </c>
      <c r="P319" s="49">
        <f>('Historical Data Daily'!E319-P318)*'Historical Data Daily'!$S$13 + P318</f>
        <v>77.08326562</v>
      </c>
      <c r="Q319" s="49">
        <f>('Historical Data Daily'!F319-Q318)*'Historical Data Daily'!$S$12 + Q318</f>
        <v>74.0353744</v>
      </c>
      <c r="R319" s="49">
        <f t="shared" si="1"/>
        <v>-3.047891217</v>
      </c>
      <c r="S319" s="49">
        <f>(R319-S318)*'Historical Data Daily'!$S$14 + S318</f>
        <v>-3.838932101</v>
      </c>
      <c r="T319" s="49">
        <f t="shared" si="2"/>
        <v>0.7910408839</v>
      </c>
      <c r="U319" s="65">
        <f t="shared" si="3"/>
        <v>77.36150513</v>
      </c>
      <c r="V319" s="65">
        <f t="shared" si="4"/>
        <v>69.34849407</v>
      </c>
    </row>
    <row r="320">
      <c r="M320" s="116">
        <v>44755.0</v>
      </c>
      <c r="N320" s="55">
        <f>AVERAGE('Historical Data Daily'!E311:E320)</f>
        <v>74.0849999</v>
      </c>
      <c r="O320" s="55">
        <f>STDEV('Historical Data Daily'!E311:E320)</f>
        <v>3.68126204</v>
      </c>
      <c r="P320" s="49">
        <f>('Historical Data Daily'!E320-P319)*'Historical Data Daily'!$S$13 + P319</f>
        <v>77.54006076</v>
      </c>
      <c r="Q320" s="49">
        <f>('Historical Data Daily'!F320-Q319)*'Historical Data Daily'!$S$12 + Q319</f>
        <v>75.45300911</v>
      </c>
      <c r="R320" s="49">
        <f t="shared" si="1"/>
        <v>-2.08705165</v>
      </c>
      <c r="S320" s="49">
        <f>(R320-S319)*'Historical Data Daily'!$S$14 + S319</f>
        <v>-3.488556011</v>
      </c>
      <c r="T320" s="49">
        <f t="shared" si="2"/>
        <v>1.401504361</v>
      </c>
      <c r="U320" s="65">
        <f t="shared" si="3"/>
        <v>81.44752398</v>
      </c>
      <c r="V320" s="65">
        <f t="shared" si="4"/>
        <v>66.72247582</v>
      </c>
    </row>
    <row r="321">
      <c r="M321" s="116">
        <v>44756.0</v>
      </c>
      <c r="N321" s="55">
        <f>AVERAGE('Historical Data Daily'!E312:E321)</f>
        <v>75.3400002</v>
      </c>
      <c r="O321" s="55">
        <f>STDEV('Historical Data Daily'!E312:E321)</f>
        <v>5.455466506</v>
      </c>
      <c r="P321" s="49">
        <f>('Historical Data Daily'!E321-P320)*'Historical Data Daily'!$S$13 + P320</f>
        <v>78.22598241</v>
      </c>
      <c r="Q321" s="49">
        <f>('Historical Data Daily'!F321-Q320)*'Historical Data Daily'!$S$12 + Q320</f>
        <v>77.19870048</v>
      </c>
      <c r="R321" s="49">
        <f t="shared" si="1"/>
        <v>-1.027281929</v>
      </c>
      <c r="S321" s="49">
        <f>(R321-S320)*'Historical Data Daily'!$S$14 + S320</f>
        <v>-2.996301195</v>
      </c>
      <c r="T321" s="49">
        <f t="shared" si="2"/>
        <v>1.969019265</v>
      </c>
      <c r="U321" s="65">
        <f t="shared" si="3"/>
        <v>86.25093321</v>
      </c>
      <c r="V321" s="65">
        <f t="shared" si="4"/>
        <v>64.42906719</v>
      </c>
    </row>
    <row r="322">
      <c r="M322" s="116">
        <v>44757.0</v>
      </c>
      <c r="N322" s="55">
        <f>AVERAGE('Historical Data Daily'!E313:E322)</f>
        <v>77.3949997</v>
      </c>
      <c r="O322" s="55">
        <f>STDEV('Historical Data Daily'!E313:E322)</f>
        <v>6.312133674</v>
      </c>
      <c r="P322" s="49">
        <f>('Historical Data Daily'!E322-P321)*'Historical Data Daily'!$S$13 + P321</f>
        <v>79.01294653</v>
      </c>
      <c r="Q322" s="49">
        <f>('Historical Data Daily'!F322-Q321)*'Historical Data Daily'!$S$12 + Q321</f>
        <v>78.99120779</v>
      </c>
      <c r="R322" s="49">
        <f t="shared" si="1"/>
        <v>-0.0217387364</v>
      </c>
      <c r="S322" s="49">
        <f>(R322-S321)*'Historical Data Daily'!$S$14 + S321</f>
        <v>-2.401388703</v>
      </c>
      <c r="T322" s="49">
        <f t="shared" si="2"/>
        <v>2.379649967</v>
      </c>
      <c r="U322" s="65">
        <f t="shared" si="3"/>
        <v>90.01926705</v>
      </c>
      <c r="V322" s="65">
        <f t="shared" si="4"/>
        <v>64.77073235</v>
      </c>
    </row>
    <row r="323">
      <c r="M323" s="116">
        <v>44760.0</v>
      </c>
      <c r="N323" s="55">
        <f>AVERAGE('Historical Data Daily'!E314:E323)</f>
        <v>79.4399994</v>
      </c>
      <c r="O323" s="55">
        <f>STDEV('Historical Data Daily'!E314:E323)</f>
        <v>7.634271896</v>
      </c>
      <c r="P323" s="49">
        <f>('Historical Data Daily'!E323-P322)*'Historical Data Daily'!$S$13 + P322</f>
        <v>80.02680212</v>
      </c>
      <c r="Q323" s="49">
        <f>('Historical Data Daily'!F323-Q322)*'Historical Data Daily'!$S$12 + Q322</f>
        <v>81.10025228</v>
      </c>
      <c r="R323" s="49">
        <f t="shared" si="1"/>
        <v>1.073450167</v>
      </c>
      <c r="S323" s="49">
        <f>(R323-S322)*'Historical Data Daily'!$S$14 + S322</f>
        <v>-1.706420929</v>
      </c>
      <c r="T323" s="49">
        <f t="shared" si="2"/>
        <v>2.779871096</v>
      </c>
      <c r="U323" s="65">
        <f t="shared" si="3"/>
        <v>94.70854319</v>
      </c>
      <c r="V323" s="65">
        <f t="shared" si="4"/>
        <v>64.17145561</v>
      </c>
    </row>
    <row r="324">
      <c r="M324" s="116">
        <v>44761.0</v>
      </c>
      <c r="N324" s="55">
        <f>AVERAGE('Historical Data Daily'!E315:E324)</f>
        <v>81.5299995</v>
      </c>
      <c r="O324" s="55">
        <f>STDEV('Historical Data Daily'!E315:E324)</f>
        <v>8.664397787</v>
      </c>
      <c r="P324" s="49">
        <f>('Historical Data Daily'!E324-P323)*'Historical Data Daily'!$S$13 + P323</f>
        <v>81.10259478</v>
      </c>
      <c r="Q324" s="49">
        <f>('Historical Data Daily'!F324-Q323)*'Historical Data Daily'!$S$12 + Q323</f>
        <v>83.1694447</v>
      </c>
      <c r="R324" s="49">
        <f t="shared" si="1"/>
        <v>2.066849927</v>
      </c>
      <c r="S324" s="49">
        <f>(R324-S323)*'Historical Data Daily'!$S$14 + S323</f>
        <v>-0.9517667579</v>
      </c>
      <c r="T324" s="49">
        <f t="shared" si="2"/>
        <v>3.018616685</v>
      </c>
      <c r="U324" s="65">
        <f t="shared" si="3"/>
        <v>98.85879507</v>
      </c>
      <c r="V324" s="65">
        <f t="shared" si="4"/>
        <v>64.20120393</v>
      </c>
    </row>
    <row r="325">
      <c r="M325" s="116">
        <v>44762.0</v>
      </c>
      <c r="N325" s="55">
        <f>AVERAGE('Historical Data Daily'!E316:E325)</f>
        <v>83.4899993</v>
      </c>
      <c r="O325" s="55">
        <f>STDEV('Historical Data Daily'!E316:E325)</f>
        <v>8.921970891</v>
      </c>
      <c r="P325" s="49">
        <f>('Historical Data Daily'!E325-P324)*'Historical Data Daily'!$S$13 + P324</f>
        <v>82.00980983</v>
      </c>
      <c r="Q325" s="49">
        <f>('Historical Data Daily'!F325-Q324)*'Historical Data Daily'!$S$12 + Q324</f>
        <v>84.73568367</v>
      </c>
      <c r="R325" s="49">
        <f t="shared" si="1"/>
        <v>2.725873842</v>
      </c>
      <c r="S325" s="49">
        <f>(R325-S324)*'Historical Data Daily'!$S$14 + S324</f>
        <v>-0.2162386379</v>
      </c>
      <c r="T325" s="49">
        <f t="shared" si="2"/>
        <v>2.94211248</v>
      </c>
      <c r="U325" s="65">
        <f t="shared" si="3"/>
        <v>101.3339411</v>
      </c>
      <c r="V325" s="65">
        <f t="shared" si="4"/>
        <v>65.64605752</v>
      </c>
    </row>
    <row r="326">
      <c r="M326" s="116">
        <v>44763.0</v>
      </c>
      <c r="N326" s="55">
        <f>AVERAGE('Historical Data Daily'!E317:E326)</f>
        <v>85.1399993</v>
      </c>
      <c r="O326" s="55">
        <f>STDEV('Historical Data Daily'!E317:E326)</f>
        <v>8.454578236</v>
      </c>
      <c r="P326" s="49">
        <f>('Historical Data Daily'!E326-P325)*'Historical Data Daily'!$S$13 + P325</f>
        <v>82.62760155</v>
      </c>
      <c r="Q326" s="49">
        <f>('Historical Data Daily'!F326-Q325)*'Historical Data Daily'!$S$12 + Q325</f>
        <v>85.59942434</v>
      </c>
      <c r="R326" s="49">
        <f t="shared" si="1"/>
        <v>2.971822792</v>
      </c>
      <c r="S326" s="49">
        <f>(R326-S325)*'Historical Data Daily'!$S$14 + S325</f>
        <v>0.421373648</v>
      </c>
      <c r="T326" s="49">
        <f t="shared" si="2"/>
        <v>2.550449144</v>
      </c>
      <c r="U326" s="65">
        <f t="shared" si="3"/>
        <v>102.0491558</v>
      </c>
      <c r="V326" s="65">
        <f t="shared" si="4"/>
        <v>68.23084283</v>
      </c>
    </row>
    <row r="327">
      <c r="M327" s="116">
        <v>44764.0</v>
      </c>
      <c r="N327" s="55">
        <f>AVERAGE('Historical Data Daily'!E318:E327)</f>
        <v>86.8049994</v>
      </c>
      <c r="O327" s="55">
        <f>STDEV('Historical Data Daily'!E318:E327)</f>
        <v>7.467540014</v>
      </c>
      <c r="P327" s="49">
        <f>('Historical Data Daily'!E327-P326)*'Historical Data Daily'!$S$13 + P326</f>
        <v>83.17740906</v>
      </c>
      <c r="Q327" s="49">
        <f>('Historical Data Daily'!F327-Q326)*'Historical Data Daily'!$S$12 + Q326</f>
        <v>86.28412875</v>
      </c>
      <c r="R327" s="49">
        <f t="shared" si="1"/>
        <v>3.106719686</v>
      </c>
      <c r="S327" s="49">
        <f>(R327-S326)*'Historical Data Daily'!$S$14 + S326</f>
        <v>0.9584428556</v>
      </c>
      <c r="T327" s="49">
        <f t="shared" si="2"/>
        <v>2.148276831</v>
      </c>
      <c r="U327" s="65">
        <f t="shared" si="3"/>
        <v>101.7400794</v>
      </c>
      <c r="V327" s="65">
        <f t="shared" si="4"/>
        <v>71.86991937</v>
      </c>
    </row>
    <row r="328">
      <c r="M328" s="116">
        <v>44767.0</v>
      </c>
      <c r="N328" s="55">
        <f>AVERAGE('Historical Data Daily'!E319:E328)</f>
        <v>88.7049994</v>
      </c>
      <c r="O328" s="55">
        <f>STDEV('Historical Data Daily'!E319:E328)</f>
        <v>6.300681564</v>
      </c>
      <c r="P328" s="49">
        <f>('Historical Data Daily'!E328-P327)*'Historical Data Daily'!$S$13 + P327</f>
        <v>83.9383415</v>
      </c>
      <c r="Q328" s="49">
        <f>('Historical Data Daily'!F328-Q327)*'Historical Data Daily'!$S$12 + Q327</f>
        <v>87.38657002</v>
      </c>
      <c r="R328" s="49">
        <f t="shared" si="1"/>
        <v>3.448228516</v>
      </c>
      <c r="S328" s="49">
        <f>(R328-S327)*'Historical Data Daily'!$S$14 + S327</f>
        <v>1.456399988</v>
      </c>
      <c r="T328" s="49">
        <f t="shared" si="2"/>
        <v>1.991828528</v>
      </c>
      <c r="U328" s="65">
        <f t="shared" si="3"/>
        <v>101.3063625</v>
      </c>
      <c r="V328" s="65">
        <f t="shared" si="4"/>
        <v>76.10363627</v>
      </c>
    </row>
    <row r="329">
      <c r="M329" s="116">
        <v>44768.0</v>
      </c>
      <c r="N329" s="55">
        <f>AVERAGE('Historical Data Daily'!E320:E329)</f>
        <v>90.7999999</v>
      </c>
      <c r="O329" s="55">
        <f>STDEV('Historical Data Daily'!E320:E329)</f>
        <v>3.705701036</v>
      </c>
      <c r="P329" s="49">
        <f>('Historical Data Daily'!E329-P328)*'Historical Data Daily'!$S$13 + P328</f>
        <v>84.73179783</v>
      </c>
      <c r="Q329" s="49">
        <f>('Historical Data Daily'!F329-Q328)*'Historical Data Daily'!$S$12 + Q328</f>
        <v>88.50402109</v>
      </c>
      <c r="R329" s="49">
        <f t="shared" si="1"/>
        <v>3.772223257</v>
      </c>
      <c r="S329" s="49">
        <f>(R329-S328)*'Historical Data Daily'!$S$14 + S328</f>
        <v>1.919564642</v>
      </c>
      <c r="T329" s="49">
        <f t="shared" si="2"/>
        <v>1.852658616</v>
      </c>
      <c r="U329" s="65">
        <f t="shared" si="3"/>
        <v>98.21140197</v>
      </c>
      <c r="V329" s="65">
        <f t="shared" si="4"/>
        <v>83.38859783</v>
      </c>
    </row>
    <row r="330">
      <c r="M330" s="116">
        <v>44769.0</v>
      </c>
      <c r="N330" s="55">
        <f>AVERAGE('Historical Data Daily'!E321:E330)</f>
        <v>91.7949996</v>
      </c>
      <c r="O330" s="55">
        <f>STDEV('Historical Data Daily'!E321:E330)</f>
        <v>2.634118555</v>
      </c>
      <c r="P330" s="49">
        <f>('Historical Data Daily'!E330-P329)*'Historical Data Daily'!$S$13 + P329</f>
        <v>85.35907185</v>
      </c>
      <c r="Q330" s="49">
        <f>('Historical Data Daily'!F330-Q329)*'Historical Data Daily'!$S$12 + Q329</f>
        <v>89.22647892</v>
      </c>
      <c r="R330" s="49">
        <f t="shared" si="1"/>
        <v>3.867407077</v>
      </c>
      <c r="S330" s="49">
        <f>(R330-S329)*'Historical Data Daily'!$S$14 + S329</f>
        <v>2.309133129</v>
      </c>
      <c r="T330" s="49">
        <f t="shared" si="2"/>
        <v>1.558273948</v>
      </c>
      <c r="U330" s="65">
        <f t="shared" si="3"/>
        <v>97.06323671</v>
      </c>
      <c r="V330" s="65">
        <f t="shared" si="4"/>
        <v>86.52676249</v>
      </c>
    </row>
    <row r="331">
      <c r="M331" s="116">
        <v>44770.0</v>
      </c>
      <c r="N331" s="55">
        <f>AVERAGE('Historical Data Daily'!E322:E331)</f>
        <v>92.3699996</v>
      </c>
      <c r="O331" s="55">
        <f>STDEV('Historical Data Daily'!E322:E331)</f>
        <v>1.965282399</v>
      </c>
      <c r="P331" s="49">
        <f>('Historical Data Daily'!E331-P330)*'Historical Data Daily'!$S$13 + P330</f>
        <v>85.89173341</v>
      </c>
      <c r="Q331" s="49">
        <f>('Historical Data Daily'!F331-Q330)*'Historical Data Daily'!$S$12 + Q330</f>
        <v>89.73779032</v>
      </c>
      <c r="R331" s="49">
        <f t="shared" si="1"/>
        <v>3.846056906</v>
      </c>
      <c r="S331" s="49">
        <f>(R331-S330)*'Historical Data Daily'!$S$14 + S330</f>
        <v>2.616517884</v>
      </c>
      <c r="T331" s="49">
        <f t="shared" si="2"/>
        <v>1.229539022</v>
      </c>
      <c r="U331" s="65">
        <f t="shared" si="3"/>
        <v>96.3005644</v>
      </c>
      <c r="V331" s="65">
        <f t="shared" si="4"/>
        <v>88.4394348</v>
      </c>
    </row>
    <row r="332">
      <c r="M332" s="116">
        <v>44771.0</v>
      </c>
      <c r="N332" s="55">
        <f>AVERAGE('Historical Data Daily'!E323:E332)</f>
        <v>92.6150001</v>
      </c>
      <c r="O332" s="55">
        <f>STDEV('Historical Data Daily'!E323:E332)</f>
        <v>1.595662286</v>
      </c>
      <c r="P332" s="49">
        <f>('Historical Data Daily'!E332-P331)*'Historical Data Daily'!$S$13 + P331</f>
        <v>86.29234597</v>
      </c>
      <c r="Q332" s="49">
        <f>('Historical Data Daily'!F332-Q331)*'Historical Data Daily'!$S$12 + Q331</f>
        <v>89.97813073</v>
      </c>
      <c r="R332" s="49">
        <f t="shared" si="1"/>
        <v>3.685784757</v>
      </c>
      <c r="S332" s="49">
        <f>(R332-S331)*'Historical Data Daily'!$S$14 + S331</f>
        <v>2.830371259</v>
      </c>
      <c r="T332" s="49">
        <f t="shared" si="2"/>
        <v>0.8554134981</v>
      </c>
      <c r="U332" s="65">
        <f t="shared" si="3"/>
        <v>95.80632467</v>
      </c>
      <c r="V332" s="65">
        <f t="shared" si="4"/>
        <v>89.42367553</v>
      </c>
    </row>
    <row r="333">
      <c r="M333" s="116">
        <v>44774.0</v>
      </c>
      <c r="N333" s="55">
        <f>AVERAGE('Historical Data Daily'!E324:E333)</f>
        <v>92.6000007</v>
      </c>
      <c r="O333" s="55">
        <f>STDEV('Historical Data Daily'!E324:E333)</f>
        <v>1.5954795</v>
      </c>
      <c r="P333" s="49">
        <f>('Historical Data Daily'!E333-P332)*'Historical Data Daily'!$S$13 + P332</f>
        <v>86.75587612</v>
      </c>
      <c r="Q333" s="49">
        <f>('Historical Data Daily'!F333-Q332)*'Historical Data Daily'!$S$12 + Q332</f>
        <v>90.37380339</v>
      </c>
      <c r="R333" s="49">
        <f t="shared" si="1"/>
        <v>3.617927264</v>
      </c>
      <c r="S333" s="49">
        <f>(R333-S332)*'Historical Data Daily'!$S$14 + S332</f>
        <v>2.98788246</v>
      </c>
      <c r="T333" s="49">
        <f t="shared" si="2"/>
        <v>0.6300448038</v>
      </c>
      <c r="U333" s="65">
        <f t="shared" si="3"/>
        <v>95.7909597</v>
      </c>
      <c r="V333" s="65">
        <f t="shared" si="4"/>
        <v>89.4090417</v>
      </c>
    </row>
    <row r="334">
      <c r="M334" s="116">
        <v>44775.0</v>
      </c>
      <c r="N334" s="55">
        <f>AVERAGE('Historical Data Daily'!E325:E334)</f>
        <v>92.6100006</v>
      </c>
      <c r="O334" s="55">
        <f>STDEV('Historical Data Daily'!E325:E334)</f>
        <v>1.609312824</v>
      </c>
      <c r="P334" s="49">
        <f>('Historical Data Daily'!E334-P333)*'Historical Data Daily'!$S$13 + P333</f>
        <v>87.34062619</v>
      </c>
      <c r="Q334" s="49">
        <f>('Historical Data Daily'!F334-Q333)*'Historical Data Daily'!$S$12 + Q333</f>
        <v>91.0316801</v>
      </c>
      <c r="R334" s="49">
        <f t="shared" si="1"/>
        <v>3.691053908</v>
      </c>
      <c r="S334" s="49">
        <f>(R334-S333)*'Historical Data Daily'!$S$14 + S333</f>
        <v>3.128516749</v>
      </c>
      <c r="T334" s="49">
        <f t="shared" si="2"/>
        <v>0.5625371588</v>
      </c>
      <c r="U334" s="65">
        <f t="shared" si="3"/>
        <v>95.82862625</v>
      </c>
      <c r="V334" s="65">
        <f t="shared" si="4"/>
        <v>89.39137495</v>
      </c>
    </row>
    <row r="335">
      <c r="M335" s="116">
        <v>44776.0</v>
      </c>
      <c r="N335" s="55">
        <f>AVERAGE('Historical Data Daily'!E326:E335)</f>
        <v>92.3750008</v>
      </c>
      <c r="O335" s="55">
        <f>STDEV('Historical Data Daily'!E326:E335)</f>
        <v>1.660028333</v>
      </c>
      <c r="P335" s="49">
        <f>('Historical Data Daily'!E335-P334)*'Historical Data Daily'!$S$13 + P334</f>
        <v>87.61169092</v>
      </c>
      <c r="Q335" s="49">
        <f>('Historical Data Daily'!F335-Q334)*'Historical Data Daily'!$S$12 + Q334</f>
        <v>91.02680624</v>
      </c>
      <c r="R335" s="49">
        <f t="shared" si="1"/>
        <v>3.41511532</v>
      </c>
      <c r="S335" s="49">
        <f>(R335-S334)*'Historical Data Daily'!$S$14 + S334</f>
        <v>3.185836464</v>
      </c>
      <c r="T335" s="49">
        <f t="shared" si="2"/>
        <v>0.2292788567</v>
      </c>
      <c r="U335" s="65">
        <f t="shared" si="3"/>
        <v>95.69505747</v>
      </c>
      <c r="V335" s="65">
        <f t="shared" si="4"/>
        <v>89.05494413</v>
      </c>
    </row>
    <row r="336">
      <c r="M336" s="116">
        <v>44777.0</v>
      </c>
      <c r="N336" s="55">
        <f>AVERAGE('Historical Data Daily'!E327:E336)</f>
        <v>92.5050012</v>
      </c>
      <c r="O336" s="55">
        <f>STDEV('Historical Data Daily'!E327:E336)</f>
        <v>1.529605341</v>
      </c>
      <c r="P336" s="49">
        <f>('Historical Data Daily'!E336-P335)*'Historical Data Daily'!$S$13 + P335</f>
        <v>87.91082507</v>
      </c>
      <c r="Q336" s="49">
        <f>('Historical Data Daily'!F336-Q335)*'Historical Data Daily'!$S$12 + Q335</f>
        <v>91.12268251</v>
      </c>
      <c r="R336" s="49">
        <f t="shared" si="1"/>
        <v>3.211857437</v>
      </c>
      <c r="S336" s="49">
        <f>(R336-S335)*'Historical Data Daily'!$S$14 + S335</f>
        <v>3.191040658</v>
      </c>
      <c r="T336" s="49">
        <f t="shared" si="2"/>
        <v>0.02081677891</v>
      </c>
      <c r="U336" s="65">
        <f t="shared" si="3"/>
        <v>95.56421188</v>
      </c>
      <c r="V336" s="65">
        <f t="shared" si="4"/>
        <v>89.44579052</v>
      </c>
    </row>
    <row r="337">
      <c r="M337" s="116">
        <v>44778.0</v>
      </c>
      <c r="N337" s="55">
        <f>AVERAGE('Historical Data Daily'!E328:E337)</f>
        <v>92.6750009</v>
      </c>
      <c r="O337" s="55">
        <f>STDEV('Historical Data Daily'!E328:E337)</f>
        <v>1.304319497</v>
      </c>
      <c r="P337" s="49">
        <f>('Historical Data Daily'!E337-P336)*'Historical Data Daily'!$S$13 + P336</f>
        <v>88.1952084</v>
      </c>
      <c r="Q337" s="49">
        <f>('Historical Data Daily'!F337-Q336)*'Historical Data Daily'!$S$12 + Q336</f>
        <v>91.21919289</v>
      </c>
      <c r="R337" s="49">
        <f t="shared" si="1"/>
        <v>3.023984493</v>
      </c>
      <c r="S337" s="49">
        <f>(R337-S336)*'Historical Data Daily'!$S$14 + S336</f>
        <v>3.157629425</v>
      </c>
      <c r="T337" s="49">
        <f t="shared" si="2"/>
        <v>-0.1336449326</v>
      </c>
      <c r="U337" s="65">
        <f t="shared" si="3"/>
        <v>95.28363989</v>
      </c>
      <c r="V337" s="65">
        <f t="shared" si="4"/>
        <v>90.06636191</v>
      </c>
    </row>
    <row r="338">
      <c r="M338" s="116">
        <v>44781.0</v>
      </c>
      <c r="N338" s="55">
        <f>AVERAGE('Historical Data Daily'!E329:E338)</f>
        <v>92.4250009</v>
      </c>
      <c r="O338" s="55">
        <f>STDEV('Historical Data Daily'!E329:E338)</f>
        <v>1.376842751</v>
      </c>
      <c r="P338" s="49">
        <f>('Historical Data Daily'!E338-P337)*'Historical Data Daily'!$S$13 + P337</f>
        <v>88.39926681</v>
      </c>
      <c r="Q338" s="49">
        <f>('Historical Data Daily'!F338-Q337)*'Historical Data Daily'!$S$12 + Q337</f>
        <v>91.17777814</v>
      </c>
      <c r="R338" s="49">
        <f t="shared" si="1"/>
        <v>2.778511325</v>
      </c>
      <c r="S338" s="49">
        <f>(R338-S337)*'Historical Data Daily'!$S$14 + S337</f>
        <v>3.081805805</v>
      </c>
      <c r="T338" s="49">
        <f t="shared" si="2"/>
        <v>-0.30329448</v>
      </c>
      <c r="U338" s="65">
        <f t="shared" si="3"/>
        <v>95.1786864</v>
      </c>
      <c r="V338" s="65">
        <f t="shared" si="4"/>
        <v>89.6713154</v>
      </c>
    </row>
    <row r="339">
      <c r="M339" s="116">
        <v>44783.0</v>
      </c>
      <c r="N339" s="55">
        <f>AVERAGE('Historical Data Daily'!E330:E339)</f>
        <v>91.9450005</v>
      </c>
      <c r="O339" s="55">
        <f>STDEV('Historical Data Daily'!E330:E339)</f>
        <v>1.351430101</v>
      </c>
      <c r="P339" s="49">
        <f>('Historical Data Daily'!E339-P338)*'Historical Data Daily'!$S$13 + P338</f>
        <v>88.50672838</v>
      </c>
      <c r="Q339" s="49">
        <f>('Historical Data Daily'!F339-Q338)*'Historical Data Daily'!$S$12 + Q338</f>
        <v>90.97350427</v>
      </c>
      <c r="R339" s="49">
        <f t="shared" si="1"/>
        <v>2.466775888</v>
      </c>
      <c r="S339" s="49">
        <f>(R339-S338)*'Historical Data Daily'!$S$14 + S338</f>
        <v>2.958799822</v>
      </c>
      <c r="T339" s="49">
        <f t="shared" si="2"/>
        <v>-0.4920239335</v>
      </c>
      <c r="U339" s="65">
        <f t="shared" si="3"/>
        <v>94.6478607</v>
      </c>
      <c r="V339" s="65">
        <f t="shared" si="4"/>
        <v>89.2421403</v>
      </c>
    </row>
    <row r="340">
      <c r="M340" s="116">
        <v>44784.0</v>
      </c>
      <c r="N340" s="55">
        <f>AVERAGE('Historical Data Daily'!E331:E340)</f>
        <v>91.865001</v>
      </c>
      <c r="O340" s="55">
        <f>STDEV('Historical Data Daily'!E331:E340)</f>
        <v>1.291221678</v>
      </c>
      <c r="P340" s="49">
        <f>('Historical Data Daily'!E340-P339)*'Historical Data Daily'!$S$13 + P339</f>
        <v>88.79511902</v>
      </c>
      <c r="Q340" s="49">
        <f>('Historical Data Daily'!F340-Q339)*'Historical Data Daily'!$S$12 + Q339</f>
        <v>91.19296546</v>
      </c>
      <c r="R340" s="49">
        <f t="shared" si="1"/>
        <v>2.397846439</v>
      </c>
      <c r="S340" s="49">
        <f>(R340-S339)*'Historical Data Daily'!$S$14 + S339</f>
        <v>2.846609145</v>
      </c>
      <c r="T340" s="49">
        <f t="shared" si="2"/>
        <v>-0.4487627062</v>
      </c>
      <c r="U340" s="65">
        <f t="shared" si="3"/>
        <v>94.44744436</v>
      </c>
      <c r="V340" s="65">
        <f t="shared" si="4"/>
        <v>89.28255764</v>
      </c>
    </row>
    <row r="341">
      <c r="M341" s="116">
        <v>44785.0</v>
      </c>
      <c r="N341" s="55">
        <f>AVERAGE('Historical Data Daily'!E332:E341)</f>
        <v>92.1550004</v>
      </c>
      <c r="O341" s="55">
        <f>STDEV('Historical Data Daily'!E332:E341)</f>
        <v>1.717467543</v>
      </c>
      <c r="P341" s="49">
        <f>('Historical Data Daily'!E341-P340)*'Historical Data Daily'!$S$13 + P340</f>
        <v>89.28807295</v>
      </c>
      <c r="Q341" s="49">
        <f>('Historical Data Daily'!F341-Q340)*'Historical Data Daily'!$S$12 + Q340</f>
        <v>91.84789339</v>
      </c>
      <c r="R341" s="49">
        <f t="shared" si="1"/>
        <v>2.559820444</v>
      </c>
      <c r="S341" s="49">
        <f>(R341-S340)*'Historical Data Daily'!$S$14 + S340</f>
        <v>2.789251405</v>
      </c>
      <c r="T341" s="49">
        <f t="shared" si="2"/>
        <v>-0.2294309611</v>
      </c>
      <c r="U341" s="65">
        <f t="shared" si="3"/>
        <v>95.58993549</v>
      </c>
      <c r="V341" s="65">
        <f t="shared" si="4"/>
        <v>88.72006531</v>
      </c>
    </row>
    <row r="342">
      <c r="M342" s="116">
        <v>44789.0</v>
      </c>
      <c r="N342" s="55">
        <f>AVERAGE('Historical Data Daily'!E333:E342)</f>
        <v>92.9500001</v>
      </c>
      <c r="O342" s="55">
        <f>STDEV('Historical Data Daily'!E333:E342)</f>
        <v>2.785578065</v>
      </c>
      <c r="P342" s="49">
        <f>('Historical Data Daily'!E342-P341)*'Historical Data Daily'!$S$13 + P341</f>
        <v>90.02599347</v>
      </c>
      <c r="Q342" s="49">
        <f>('Historical Data Daily'!F342-Q341)*'Historical Data Daily'!$S$12 + Q341</f>
        <v>92.98667902</v>
      </c>
      <c r="R342" s="49">
        <f t="shared" si="1"/>
        <v>2.960685554</v>
      </c>
      <c r="S342" s="49">
        <f>(R342-S341)*'Historical Data Daily'!$S$14 + S341</f>
        <v>2.823538235</v>
      </c>
      <c r="T342" s="49">
        <f t="shared" si="2"/>
        <v>0.137147319</v>
      </c>
      <c r="U342" s="65">
        <f t="shared" si="3"/>
        <v>98.52115623</v>
      </c>
      <c r="V342" s="65">
        <f t="shared" si="4"/>
        <v>87.37884397</v>
      </c>
    </row>
    <row r="343">
      <c r="M343" s="116">
        <v>44790.0</v>
      </c>
      <c r="N343" s="55">
        <f>AVERAGE('Historical Data Daily'!E334:E343)</f>
        <v>93.8750001</v>
      </c>
      <c r="O343" s="55">
        <f>STDEV('Historical Data Daily'!E334:E343)</f>
        <v>3.936175669</v>
      </c>
      <c r="P343" s="49">
        <f>('Historical Data Daily'!E343-P342)*'Historical Data Daily'!$S$13 + P342</f>
        <v>90.89814232</v>
      </c>
      <c r="Q343" s="49">
        <f>('Historical Data Daily'!F343-Q342)*'Historical Data Daily'!$S$12 + Q342</f>
        <v>94.34257502</v>
      </c>
      <c r="R343" s="49">
        <f t="shared" si="1"/>
        <v>3.444432696</v>
      </c>
      <c r="S343" s="49">
        <f>(R343-S342)*'Historical Data Daily'!$S$14 + S342</f>
        <v>2.947717127</v>
      </c>
      <c r="T343" s="49">
        <f t="shared" si="2"/>
        <v>0.4967155691</v>
      </c>
      <c r="U343" s="65">
        <f t="shared" si="3"/>
        <v>101.7473514</v>
      </c>
      <c r="V343" s="65">
        <f t="shared" si="4"/>
        <v>86.00264876</v>
      </c>
    </row>
    <row r="344">
      <c r="M344" s="116">
        <v>44791.0</v>
      </c>
      <c r="N344" s="55">
        <f>AVERAGE('Historical Data Daily'!E335:E344)</f>
        <v>94.3250001</v>
      </c>
      <c r="O344" s="55">
        <f>STDEV('Historical Data Daily'!E335:E344)</f>
        <v>4.277087887</v>
      </c>
      <c r="P344" s="49">
        <f>('Historical Data Daily'!E344-P343)*'Historical Data Daily'!$S$13 + P343</f>
        <v>91.50939119</v>
      </c>
      <c r="Q344" s="49">
        <f>('Historical Data Daily'!F344-Q343)*'Historical Data Daily'!$S$12 + Q343</f>
        <v>95.08217917</v>
      </c>
      <c r="R344" s="49">
        <f t="shared" si="1"/>
        <v>3.572787982</v>
      </c>
      <c r="S344" s="49">
        <f>(R344-S343)*'Historical Data Daily'!$S$14 + S343</f>
        <v>3.072731298</v>
      </c>
      <c r="T344" s="49">
        <f t="shared" si="2"/>
        <v>0.5000566841</v>
      </c>
      <c r="U344" s="65">
        <f t="shared" si="3"/>
        <v>102.8791759</v>
      </c>
      <c r="V344" s="65">
        <f t="shared" si="4"/>
        <v>85.77082433</v>
      </c>
    </row>
    <row r="345">
      <c r="M345" s="116">
        <v>44792.0</v>
      </c>
      <c r="N345" s="55">
        <f>AVERAGE('Historical Data Daily'!E336:E345)</f>
        <v>94.9750001</v>
      </c>
      <c r="O345" s="55">
        <f>STDEV('Historical Data Daily'!E336:E345)</f>
        <v>4.209002598</v>
      </c>
      <c r="P345" s="49">
        <f>('Historical Data Daily'!E345-P344)*'Historical Data Daily'!$S$13 + P344</f>
        <v>91.95313999</v>
      </c>
      <c r="Q345" s="49">
        <f>('Historical Data Daily'!F345-Q344)*'Historical Data Daily'!$S$12 + Q344</f>
        <v>95.4541516</v>
      </c>
      <c r="R345" s="49">
        <f t="shared" si="1"/>
        <v>3.501011617</v>
      </c>
      <c r="S345" s="49">
        <f>(R345-S344)*'Historical Data Daily'!$S$14 + S344</f>
        <v>3.158387362</v>
      </c>
      <c r="T345" s="49">
        <f t="shared" si="2"/>
        <v>0.3426242549</v>
      </c>
      <c r="U345" s="65">
        <f t="shared" si="3"/>
        <v>103.3930053</v>
      </c>
      <c r="V345" s="65">
        <f t="shared" si="4"/>
        <v>86.5569949</v>
      </c>
    </row>
    <row r="346">
      <c r="M346" s="116">
        <v>44795.0</v>
      </c>
      <c r="N346" s="55">
        <f>AVERAGE('Historical Data Daily'!E337:E346)</f>
        <v>95.8599999</v>
      </c>
      <c r="O346" s="55">
        <f>STDEV('Historical Data Daily'!E337:E346)</f>
        <v>4.359906866</v>
      </c>
      <c r="P346" s="49">
        <f>('Historical Data Daily'!E346-P345)*'Historical Data Daily'!$S$13 + P345</f>
        <v>92.58624073</v>
      </c>
      <c r="Q346" s="49">
        <f>('Historical Data Daily'!F346-Q345)*'Historical Data Daily'!$S$12 + Q345</f>
        <v>96.23043597</v>
      </c>
      <c r="R346" s="49">
        <f t="shared" si="1"/>
        <v>3.644195243</v>
      </c>
      <c r="S346" s="49">
        <f>(R346-S345)*'Historical Data Daily'!$S$14 + S345</f>
        <v>3.255548938</v>
      </c>
      <c r="T346" s="49">
        <f t="shared" si="2"/>
        <v>0.3886463054</v>
      </c>
      <c r="U346" s="65">
        <f t="shared" si="3"/>
        <v>104.5798136</v>
      </c>
      <c r="V346" s="65">
        <f t="shared" si="4"/>
        <v>87.14018617</v>
      </c>
    </row>
    <row r="347">
      <c r="M347" s="116">
        <v>44796.0</v>
      </c>
      <c r="N347" s="55">
        <f>AVERAGE('Historical Data Daily'!E338:E347)</f>
        <v>96.9500001</v>
      </c>
      <c r="O347" s="55">
        <f>STDEV('Historical Data Daily'!E338:E347)</f>
        <v>4.575418814</v>
      </c>
      <c r="P347" s="49">
        <f>('Historical Data Daily'!E347-P346)*'Historical Data Daily'!$S$13 + P346</f>
        <v>93.33170453</v>
      </c>
      <c r="Q347" s="49">
        <f>('Historical Data Daily'!F347-Q346)*'Historical Data Daily'!$S$12 + Q346</f>
        <v>97.21806152</v>
      </c>
      <c r="R347" s="49">
        <f t="shared" si="1"/>
        <v>3.886356988</v>
      </c>
      <c r="S347" s="49">
        <f>(R347-S346)*'Historical Data Daily'!$S$14 + S346</f>
        <v>3.381710548</v>
      </c>
      <c r="T347" s="49">
        <f t="shared" si="2"/>
        <v>0.5046464401</v>
      </c>
      <c r="U347" s="65">
        <f t="shared" si="3"/>
        <v>106.1008377</v>
      </c>
      <c r="V347" s="65">
        <f t="shared" si="4"/>
        <v>87.79916247</v>
      </c>
    </row>
    <row r="348">
      <c r="M348" s="116">
        <v>44797.0</v>
      </c>
      <c r="N348" s="55">
        <f>AVERAGE('Historical Data Daily'!E339:E348)</f>
        <v>98.0300004</v>
      </c>
      <c r="O348" s="55">
        <f>STDEV('Historical Data Daily'!E339:E348)</f>
        <v>4.265964412</v>
      </c>
      <c r="P348" s="49">
        <f>('Historical Data Daily'!E348-P347)*'Historical Data Daily'!$S$13 + P347</f>
        <v>93.95528197</v>
      </c>
      <c r="Q348" s="49">
        <f>('Historical Data Daily'!F348-Q347)*'Historical Data Daily'!$S$12 + Q347</f>
        <v>97.91528282</v>
      </c>
      <c r="R348" s="49">
        <f t="shared" si="1"/>
        <v>3.960000851</v>
      </c>
      <c r="S348" s="49">
        <f>(R348-S347)*'Historical Data Daily'!$S$14 + S347</f>
        <v>3.497368609</v>
      </c>
      <c r="T348" s="49">
        <f t="shared" si="2"/>
        <v>0.4626322424</v>
      </c>
      <c r="U348" s="65">
        <f t="shared" si="3"/>
        <v>106.5619292</v>
      </c>
      <c r="V348" s="65">
        <f t="shared" si="4"/>
        <v>89.49807158</v>
      </c>
    </row>
    <row r="349">
      <c r="M349" s="116">
        <v>44798.0</v>
      </c>
      <c r="N349" s="55">
        <f>AVERAGE('Historical Data Daily'!E340:E349)</f>
        <v>99.9100008</v>
      </c>
      <c r="O349" s="55">
        <f>STDEV('Historical Data Daily'!E340:E349)</f>
        <v>4.400934887</v>
      </c>
      <c r="P349" s="49">
        <f>('Historical Data Daily'!E349-P348)*'Historical Data Daily'!$S$13 + P348</f>
        <v>95.04377975</v>
      </c>
      <c r="Q349" s="49">
        <f>('Historical Data Daily'!F349-Q348)*'Historical Data Daily'!$S$12 + Q348</f>
        <v>99.56677808</v>
      </c>
      <c r="R349" s="49">
        <f t="shared" si="1"/>
        <v>4.522998329</v>
      </c>
      <c r="S349" s="49">
        <f>(R349-S348)*'Historical Data Daily'!$S$14 + S348</f>
        <v>3.702494553</v>
      </c>
      <c r="T349" s="49">
        <f t="shared" si="2"/>
        <v>0.8205037765</v>
      </c>
      <c r="U349" s="65">
        <f t="shared" si="3"/>
        <v>108.7118706</v>
      </c>
      <c r="V349" s="65">
        <f t="shared" si="4"/>
        <v>91.10813103</v>
      </c>
    </row>
    <row r="350">
      <c r="M350" s="116">
        <v>44799.0</v>
      </c>
      <c r="N350" s="55">
        <f>AVERAGE('Historical Data Daily'!E341:E350)</f>
        <v>101.9850008</v>
      </c>
      <c r="O350" s="55">
        <f>STDEV('Historical Data Daily'!E341:E350)</f>
        <v>5.272100053</v>
      </c>
      <c r="P350" s="49">
        <f>('Historical Data Daily'!E350-P349)*'Historical Data Daily'!$S$13 + P349</f>
        <v>96.3849814</v>
      </c>
      <c r="Q350" s="49">
        <f>('Historical Data Daily'!F350-Q349)*'Historical Data Daily'!$S$12 + Q349</f>
        <v>101.6565048</v>
      </c>
      <c r="R350" s="49">
        <f t="shared" si="1"/>
        <v>5.271523438</v>
      </c>
      <c r="S350" s="49">
        <f>(R350-S349)*'Historical Data Daily'!$S$14 + S349</f>
        <v>4.01630033</v>
      </c>
      <c r="T350" s="49">
        <f t="shared" si="2"/>
        <v>1.255223108</v>
      </c>
      <c r="U350" s="65">
        <f t="shared" si="3"/>
        <v>112.5292009</v>
      </c>
      <c r="V350" s="65">
        <f t="shared" si="4"/>
        <v>91.44080069</v>
      </c>
    </row>
    <row r="351">
      <c r="M351" s="116">
        <v>44802.0</v>
      </c>
      <c r="N351" s="55">
        <f>AVERAGE('Historical Data Daily'!E342:E351)</f>
        <v>103.6950014</v>
      </c>
      <c r="O351" s="55">
        <f>STDEV('Historical Data Daily'!E342:E351)</f>
        <v>5.674771919</v>
      </c>
      <c r="P351" s="49">
        <f>('Historical Data Daily'!E351-P350)*'Historical Data Daily'!$S$13 + P350</f>
        <v>97.58239041</v>
      </c>
      <c r="Q351" s="49">
        <f>('Historical Data Daily'!F351-Q350)*'Historical Data Daily'!$S$12 + Q350</f>
        <v>103.3324276</v>
      </c>
      <c r="R351" s="49">
        <f t="shared" si="1"/>
        <v>5.750037225</v>
      </c>
      <c r="S351" s="49">
        <f>(R351-S350)*'Historical Data Daily'!$S$14 + S350</f>
        <v>4.363047709</v>
      </c>
      <c r="T351" s="49">
        <f t="shared" si="2"/>
        <v>1.386989516</v>
      </c>
      <c r="U351" s="65">
        <f t="shared" si="3"/>
        <v>115.0445452</v>
      </c>
      <c r="V351" s="65">
        <f t="shared" si="4"/>
        <v>92.34545756</v>
      </c>
    </row>
    <row r="352">
      <c r="M352" s="116">
        <v>44803.0</v>
      </c>
      <c r="N352" s="55">
        <f>AVERAGE('Historical Data Daily'!E343:E352)</f>
        <v>104.8800012</v>
      </c>
      <c r="O352" s="55">
        <f>STDEV('Historical Data Daily'!E343:E352)</f>
        <v>5.877083734</v>
      </c>
      <c r="P352" s="49">
        <f>('Historical Data Daily'!E352-P351)*'Historical Data Daily'!$S$13 + P351</f>
        <v>98.58369467</v>
      </c>
      <c r="Q352" s="49">
        <f>('Historical Data Daily'!F352-Q351)*'Historical Data Daily'!$S$12 + Q351</f>
        <v>104.5274385</v>
      </c>
      <c r="R352" s="49">
        <f t="shared" si="1"/>
        <v>5.943743785</v>
      </c>
      <c r="S352" s="49">
        <f>(R352-S351)*'Historical Data Daily'!$S$14 + S351</f>
        <v>4.679186924</v>
      </c>
      <c r="T352" s="49">
        <f t="shared" si="2"/>
        <v>1.264556861</v>
      </c>
      <c r="U352" s="65">
        <f t="shared" si="3"/>
        <v>116.6341687</v>
      </c>
      <c r="V352" s="65">
        <f t="shared" si="4"/>
        <v>93.12583373</v>
      </c>
    </row>
    <row r="353">
      <c r="M353" s="116">
        <v>44805.0</v>
      </c>
      <c r="N353" s="55">
        <f>AVERAGE('Historical Data Daily'!E344:E353)</f>
        <v>105.5650011</v>
      </c>
      <c r="O353" s="55">
        <f>STDEV('Historical Data Daily'!E344:E353)</f>
        <v>5.877407662</v>
      </c>
      <c r="P353" s="49">
        <f>('Historical Data Daily'!E353-P352)*'Historical Data Daily'!$S$13 + P352</f>
        <v>99.32934707</v>
      </c>
      <c r="Q353" s="49">
        <f>('Historical Data Daily'!F353-Q352)*'Historical Data Daily'!$S$12 + Q352</f>
        <v>105.161679</v>
      </c>
      <c r="R353" s="49">
        <f t="shared" si="1"/>
        <v>5.832331935</v>
      </c>
      <c r="S353" s="49">
        <f>(R353-S352)*'Historical Data Daily'!$S$14 + S352</f>
        <v>4.909815926</v>
      </c>
      <c r="T353" s="49">
        <f t="shared" si="2"/>
        <v>0.9225160089</v>
      </c>
      <c r="U353" s="65">
        <f t="shared" si="3"/>
        <v>117.3198164</v>
      </c>
      <c r="V353" s="65">
        <f t="shared" si="4"/>
        <v>93.81018578</v>
      </c>
    </row>
    <row r="354">
      <c r="M354" s="116">
        <v>44806.0</v>
      </c>
      <c r="N354" s="55">
        <f>AVERAGE('Historical Data Daily'!E345:E354)</f>
        <v>107.1550012</v>
      </c>
      <c r="O354" s="55">
        <f>STDEV('Historical Data Daily'!E345:E354)</f>
        <v>6.095784808</v>
      </c>
      <c r="P354" s="49">
        <f>('Historical Data Daily'!E354-P353)*'Historical Data Daily'!$S$13 + P353</f>
        <v>100.4938401</v>
      </c>
      <c r="Q354" s="49">
        <f>('Historical Data Daily'!F354-Q353)*'Historical Data Daily'!$S$12 + Q353</f>
        <v>106.6829596</v>
      </c>
      <c r="R354" s="49">
        <f t="shared" si="1"/>
        <v>6.189119518</v>
      </c>
      <c r="S354" s="49">
        <f>(R354-S353)*'Historical Data Daily'!$S$14 + S353</f>
        <v>5.165676645</v>
      </c>
      <c r="T354" s="49">
        <f t="shared" si="2"/>
        <v>1.023442874</v>
      </c>
      <c r="U354" s="65">
        <f t="shared" si="3"/>
        <v>119.3465708</v>
      </c>
      <c r="V354" s="65">
        <f t="shared" si="4"/>
        <v>94.96343158</v>
      </c>
    </row>
    <row r="355">
      <c r="M355" s="116">
        <v>44809.0</v>
      </c>
      <c r="N355" s="55">
        <f>AVERAGE('Historical Data Daily'!E346:E355)</f>
        <v>109.1050012</v>
      </c>
      <c r="O355" s="55">
        <f>STDEV('Historical Data Daily'!E346:E355)</f>
        <v>5.774534951</v>
      </c>
      <c r="P355" s="49">
        <f>('Historical Data Daily'!E355-P354)*'Historical Data Daily'!$S$13 + P354</f>
        <v>101.7165186</v>
      </c>
      <c r="Q355" s="49">
        <f>('Historical Data Daily'!F355-Q354)*'Historical Data Daily'!$S$12 + Q354</f>
        <v>108.2701966</v>
      </c>
      <c r="R355" s="49">
        <f t="shared" si="1"/>
        <v>6.553677989</v>
      </c>
      <c r="S355" s="49">
        <f>(R355-S354)*'Historical Data Daily'!$S$14 + S354</f>
        <v>5.443276914</v>
      </c>
      <c r="T355" s="49">
        <f t="shared" si="2"/>
        <v>1.110401075</v>
      </c>
      <c r="U355" s="65">
        <f t="shared" si="3"/>
        <v>120.6540711</v>
      </c>
      <c r="V355" s="65">
        <f t="shared" si="4"/>
        <v>97.5559313</v>
      </c>
    </row>
    <row r="356">
      <c r="M356" s="116">
        <v>44810.0</v>
      </c>
      <c r="N356" s="55">
        <f>AVERAGE('Historical Data Daily'!E347:E356)</f>
        <v>110.5300012</v>
      </c>
      <c r="O356" s="55">
        <f>STDEV('Historical Data Daily'!E347:E356)</f>
        <v>5.138320098</v>
      </c>
      <c r="P356" s="49">
        <f>('Historical Data Daily'!E356-P355)*'Historical Data Daily'!$S$13 + P355</f>
        <v>102.6819617</v>
      </c>
      <c r="Q356" s="49">
        <f>('Historical Data Daily'!F356-Q355)*'Historical Data Daily'!$S$12 + Q355</f>
        <v>109.2670894</v>
      </c>
      <c r="R356" s="49">
        <f t="shared" si="1"/>
        <v>6.585127754</v>
      </c>
      <c r="S356" s="49">
        <f>(R356-S355)*'Historical Data Daily'!$S$14 + S355</f>
        <v>5.671647082</v>
      </c>
      <c r="T356" s="49">
        <f t="shared" si="2"/>
        <v>0.9134806724</v>
      </c>
      <c r="U356" s="65">
        <f t="shared" si="3"/>
        <v>120.8066414</v>
      </c>
      <c r="V356" s="65">
        <f t="shared" si="4"/>
        <v>100.253361</v>
      </c>
    </row>
    <row r="357">
      <c r="M357" s="116">
        <v>44811.0</v>
      </c>
      <c r="N357" s="55">
        <f>AVERAGE('Historical Data Daily'!E348:E357)</f>
        <v>112.1950013</v>
      </c>
      <c r="O357" s="55">
        <f>STDEV('Historical Data Daily'!E348:E357)</f>
        <v>4.99685781</v>
      </c>
      <c r="P357" s="49">
        <f>('Historical Data Daily'!E357-P356)*'Historical Data Daily'!$S$13 + P356</f>
        <v>103.9129277</v>
      </c>
      <c r="Q357" s="49">
        <f>('Historical Data Daily'!F357-Q356)*'Historical Data Daily'!$S$12 + Q356</f>
        <v>110.8106146</v>
      </c>
      <c r="R357" s="49">
        <f t="shared" si="1"/>
        <v>6.897686895</v>
      </c>
      <c r="S357" s="49">
        <f>(R357-S356)*'Historical Data Daily'!$S$14 + S356</f>
        <v>5.916855044</v>
      </c>
      <c r="T357" s="49">
        <f t="shared" si="2"/>
        <v>0.9808318504</v>
      </c>
      <c r="U357" s="65">
        <f t="shared" si="3"/>
        <v>122.1887169</v>
      </c>
      <c r="V357" s="65">
        <f t="shared" si="4"/>
        <v>102.2012857</v>
      </c>
    </row>
    <row r="358">
      <c r="M358" s="116">
        <v>44812.0</v>
      </c>
      <c r="N358" s="55">
        <f>AVERAGE('Historical Data Daily'!E349:E358)</f>
        <v>113.640001</v>
      </c>
      <c r="O358" s="55">
        <f>STDEV('Historical Data Daily'!E349:E358)</f>
        <v>3.5083866</v>
      </c>
      <c r="P358" s="49">
        <f>('Historical Data Daily'!E358-P357)*'Historical Data Daily'!$S$13 + P357</f>
        <v>104.823081</v>
      </c>
      <c r="Q358" s="49">
        <f>('Historical Data Daily'!F358-Q357)*'Historical Data Daily'!$S$12 + Q357</f>
        <v>111.6397503</v>
      </c>
      <c r="R358" s="49">
        <f t="shared" si="1"/>
        <v>6.816669368</v>
      </c>
      <c r="S358" s="49">
        <f>(R358-S357)*'Historical Data Daily'!$S$14 + S357</f>
        <v>6.096817909</v>
      </c>
      <c r="T358" s="49">
        <f t="shared" si="2"/>
        <v>0.7198514589</v>
      </c>
      <c r="U358" s="65">
        <f t="shared" si="3"/>
        <v>120.6567742</v>
      </c>
      <c r="V358" s="65">
        <f t="shared" si="4"/>
        <v>106.6232278</v>
      </c>
    </row>
    <row r="359">
      <c r="M359" s="116">
        <v>44813.0</v>
      </c>
      <c r="N359" s="55">
        <f>AVERAGE('Historical Data Daily'!E350:E359)</f>
        <v>114.2000008</v>
      </c>
      <c r="O359" s="55">
        <f>STDEV('Historical Data Daily'!E350:E359)</f>
        <v>3.038914276</v>
      </c>
      <c r="P359" s="49">
        <f>('Historical Data Daily'!E359-P358)*'Historical Data Daily'!$S$13 + P358</f>
        <v>105.5213713</v>
      </c>
      <c r="Q359" s="49">
        <f>('Historical Data Daily'!F359-Q358)*'Historical Data Daily'!$S$12 + Q358</f>
        <v>112.0413272</v>
      </c>
      <c r="R359" s="49">
        <f t="shared" si="1"/>
        <v>6.51995594</v>
      </c>
      <c r="S359" s="49">
        <f>(R359-S358)*'Historical Data Daily'!$S$14 + S358</f>
        <v>6.181445515</v>
      </c>
      <c r="T359" s="49">
        <f t="shared" si="2"/>
        <v>0.3385104244</v>
      </c>
      <c r="U359" s="65">
        <f t="shared" si="3"/>
        <v>120.2778294</v>
      </c>
      <c r="V359" s="65">
        <f t="shared" si="4"/>
        <v>108.1221722</v>
      </c>
    </row>
    <row r="360">
      <c r="M360" s="116">
        <v>44816.0</v>
      </c>
      <c r="N360" s="55">
        <f>AVERAGE('Historical Data Daily'!E351:E360)</f>
        <v>114.5150009</v>
      </c>
      <c r="O360" s="55">
        <f>STDEV('Historical Data Daily'!E351:E360)</f>
        <v>3.080949726</v>
      </c>
      <c r="P360" s="49">
        <f>('Historical Data Daily'!E360-P359)*'Historical Data Daily'!$S$13 + P359</f>
        <v>106.3197884</v>
      </c>
      <c r="Q360" s="49">
        <f>('Historical Data Daily'!F360-Q359)*'Historical Data Daily'!$S$12 + Q359</f>
        <v>112.6965081</v>
      </c>
      <c r="R360" s="49">
        <f t="shared" si="1"/>
        <v>6.376719664</v>
      </c>
      <c r="S360" s="49">
        <f>(R360-S359)*'Historical Data Daily'!$S$14 + S359</f>
        <v>6.220500345</v>
      </c>
      <c r="T360" s="49">
        <f t="shared" si="2"/>
        <v>0.1562193195</v>
      </c>
      <c r="U360" s="65">
        <f t="shared" si="3"/>
        <v>120.6769004</v>
      </c>
      <c r="V360" s="65">
        <f t="shared" si="4"/>
        <v>108.3531014</v>
      </c>
    </row>
    <row r="361">
      <c r="M361" s="116">
        <v>44817.0</v>
      </c>
      <c r="N361" s="55">
        <f>AVERAGE('Historical Data Daily'!E352:E361)</f>
        <v>114.7750008</v>
      </c>
      <c r="O361" s="55">
        <f>STDEV('Historical Data Daily'!E352:E361)</f>
        <v>3.005481494</v>
      </c>
      <c r="P361" s="49">
        <f>('Historical Data Daily'!E361-P360)*'Historical Data Daily'!$S$13 + P360</f>
        <v>106.9738783</v>
      </c>
      <c r="Q361" s="49">
        <f>('Historical Data Daily'!F361-Q360)*'Historical Data Daily'!$S$12 + Q360</f>
        <v>113.0739687</v>
      </c>
      <c r="R361" s="49">
        <f t="shared" si="1"/>
        <v>6.10009037</v>
      </c>
      <c r="S361" s="49">
        <f>(R361-S360)*'Historical Data Daily'!$S$14 + S360</f>
        <v>6.19641835</v>
      </c>
      <c r="T361" s="49">
        <f t="shared" si="2"/>
        <v>-0.09632797986</v>
      </c>
      <c r="U361" s="65">
        <f t="shared" si="3"/>
        <v>120.7859638</v>
      </c>
      <c r="V361" s="65">
        <f t="shared" si="4"/>
        <v>108.7640378</v>
      </c>
    </row>
    <row r="362">
      <c r="M362" s="116">
        <v>44818.0</v>
      </c>
      <c r="N362" s="55">
        <f>AVERAGE('Historical Data Daily'!E353:E362)</f>
        <v>115.1600007</v>
      </c>
      <c r="O362" s="55">
        <f>STDEV('Historical Data Daily'!E353:E362)</f>
        <v>2.714958562</v>
      </c>
      <c r="P362" s="49">
        <f>('Historical Data Daily'!E362-P361)*'Historical Data Daily'!$S$13 + P361</f>
        <v>107.5647019</v>
      </c>
      <c r="Q362" s="49">
        <f>('Historical Data Daily'!F362-Q361)*'Historical Data Daily'!$S$12 + Q361</f>
        <v>113.3625884</v>
      </c>
      <c r="R362" s="49">
        <f t="shared" si="1"/>
        <v>5.797886503</v>
      </c>
      <c r="S362" s="49">
        <f>(R362-S361)*'Historical Data Daily'!$S$14 + S361</f>
        <v>6.116711981</v>
      </c>
      <c r="T362" s="49">
        <f t="shared" si="2"/>
        <v>-0.3188254777</v>
      </c>
      <c r="U362" s="65">
        <f t="shared" si="3"/>
        <v>120.5899178</v>
      </c>
      <c r="V362" s="65">
        <f t="shared" si="4"/>
        <v>109.7300836</v>
      </c>
    </row>
    <row r="363">
      <c r="M363" s="116">
        <v>44819.0</v>
      </c>
      <c r="N363" s="55">
        <f>AVERAGE('Historical Data Daily'!E354:E363)</f>
        <v>116.9650002</v>
      </c>
      <c r="O363" s="55">
        <f>STDEV('Historical Data Daily'!E354:E363)</f>
        <v>3.72006869</v>
      </c>
      <c r="P363" s="49">
        <f>('Historical Data Daily'!E363-P362)*'Historical Data Daily'!$S$13 + P362</f>
        <v>108.9821312</v>
      </c>
      <c r="Q363" s="49">
        <f>('Historical Data Daily'!F363-Q362)*'Historical Data Daily'!$S$12 + Q362</f>
        <v>115.4144975</v>
      </c>
      <c r="R363" s="49">
        <f t="shared" si="1"/>
        <v>6.432366248</v>
      </c>
      <c r="S363" s="49">
        <f>(R363-S362)*'Historical Data Daily'!$S$14 + S362</f>
        <v>6.179842834</v>
      </c>
      <c r="T363" s="49">
        <f t="shared" si="2"/>
        <v>0.2525234138</v>
      </c>
      <c r="U363" s="65">
        <f t="shared" si="3"/>
        <v>124.4051376</v>
      </c>
      <c r="V363" s="65">
        <f t="shared" si="4"/>
        <v>109.5248628</v>
      </c>
    </row>
    <row r="364">
      <c r="M364" s="116">
        <v>44820.0</v>
      </c>
      <c r="N364" s="55">
        <f>AVERAGE('Historical Data Daily'!E355:E364)</f>
        <v>117.6500001</v>
      </c>
      <c r="O364" s="55">
        <f>STDEV('Historical Data Daily'!E355:E364)</f>
        <v>3.95172226</v>
      </c>
      <c r="P364" s="49">
        <f>('Historical Data Daily'!E364-P363)*'Historical Data Daily'!$S$13 + P363</f>
        <v>109.9390105</v>
      </c>
      <c r="Q364" s="49">
        <f>('Historical Data Daily'!F364-Q363)*'Historical Data Daily'!$S$12 + Q363</f>
        <v>116.4122674</v>
      </c>
      <c r="R364" s="49">
        <f t="shared" si="1"/>
        <v>6.47325686</v>
      </c>
      <c r="S364" s="49">
        <f>(R364-S363)*'Historical Data Daily'!$S$14 + S363</f>
        <v>6.238525639</v>
      </c>
      <c r="T364" s="49">
        <f t="shared" si="2"/>
        <v>0.2347312208</v>
      </c>
      <c r="U364" s="65">
        <f t="shared" si="3"/>
        <v>125.5534446</v>
      </c>
      <c r="V364" s="65">
        <f t="shared" si="4"/>
        <v>109.7465556</v>
      </c>
    </row>
    <row r="365">
      <c r="M365" s="116">
        <v>44823.0</v>
      </c>
      <c r="N365" s="55">
        <f>AVERAGE('Historical Data Daily'!E356:E365)</f>
        <v>118.5099999</v>
      </c>
      <c r="O365" s="55">
        <f>STDEV('Historical Data Daily'!E356:E365)</f>
        <v>4.665820749</v>
      </c>
      <c r="P365" s="49">
        <f>('Historical Data Daily'!E365-P364)*'Historical Data Daily'!$S$13 + P364</f>
        <v>111.0990837</v>
      </c>
      <c r="Q365" s="49">
        <f>('Historical Data Daily'!F365-Q364)*'Historical Data Daily'!$S$12 + Q364</f>
        <v>117.8257644</v>
      </c>
      <c r="R365" s="49">
        <f t="shared" si="1"/>
        <v>6.726680732</v>
      </c>
      <c r="S365" s="49">
        <f>(R365-S364)*'Historical Data Daily'!$S$14 + S364</f>
        <v>6.336156658</v>
      </c>
      <c r="T365" s="49">
        <f t="shared" si="2"/>
        <v>0.3905240739</v>
      </c>
      <c r="U365" s="65">
        <f t="shared" si="3"/>
        <v>127.8416414</v>
      </c>
      <c r="V365" s="65">
        <f t="shared" si="4"/>
        <v>109.1783584</v>
      </c>
    </row>
    <row r="366">
      <c r="M366" s="116">
        <v>44824.0</v>
      </c>
      <c r="N366" s="55">
        <f>AVERAGE('Historical Data Daily'!E357:E366)</f>
        <v>119.3900002</v>
      </c>
      <c r="O366" s="55">
        <f>STDEV('Historical Data Daily'!E357:E366)</f>
        <v>4.707546849</v>
      </c>
      <c r="P366" s="49">
        <f>('Historical Data Daily'!E366-P365)*'Historical Data Daily'!$S$13 + P365</f>
        <v>112.021374</v>
      </c>
      <c r="Q366" s="49">
        <f>('Historical Data Daily'!F366-Q365)*'Historical Data Daily'!$S$12 + Q365</f>
        <v>118.7064165</v>
      </c>
      <c r="R366" s="49">
        <f t="shared" si="1"/>
        <v>6.685042503</v>
      </c>
      <c r="S366" s="49">
        <f>(R366-S365)*'Historical Data Daily'!$S$14 + S365</f>
        <v>6.405933827</v>
      </c>
      <c r="T366" s="49">
        <f t="shared" si="2"/>
        <v>0.2791086762</v>
      </c>
      <c r="U366" s="65">
        <f t="shared" si="3"/>
        <v>128.8050939</v>
      </c>
      <c r="V366" s="65">
        <f t="shared" si="4"/>
        <v>109.9749065</v>
      </c>
    </row>
    <row r="367">
      <c r="M367" s="116">
        <v>44825.0</v>
      </c>
      <c r="N367" s="55">
        <f>AVERAGE('Historical Data Daily'!E358:E367)</f>
        <v>119.5150002</v>
      </c>
      <c r="O367" s="55">
        <f>STDEV('Historical Data Daily'!E358:E367)</f>
        <v>4.721466734</v>
      </c>
      <c r="P367" s="49">
        <f>('Historical Data Daily'!E367-P366)*'Historical Data Daily'!$S$13 + P366</f>
        <v>112.6531243</v>
      </c>
      <c r="Q367" s="49">
        <f>('Historical Data Daily'!F367-Q366)*'Historical Data Daily'!$S$12 + Q366</f>
        <v>118.9900452</v>
      </c>
      <c r="R367" s="49">
        <f t="shared" si="1"/>
        <v>6.336920899</v>
      </c>
      <c r="S367" s="49">
        <f>(R367-S366)*'Historical Data Daily'!$S$14 + S366</f>
        <v>6.392131241</v>
      </c>
      <c r="T367" s="49">
        <f t="shared" si="2"/>
        <v>-0.05521034198</v>
      </c>
      <c r="U367" s="65">
        <f t="shared" si="3"/>
        <v>128.9579337</v>
      </c>
      <c r="V367" s="65">
        <f t="shared" si="4"/>
        <v>110.0720667</v>
      </c>
    </row>
    <row r="368">
      <c r="M368" s="116">
        <v>44826.0</v>
      </c>
      <c r="N368" s="55">
        <f>AVERAGE('Historical Data Daily'!E359:E368)</f>
        <v>119.8700005</v>
      </c>
      <c r="O368" s="55">
        <f>STDEV('Historical Data Daily'!E359:E368)</f>
        <v>4.575732602</v>
      </c>
      <c r="P368" s="49">
        <f>('Historical Data Daily'!E368-P367)*'Historical Data Daily'!$S$13 + P367</f>
        <v>113.1788188</v>
      </c>
      <c r="Q368" s="49">
        <f>('Historical Data Daily'!F368-Q367)*'Historical Data Daily'!$S$12 + Q367</f>
        <v>119.1069613</v>
      </c>
      <c r="R368" s="49">
        <f t="shared" si="1"/>
        <v>5.928142527</v>
      </c>
      <c r="S368" s="49">
        <f>(R368-S367)*'Historical Data Daily'!$S$14 + S367</f>
        <v>6.299333498</v>
      </c>
      <c r="T368" s="49">
        <f t="shared" si="2"/>
        <v>-0.3711909713</v>
      </c>
      <c r="U368" s="65">
        <f t="shared" si="3"/>
        <v>129.0214657</v>
      </c>
      <c r="V368" s="65">
        <f t="shared" si="4"/>
        <v>110.7185353</v>
      </c>
    </row>
    <row r="369">
      <c r="M369" s="116">
        <v>44827.0</v>
      </c>
      <c r="N369" s="55">
        <f>AVERAGE('Historical Data Daily'!E360:E369)</f>
        <v>120.1650002</v>
      </c>
      <c r="O369" s="55">
        <f>STDEV('Historical Data Daily'!E360:E369)</f>
        <v>4.257153776</v>
      </c>
      <c r="P369" s="49">
        <f>('Historical Data Daily'!E369-P368)*'Historical Data Daily'!$S$13 + P368</f>
        <v>113.4766838</v>
      </c>
      <c r="Q369" s="49">
        <f>('Historical Data Daily'!F369-Q368)*'Historical Data Daily'!$S$12 + Q368</f>
        <v>118.8135822</v>
      </c>
      <c r="R369" s="49">
        <f t="shared" si="1"/>
        <v>5.336898349</v>
      </c>
      <c r="S369" s="49">
        <f>(R369-S368)*'Historical Data Daily'!$S$14 + S368</f>
        <v>6.106846469</v>
      </c>
      <c r="T369" s="49">
        <f t="shared" si="2"/>
        <v>-0.7699481193</v>
      </c>
      <c r="U369" s="65">
        <f t="shared" si="3"/>
        <v>128.6793078</v>
      </c>
      <c r="V369" s="65">
        <f t="shared" si="4"/>
        <v>111.6506926</v>
      </c>
    </row>
    <row r="370">
      <c r="M370" s="116">
        <v>44830.0</v>
      </c>
      <c r="N370" s="55">
        <f>AVERAGE('Historical Data Daily'!E361:E370)</f>
        <v>119.6650002</v>
      </c>
      <c r="O370" s="55">
        <f>STDEV('Historical Data Daily'!E361:E370)</f>
        <v>4.991773192</v>
      </c>
      <c r="P370" s="49">
        <f>('Historical Data Daily'!E370-P369)*'Historical Data Daily'!$S$13 + P369</f>
        <v>113.3154482</v>
      </c>
      <c r="Q370" s="49">
        <f>('Historical Data Daily'!F370-Q369)*'Historical Data Daily'!$S$12 + Q369</f>
        <v>117.6576469</v>
      </c>
      <c r="R370" s="49">
        <f t="shared" si="1"/>
        <v>4.342198707</v>
      </c>
      <c r="S370" s="49">
        <f>(R370-S369)*'Historical Data Daily'!$S$14 + S369</f>
        <v>5.753916916</v>
      </c>
      <c r="T370" s="49">
        <f t="shared" si="2"/>
        <v>-1.411718209</v>
      </c>
      <c r="U370" s="65">
        <f t="shared" si="3"/>
        <v>129.6485466</v>
      </c>
      <c r="V370" s="65">
        <f t="shared" si="4"/>
        <v>109.6814538</v>
      </c>
    </row>
    <row r="371">
      <c r="M371" s="116">
        <v>44831.0</v>
      </c>
      <c r="N371" s="55">
        <f>AVERAGE('Historical Data Daily'!E362:E371)</f>
        <v>119.225</v>
      </c>
      <c r="O371" s="55">
        <f>STDEV('Historical Data Daily'!E362:E371)</f>
        <v>5.591821553</v>
      </c>
      <c r="P371" s="49">
        <f>('Historical Data Daily'!E371-P370)*'Historical Data Daily'!$S$13 + P370</f>
        <v>113.125415</v>
      </c>
      <c r="Q371" s="49">
        <f>('Historical Data Daily'!F371-Q370)*'Historical Data Daily'!$S$12 + Q370</f>
        <v>116.594932</v>
      </c>
      <c r="R371" s="49">
        <f t="shared" si="1"/>
        <v>3.469516997</v>
      </c>
      <c r="S371" s="49">
        <f>(R371-S370)*'Historical Data Daily'!$S$14 + S370</f>
        <v>5.297036932</v>
      </c>
      <c r="T371" s="49">
        <f t="shared" si="2"/>
        <v>-1.827519936</v>
      </c>
      <c r="U371" s="65">
        <f t="shared" si="3"/>
        <v>130.4086431</v>
      </c>
      <c r="V371" s="65">
        <f t="shared" si="4"/>
        <v>108.0413569</v>
      </c>
    </row>
    <row r="372">
      <c r="M372" s="116">
        <v>44832.0</v>
      </c>
      <c r="N372" s="55">
        <f>AVERAGE('Historical Data Daily'!E363:E372)</f>
        <v>118.8050003</v>
      </c>
      <c r="O372" s="55">
        <f>STDEV('Historical Data Daily'!E363:E372)</f>
        <v>6.08460892</v>
      </c>
      <c r="P372" s="49">
        <f>('Historical Data Daily'!E372-P371)*'Historical Data Daily'!$S$13 + P371</f>
        <v>112.9494584</v>
      </c>
      <c r="Q372" s="49">
        <f>('Historical Data Daily'!F372-Q371)*'Historical Data Daily'!$S$12 + Q371</f>
        <v>115.6957117</v>
      </c>
      <c r="R372" s="49">
        <f t="shared" si="1"/>
        <v>2.746253355</v>
      </c>
      <c r="S372" s="49">
        <f>(R372-S371)*'Historical Data Daily'!$S$14 + S371</f>
        <v>4.786880217</v>
      </c>
      <c r="T372" s="49">
        <f t="shared" si="2"/>
        <v>-2.040626862</v>
      </c>
      <c r="U372" s="65">
        <f t="shared" si="3"/>
        <v>130.9742181</v>
      </c>
      <c r="V372" s="65">
        <f t="shared" si="4"/>
        <v>106.6357825</v>
      </c>
    </row>
    <row r="373">
      <c r="M373" s="116">
        <v>44833.0</v>
      </c>
      <c r="N373" s="55">
        <f>AVERAGE('Historical Data Daily'!E364:E373)</f>
        <v>117.1350006</v>
      </c>
      <c r="O373" s="55">
        <f>STDEV('Historical Data Daily'!E364:E373)</f>
        <v>5.967600102</v>
      </c>
      <c r="P373" s="49">
        <f>('Historical Data Daily'!E373-P372)*'Historical Data Daily'!$S$13 + P372</f>
        <v>112.73098</v>
      </c>
      <c r="Q373" s="49">
        <f>('Historical Data Daily'!F373-Q372)*'Historical Data Daily'!$S$12 + Q372</f>
        <v>114.8194484</v>
      </c>
      <c r="R373" s="49">
        <f t="shared" si="1"/>
        <v>2.088468412</v>
      </c>
      <c r="S373" s="49">
        <f>(R373-S372)*'Historical Data Daily'!$S$14 + S372</f>
        <v>4.247197856</v>
      </c>
      <c r="T373" s="49">
        <f t="shared" si="2"/>
        <v>-2.158729444</v>
      </c>
      <c r="U373" s="65">
        <f t="shared" si="3"/>
        <v>129.0702008</v>
      </c>
      <c r="V373" s="65">
        <f t="shared" si="4"/>
        <v>105.1998004</v>
      </c>
    </row>
    <row r="374">
      <c r="M374" s="116">
        <v>44834.0</v>
      </c>
      <c r="N374" s="55">
        <f>AVERAGE('Historical Data Daily'!E365:E374)</f>
        <v>116.0950004</v>
      </c>
      <c r="O374" s="55">
        <f>STDEV('Historical Data Daily'!E365:E374)</f>
        <v>5.951117991</v>
      </c>
      <c r="P374" s="49">
        <f>('Historical Data Daily'!E374-P373)*'Historical Data Daily'!$S$13 + P373</f>
        <v>112.6397963</v>
      </c>
      <c r="Q374" s="49">
        <f>('Historical Data Daily'!F374-Q373)*'Historical Data Daily'!$S$12 + Q373</f>
        <v>114.308764</v>
      </c>
      <c r="R374" s="49">
        <f t="shared" si="1"/>
        <v>1.668967748</v>
      </c>
      <c r="S374" s="49">
        <f>(R374-S373)*'Historical Data Daily'!$S$14 + S373</f>
        <v>3.731551834</v>
      </c>
      <c r="T374" s="49">
        <f t="shared" si="2"/>
        <v>-2.062584086</v>
      </c>
      <c r="U374" s="65">
        <f t="shared" si="3"/>
        <v>127.9972364</v>
      </c>
      <c r="V374" s="65">
        <f t="shared" si="4"/>
        <v>104.1927644</v>
      </c>
    </row>
    <row r="375">
      <c r="M375" s="116">
        <v>44837.0</v>
      </c>
      <c r="N375" s="55">
        <f>AVERAGE('Historical Data Daily'!E366:E375)</f>
        <v>114.3700004</v>
      </c>
      <c r="O375" s="55">
        <f>STDEV('Historical Data Daily'!E366:E375)</f>
        <v>5.360618547</v>
      </c>
      <c r="P375" s="49">
        <f>('Historical Data Daily'!E375-P374)*'Historical Data Daily'!$S$13 + P374</f>
        <v>112.3220334</v>
      </c>
      <c r="Q375" s="49">
        <f>('Historical Data Daily'!F375-Q374)*'Historical Data Daily'!$S$12 + Q374</f>
        <v>113.3920308</v>
      </c>
      <c r="R375" s="49">
        <f t="shared" si="1"/>
        <v>1.069997351</v>
      </c>
      <c r="S375" s="49">
        <f>(R375-S374)*'Historical Data Daily'!$S$14 + S374</f>
        <v>3.199240938</v>
      </c>
      <c r="T375" s="49">
        <f t="shared" si="2"/>
        <v>-2.129243587</v>
      </c>
      <c r="U375" s="65">
        <f t="shared" si="3"/>
        <v>125.0912375</v>
      </c>
      <c r="V375" s="65">
        <f t="shared" si="4"/>
        <v>103.6487633</v>
      </c>
    </row>
    <row r="376">
      <c r="M376" s="116">
        <v>44838.0</v>
      </c>
      <c r="N376" s="55">
        <f>AVERAGE('Historical Data Daily'!E367:E376)</f>
        <v>113.0349998</v>
      </c>
      <c r="O376" s="55">
        <f>STDEV('Historical Data Daily'!E367:E376)</f>
        <v>4.395961473</v>
      </c>
      <c r="P376" s="49">
        <f>('Historical Data Daily'!E376-P375)*'Historical Data Daily'!$S$13 + P375</f>
        <v>112.1648455</v>
      </c>
      <c r="Q376" s="49">
        <f>('Historical Data Daily'!F376-Q375)*'Historical Data Daily'!$S$12 + Q375</f>
        <v>112.9009487</v>
      </c>
      <c r="R376" s="49">
        <f t="shared" si="1"/>
        <v>0.7361031151</v>
      </c>
      <c r="S376" s="49">
        <f>(R376-S375)*'Historical Data Daily'!$S$14 + S375</f>
        <v>2.706613373</v>
      </c>
      <c r="T376" s="49">
        <f t="shared" si="2"/>
        <v>-1.970510258</v>
      </c>
      <c r="U376" s="65">
        <f t="shared" si="3"/>
        <v>121.8269227</v>
      </c>
      <c r="V376" s="65">
        <f t="shared" si="4"/>
        <v>104.2430769</v>
      </c>
    </row>
    <row r="377">
      <c r="M377" s="116">
        <v>44840.0</v>
      </c>
      <c r="N377" s="55">
        <f>AVERAGE('Historical Data Daily'!E368:E377)</f>
        <v>112.1149993</v>
      </c>
      <c r="O377" s="55">
        <f>STDEV('Historical Data Daily'!E368:E377)</f>
        <v>3.52483639</v>
      </c>
      <c r="P377" s="49">
        <f>('Historical Data Daily'!E377-P376)*'Historical Data Daily'!$S$13 + P376</f>
        <v>112.1044865</v>
      </c>
      <c r="Q377" s="49">
        <f>('Historical Data Daily'!F377-Q376)*'Historical Data Daily'!$S$12 + Q376</f>
        <v>112.6623409</v>
      </c>
      <c r="R377" s="49">
        <f t="shared" si="1"/>
        <v>0.5578543993</v>
      </c>
      <c r="S377" s="49">
        <f>(R377-S376)*'Historical Data Daily'!$S$14 + S376</f>
        <v>2.276861578</v>
      </c>
      <c r="T377" s="49">
        <f t="shared" si="2"/>
        <v>-1.719007179</v>
      </c>
      <c r="U377" s="65">
        <f t="shared" si="3"/>
        <v>119.1646721</v>
      </c>
      <c r="V377" s="65">
        <f t="shared" si="4"/>
        <v>105.0653265</v>
      </c>
    </row>
    <row r="378">
      <c r="M378" s="116">
        <v>44841.0</v>
      </c>
      <c r="N378" s="55">
        <f>AVERAGE('Historical Data Daily'!E369:E378)</f>
        <v>111.5999991</v>
      </c>
      <c r="O378" s="55">
        <f>STDEV('Historical Data Daily'!E369:E378)</f>
        <v>2.517714462</v>
      </c>
      <c r="P378" s="49">
        <f>('Historical Data Daily'!E378-P377)*'Historical Data Daily'!$S$13 + P377</f>
        <v>112.2893392</v>
      </c>
      <c r="Q378" s="49">
        <f>('Historical Data Daily'!F378-Q377)*'Historical Data Daily'!$S$12 + Q377</f>
        <v>112.960442</v>
      </c>
      <c r="R378" s="49">
        <f t="shared" si="1"/>
        <v>0.6711027912</v>
      </c>
      <c r="S378" s="49">
        <f>(R378-S377)*'Historical Data Daily'!$S$14 + S377</f>
        <v>1.955709821</v>
      </c>
      <c r="T378" s="49">
        <f t="shared" si="2"/>
        <v>-1.28460703</v>
      </c>
      <c r="U378" s="65">
        <f t="shared" si="3"/>
        <v>116.635428</v>
      </c>
      <c r="V378" s="65">
        <f t="shared" si="4"/>
        <v>106.5645702</v>
      </c>
    </row>
    <row r="379">
      <c r="M379" s="116">
        <v>44844.0</v>
      </c>
      <c r="N379" s="55">
        <f>AVERAGE('Historical Data Daily'!E370:E379)</f>
        <v>111.0499991</v>
      </c>
      <c r="O379" s="55">
        <f>STDEV('Historical Data Daily'!E370:E379)</f>
        <v>1.587275727</v>
      </c>
      <c r="P379" s="49">
        <f>('Historical Data Daily'!E379-P378)*'Historical Data Daily'!$S$13 + P378</f>
        <v>112.2456842</v>
      </c>
      <c r="Q379" s="49">
        <f>('Historical Data Daily'!F379-Q378)*'Historical Data Daily'!$S$12 + Q378</f>
        <v>112.7665273</v>
      </c>
      <c r="R379" s="49">
        <f t="shared" si="1"/>
        <v>0.5208431576</v>
      </c>
      <c r="S379" s="49">
        <f>(R379-S378)*'Historical Data Daily'!$S$14 + S378</f>
        <v>1.668736488</v>
      </c>
      <c r="T379" s="49">
        <f t="shared" si="2"/>
        <v>-1.147893331</v>
      </c>
      <c r="U379" s="65">
        <f t="shared" si="3"/>
        <v>114.2245506</v>
      </c>
      <c r="V379" s="65">
        <f t="shared" si="4"/>
        <v>107.8754476</v>
      </c>
    </row>
    <row r="380">
      <c r="M380" s="116">
        <v>44845.0</v>
      </c>
      <c r="N380" s="55">
        <f>AVERAGE('Historical Data Daily'!E371:E380)</f>
        <v>110.859999</v>
      </c>
      <c r="O380" s="55">
        <f>STDEV('Historical Data Daily'!E371:E380)</f>
        <v>1.665799314</v>
      </c>
      <c r="P380" s="49">
        <f>('Historical Data Daily'!E380-P379)*'Historical Data Daily'!$S$13 + P379</f>
        <v>112.0348929</v>
      </c>
      <c r="Q380" s="49">
        <f>('Historical Data Daily'!F380-Q379)*'Historical Data Daily'!$S$12 + Q379</f>
        <v>112.2486004</v>
      </c>
      <c r="R380" s="49">
        <f t="shared" si="1"/>
        <v>0.2137074542</v>
      </c>
      <c r="S380" s="49">
        <f>(R380-S379)*'Historical Data Daily'!$S$14 + S379</f>
        <v>1.377730681</v>
      </c>
      <c r="T380" s="49">
        <f t="shared" si="2"/>
        <v>-1.164023227</v>
      </c>
      <c r="U380" s="65">
        <f t="shared" si="3"/>
        <v>114.1915976</v>
      </c>
      <c r="V380" s="65">
        <f t="shared" si="4"/>
        <v>107.5284004</v>
      </c>
    </row>
    <row r="381">
      <c r="M381" s="116">
        <v>44846.0</v>
      </c>
      <c r="N381" s="55">
        <f>AVERAGE('Historical Data Daily'!E372:E381)</f>
        <v>110.9499992</v>
      </c>
      <c r="O381" s="55">
        <f>STDEV('Historical Data Daily'!E372:E381)</f>
        <v>1.683415536</v>
      </c>
      <c r="P381" s="49">
        <f>('Historical Data Daily'!E381-P380)*'Historical Data Daily'!$S$13 + P380</f>
        <v>112.0063825</v>
      </c>
      <c r="Q381" s="49">
        <f>('Historical Data Daily'!F381-Q380)*'Historical Data Daily'!$S$12 + Q380</f>
        <v>112.1565083</v>
      </c>
      <c r="R381" s="49">
        <f t="shared" si="1"/>
        <v>0.1501258353</v>
      </c>
      <c r="S381" s="49">
        <f>(R381-S380)*'Historical Data Daily'!$S$14 + S380</f>
        <v>1.132209712</v>
      </c>
      <c r="T381" s="49">
        <f t="shared" si="2"/>
        <v>-0.9820838769</v>
      </c>
      <c r="U381" s="65">
        <f t="shared" si="3"/>
        <v>114.3168303</v>
      </c>
      <c r="V381" s="65">
        <f t="shared" si="4"/>
        <v>107.5831681</v>
      </c>
    </row>
    <row r="382">
      <c r="M382" s="116">
        <v>44847.0</v>
      </c>
      <c r="N382" s="55">
        <f>AVERAGE('Historical Data Daily'!E373:E382)</f>
        <v>110.9499992</v>
      </c>
      <c r="O382" s="55">
        <f>STDEV('Historical Data Daily'!E373:E382)</f>
        <v>1.683415536</v>
      </c>
      <c r="P382" s="49">
        <f>('Historical Data Daily'!E382-P381)*'Historical Data Daily'!$S$13 + P381</f>
        <v>111.9133171</v>
      </c>
      <c r="Q382" s="49">
        <f>('Historical Data Daily'!F382-Q381)*'Historical Data Daily'!$S$12 + Q381</f>
        <v>111.9401224</v>
      </c>
      <c r="R382" s="49">
        <f t="shared" si="1"/>
        <v>0.02680530954</v>
      </c>
      <c r="S382" s="49">
        <f>(R382-S381)*'Historical Data Daily'!$S$14 + S381</f>
        <v>0.9111288317</v>
      </c>
      <c r="T382" s="49">
        <f t="shared" si="2"/>
        <v>-0.8843235222</v>
      </c>
      <c r="U382" s="65">
        <f t="shared" si="3"/>
        <v>114.3168303</v>
      </c>
      <c r="V382" s="65">
        <f t="shared" si="4"/>
        <v>107.5831681</v>
      </c>
    </row>
    <row r="383">
      <c r="M383" s="116">
        <v>44848.0</v>
      </c>
      <c r="N383" s="55">
        <f>AVERAGE('Historical Data Daily'!E374:E383)</f>
        <v>111.1699989</v>
      </c>
      <c r="O383" s="55">
        <f>STDEV('Historical Data Daily'!E374:E383)</f>
        <v>1.68921376</v>
      </c>
      <c r="P383" s="49">
        <f>('Historical Data Daily'!E383-P382)*'Historical Data Daily'!$S$13 + P382</f>
        <v>111.9345527</v>
      </c>
      <c r="Q383" s="49">
        <f>('Historical Data Daily'!F383-Q382)*'Historical Data Daily'!$S$12 + Q382</f>
        <v>111.9801031</v>
      </c>
      <c r="R383" s="49">
        <f t="shared" si="1"/>
        <v>0.04555046674</v>
      </c>
      <c r="S383" s="49">
        <f>(R383-S382)*'Historical Data Daily'!$S$14 + S382</f>
        <v>0.7380131587</v>
      </c>
      <c r="T383" s="49">
        <f t="shared" si="2"/>
        <v>-0.692462692</v>
      </c>
      <c r="U383" s="65">
        <f t="shared" si="3"/>
        <v>114.5484264</v>
      </c>
      <c r="V383" s="65">
        <f t="shared" si="4"/>
        <v>107.7915714</v>
      </c>
    </row>
    <row r="384">
      <c r="M384" s="116">
        <v>44851.0</v>
      </c>
      <c r="N384" s="55">
        <f>AVERAGE('Historical Data Daily'!E375:E384)</f>
        <v>111.0099991</v>
      </c>
      <c r="O384" s="55">
        <f>STDEV('Historical Data Daily'!E375:E384)</f>
        <v>1.729771346</v>
      </c>
      <c r="P384" s="49">
        <f>('Historical Data Daily'!E384-P383)*'Historical Data Daily'!$S$13 + P383</f>
        <v>111.7838452</v>
      </c>
      <c r="Q384" s="49">
        <f>('Historical Data Daily'!F384-Q383)*'Historical Data Daily'!$S$12 + Q383</f>
        <v>111.6600876</v>
      </c>
      <c r="R384" s="49">
        <f t="shared" si="1"/>
        <v>-0.1237576348</v>
      </c>
      <c r="S384" s="49">
        <f>(R384-S383)*'Historical Data Daily'!$S$14 + S383</f>
        <v>0.565659</v>
      </c>
      <c r="T384" s="49">
        <f t="shared" si="2"/>
        <v>-0.6894166348</v>
      </c>
      <c r="U384" s="65">
        <f t="shared" si="3"/>
        <v>114.4695418</v>
      </c>
      <c r="V384" s="65">
        <f t="shared" si="4"/>
        <v>107.5504564</v>
      </c>
    </row>
    <row r="385">
      <c r="M385" s="116">
        <v>44852.0</v>
      </c>
      <c r="N385" s="55">
        <f>AVERAGE('Historical Data Daily'!E376:E385)</f>
        <v>111.1499993</v>
      </c>
      <c r="O385" s="55">
        <f>STDEV('Historical Data Daily'!E376:E385)</f>
        <v>1.536408926</v>
      </c>
      <c r="P385" s="49">
        <f>('Historical Data Daily'!E385-P384)*'Historical Data Daily'!$S$13 + P384</f>
        <v>111.63319</v>
      </c>
      <c r="Q385" s="49">
        <f>('Historical Data Daily'!F385-Q384)*'Historical Data Daily'!$S$12 + Q384</f>
        <v>111.3662279</v>
      </c>
      <c r="R385" s="49">
        <f t="shared" si="1"/>
        <v>-0.2669620604</v>
      </c>
      <c r="S385" s="49">
        <f>(R385-S384)*'Historical Data Daily'!$S$14 + S384</f>
        <v>0.3991347879</v>
      </c>
      <c r="T385" s="49">
        <f t="shared" si="2"/>
        <v>-0.6660968483</v>
      </c>
      <c r="U385" s="65">
        <f t="shared" si="3"/>
        <v>114.2228172</v>
      </c>
      <c r="V385" s="65">
        <f t="shared" si="4"/>
        <v>108.0771814</v>
      </c>
    </row>
    <row r="386">
      <c r="M386" s="116">
        <v>44853.0</v>
      </c>
      <c r="N386" s="55">
        <f>AVERAGE('Historical Data Daily'!E377:E386)</f>
        <v>111.0849999</v>
      </c>
      <c r="O386" s="55">
        <f>STDEV('Historical Data Daily'!E377:E386)</f>
        <v>1.593744928</v>
      </c>
      <c r="P386" s="49">
        <f>('Historical Data Daily'!E386-P385)*'Historical Data Daily'!$S$13 + P385</f>
        <v>111.4788799</v>
      </c>
      <c r="Q386" s="49">
        <f>('Historical Data Daily'!F386-Q385)*'Historical Data Daily'!$S$12 + Q385</f>
        <v>111.0868087</v>
      </c>
      <c r="R386" s="49">
        <f t="shared" si="1"/>
        <v>-0.3920711339</v>
      </c>
      <c r="S386" s="49">
        <f>(R386-S385)*'Historical Data Daily'!$S$14 + S385</f>
        <v>0.2408936036</v>
      </c>
      <c r="T386" s="49">
        <f t="shared" si="2"/>
        <v>-0.6329647374</v>
      </c>
      <c r="U386" s="65">
        <f t="shared" si="3"/>
        <v>114.2724898</v>
      </c>
      <c r="V386" s="65">
        <f t="shared" si="4"/>
        <v>107.89751</v>
      </c>
    </row>
    <row r="387">
      <c r="M387" s="116">
        <v>44854.0</v>
      </c>
      <c r="N387" s="55">
        <f>AVERAGE('Historical Data Daily'!E378:E387)</f>
        <v>110.7250001</v>
      </c>
      <c r="O387" s="55">
        <f>STDEV('Historical Data Daily'!E378:E387)</f>
        <v>1.903686711</v>
      </c>
      <c r="P387" s="49">
        <f>('Historical Data Daily'!E387-P386)*'Historical Data Daily'!$S$13 + P386</f>
        <v>111.2026665</v>
      </c>
      <c r="Q387" s="49">
        <f>('Historical Data Daily'!F387-Q386)*'Historical Data Daily'!$S$12 + Q386</f>
        <v>110.5734535</v>
      </c>
      <c r="R387" s="49">
        <f t="shared" si="1"/>
        <v>-0.629212999</v>
      </c>
      <c r="S387" s="49">
        <f>(R387-S386)*'Historical Data Daily'!$S$14 + S386</f>
        <v>0.06687228305</v>
      </c>
      <c r="T387" s="49">
        <f t="shared" si="2"/>
        <v>-0.6960852821</v>
      </c>
      <c r="U387" s="65">
        <f t="shared" si="3"/>
        <v>114.5323735</v>
      </c>
      <c r="V387" s="65">
        <f t="shared" si="4"/>
        <v>106.9176267</v>
      </c>
    </row>
    <row r="388">
      <c r="M388" s="116">
        <v>44855.0</v>
      </c>
      <c r="N388" s="55">
        <f>AVERAGE('Historical Data Daily'!E379:E388)</f>
        <v>109.9250001</v>
      </c>
      <c r="O388" s="55">
        <f>STDEV('Historical Data Daily'!E379:E388)</f>
        <v>1.770632073</v>
      </c>
      <c r="P388" s="49">
        <f>('Historical Data Daily'!E388-P387)*'Historical Data Daily'!$S$13 + P387</f>
        <v>110.8617281</v>
      </c>
      <c r="Q388" s="49">
        <f>('Historical Data Daily'!F388-Q387)*'Historical Data Daily'!$S$12 + Q387</f>
        <v>109.9621527</v>
      </c>
      <c r="R388" s="49">
        <f t="shared" si="1"/>
        <v>-0.8995754404</v>
      </c>
      <c r="S388" s="49">
        <f>(R388-S387)*'Historical Data Daily'!$S$14 + S387</f>
        <v>-0.1264172616</v>
      </c>
      <c r="T388" s="49">
        <f t="shared" si="2"/>
        <v>-0.7731581788</v>
      </c>
      <c r="U388" s="65">
        <f t="shared" si="3"/>
        <v>113.4662642</v>
      </c>
      <c r="V388" s="65">
        <f t="shared" si="4"/>
        <v>106.383736</v>
      </c>
    </row>
    <row r="389">
      <c r="M389" s="116">
        <v>44858.0</v>
      </c>
      <c r="N389" s="55">
        <f>AVERAGE('Historical Data Daily'!E380:E389)</f>
        <v>109.6300004</v>
      </c>
      <c r="O389" s="55">
        <f>STDEV('Historical Data Daily'!E380:E389)</f>
        <v>1.685757478</v>
      </c>
      <c r="P389" s="49">
        <f>('Historical Data Daily'!E389-P388)*'Historical Data Daily'!$S$13 + P388</f>
        <v>110.7053038</v>
      </c>
      <c r="Q389" s="49">
        <f>('Historical Data Daily'!F389-Q388)*'Historical Data Daily'!$S$12 + Q388</f>
        <v>109.7756677</v>
      </c>
      <c r="R389" s="49">
        <f t="shared" si="1"/>
        <v>-0.929636163</v>
      </c>
      <c r="S389" s="49">
        <f>(R389-S388)*'Historical Data Daily'!$S$14 + S388</f>
        <v>-0.2870610419</v>
      </c>
      <c r="T389" s="49">
        <f t="shared" si="2"/>
        <v>-0.6425751211</v>
      </c>
      <c r="U389" s="65">
        <f t="shared" si="3"/>
        <v>113.0015154</v>
      </c>
      <c r="V389" s="65">
        <f t="shared" si="4"/>
        <v>106.2584854</v>
      </c>
    </row>
    <row r="390">
      <c r="M390" s="116">
        <v>44859.0</v>
      </c>
      <c r="N390" s="55">
        <f>AVERAGE('Historical Data Daily'!E381:E390)</f>
        <v>109.4450005</v>
      </c>
      <c r="O390" s="55">
        <f>STDEV('Historical Data Daily'!E381:E390)</f>
        <v>1.810685713</v>
      </c>
      <c r="P390" s="49">
        <f>('Historical Data Daily'!E390-P389)*'Historical Data Daily'!$S$13 + P389</f>
        <v>110.4715778</v>
      </c>
      <c r="Q390" s="49">
        <f>('Historical Data Daily'!F390-Q389)*'Historical Data Daily'!$S$12 + Q389</f>
        <v>109.4332577</v>
      </c>
      <c r="R390" s="49">
        <f t="shared" si="1"/>
        <v>-1.038320123</v>
      </c>
      <c r="S390" s="49">
        <f>(R390-S389)*'Historical Data Daily'!$S$14 + S389</f>
        <v>-0.4373128582</v>
      </c>
      <c r="T390" s="49">
        <f t="shared" si="2"/>
        <v>-0.6010072651</v>
      </c>
      <c r="U390" s="65">
        <f t="shared" si="3"/>
        <v>113.0663719</v>
      </c>
      <c r="V390" s="65">
        <f t="shared" si="4"/>
        <v>105.8236291</v>
      </c>
    </row>
    <row r="391">
      <c r="M391" s="116">
        <v>44861.0</v>
      </c>
      <c r="N391" s="55">
        <f>AVERAGE('Historical Data Daily'!E382:E391)</f>
        <v>109.05</v>
      </c>
      <c r="O391" s="55">
        <f>STDEV('Historical Data Daily'!E382:E391)</f>
        <v>1.703916939</v>
      </c>
      <c r="P391" s="49">
        <f>('Historical Data Daily'!E391-P390)*'Historical Data Daily'!$S$13 + P390</f>
        <v>110.2662755</v>
      </c>
      <c r="Q391" s="49">
        <f>('Historical Data Daily'!F391-Q390)*'Historical Data Daily'!$S$12 + Q390</f>
        <v>109.1666022</v>
      </c>
      <c r="R391" s="49">
        <f t="shared" si="1"/>
        <v>-1.099673333</v>
      </c>
      <c r="S391" s="49">
        <f>(R391-S390)*'Historical Data Daily'!$S$14 + S390</f>
        <v>-0.5697849531</v>
      </c>
      <c r="T391" s="49">
        <f t="shared" si="2"/>
        <v>-0.5298883798</v>
      </c>
      <c r="U391" s="65">
        <f t="shared" si="3"/>
        <v>112.4578339</v>
      </c>
      <c r="V391" s="65">
        <f t="shared" si="4"/>
        <v>105.6421661</v>
      </c>
    </row>
    <row r="392">
      <c r="M392" s="116">
        <v>44862.0</v>
      </c>
      <c r="N392" s="55">
        <f>AVERAGE('Historical Data Daily'!E383:E392)</f>
        <v>108.65</v>
      </c>
      <c r="O392" s="55">
        <f>STDEV('Historical Data Daily'!E383:E392)</f>
        <v>1.729803984</v>
      </c>
      <c r="P392" s="49">
        <f>('Historical Data Daily'!E392-P391)*'Historical Data Daily'!$S$13 + P391</f>
        <v>110.0058107</v>
      </c>
      <c r="Q392" s="49">
        <f>('Historical Data Daily'!F392-Q391)*'Historical Data Daily'!$S$12 + Q391</f>
        <v>108.7948173</v>
      </c>
      <c r="R392" s="49">
        <f t="shared" si="1"/>
        <v>-1.210993433</v>
      </c>
      <c r="S392" s="49">
        <f>(R392-S391)*'Historical Data Daily'!$S$14 + S391</f>
        <v>-0.6980266492</v>
      </c>
      <c r="T392" s="49">
        <f t="shared" si="2"/>
        <v>-0.5129667843</v>
      </c>
      <c r="U392" s="65">
        <f t="shared" si="3"/>
        <v>112.109608</v>
      </c>
      <c r="V392" s="65">
        <f t="shared" si="4"/>
        <v>105.190392</v>
      </c>
    </row>
    <row r="393">
      <c r="M393" s="116">
        <v>44865.0</v>
      </c>
      <c r="N393" s="55">
        <f>AVERAGE('Historical Data Daily'!E384:E393)</f>
        <v>108.0950005</v>
      </c>
      <c r="O393" s="55">
        <f>STDEV('Historical Data Daily'!E384:E393)</f>
        <v>1.301591558</v>
      </c>
      <c r="P393" s="49">
        <f>('Historical Data Daily'!E393-P392)*'Historical Data Daily'!$S$13 + P392</f>
        <v>109.7572323</v>
      </c>
      <c r="Q393" s="49">
        <f>('Historical Data Daily'!F393-Q392)*'Historical Data Daily'!$S$12 + Q392</f>
        <v>108.4648457</v>
      </c>
      <c r="R393" s="49">
        <f t="shared" si="1"/>
        <v>-1.29238659</v>
      </c>
      <c r="S393" s="49">
        <f>(R393-S392)*'Historical Data Daily'!$S$14 + S392</f>
        <v>-0.8168986374</v>
      </c>
      <c r="T393" s="49">
        <f t="shared" si="2"/>
        <v>-0.4754879526</v>
      </c>
      <c r="U393" s="65">
        <f t="shared" si="3"/>
        <v>110.6981836</v>
      </c>
      <c r="V393" s="65">
        <f t="shared" si="4"/>
        <v>105.4918174</v>
      </c>
    </row>
    <row r="394">
      <c r="M394" s="116">
        <v>44866.0</v>
      </c>
      <c r="N394" s="55">
        <f>AVERAGE('Historical Data Daily'!E385:E394)</f>
        <v>107.6800003</v>
      </c>
      <c r="O394" s="55">
        <f>STDEV('Historical Data Daily'!E385:E394)</f>
        <v>1.323547863</v>
      </c>
      <c r="P394" s="49">
        <f>('Historical Data Daily'!E394-P393)*'Historical Data Daily'!$S$13 + P393</f>
        <v>109.4604002</v>
      </c>
      <c r="Q394" s="49">
        <f>('Historical Data Daily'!F394-Q393)*'Historical Data Daily'!$S$12 + Q393</f>
        <v>108.0471771</v>
      </c>
      <c r="R394" s="49">
        <f t="shared" si="1"/>
        <v>-1.413223136</v>
      </c>
      <c r="S394" s="49">
        <f>(R394-S393)*'Historical Data Daily'!$S$14 + S393</f>
        <v>-0.9361635371</v>
      </c>
      <c r="T394" s="49">
        <f t="shared" si="2"/>
        <v>-0.477059599</v>
      </c>
      <c r="U394" s="65">
        <f t="shared" si="3"/>
        <v>110.327096</v>
      </c>
      <c r="V394" s="65">
        <f t="shared" si="4"/>
        <v>105.0329046</v>
      </c>
    </row>
    <row r="395">
      <c r="M395" s="116">
        <v>44867.0</v>
      </c>
      <c r="N395" s="55">
        <f>AVERAGE('Historical Data Daily'!E386:E395)</f>
        <v>107.375</v>
      </c>
      <c r="O395" s="55">
        <f>STDEV('Historical Data Daily'!E386:E395)</f>
        <v>1.130941908</v>
      </c>
      <c r="P395" s="49">
        <f>('Historical Data Daily'!E395-P394)*'Historical Data Daily'!$S$13 + P394</f>
        <v>109.2559259</v>
      </c>
      <c r="Q395" s="49">
        <f>('Historical Data Daily'!F395-Q394)*'Historical Data Daily'!$S$12 + Q394</f>
        <v>107.8399186</v>
      </c>
      <c r="R395" s="49">
        <f t="shared" si="1"/>
        <v>-1.4160073</v>
      </c>
      <c r="S395" s="49">
        <f>(R395-S394)*'Historical Data Daily'!$S$14 + S394</f>
        <v>-1.03213229</v>
      </c>
      <c r="T395" s="49">
        <f t="shared" si="2"/>
        <v>-0.3838750106</v>
      </c>
      <c r="U395" s="65">
        <f t="shared" si="3"/>
        <v>109.6368838</v>
      </c>
      <c r="V395" s="65">
        <f t="shared" si="4"/>
        <v>105.1131162</v>
      </c>
    </row>
    <row r="396">
      <c r="M396" s="116">
        <v>44868.0</v>
      </c>
      <c r="N396" s="55">
        <f>AVERAGE('Historical Data Daily'!E387:E396)</f>
        <v>107.0699997</v>
      </c>
      <c r="O396" s="55">
        <f>STDEV('Historical Data Daily'!E387:E396)</f>
        <v>0.8573863073</v>
      </c>
      <c r="P396" s="49">
        <f>('Historical Data Daily'!E396-P395)*'Historical Data Daily'!$S$13 + P395</f>
        <v>109.0517833</v>
      </c>
      <c r="Q396" s="49">
        <f>('Historical Data Daily'!F396-Q395)*'Historical Data Daily'!$S$12 + Q395</f>
        <v>107.6337773</v>
      </c>
      <c r="R396" s="49">
        <f t="shared" si="1"/>
        <v>-1.418005967</v>
      </c>
      <c r="S396" s="49">
        <f>(R396-S395)*'Historical Data Daily'!$S$14 + S395</f>
        <v>-1.109307025</v>
      </c>
      <c r="T396" s="49">
        <f t="shared" si="2"/>
        <v>-0.3086989417</v>
      </c>
      <c r="U396" s="65">
        <f t="shared" si="3"/>
        <v>108.7847723</v>
      </c>
      <c r="V396" s="65">
        <f t="shared" si="4"/>
        <v>105.3552271</v>
      </c>
    </row>
    <row r="397">
      <c r="M397" s="116">
        <v>44869.0</v>
      </c>
      <c r="N397" s="55">
        <f>AVERAGE('Historical Data Daily'!E388:E397)</f>
        <v>106.9699997</v>
      </c>
      <c r="O397" s="55">
        <f>STDEV('Historical Data Daily'!E388:E397)</f>
        <v>0.8270429869</v>
      </c>
      <c r="P397" s="49">
        <f>('Historical Data Daily'!E397-P396)*'Historical Data Daily'!$S$13 + P396</f>
        <v>108.8812808</v>
      </c>
      <c r="Q397" s="49">
        <f>('Historical Data Daily'!F397-Q396)*'Historical Data Daily'!$S$12 + Q396</f>
        <v>107.4978116</v>
      </c>
      <c r="R397" s="49">
        <f t="shared" si="1"/>
        <v>-1.383469242</v>
      </c>
      <c r="S397" s="49">
        <f>(R397-S396)*'Historical Data Daily'!$S$14 + S396</f>
        <v>-1.164139468</v>
      </c>
      <c r="T397" s="49">
        <f t="shared" si="2"/>
        <v>-0.2193297731</v>
      </c>
      <c r="U397" s="65">
        <f t="shared" si="3"/>
        <v>108.6240857</v>
      </c>
      <c r="V397" s="65">
        <f t="shared" si="4"/>
        <v>105.3159137</v>
      </c>
    </row>
    <row r="398">
      <c r="M398" s="116">
        <v>44872.0</v>
      </c>
      <c r="N398" s="55">
        <f>AVERAGE('Historical Data Daily'!E389:E398)</f>
        <v>106.9849999</v>
      </c>
      <c r="O398" s="55">
        <f>STDEV('Historical Data Daily'!E389:E398)</f>
        <v>0.82092424</v>
      </c>
      <c r="P398" s="49">
        <f>('Historical Data Daily'!E398-P397)*'Historical Data Daily'!$S$13 + P397</f>
        <v>108.7234082</v>
      </c>
      <c r="Q398" s="49">
        <f>('Historical Data Daily'!F398-Q397)*'Historical Data Daily'!$S$12 + Q397</f>
        <v>107.3827636</v>
      </c>
      <c r="R398" s="49">
        <f t="shared" si="1"/>
        <v>-1.340644522</v>
      </c>
      <c r="S398" s="49">
        <f>(R398-S397)*'Historical Data Daily'!$S$14 + S397</f>
        <v>-1.199440479</v>
      </c>
      <c r="T398" s="49">
        <f t="shared" si="2"/>
        <v>-0.1412040432</v>
      </c>
      <c r="U398" s="65">
        <f t="shared" si="3"/>
        <v>108.6268484</v>
      </c>
      <c r="V398" s="65">
        <f t="shared" si="4"/>
        <v>105.3431514</v>
      </c>
    </row>
    <row r="399">
      <c r="M399" s="116">
        <v>44874.0</v>
      </c>
      <c r="N399" s="55">
        <f>AVERAGE('Historical Data Daily'!E390:E399)</f>
        <v>107.1599999</v>
      </c>
      <c r="O399" s="55">
        <f>STDEV('Historical Data Daily'!E390:E399)</f>
        <v>1.290951407</v>
      </c>
      <c r="P399" s="49">
        <f>('Historical Data Daily'!E399-P398)*'Historical Data Daily'!$S$13 + P398</f>
        <v>108.8550076</v>
      </c>
      <c r="Q399" s="49">
        <f>('Historical Data Daily'!F399-Q398)*'Historical Data Daily'!$S$12 + Q398</f>
        <v>107.8623385</v>
      </c>
      <c r="R399" s="49">
        <f t="shared" si="1"/>
        <v>-0.9926690926</v>
      </c>
      <c r="S399" s="49">
        <f>(R399-S398)*'Historical Data Daily'!$S$14 + S398</f>
        <v>-1.158086202</v>
      </c>
      <c r="T399" s="49">
        <f t="shared" si="2"/>
        <v>0.1654171093</v>
      </c>
      <c r="U399" s="65">
        <f t="shared" si="3"/>
        <v>109.7419027</v>
      </c>
      <c r="V399" s="65">
        <f t="shared" si="4"/>
        <v>104.5780971</v>
      </c>
    </row>
    <row r="400">
      <c r="M400" s="116">
        <v>44875.0</v>
      </c>
      <c r="N400" s="55">
        <f>AVERAGE('Historical Data Daily'!E391:E400)</f>
        <v>107.2399994</v>
      </c>
      <c r="O400" s="55">
        <f>STDEV('Historical Data Daily'!E391:E400)</f>
        <v>1.341599115</v>
      </c>
      <c r="P400" s="49">
        <f>('Historical Data Daily'!E400-P399)*'Historical Data Daily'!$S$13 + P399</f>
        <v>108.8175994</v>
      </c>
      <c r="Q400" s="49">
        <f>('Historical Data Daily'!F400-Q399)*'Historical Data Daily'!$S$12 + Q399</f>
        <v>107.937363</v>
      </c>
      <c r="R400" s="49">
        <f t="shared" si="1"/>
        <v>-0.8802364329</v>
      </c>
      <c r="S400" s="49">
        <f>(R400-S399)*'Historical Data Daily'!$S$14 + S399</f>
        <v>-1.102516248</v>
      </c>
      <c r="T400" s="49">
        <f t="shared" si="2"/>
        <v>0.2222798152</v>
      </c>
      <c r="U400" s="65">
        <f t="shared" si="3"/>
        <v>109.9231976</v>
      </c>
      <c r="V400" s="65">
        <f t="shared" si="4"/>
        <v>104.5568012</v>
      </c>
    </row>
    <row r="401">
      <c r="M401" s="116">
        <v>44876.0</v>
      </c>
      <c r="N401" s="55">
        <f>AVERAGE('Historical Data Daily'!E392:E401)</f>
        <v>107.2699997</v>
      </c>
      <c r="O401" s="55">
        <f>STDEV('Historical Data Daily'!E392:E401)</f>
        <v>1.356302024</v>
      </c>
      <c r="P401" s="49">
        <f>('Historical Data Daily'!E401-P400)*'Historical Data Daily'!$S$13 + P400</f>
        <v>108.7570365</v>
      </c>
      <c r="Q401" s="49">
        <f>('Historical Data Daily'!F401-Q400)*'Historical Data Daily'!$S$12 + Q400</f>
        <v>107.9469995</v>
      </c>
      <c r="R401" s="49">
        <f t="shared" si="1"/>
        <v>-0.8100370507</v>
      </c>
      <c r="S401" s="49">
        <f>(R401-S400)*'Historical Data Daily'!$S$14 + S400</f>
        <v>-1.044020409</v>
      </c>
      <c r="T401" s="49">
        <f t="shared" si="2"/>
        <v>0.2339833579</v>
      </c>
      <c r="U401" s="65">
        <f t="shared" si="3"/>
        <v>109.9826037</v>
      </c>
      <c r="V401" s="65">
        <f t="shared" si="4"/>
        <v>104.5573957</v>
      </c>
    </row>
    <row r="402">
      <c r="M402" s="116">
        <v>44879.0</v>
      </c>
      <c r="N402" s="55">
        <f>AVERAGE('Historical Data Daily'!E393:E402)</f>
        <v>107.2849999</v>
      </c>
      <c r="O402" s="55">
        <f>STDEV('Historical Data Daily'!E393:E402)</f>
        <v>1.350730057</v>
      </c>
      <c r="P402" s="49">
        <f>('Historical Data Daily'!E402-P401)*'Historical Data Daily'!$S$13 + P401</f>
        <v>108.6194784</v>
      </c>
      <c r="Q402" s="49">
        <f>('Historical Data Daily'!F402-Q401)*'Historical Data Daily'!$S$12 + Q401</f>
        <v>107.7859229</v>
      </c>
      <c r="R402" s="49">
        <f t="shared" si="1"/>
        <v>-0.8335554715</v>
      </c>
      <c r="S402" s="49">
        <f>(R402-S401)*'Historical Data Daily'!$S$14 + S401</f>
        <v>-1.001927421</v>
      </c>
      <c r="T402" s="49">
        <f t="shared" si="2"/>
        <v>0.1683719497</v>
      </c>
      <c r="U402" s="65">
        <f t="shared" si="3"/>
        <v>109.98646</v>
      </c>
      <c r="V402" s="65">
        <f t="shared" si="4"/>
        <v>104.5835398</v>
      </c>
    </row>
    <row r="403">
      <c r="M403" s="116">
        <v>44880.0</v>
      </c>
      <c r="N403" s="55">
        <f>AVERAGE('Historical Data Daily'!E394:E403)</f>
        <v>106.8949997</v>
      </c>
      <c r="O403" s="55">
        <f>STDEV('Historical Data Daily'!E394:E403)</f>
        <v>1.97377938</v>
      </c>
      <c r="P403" s="49">
        <f>('Historical Data Daily'!E403-P402)*'Historical Data Daily'!$S$13 + P402</f>
        <v>108.1847022</v>
      </c>
      <c r="Q403" s="49">
        <f>('Historical Data Daily'!F403-Q402)*'Historical Data Daily'!$S$12 + Q402</f>
        <v>107.0111656</v>
      </c>
      <c r="R403" s="49">
        <f t="shared" si="1"/>
        <v>-1.173536668</v>
      </c>
      <c r="S403" s="49">
        <f>(R403-S402)*'Historical Data Daily'!$S$14 + S402</f>
        <v>-1.03624927</v>
      </c>
      <c r="T403" s="49">
        <f t="shared" si="2"/>
        <v>-0.1372873971</v>
      </c>
      <c r="U403" s="65">
        <f t="shared" si="3"/>
        <v>110.8425585</v>
      </c>
      <c r="V403" s="65">
        <f t="shared" si="4"/>
        <v>102.9474409</v>
      </c>
    </row>
    <row r="404">
      <c r="M404" s="116">
        <v>44881.0</v>
      </c>
      <c r="N404" s="55">
        <f>AVERAGE('Historical Data Daily'!E395:E404)</f>
        <v>106.3199997</v>
      </c>
      <c r="O404" s="55">
        <f>STDEV('Historical Data Daily'!E395:E404)</f>
        <v>2.943655926</v>
      </c>
      <c r="P404" s="49">
        <f>('Historical Data Daily'!E404-P403)*'Historical Data Daily'!$S$13 + P403</f>
        <v>107.578428</v>
      </c>
      <c r="Q404" s="49">
        <f>('Historical Data Daily'!F404-Q403)*'Historical Data Daily'!$S$12 + Q403</f>
        <v>105.9325247</v>
      </c>
      <c r="R404" s="49">
        <f t="shared" si="1"/>
        <v>-1.645903284</v>
      </c>
      <c r="S404" s="49">
        <f>(R404-S403)*'Historical Data Daily'!$S$14 + S403</f>
        <v>-1.158180073</v>
      </c>
      <c r="T404" s="49">
        <f t="shared" si="2"/>
        <v>-0.4877232106</v>
      </c>
      <c r="U404" s="65">
        <f t="shared" si="3"/>
        <v>112.2073116</v>
      </c>
      <c r="V404" s="65">
        <f t="shared" si="4"/>
        <v>100.4326878</v>
      </c>
    </row>
    <row r="405">
      <c r="M405" s="116">
        <v>44882.0</v>
      </c>
      <c r="N405" s="55">
        <f>AVERAGE('Historical Data Daily'!E396:E405)</f>
        <v>105.8050003</v>
      </c>
      <c r="O405" s="55">
        <f>STDEV('Historical Data Daily'!E396:E405)</f>
        <v>3.298858703</v>
      </c>
      <c r="P405" s="49">
        <f>('Historical Data Daily'!E405-P404)*'Historical Data Daily'!$S$13 + P404</f>
        <v>107.131878</v>
      </c>
      <c r="Q405" s="49">
        <f>('Historical Data Daily'!F405-Q404)*'Historical Data Daily'!$S$12 + Q404</f>
        <v>105.2582906</v>
      </c>
      <c r="R405" s="49">
        <f t="shared" si="1"/>
        <v>-1.873587393</v>
      </c>
      <c r="S405" s="49">
        <f>(R405-S404)*'Historical Data Daily'!$S$14 + S404</f>
        <v>-1.301261537</v>
      </c>
      <c r="T405" s="49">
        <f t="shared" si="2"/>
        <v>-0.5723258557</v>
      </c>
      <c r="U405" s="65">
        <f t="shared" si="3"/>
        <v>112.4027177</v>
      </c>
      <c r="V405" s="65">
        <f t="shared" si="4"/>
        <v>99.20728289</v>
      </c>
    </row>
    <row r="406">
      <c r="M406" s="116">
        <v>44883.0</v>
      </c>
      <c r="N406" s="55">
        <f>AVERAGE('Historical Data Daily'!E397:E406)</f>
        <v>105.2200005</v>
      </c>
      <c r="O406" s="55">
        <f>STDEV('Historical Data Daily'!E397:E406)</f>
        <v>3.660767283</v>
      </c>
      <c r="P406" s="49">
        <f>('Historical Data Daily'!E406-P405)*'Historical Data Daily'!$S$13 + P405</f>
        <v>106.651739</v>
      </c>
      <c r="Q406" s="49">
        <f>('Historical Data Daily'!F406-Q405)*'Historical Data Daily'!$S$12 + Q405</f>
        <v>104.5493231</v>
      </c>
      <c r="R406" s="49">
        <f t="shared" si="1"/>
        <v>-2.102415907</v>
      </c>
      <c r="S406" s="49">
        <f>(R406-S405)*'Historical Data Daily'!$S$14 + S405</f>
        <v>-1.461492411</v>
      </c>
      <c r="T406" s="49">
        <f t="shared" si="2"/>
        <v>-0.6409234958</v>
      </c>
      <c r="U406" s="65">
        <f t="shared" si="3"/>
        <v>112.5415351</v>
      </c>
      <c r="V406" s="65">
        <f t="shared" si="4"/>
        <v>97.89846593</v>
      </c>
    </row>
    <row r="407">
      <c r="M407" s="116">
        <v>44886.0</v>
      </c>
      <c r="N407" s="55">
        <f>AVERAGE('Historical Data Daily'!E398:E407)</f>
        <v>104.7400002</v>
      </c>
      <c r="O407" s="55">
        <f>STDEV('Historical Data Daily'!E398:E407)</f>
        <v>3.751428994</v>
      </c>
      <c r="P407" s="49">
        <f>('Historical Data Daily'!E407-P406)*'Historical Data Daily'!$S$13 + P406</f>
        <v>106.3034618</v>
      </c>
      <c r="Q407" s="49">
        <f>('Historical Data Daily'!F407-Q406)*'Historical Data Daily'!$S$12 + Q406</f>
        <v>104.1494268</v>
      </c>
      <c r="R407" s="49">
        <f t="shared" si="1"/>
        <v>-2.154035046</v>
      </c>
      <c r="S407" s="49">
        <f>(R407-S406)*'Historical Data Daily'!$S$14 + S406</f>
        <v>-1.600000938</v>
      </c>
      <c r="T407" s="49">
        <f t="shared" si="2"/>
        <v>-0.5540341077</v>
      </c>
      <c r="U407" s="65">
        <f t="shared" si="3"/>
        <v>112.2428582</v>
      </c>
      <c r="V407" s="65">
        <f t="shared" si="4"/>
        <v>97.23714221</v>
      </c>
    </row>
    <row r="408">
      <c r="M408" s="116">
        <v>44887.0</v>
      </c>
      <c r="N408" s="55">
        <f>AVERAGE('Historical Data Daily'!E399:E408)</f>
        <v>104.325</v>
      </c>
      <c r="O408" s="55">
        <f>STDEV('Historical Data Daily'!E399:E408)</f>
        <v>3.733872491</v>
      </c>
      <c r="P408" s="49">
        <f>('Historical Data Daily'!E408-P407)*'Historical Data Daily'!$S$13 + P407</f>
        <v>106.0291312</v>
      </c>
      <c r="Q408" s="49">
        <f>('Historical Data Daily'!F408-Q407)*'Historical Data Daily'!$S$12 + Q407</f>
        <v>103.9110531</v>
      </c>
      <c r="R408" s="49">
        <f t="shared" si="1"/>
        <v>-2.118078051</v>
      </c>
      <c r="S408" s="49">
        <f>(R408-S407)*'Historical Data Daily'!$S$14 + S407</f>
        <v>-1.703616361</v>
      </c>
      <c r="T408" s="49">
        <f t="shared" si="2"/>
        <v>-0.4144616908</v>
      </c>
      <c r="U408" s="65">
        <f t="shared" si="3"/>
        <v>111.792745</v>
      </c>
      <c r="V408" s="65">
        <f t="shared" si="4"/>
        <v>96.85725502</v>
      </c>
    </row>
    <row r="409">
      <c r="M409" s="116">
        <v>44888.0</v>
      </c>
      <c r="N409" s="55">
        <f>AVERAGE('Historical Data Daily'!E400:E409)</f>
        <v>103.6699997</v>
      </c>
      <c r="O409" s="55">
        <f>STDEV('Historical Data Daily'!E400:E409)</f>
        <v>3.040394388</v>
      </c>
      <c r="P409" s="49">
        <f>('Historical Data Daily'!E409-P408)*'Historical Data Daily'!$S$13 + P408</f>
        <v>105.8751212</v>
      </c>
      <c r="Q409" s="49">
        <f>('Historical Data Daily'!F409-Q408)*'Historical Data Daily'!$S$12 + Q408</f>
        <v>103.9170445</v>
      </c>
      <c r="R409" s="49">
        <f t="shared" si="1"/>
        <v>-1.958076748</v>
      </c>
      <c r="S409" s="49">
        <f>(R409-S408)*'Historical Data Daily'!$S$14 + S408</f>
        <v>-1.754508438</v>
      </c>
      <c r="T409" s="49">
        <f t="shared" si="2"/>
        <v>-0.2035683096</v>
      </c>
      <c r="U409" s="65">
        <f t="shared" si="3"/>
        <v>109.7507885</v>
      </c>
      <c r="V409" s="65">
        <f t="shared" si="4"/>
        <v>97.58921092</v>
      </c>
    </row>
    <row r="410">
      <c r="M410" s="116">
        <v>44889.0</v>
      </c>
      <c r="N410" s="55">
        <f>AVERAGE('Historical Data Daily'!E401:E410)</f>
        <v>103.1349999</v>
      </c>
      <c r="O410" s="55">
        <f>STDEV('Historical Data Daily'!E401:E410)</f>
        <v>2.557782242</v>
      </c>
      <c r="P410" s="49">
        <f>('Historical Data Daily'!E410-P409)*'Historical Data Daily'!$S$13 + P409</f>
        <v>105.6621493</v>
      </c>
      <c r="Q410" s="49">
        <f>('Historical Data Daily'!F410-Q409)*'Historical Data Daily'!$S$12 + Q409</f>
        <v>103.7759607</v>
      </c>
      <c r="R410" s="49">
        <f t="shared" si="1"/>
        <v>-1.886188572</v>
      </c>
      <c r="S410" s="49">
        <f>(R410-S409)*'Historical Data Daily'!$S$14 + S409</f>
        <v>-1.780844465</v>
      </c>
      <c r="T410" s="49">
        <f t="shared" si="2"/>
        <v>-0.1053441074</v>
      </c>
      <c r="U410" s="65">
        <f t="shared" si="3"/>
        <v>108.2505644</v>
      </c>
      <c r="V410" s="65">
        <f t="shared" si="4"/>
        <v>98.01943542</v>
      </c>
    </row>
    <row r="411">
      <c r="M411" s="116">
        <v>44890.0</v>
      </c>
      <c r="N411" s="55">
        <f>AVERAGE('Historical Data Daily'!E402:E411)</f>
        <v>102.7049996</v>
      </c>
      <c r="O411" s="55">
        <f>STDEV('Historical Data Daily'!E402:E411)</f>
        <v>1.934546836</v>
      </c>
      <c r="P411" s="49">
        <f>('Historical Data Daily'!E411-P410)*'Historical Data Daily'!$S$13 + P410</f>
        <v>105.5168047</v>
      </c>
      <c r="Q411" s="49">
        <f>('Historical Data Daily'!F411-Q410)*'Historical Data Daily'!$S$12 + Q410</f>
        <v>103.764274</v>
      </c>
      <c r="R411" s="49">
        <f t="shared" si="1"/>
        <v>-1.752530685</v>
      </c>
      <c r="S411" s="49">
        <f>(R411-S410)*'Historical Data Daily'!$S$14 + S410</f>
        <v>-1.775181709</v>
      </c>
      <c r="T411" s="49">
        <f t="shared" si="2"/>
        <v>0.02265102407</v>
      </c>
      <c r="U411" s="65">
        <f t="shared" si="3"/>
        <v>106.5740933</v>
      </c>
      <c r="V411" s="65">
        <f t="shared" si="4"/>
        <v>98.83590593</v>
      </c>
    </row>
    <row r="412">
      <c r="M412" s="116">
        <v>44893.0</v>
      </c>
      <c r="N412" s="55">
        <f>AVERAGE('Historical Data Daily'!E403:E412)</f>
        <v>102.4099991</v>
      </c>
      <c r="O412" s="55">
        <f>STDEV('Historical Data Daily'!E403:E412)</f>
        <v>1.364793984</v>
      </c>
      <c r="P412" s="49">
        <f>('Historical Data Daily'!E412-P411)*'Historical Data Daily'!$S$13 + P411</f>
        <v>105.4007449</v>
      </c>
      <c r="Q412" s="49">
        <f>('Historical Data Daily'!F412-Q411)*'Historical Data Daily'!$S$12 + Q411</f>
        <v>103.7928468</v>
      </c>
      <c r="R412" s="49">
        <f t="shared" si="1"/>
        <v>-1.607898087</v>
      </c>
      <c r="S412" s="49">
        <f>(R412-S411)*'Historical Data Daily'!$S$14 + S411</f>
        <v>-1.741724985</v>
      </c>
      <c r="T412" s="49">
        <f t="shared" si="2"/>
        <v>0.1338268974</v>
      </c>
      <c r="U412" s="65">
        <f t="shared" si="3"/>
        <v>105.1395871</v>
      </c>
      <c r="V412" s="65">
        <f t="shared" si="4"/>
        <v>99.68041113</v>
      </c>
    </row>
    <row r="413">
      <c r="M413" s="116">
        <v>44894.0</v>
      </c>
      <c r="N413" s="55">
        <f>AVERAGE('Historical Data Daily'!E404:E413)</f>
        <v>102.6199989</v>
      </c>
      <c r="O413" s="55">
        <f>STDEV('Historical Data Daily'!E404:E413)</f>
        <v>1.569180906</v>
      </c>
      <c r="P413" s="49">
        <f>('Historical Data Daily'!E413-P412)*'Historical Data Daily'!$S$13 + P412</f>
        <v>105.3599488</v>
      </c>
      <c r="Q413" s="49">
        <f>('Historical Data Daily'!F413-Q412)*'Historical Data Daily'!$S$12 + Q412</f>
        <v>103.9554854</v>
      </c>
      <c r="R413" s="49">
        <f t="shared" si="1"/>
        <v>-1.404463373</v>
      </c>
      <c r="S413" s="49">
        <f>(R413-S412)*'Historical Data Daily'!$S$14 + S412</f>
        <v>-1.674272662</v>
      </c>
      <c r="T413" s="49">
        <f t="shared" si="2"/>
        <v>0.2698092894</v>
      </c>
      <c r="U413" s="65">
        <f t="shared" si="3"/>
        <v>105.7583607</v>
      </c>
      <c r="V413" s="65">
        <f t="shared" si="4"/>
        <v>99.48163709</v>
      </c>
    </row>
    <row r="414">
      <c r="M414" s="116">
        <v>44895.0</v>
      </c>
      <c r="N414" s="55">
        <f>AVERAGE('Historical Data Daily'!E405:E414)</f>
        <v>103.1099991</v>
      </c>
      <c r="O414" s="55">
        <f>STDEV('Historical Data Daily'!E405:E414)</f>
        <v>1.417900497</v>
      </c>
      <c r="P414" s="49">
        <f>('Historical Data Daily'!E414-P413)*'Historical Data Daily'!$S$13 + P413</f>
        <v>105.3258787</v>
      </c>
      <c r="Q414" s="49">
        <f>('Historical Data Daily'!F414-Q413)*'Historical Data Daily'!$S$12 + Q413</f>
        <v>104.1007957</v>
      </c>
      <c r="R414" s="49">
        <f t="shared" si="1"/>
        <v>-1.225082997</v>
      </c>
      <c r="S414" s="49">
        <f>(R414-S413)*'Historical Data Daily'!$S$14 + S413</f>
        <v>-1.584434729</v>
      </c>
      <c r="T414" s="49">
        <f t="shared" si="2"/>
        <v>0.3593517322</v>
      </c>
      <c r="U414" s="65">
        <f t="shared" si="3"/>
        <v>105.9458001</v>
      </c>
      <c r="V414" s="65">
        <f t="shared" si="4"/>
        <v>100.2741981</v>
      </c>
    </row>
    <row r="415">
      <c r="M415" s="116">
        <v>44896.0</v>
      </c>
      <c r="N415" s="55">
        <f>AVERAGE('Historical Data Daily'!E406:E415)</f>
        <v>103.5099991</v>
      </c>
      <c r="O415" s="55">
        <f>STDEV('Historical Data Daily'!E406:E415)</f>
        <v>1.491233925</v>
      </c>
      <c r="P415" s="49">
        <f>('Historical Data Daily'!E415-P414)*'Historical Data Daily'!$S$13 + P414</f>
        <v>105.3424805</v>
      </c>
      <c r="Q415" s="49">
        <f>('Historical Data Daily'!F415-Q414)*'Historical Data Daily'!$S$12 + Q414</f>
        <v>104.3237506</v>
      </c>
      <c r="R415" s="49">
        <f t="shared" si="1"/>
        <v>-1.018729825</v>
      </c>
      <c r="S415" s="49">
        <f>(R415-S414)*'Historical Data Daily'!$S$14 + S414</f>
        <v>-1.471293748</v>
      </c>
      <c r="T415" s="49">
        <f t="shared" si="2"/>
        <v>0.4525639233</v>
      </c>
      <c r="U415" s="65">
        <f t="shared" si="3"/>
        <v>106.492467</v>
      </c>
      <c r="V415" s="65">
        <f t="shared" si="4"/>
        <v>100.5275312</v>
      </c>
    </row>
    <row r="416">
      <c r="M416" s="116">
        <v>44897.0</v>
      </c>
      <c r="N416" s="55">
        <f>AVERAGE('Historical Data Daily'!E407:E416)</f>
        <v>104.5699989</v>
      </c>
      <c r="O416" s="55">
        <f>STDEV('Historical Data Daily'!E407:E416)</f>
        <v>2.592854333</v>
      </c>
      <c r="P416" s="49">
        <f>('Historical Data Daily'!E416-P415)*'Historical Data Daily'!$S$13 + P415</f>
        <v>105.7800745</v>
      </c>
      <c r="Q416" s="49">
        <f>('Historical Data Daily'!F416-Q415)*'Historical Data Daily'!$S$12 + Q415</f>
        <v>105.3893275</v>
      </c>
      <c r="R416" s="49">
        <f t="shared" si="1"/>
        <v>-0.3907470399</v>
      </c>
      <c r="S416" s="49">
        <f>(R416-S415)*'Historical Data Daily'!$S$14 + S415</f>
        <v>-1.255184407</v>
      </c>
      <c r="T416" s="49">
        <f t="shared" si="2"/>
        <v>0.8644373667</v>
      </c>
      <c r="U416" s="65">
        <f t="shared" si="3"/>
        <v>109.7557076</v>
      </c>
      <c r="V416" s="65">
        <f t="shared" si="4"/>
        <v>99.38429023</v>
      </c>
    </row>
    <row r="417">
      <c r="M417" s="116">
        <v>44900.0</v>
      </c>
      <c r="N417" s="55">
        <f>AVERAGE('Historical Data Daily'!E408:E417)</f>
        <v>105.1899994</v>
      </c>
      <c r="O417" s="55">
        <f>STDEV('Historical Data Daily'!E408:E417)</f>
        <v>2.637634639</v>
      </c>
      <c r="P417" s="49">
        <f>('Historical Data Daily'!E417-P416)*'Historical Data Daily'!$S$13 + P416</f>
        <v>105.9556247</v>
      </c>
      <c r="Q417" s="49">
        <f>('Historical Data Daily'!F417-Q416)*'Historical Data Daily'!$S$12 + Q416</f>
        <v>105.8140466</v>
      </c>
      <c r="R417" s="49">
        <f t="shared" si="1"/>
        <v>-0.1415780653</v>
      </c>
      <c r="S417" s="49">
        <f>(R417-S416)*'Historical Data Daily'!$S$14 + S416</f>
        <v>-1.032463138</v>
      </c>
      <c r="T417" s="49">
        <f t="shared" si="2"/>
        <v>0.890885073</v>
      </c>
      <c r="U417" s="65">
        <f t="shared" si="3"/>
        <v>110.4652687</v>
      </c>
      <c r="V417" s="65">
        <f t="shared" si="4"/>
        <v>99.91473012</v>
      </c>
    </row>
    <row r="418">
      <c r="M418" s="116">
        <v>44901.0</v>
      </c>
      <c r="N418" s="55">
        <f>AVERAGE('Historical Data Daily'!E409:E418)</f>
        <v>105.8099999</v>
      </c>
      <c r="O418" s="55">
        <f>STDEV('Historical Data Daily'!E409:E418)</f>
        <v>2.689363017</v>
      </c>
      <c r="P418" s="49">
        <f>('Historical Data Daily'!E418-P417)*'Historical Data Daily'!$S$13 + P417</f>
        <v>106.1663194</v>
      </c>
      <c r="Q418" s="49">
        <f>('Historical Data Daily'!F418-Q417)*'Historical Data Daily'!$S$12 + Q417</f>
        <v>106.2734245</v>
      </c>
      <c r="R418" s="49">
        <f t="shared" si="1"/>
        <v>0.1071051491</v>
      </c>
      <c r="S418" s="49">
        <f>(R418-S417)*'Historical Data Daily'!$S$14 + S417</f>
        <v>-0.8045494809</v>
      </c>
      <c r="T418" s="49">
        <f t="shared" si="2"/>
        <v>0.91165463</v>
      </c>
      <c r="U418" s="65">
        <f t="shared" si="3"/>
        <v>111.1887259</v>
      </c>
      <c r="V418" s="65">
        <f t="shared" si="4"/>
        <v>100.4312739</v>
      </c>
    </row>
    <row r="419">
      <c r="M419" s="116">
        <v>44902.0</v>
      </c>
      <c r="N419" s="55">
        <f>AVERAGE('Historical Data Daily'!E410:E419)</f>
        <v>106.075</v>
      </c>
      <c r="O419" s="55">
        <f>STDEV('Historical Data Daily'!E410:E419)</f>
        <v>2.615260697</v>
      </c>
      <c r="P419" s="49">
        <f>('Historical Data Daily'!E419-P418)*'Historical Data Daily'!$S$13 + P418</f>
        <v>106.1984437</v>
      </c>
      <c r="Q419" s="49">
        <f>('Historical Data Daily'!F419-Q418)*'Historical Data Daily'!$S$12 + Q418</f>
        <v>106.3236666</v>
      </c>
      <c r="R419" s="49">
        <f t="shared" si="1"/>
        <v>0.1252228795</v>
      </c>
      <c r="S419" s="49">
        <f>(R419-S418)*'Historical Data Daily'!$S$14 + S418</f>
        <v>-0.6185950088</v>
      </c>
      <c r="T419" s="49">
        <f t="shared" si="2"/>
        <v>0.7438178883</v>
      </c>
      <c r="U419" s="65">
        <f t="shared" si="3"/>
        <v>111.3055214</v>
      </c>
      <c r="V419" s="65">
        <f t="shared" si="4"/>
        <v>100.8444786</v>
      </c>
    </row>
    <row r="420">
      <c r="M420" s="116">
        <v>44903.0</v>
      </c>
      <c r="N420" s="55">
        <f>AVERAGE('Historical Data Daily'!E411:E420)</f>
        <v>106.4550003</v>
      </c>
      <c r="O420" s="55">
        <f>STDEV('Historical Data Daily'!E411:E420)</f>
        <v>2.384726834</v>
      </c>
      <c r="P420" s="49">
        <f>('Historical Data Daily'!E420-P419)*'Historical Data Daily'!$S$13 + P419</f>
        <v>106.2430037</v>
      </c>
      <c r="Q420" s="49">
        <f>('Historical Data Daily'!F420-Q419)*'Historical Data Daily'!$S$12 + Q419</f>
        <v>106.3969491</v>
      </c>
      <c r="R420" s="49">
        <f t="shared" si="1"/>
        <v>0.153945456</v>
      </c>
      <c r="S420" s="49">
        <f>(R420-S419)*'Historical Data Daily'!$S$14 + S419</f>
        <v>-0.4640869158</v>
      </c>
      <c r="T420" s="49">
        <f t="shared" si="2"/>
        <v>0.6180323718</v>
      </c>
      <c r="U420" s="65">
        <f t="shared" si="3"/>
        <v>111.224454</v>
      </c>
      <c r="V420" s="65">
        <f t="shared" si="4"/>
        <v>101.6855466</v>
      </c>
    </row>
    <row r="421">
      <c r="M421" s="116">
        <v>44904.0</v>
      </c>
      <c r="N421" s="55">
        <f>AVERAGE('Historical Data Daily'!E412:E421)</f>
        <v>106.6250008</v>
      </c>
      <c r="O421" s="55">
        <f>STDEV('Historical Data Daily'!E412:E421)</f>
        <v>2.221517879</v>
      </c>
      <c r="P421" s="49">
        <f>('Historical Data Daily'!E421-P420)*'Historical Data Daily'!$S$13 + P420</f>
        <v>106.1805591</v>
      </c>
      <c r="Q421" s="49">
        <f>('Historical Data Daily'!F421-Q420)*'Historical Data Daily'!$S$12 + Q420</f>
        <v>106.2435726</v>
      </c>
      <c r="R421" s="49">
        <f t="shared" si="1"/>
        <v>0.06301354345</v>
      </c>
      <c r="S421" s="49">
        <f>(R421-S420)*'Historical Data Daily'!$S$14 + S420</f>
        <v>-0.358666824</v>
      </c>
      <c r="T421" s="49">
        <f t="shared" si="2"/>
        <v>0.4216803674</v>
      </c>
      <c r="U421" s="65">
        <f t="shared" si="3"/>
        <v>111.0680366</v>
      </c>
      <c r="V421" s="65">
        <f t="shared" si="4"/>
        <v>102.181965</v>
      </c>
    </row>
    <row r="422">
      <c r="M422" s="116">
        <v>44907.0</v>
      </c>
      <c r="N422" s="55">
        <f>AVERAGE('Historical Data Daily'!E413:E422)</f>
        <v>106.8050011</v>
      </c>
      <c r="O422" s="55">
        <f>STDEV('Historical Data Daily'!E413:E422)</f>
        <v>2.046738739</v>
      </c>
      <c r="P422" s="49">
        <f>('Historical Data Daily'!E422-P421)*'Historical Data Daily'!$S$13 + P421</f>
        <v>106.1486658</v>
      </c>
      <c r="Q422" s="49">
        <f>('Historical Data Daily'!F422-Q421)*'Historical Data Daily'!$S$12 + Q421</f>
        <v>106.1676384</v>
      </c>
      <c r="R422" s="49">
        <f t="shared" si="1"/>
        <v>0.01897255737</v>
      </c>
      <c r="S422" s="49">
        <f>(R422-S421)*'Historical Data Daily'!$S$14 + S421</f>
        <v>-0.2831389477</v>
      </c>
      <c r="T422" s="49">
        <f t="shared" si="2"/>
        <v>0.3021115051</v>
      </c>
      <c r="U422" s="65">
        <f t="shared" si="3"/>
        <v>110.8984786</v>
      </c>
      <c r="V422" s="65">
        <f t="shared" si="4"/>
        <v>102.7115236</v>
      </c>
    </row>
    <row r="423">
      <c r="M423" s="116">
        <v>44908.0</v>
      </c>
      <c r="N423" s="55">
        <f>AVERAGE('Historical Data Daily'!E414:E423)</f>
        <v>107.2300011</v>
      </c>
      <c r="O423" s="55">
        <f>STDEV('Historical Data Daily'!E414:E423)</f>
        <v>2.036908846</v>
      </c>
      <c r="P423" s="49">
        <f>('Historical Data Daily'!E423-P422)*'Historical Data Daily'!$S$13 + P422</f>
        <v>106.367283</v>
      </c>
      <c r="Q423" s="49">
        <f>('Historical Data Daily'!F423-Q422)*'Historical Data Daily'!$S$12 + Q422</f>
        <v>106.6187706</v>
      </c>
      <c r="R423" s="49">
        <f t="shared" si="1"/>
        <v>0.2514876075</v>
      </c>
      <c r="S423" s="49">
        <f>(R423-S422)*'Historical Data Daily'!$S$14 + S422</f>
        <v>-0.1762136367</v>
      </c>
      <c r="T423" s="49">
        <f t="shared" si="2"/>
        <v>0.4277012442</v>
      </c>
      <c r="U423" s="65">
        <f t="shared" si="3"/>
        <v>111.3038188</v>
      </c>
      <c r="V423" s="65">
        <f t="shared" si="4"/>
        <v>103.1561834</v>
      </c>
    </row>
    <row r="424">
      <c r="M424" s="116">
        <v>44909.0</v>
      </c>
      <c r="N424" s="55">
        <f>AVERAGE('Historical Data Daily'!E415:E424)</f>
        <v>107.4750007</v>
      </c>
      <c r="O424" s="55">
        <f>STDEV('Historical Data Daily'!E415:E424)</f>
        <v>1.865661463</v>
      </c>
      <c r="P424" s="49">
        <f>('Historical Data Daily'!E424-P423)*'Historical Data Daily'!$S$13 + P423</f>
        <v>106.4400767</v>
      </c>
      <c r="Q424" s="49">
        <f>('Historical Data Daily'!F424-Q423)*'Historical Data Daily'!$S$12 + Q423</f>
        <v>106.7312672</v>
      </c>
      <c r="R424" s="49">
        <f t="shared" si="1"/>
        <v>0.2911904233</v>
      </c>
      <c r="S424" s="49">
        <f>(R424-S423)*'Historical Data Daily'!$S$14 + S423</f>
        <v>-0.08273282467</v>
      </c>
      <c r="T424" s="49">
        <f t="shared" si="2"/>
        <v>0.373923248</v>
      </c>
      <c r="U424" s="65">
        <f t="shared" si="3"/>
        <v>111.2063236</v>
      </c>
      <c r="V424" s="65">
        <f t="shared" si="4"/>
        <v>103.7436778</v>
      </c>
    </row>
    <row r="425">
      <c r="M425" s="116">
        <v>44910.0</v>
      </c>
      <c r="N425" s="55">
        <f>AVERAGE('Historical Data Daily'!E416:E425)</f>
        <v>107.5750007</v>
      </c>
      <c r="O425" s="55">
        <f>STDEV('Historical Data Daily'!E416:E425)</f>
        <v>1.775645074</v>
      </c>
      <c r="P425" s="49">
        <f>('Historical Data Daily'!E425-P424)*'Historical Data Daily'!$S$13 + P424</f>
        <v>106.4482194</v>
      </c>
      <c r="Q425" s="49">
        <f>('Historical Data Daily'!F425-Q424)*'Historical Data Daily'!$S$12 + Q424</f>
        <v>106.7033804</v>
      </c>
      <c r="R425" s="49">
        <f t="shared" si="1"/>
        <v>0.2551609437</v>
      </c>
      <c r="S425" s="49">
        <f>(R425-S424)*'Historical Data Daily'!$S$14 + S424</f>
        <v>-0.01515407099</v>
      </c>
      <c r="T425" s="49">
        <f t="shared" si="2"/>
        <v>0.2703150147</v>
      </c>
      <c r="U425" s="65">
        <f t="shared" si="3"/>
        <v>111.1262908</v>
      </c>
      <c r="V425" s="65">
        <f t="shared" si="4"/>
        <v>104.0237106</v>
      </c>
    </row>
    <row r="426">
      <c r="M426" s="116">
        <v>44911.0</v>
      </c>
      <c r="N426" s="55">
        <f>AVERAGE('Historical Data Daily'!E417:E426)</f>
        <v>106.8950004</v>
      </c>
      <c r="O426" s="55">
        <f>STDEV('Historical Data Daily'!E417:E426)</f>
        <v>1.491168931</v>
      </c>
      <c r="P426" s="49">
        <f>('Historical Data Daily'!E426-P425)*'Historical Data Daily'!$S$13 + P425</f>
        <v>106.3002029</v>
      </c>
      <c r="Q426" s="49">
        <f>('Historical Data Daily'!F426-Q425)*'Historical Data Daily'!$S$12 + Q425</f>
        <v>106.356706</v>
      </c>
      <c r="R426" s="49">
        <f t="shared" si="1"/>
        <v>0.0565030558</v>
      </c>
      <c r="S426" s="49">
        <f>(R426-S425)*'Historical Data Daily'!$S$14 + S425</f>
        <v>-0.0008226456336</v>
      </c>
      <c r="T426" s="49">
        <f t="shared" si="2"/>
        <v>0.05732570143</v>
      </c>
      <c r="U426" s="65">
        <f t="shared" si="3"/>
        <v>109.8773383</v>
      </c>
      <c r="V426" s="65">
        <f t="shared" si="4"/>
        <v>103.9126625</v>
      </c>
    </row>
    <row r="427">
      <c r="M427" s="116">
        <v>44914.0</v>
      </c>
      <c r="N427" s="55">
        <f>AVERAGE('Historical Data Daily'!E418:E427)</f>
        <v>106.6350005</v>
      </c>
      <c r="O427" s="55">
        <f>STDEV('Historical Data Daily'!E418:E427)</f>
        <v>1.474609272</v>
      </c>
      <c r="P427" s="49">
        <f>('Historical Data Daily'!E427-P426)*'Historical Data Daily'!$S$13 + P426</f>
        <v>106.2446326</v>
      </c>
      <c r="Q427" s="49">
        <f>('Historical Data Daily'!F427-Q426)*'Historical Data Daily'!$S$12 + Q426</f>
        <v>106.2325978</v>
      </c>
      <c r="R427" s="49">
        <f t="shared" si="1"/>
        <v>-0.01203473168</v>
      </c>
      <c r="S427" s="49">
        <f>(R427-S426)*'Historical Data Daily'!$S$14 + S426</f>
        <v>-0.003065062843</v>
      </c>
      <c r="T427" s="49">
        <f t="shared" si="2"/>
        <v>-0.008969668838</v>
      </c>
      <c r="U427" s="65">
        <f t="shared" si="3"/>
        <v>109.584219</v>
      </c>
      <c r="V427" s="65">
        <f t="shared" si="4"/>
        <v>103.685782</v>
      </c>
    </row>
    <row r="428">
      <c r="M428" s="116">
        <v>44915.0</v>
      </c>
      <c r="N428" s="55">
        <f>AVERAGE('Historical Data Daily'!E419:E428)</f>
        <v>106.3100005</v>
      </c>
      <c r="O428" s="55">
        <f>STDEV('Historical Data Daily'!E419:E428)</f>
        <v>1.29116598</v>
      </c>
      <c r="P428" s="49">
        <f>('Historical Data Daily'!E428-P427)*'Historical Data Daily'!$S$13 + P427</f>
        <v>106.1931785</v>
      </c>
      <c r="Q428" s="49">
        <f>('Historical Data Daily'!F428-Q427)*'Historical Data Daily'!$S$12 + Q427</f>
        <v>106.1275833</v>
      </c>
      <c r="R428" s="49">
        <f t="shared" si="1"/>
        <v>-0.06559528048</v>
      </c>
      <c r="S428" s="49">
        <f>(R428-S427)*'Historical Data Daily'!$S$14 + S427</f>
        <v>-0.01557110637</v>
      </c>
      <c r="T428" s="49">
        <f t="shared" si="2"/>
        <v>-0.05002417411</v>
      </c>
      <c r="U428" s="65">
        <f t="shared" si="3"/>
        <v>108.8923325</v>
      </c>
      <c r="V428" s="65">
        <f t="shared" si="4"/>
        <v>103.7276685</v>
      </c>
    </row>
    <row r="429">
      <c r="M429" s="116">
        <v>44916.0</v>
      </c>
      <c r="N429" s="55">
        <f>AVERAGE('Historical Data Daily'!E420:E429)</f>
        <v>105.8350005</v>
      </c>
      <c r="O429" s="55">
        <f>STDEV('Historical Data Daily'!E420:E429)</f>
        <v>1.901907231</v>
      </c>
      <c r="P429" s="49">
        <f>('Historical Data Daily'!E429-P428)*'Historical Data Daily'!$S$13 + P428</f>
        <v>105.8714615</v>
      </c>
      <c r="Q429" s="49">
        <f>('Historical Data Daily'!F429-Q428)*'Historical Data Daily'!$S$12 + Q428</f>
        <v>105.4694932</v>
      </c>
      <c r="R429" s="49">
        <f t="shared" si="1"/>
        <v>-0.4019682429</v>
      </c>
      <c r="S429" s="49">
        <f>(R429-S428)*'Historical Data Daily'!$S$14 + S428</f>
        <v>-0.09285053367</v>
      </c>
      <c r="T429" s="49">
        <f t="shared" si="2"/>
        <v>-0.3091177092</v>
      </c>
      <c r="U429" s="65">
        <f t="shared" si="3"/>
        <v>109.638815</v>
      </c>
      <c r="V429" s="65">
        <f t="shared" si="4"/>
        <v>102.031186</v>
      </c>
    </row>
    <row r="430">
      <c r="M430" s="116">
        <v>44917.0</v>
      </c>
      <c r="N430" s="55">
        <f>AVERAGE('Historical Data Daily'!E421:E430)</f>
        <v>105.29</v>
      </c>
      <c r="O430" s="55">
        <f>STDEV('Historical Data Daily'!E421:E430)</f>
        <v>2.327827366</v>
      </c>
      <c r="P430" s="49">
        <f>('Historical Data Daily'!E430-P429)*'Historical Data Daily'!$S$13 + P429</f>
        <v>105.5365382</v>
      </c>
      <c r="Q430" s="49">
        <f>('Historical Data Daily'!F430-Q429)*'Historical Data Daily'!$S$12 + Q429</f>
        <v>104.8357247</v>
      </c>
      <c r="R430" s="49">
        <f t="shared" si="1"/>
        <v>-0.7008135183</v>
      </c>
      <c r="S430" s="49">
        <f>(R430-S429)*'Historical Data Daily'!$S$14 + S429</f>
        <v>-0.2144431306</v>
      </c>
      <c r="T430" s="49">
        <f t="shared" si="2"/>
        <v>-0.4863703877</v>
      </c>
      <c r="U430" s="65">
        <f t="shared" si="3"/>
        <v>109.9456547</v>
      </c>
      <c r="V430" s="65">
        <f t="shared" si="4"/>
        <v>100.6343453</v>
      </c>
    </row>
    <row r="431">
      <c r="M431" s="116">
        <v>44918.0</v>
      </c>
      <c r="N431" s="55">
        <f>AVERAGE('Historical Data Daily'!E422:E431)</f>
        <v>104.365</v>
      </c>
      <c r="O431" s="55">
        <f>STDEV('Historical Data Daily'!E422:E431)</f>
        <v>3.707952942</v>
      </c>
      <c r="P431" s="49">
        <f>('Historical Data Daily'!E431-P430)*'Historical Data Daily'!$S$13 + P430</f>
        <v>104.8412393</v>
      </c>
      <c r="Q431" s="49">
        <f>('Historical Data Daily'!F431-Q430)*'Historical Data Daily'!$S$12 + Q430</f>
        <v>103.4994597</v>
      </c>
      <c r="R431" s="49">
        <f t="shared" si="1"/>
        <v>-1.341779572</v>
      </c>
      <c r="S431" s="49">
        <f>(R431-S430)*'Historical Data Daily'!$S$14 + S430</f>
        <v>-0.4399104188</v>
      </c>
      <c r="T431" s="49">
        <f t="shared" si="2"/>
        <v>-0.9018691528</v>
      </c>
      <c r="U431" s="65">
        <f t="shared" si="3"/>
        <v>111.7809059</v>
      </c>
      <c r="V431" s="65">
        <f t="shared" si="4"/>
        <v>96.94909412</v>
      </c>
    </row>
    <row r="432">
      <c r="M432" s="116">
        <v>44921.0</v>
      </c>
      <c r="N432" s="55">
        <f>AVERAGE('Historical Data Daily'!E423:E432)</f>
        <v>104.3700003</v>
      </c>
      <c r="O432" s="55">
        <f>STDEV('Historical Data Daily'!E423:E432)</f>
        <v>3.710061302</v>
      </c>
      <c r="P432" s="49">
        <f>('Historical Data Daily'!E432-P431)*'Historical Data Daily'!$S$13 + P431</f>
        <v>104.9122588</v>
      </c>
      <c r="Q432" s="49">
        <f>('Historical Data Daily'!F432-Q431)*'Historical Data Daily'!$S$12 + Q431</f>
        <v>103.8533894</v>
      </c>
      <c r="R432" s="49">
        <f t="shared" si="1"/>
        <v>-1.058869367</v>
      </c>
      <c r="S432" s="49">
        <f>(R432-S431)*'Historical Data Daily'!$S$14 + S431</f>
        <v>-0.5637022085</v>
      </c>
      <c r="T432" s="49">
        <f t="shared" si="2"/>
        <v>-0.4951671589</v>
      </c>
      <c r="U432" s="65">
        <f t="shared" si="3"/>
        <v>111.7901229</v>
      </c>
      <c r="V432" s="65">
        <f t="shared" si="4"/>
        <v>96.9498777</v>
      </c>
    </row>
    <row r="433">
      <c r="M433" s="116">
        <v>44922.0</v>
      </c>
      <c r="N433" s="55">
        <f>AVERAGE('Historical Data Daily'!E424:E433)</f>
        <v>104.0100005</v>
      </c>
      <c r="O433" s="55">
        <f>STDEV('Historical Data Daily'!E424:E433)</f>
        <v>3.358058571</v>
      </c>
      <c r="P433" s="49">
        <f>('Historical Data Daily'!E433-P432)*'Historical Data Daily'!$S$13 + P432</f>
        <v>104.9557952</v>
      </c>
      <c r="Q433" s="49">
        <f>('Historical Data Daily'!F433-Q432)*'Historical Data Daily'!$S$12 + Q432</f>
        <v>104.1067141</v>
      </c>
      <c r="R433" s="49">
        <f t="shared" si="1"/>
        <v>-0.8490810494</v>
      </c>
      <c r="S433" s="49">
        <f>(R433-S432)*'Historical Data Daily'!$S$14 + S432</f>
        <v>-0.6207779767</v>
      </c>
      <c r="T433" s="49">
        <f t="shared" si="2"/>
        <v>-0.2283030727</v>
      </c>
      <c r="U433" s="65">
        <f t="shared" si="3"/>
        <v>110.7261176</v>
      </c>
      <c r="V433" s="65">
        <f t="shared" si="4"/>
        <v>97.29388336</v>
      </c>
    </row>
    <row r="434">
      <c r="M434" s="116">
        <v>44923.0</v>
      </c>
      <c r="N434" s="55">
        <f>AVERAGE('Historical Data Daily'!E425:E434)</f>
        <v>103.630001</v>
      </c>
      <c r="O434" s="55">
        <f>STDEV('Historical Data Daily'!E425:E434)</f>
        <v>3.14644481</v>
      </c>
      <c r="P434" s="49">
        <f>('Historical Data Daily'!E434-P433)*'Historical Data Daily'!$S$13 + P433</f>
        <v>104.8516624</v>
      </c>
      <c r="Q434" s="49">
        <f>('Historical Data Daily'!F434-Q433)*'Historical Data Daily'!$S$12 + Q433</f>
        <v>104.0210663</v>
      </c>
      <c r="R434" s="49">
        <f t="shared" si="1"/>
        <v>-0.8305961616</v>
      </c>
      <c r="S434" s="49">
        <f>(R434-S433)*'Historical Data Daily'!$S$14 + S433</f>
        <v>-0.6627416137</v>
      </c>
      <c r="T434" s="49">
        <f t="shared" si="2"/>
        <v>-0.1678545479</v>
      </c>
      <c r="U434" s="65">
        <f t="shared" si="3"/>
        <v>109.9228906</v>
      </c>
      <c r="V434" s="65">
        <f t="shared" si="4"/>
        <v>97.33711138</v>
      </c>
    </row>
    <row r="435">
      <c r="M435" s="116">
        <v>44924.0</v>
      </c>
      <c r="N435" s="55">
        <f>AVERAGE('Historical Data Daily'!E426:E435)</f>
        <v>103.2850005</v>
      </c>
      <c r="O435" s="55">
        <f>STDEV('Historical Data Daily'!E426:E435)</f>
        <v>2.975180154</v>
      </c>
      <c r="P435" s="49">
        <f>('Historical Data Daily'!E435-P434)*'Historical Data Daily'!$S$13 + P434</f>
        <v>104.7219095</v>
      </c>
      <c r="Q435" s="49">
        <f>('Historical Data Daily'!F435-Q434)*'Historical Data Daily'!$S$12 + Q434</f>
        <v>103.8793635</v>
      </c>
      <c r="R435" s="49">
        <f t="shared" si="1"/>
        <v>-0.842546051</v>
      </c>
      <c r="S435" s="49">
        <f>(R435-S434)*'Historical Data Daily'!$S$14 + S434</f>
        <v>-0.6987025011</v>
      </c>
      <c r="T435" s="49">
        <f t="shared" si="2"/>
        <v>-0.1438435499</v>
      </c>
      <c r="U435" s="65">
        <f t="shared" si="3"/>
        <v>109.2353608</v>
      </c>
      <c r="V435" s="65">
        <f t="shared" si="4"/>
        <v>97.33464019</v>
      </c>
    </row>
    <row r="436">
      <c r="M436" s="116">
        <v>44925.0</v>
      </c>
      <c r="N436" s="55">
        <f>AVERAGE('Historical Data Daily'!E427:E436)</f>
        <v>103.1250006</v>
      </c>
      <c r="O436" s="55">
        <f>STDEV('Historical Data Daily'!E427:E436)</f>
        <v>2.948470097</v>
      </c>
      <c r="P436" s="49">
        <f>('Historical Data Daily'!E436-P435)*'Historical Data Daily'!$S$13 + P435</f>
        <v>104.5832494</v>
      </c>
      <c r="Q436" s="49">
        <f>('Historical Data Daily'!F436-Q435)*'Historical Data Daily'!$S$12 + Q435</f>
        <v>103.7209995</v>
      </c>
      <c r="R436" s="49">
        <f t="shared" si="1"/>
        <v>-0.8622498555</v>
      </c>
      <c r="S436" s="49">
        <f>(R436-S435)*'Historical Data Daily'!$S$14 + S435</f>
        <v>-0.731411972</v>
      </c>
      <c r="T436" s="49">
        <f t="shared" si="2"/>
        <v>-0.1308378835</v>
      </c>
      <c r="U436" s="65">
        <f t="shared" si="3"/>
        <v>109.0219408</v>
      </c>
      <c r="V436" s="65">
        <f t="shared" si="4"/>
        <v>97.22806041</v>
      </c>
    </row>
    <row r="437">
      <c r="M437" s="116">
        <v>44928.0</v>
      </c>
      <c r="N437" s="55">
        <f>AVERAGE('Historical Data Daily'!E428:E437)</f>
        <v>102.9000006</v>
      </c>
      <c r="O437" s="55">
        <f>STDEV('Historical Data Daily'!E428:E437)</f>
        <v>2.826167849</v>
      </c>
      <c r="P437" s="49">
        <f>('Historical Data Daily'!E437-P436)*'Historical Data Daily'!$S$13 + P436</f>
        <v>104.4881941</v>
      </c>
      <c r="Q437" s="49">
        <f>('Historical Data Daily'!F437-Q436)*'Historical Data Daily'!$S$12 + Q436</f>
        <v>103.6562308</v>
      </c>
      <c r="R437" s="49">
        <f t="shared" si="1"/>
        <v>-0.8319632653</v>
      </c>
      <c r="S437" s="49">
        <f>(R437-S436)*'Historical Data Daily'!$S$14 + S436</f>
        <v>-0.7515222307</v>
      </c>
      <c r="T437" s="49">
        <f t="shared" si="2"/>
        <v>-0.08044103462</v>
      </c>
      <c r="U437" s="65">
        <f t="shared" si="3"/>
        <v>108.5523363</v>
      </c>
      <c r="V437" s="65">
        <f t="shared" si="4"/>
        <v>97.2476649</v>
      </c>
    </row>
    <row r="438">
      <c r="M438" s="116">
        <v>44929.0</v>
      </c>
      <c r="N438" s="55">
        <f>AVERAGE('Historical Data Daily'!E429:E438)</f>
        <v>102.6550001</v>
      </c>
      <c r="O438" s="55">
        <f>STDEV('Historical Data Daily'!E429:E438)</f>
        <v>2.672956253</v>
      </c>
      <c r="P438" s="49">
        <f>('Historical Data Daily'!E438-P437)*'Historical Data Daily'!$S$13 + P437</f>
        <v>104.3853648</v>
      </c>
      <c r="Q438" s="49">
        <f>('Historical Data Daily'!F438-Q437)*'Historical Data Daily'!$S$12 + Q437</f>
        <v>103.5706566</v>
      </c>
      <c r="R438" s="49">
        <f t="shared" si="1"/>
        <v>-0.8147082072</v>
      </c>
      <c r="S438" s="49">
        <f>(R438-S437)*'Historical Data Daily'!$S$14 + S437</f>
        <v>-0.764159426</v>
      </c>
      <c r="T438" s="49">
        <f t="shared" si="2"/>
        <v>-0.05054878125</v>
      </c>
      <c r="U438" s="65">
        <f t="shared" si="3"/>
        <v>108.0009126</v>
      </c>
      <c r="V438" s="65">
        <f t="shared" si="4"/>
        <v>97.30908759</v>
      </c>
    </row>
    <row r="439">
      <c r="M439" s="116">
        <v>44930.0</v>
      </c>
      <c r="N439" s="55">
        <f>AVERAGE('Historical Data Daily'!E430:E439)</f>
        <v>102.6200003</v>
      </c>
      <c r="O439" s="55">
        <f>STDEV('Historical Data Daily'!E430:E439)</f>
        <v>2.68692313</v>
      </c>
      <c r="P439" s="49">
        <f>('Historical Data Daily'!E439-P438)*'Historical Data Daily'!$S$13 + P438</f>
        <v>104.171634</v>
      </c>
      <c r="Q439" s="49">
        <f>('Historical Data Daily'!F439-Q438)*'Historical Data Daily'!$S$12 + Q438</f>
        <v>103.252094</v>
      </c>
      <c r="R439" s="49">
        <f t="shared" si="1"/>
        <v>-0.9195400312</v>
      </c>
      <c r="S439" s="49">
        <f>(R439-S438)*'Historical Data Daily'!$S$14 + S438</f>
        <v>-0.795235547</v>
      </c>
      <c r="T439" s="49">
        <f t="shared" si="2"/>
        <v>-0.1243044842</v>
      </c>
      <c r="U439" s="65">
        <f t="shared" si="3"/>
        <v>107.9938466</v>
      </c>
      <c r="V439" s="65">
        <f t="shared" si="4"/>
        <v>97.24615404</v>
      </c>
    </row>
    <row r="440">
      <c r="M440" s="116">
        <v>44931.0</v>
      </c>
      <c r="N440" s="55">
        <f>AVERAGE('Historical Data Daily'!E431:E440)</f>
        <v>102.5350005</v>
      </c>
      <c r="O440" s="55">
        <f>STDEV('Historical Data Daily'!E431:E440)</f>
        <v>2.744393253</v>
      </c>
      <c r="P440" s="49">
        <f>('Historical Data Daily'!E440-P439)*'Historical Data Daily'!$S$13 + P439</f>
        <v>103.8996611</v>
      </c>
      <c r="Q440" s="49">
        <f>('Historical Data Daily'!F440-Q439)*'Historical Data Daily'!$S$12 + Q439</f>
        <v>102.8286949</v>
      </c>
      <c r="R440" s="49">
        <f t="shared" si="1"/>
        <v>-1.070966218</v>
      </c>
      <c r="S440" s="49">
        <f>(R440-S439)*'Historical Data Daily'!$S$14 + S439</f>
        <v>-0.8503816812</v>
      </c>
      <c r="T440" s="49">
        <f t="shared" si="2"/>
        <v>-0.2205845365</v>
      </c>
      <c r="U440" s="65">
        <f t="shared" si="3"/>
        <v>108.023787</v>
      </c>
      <c r="V440" s="65">
        <f t="shared" si="4"/>
        <v>97.04621399</v>
      </c>
    </row>
    <row r="441">
      <c r="M441" s="116">
        <v>44932.0</v>
      </c>
      <c r="N441" s="55">
        <f>AVERAGE('Historical Data Daily'!E432:E441)</f>
        <v>102.94</v>
      </c>
      <c r="O441" s="55">
        <f>STDEV('Historical Data Daily'!E432:E441)</f>
        <v>1.85079678</v>
      </c>
      <c r="P441" s="49">
        <f>('Historical Data Daily'!E441-P440)*'Historical Data Daily'!$S$13 + P440</f>
        <v>103.625612</v>
      </c>
      <c r="Q441" s="49">
        <f>('Historical Data Daily'!F441-Q440)*'Historical Data Daily'!$S$12 + Q440</f>
        <v>102.4242799</v>
      </c>
      <c r="R441" s="49">
        <f t="shared" si="1"/>
        <v>-1.201332088</v>
      </c>
      <c r="S441" s="49">
        <f>(R441-S440)*'Historical Data Daily'!$S$14 + S440</f>
        <v>-0.9205717625</v>
      </c>
      <c r="T441" s="49">
        <f t="shared" si="2"/>
        <v>-0.2807603253</v>
      </c>
      <c r="U441" s="65">
        <f t="shared" si="3"/>
        <v>106.6415936</v>
      </c>
      <c r="V441" s="65">
        <f t="shared" si="4"/>
        <v>99.23840644</v>
      </c>
    </row>
    <row r="442">
      <c r="M442" s="116">
        <v>44935.0</v>
      </c>
      <c r="N442" s="55">
        <f>AVERAGE('Historical Data Daily'!E433:E442)</f>
        <v>102.4699995</v>
      </c>
      <c r="O442" s="55">
        <f>STDEV('Historical Data Daily'!E433:E442)</f>
        <v>1.627063613</v>
      </c>
      <c r="P442" s="49">
        <f>('Historical Data Daily'!E442-P441)*'Historical Data Daily'!$S$13 + P441</f>
        <v>103.4385294</v>
      </c>
      <c r="Q442" s="49">
        <f>('Historical Data Daily'!F442-Q441)*'Historical Data Daily'!$S$12 + Q441</f>
        <v>102.2205442</v>
      </c>
      <c r="R442" s="49">
        <f t="shared" si="1"/>
        <v>-1.217985244</v>
      </c>
      <c r="S442" s="49">
        <f>(R442-S441)*'Historical Data Daily'!$S$14 + S441</f>
        <v>-0.9800544589</v>
      </c>
      <c r="T442" s="49">
        <f t="shared" si="2"/>
        <v>-0.2379307855</v>
      </c>
      <c r="U442" s="65">
        <f t="shared" si="3"/>
        <v>105.7241267</v>
      </c>
      <c r="V442" s="65">
        <f t="shared" si="4"/>
        <v>99.21587227</v>
      </c>
    </row>
    <row r="443">
      <c r="M443" s="116">
        <v>44936.0</v>
      </c>
      <c r="N443" s="55">
        <f>AVERAGE('Historical Data Daily'!E434:E443)</f>
        <v>101.9399992</v>
      </c>
      <c r="O443" s="55">
        <f>STDEV('Historical Data Daily'!E434:E443)</f>
        <v>1.373925</v>
      </c>
      <c r="P443" s="49">
        <f>('Historical Data Daily'!E443-P442)*'Historical Data Daily'!$S$13 + P442</f>
        <v>103.1986381</v>
      </c>
      <c r="Q443" s="49">
        <f>('Historical Data Daily'!F443-Q442)*'Historical Data Daily'!$S$12 + Q442</f>
        <v>101.9096908</v>
      </c>
      <c r="R443" s="49">
        <f t="shared" si="1"/>
        <v>-1.288947367</v>
      </c>
      <c r="S443" s="49">
        <f>(R443-S442)*'Historical Data Daily'!$S$14 + S442</f>
        <v>-1.04183304</v>
      </c>
      <c r="T443" s="49">
        <f t="shared" si="2"/>
        <v>-0.2471143265</v>
      </c>
      <c r="U443" s="65">
        <f t="shared" si="3"/>
        <v>104.6878492</v>
      </c>
      <c r="V443" s="65">
        <f t="shared" si="4"/>
        <v>99.1921492</v>
      </c>
    </row>
    <row r="444">
      <c r="M444" s="116">
        <v>44937.0</v>
      </c>
      <c r="N444" s="55">
        <f>AVERAGE('Historical Data Daily'!E435:E444)</f>
        <v>101.5749991</v>
      </c>
      <c r="O444" s="55">
        <f>STDEV('Historical Data Daily'!E435:E444)</f>
        <v>1.383484118</v>
      </c>
      <c r="P444" s="49">
        <f>('Historical Data Daily'!E444-P443)*'Historical Data Daily'!$S$13 + P443</f>
        <v>102.9542947</v>
      </c>
      <c r="Q444" s="49">
        <f>('Historical Data Daily'!F444-Q443)*'Historical Data Daily'!$S$12 + Q443</f>
        <v>101.6005079</v>
      </c>
      <c r="R444" s="49">
        <f t="shared" si="1"/>
        <v>-1.353786838</v>
      </c>
      <c r="S444" s="49">
        <f>(R444-S443)*'Historical Data Daily'!$S$14 + S443</f>
        <v>-1.1042238</v>
      </c>
      <c r="T444" s="49">
        <f t="shared" si="2"/>
        <v>-0.2495630379</v>
      </c>
      <c r="U444" s="65">
        <f t="shared" si="3"/>
        <v>104.3419673</v>
      </c>
      <c r="V444" s="65">
        <f t="shared" si="4"/>
        <v>98.80803086</v>
      </c>
    </row>
    <row r="445">
      <c r="M445" s="116">
        <v>44938.0</v>
      </c>
      <c r="N445" s="55">
        <f>AVERAGE('Historical Data Daily'!E436:E445)</f>
        <v>101.1649993</v>
      </c>
      <c r="O445" s="55">
        <f>STDEV('Historical Data Daily'!E436:E445)</f>
        <v>1.485120837</v>
      </c>
      <c r="P445" s="49">
        <f>('Historical Data Daily'!E445-P444)*'Historical Data Daily'!$S$13 + P444</f>
        <v>102.661384</v>
      </c>
      <c r="Q445" s="49">
        <f>('Historical Data Daily'!F445-Q444)*'Historical Data Daily'!$S$12 + Q444</f>
        <v>101.2004298</v>
      </c>
      <c r="R445" s="49">
        <f t="shared" si="1"/>
        <v>-1.460954254</v>
      </c>
      <c r="S445" s="49">
        <f>(R445-S444)*'Historical Data Daily'!$S$14 + S444</f>
        <v>-1.175569891</v>
      </c>
      <c r="T445" s="49">
        <f t="shared" si="2"/>
        <v>-0.2853843634</v>
      </c>
      <c r="U445" s="65">
        <f t="shared" si="3"/>
        <v>104.135241</v>
      </c>
      <c r="V445" s="65">
        <f t="shared" si="4"/>
        <v>98.19475763</v>
      </c>
    </row>
    <row r="446">
      <c r="M446" s="116">
        <v>44939.0</v>
      </c>
      <c r="N446" s="55">
        <f>AVERAGE('Historical Data Daily'!E437:E446)</f>
        <v>100.8549995</v>
      </c>
      <c r="O446" s="55">
        <f>STDEV('Historical Data Daily'!E437:E446)</f>
        <v>1.416264992</v>
      </c>
      <c r="P446" s="49">
        <f>('Historical Data Daily'!E446-P445)*'Historical Data Daily'!$S$13 + P445</f>
        <v>102.4457259</v>
      </c>
      <c r="Q446" s="49">
        <f>('Historical Data Daily'!F446-Q445)*'Historical Data Daily'!$S$12 + Q445</f>
        <v>100.9772867</v>
      </c>
      <c r="R446" s="49">
        <f t="shared" si="1"/>
        <v>-1.468439219</v>
      </c>
      <c r="S446" s="49">
        <f>(R446-S445)*'Historical Data Daily'!$S$14 + S445</f>
        <v>-1.234143756</v>
      </c>
      <c r="T446" s="49">
        <f t="shared" si="2"/>
        <v>-0.2342954622</v>
      </c>
      <c r="U446" s="65">
        <f t="shared" si="3"/>
        <v>103.6875295</v>
      </c>
      <c r="V446" s="65">
        <f t="shared" si="4"/>
        <v>98.02246952</v>
      </c>
    </row>
    <row r="447">
      <c r="M447" s="116">
        <v>44942.0</v>
      </c>
      <c r="N447" s="55">
        <f>AVERAGE('Historical Data Daily'!E438:E447)</f>
        <v>100.4699989</v>
      </c>
      <c r="O447" s="55">
        <f>STDEV('Historical Data Daily'!E438:E447)</f>
        <v>1.181618196</v>
      </c>
      <c r="P447" s="49">
        <f>('Historical Data Daily'!E447-P446)*'Historical Data Daily'!$S$13 + P446</f>
        <v>102.2238201</v>
      </c>
      <c r="Q447" s="49">
        <f>('Historical Data Daily'!F447-Q446)*'Historical Data Daily'!$S$12 + Q446</f>
        <v>100.7423191</v>
      </c>
      <c r="R447" s="49">
        <f t="shared" si="1"/>
        <v>-1.48150102</v>
      </c>
      <c r="S447" s="49">
        <f>(R447-S446)*'Historical Data Daily'!$S$14 + S446</f>
        <v>-1.283615209</v>
      </c>
      <c r="T447" s="49">
        <f t="shared" si="2"/>
        <v>-0.1978858109</v>
      </c>
      <c r="U447" s="65">
        <f t="shared" si="3"/>
        <v>102.8332353</v>
      </c>
      <c r="V447" s="65">
        <f t="shared" si="4"/>
        <v>98.10676251</v>
      </c>
    </row>
    <row r="448">
      <c r="M448" s="116">
        <v>44943.0</v>
      </c>
      <c r="N448" s="55">
        <f>AVERAGE('Historical Data Daily'!E439:E448)</f>
        <v>100.0699989</v>
      </c>
      <c r="O448" s="55">
        <f>STDEV('Historical Data Daily'!E439:E448)</f>
        <v>0.8114459823</v>
      </c>
      <c r="P448" s="49">
        <f>('Historical Data Daily'!E448-P447)*'Historical Data Daily'!$S$13 + P447</f>
        <v>101.9924259</v>
      </c>
      <c r="Q448" s="49">
        <f>('Historical Data Daily'!F448-Q447)*'Historical Data Daily'!$S$12 + Q447</f>
        <v>100.4896543</v>
      </c>
      <c r="R448" s="49">
        <f t="shared" si="1"/>
        <v>-1.502771571</v>
      </c>
      <c r="S448" s="49">
        <f>(R448-S447)*'Historical Data Daily'!$S$14 + S447</f>
        <v>-1.327446481</v>
      </c>
      <c r="T448" s="49">
        <f t="shared" si="2"/>
        <v>-0.1753250893</v>
      </c>
      <c r="U448" s="65">
        <f t="shared" si="3"/>
        <v>101.6928909</v>
      </c>
      <c r="V448" s="65">
        <f t="shared" si="4"/>
        <v>98.44710694</v>
      </c>
    </row>
    <row r="449">
      <c r="M449" s="116">
        <v>44944.0</v>
      </c>
      <c r="N449" s="55">
        <f>AVERAGE('Historical Data Daily'!E440:E449)</f>
        <v>99.9799987</v>
      </c>
      <c r="O449" s="55">
        <f>STDEV('Historical Data Daily'!E440:E449)</f>
        <v>0.6733825708</v>
      </c>
      <c r="P449" s="49">
        <f>('Historical Data Daily'!E449-P448)*'Historical Data Daily'!$S$13 + P448</f>
        <v>101.8892831</v>
      </c>
      <c r="Q449" s="49">
        <f>('Historical Data Daily'!F449-Q448)*'Historical Data Daily'!$S$12 + Q448</f>
        <v>100.5066302</v>
      </c>
      <c r="R449" s="49">
        <f t="shared" si="1"/>
        <v>-1.382652811</v>
      </c>
      <c r="S449" s="49">
        <f>(R449-S448)*'Historical Data Daily'!$S$14 + S448</f>
        <v>-1.338487747</v>
      </c>
      <c r="T449" s="49">
        <f t="shared" si="2"/>
        <v>-0.04416506334</v>
      </c>
      <c r="U449" s="65">
        <f t="shared" si="3"/>
        <v>101.3267638</v>
      </c>
      <c r="V449" s="65">
        <f t="shared" si="4"/>
        <v>98.63323356</v>
      </c>
    </row>
    <row r="450">
      <c r="M450" s="116">
        <v>44945.0</v>
      </c>
      <c r="N450" s="55">
        <f>AVERAGE('Historical Data Daily'!E441:E450)</f>
        <v>100.009999</v>
      </c>
      <c r="O450" s="55">
        <f>STDEV('Historical Data Daily'!E441:E450)</f>
        <v>0.7050612503</v>
      </c>
      <c r="P450" s="49">
        <f>('Historical Data Daily'!E450-P449)*'Historical Data Daily'!$S$13 + P449</f>
        <v>101.8085956</v>
      </c>
      <c r="Q450" s="49">
        <f>('Historical Data Daily'!F450-Q449)*'Historical Data Daily'!$S$12 + Q449</f>
        <v>100.5517645</v>
      </c>
      <c r="R450" s="49">
        <f t="shared" si="1"/>
        <v>-1.256831129</v>
      </c>
      <c r="S450" s="49">
        <f>(R450-S449)*'Historical Data Daily'!$S$14 + S449</f>
        <v>-1.322156424</v>
      </c>
      <c r="T450" s="49">
        <f t="shared" si="2"/>
        <v>0.06532529472</v>
      </c>
      <c r="U450" s="65">
        <f t="shared" si="3"/>
        <v>101.4201215</v>
      </c>
      <c r="V450" s="65">
        <f t="shared" si="4"/>
        <v>98.5998765</v>
      </c>
    </row>
    <row r="451">
      <c r="M451" s="116">
        <v>44946.0</v>
      </c>
      <c r="N451" s="55">
        <f>AVERAGE('Historical Data Daily'!E442:E451)</f>
        <v>100.009999</v>
      </c>
      <c r="O451" s="55">
        <f>STDEV('Historical Data Daily'!E442:E451)</f>
        <v>0.7050612503</v>
      </c>
      <c r="P451" s="49">
        <f>('Historical Data Daily'!E451-P450)*'Historical Data Daily'!$S$13 + P450</f>
        <v>101.6894402</v>
      </c>
      <c r="Q451" s="49">
        <f>('Historical Data Daily'!F451-Q450)*'Historical Data Daily'!$S$12 + Q450</f>
        <v>100.4976464</v>
      </c>
      <c r="R451" s="49">
        <f t="shared" si="1"/>
        <v>-1.191793753</v>
      </c>
      <c r="S451" s="49">
        <f>(R451-S450)*'Historical Data Daily'!$S$14 + S450</f>
        <v>-1.296083889</v>
      </c>
      <c r="T451" s="49">
        <f t="shared" si="2"/>
        <v>0.1042901366</v>
      </c>
      <c r="U451" s="65">
        <f t="shared" si="3"/>
        <v>101.4201215</v>
      </c>
      <c r="V451" s="65">
        <f t="shared" si="4"/>
        <v>98.5998765</v>
      </c>
    </row>
    <row r="452">
      <c r="M452" s="116">
        <v>44949.0</v>
      </c>
      <c r="N452" s="55">
        <f>AVERAGE('Historical Data Daily'!E443:E452)</f>
        <v>99.8399994</v>
      </c>
      <c r="O452" s="55">
        <f>STDEV('Historical Data Daily'!E443:E452)</f>
        <v>0.6118280605</v>
      </c>
      <c r="P452" s="49">
        <f>('Historical Data Daily'!E452-P451)*'Historical Data Daily'!$S$13 + P451</f>
        <v>101.5198522</v>
      </c>
      <c r="Q452" s="49">
        <f>('Historical Data Daily'!F452-Q451)*'Historical Data Daily'!$S$12 + Q451</f>
        <v>100.3287781</v>
      </c>
      <c r="R452" s="49">
        <f t="shared" si="1"/>
        <v>-1.191074113</v>
      </c>
      <c r="S452" s="49">
        <f>(R452-S451)*'Historical Data Daily'!$S$14 + S451</f>
        <v>-1.275081934</v>
      </c>
      <c r="T452" s="49">
        <f t="shared" si="2"/>
        <v>0.0840078208</v>
      </c>
      <c r="U452" s="65">
        <f t="shared" si="3"/>
        <v>101.0636555</v>
      </c>
      <c r="V452" s="65">
        <f t="shared" si="4"/>
        <v>98.61634328</v>
      </c>
    </row>
    <row r="453">
      <c r="M453" s="116">
        <v>44950.0</v>
      </c>
      <c r="N453" s="55">
        <f>AVERAGE('Historical Data Daily'!E444:E453)</f>
        <v>99.7349999</v>
      </c>
      <c r="O453" s="55">
        <f>STDEV('Historical Data Daily'!E444:E453)</f>
        <v>0.6329166498</v>
      </c>
      <c r="P453" s="49">
        <f>('Historical Data Daily'!E453-P452)*'Historical Data Daily'!$S$13 + P452</f>
        <v>101.3443077</v>
      </c>
      <c r="Q453" s="49">
        <f>('Historical Data Daily'!F453-Q452)*'Historical Data Daily'!$S$12 + Q452</f>
        <v>100.1474279</v>
      </c>
      <c r="R453" s="49">
        <f t="shared" si="1"/>
        <v>-1.196879819</v>
      </c>
      <c r="S453" s="49">
        <f>(R453-S452)*'Historical Data Daily'!$S$14 + S452</f>
        <v>-1.259441511</v>
      </c>
      <c r="T453" s="49">
        <f t="shared" si="2"/>
        <v>0.06256169204</v>
      </c>
      <c r="U453" s="65">
        <f t="shared" si="3"/>
        <v>101.0008332</v>
      </c>
      <c r="V453" s="65">
        <f t="shared" si="4"/>
        <v>98.4691666</v>
      </c>
    </row>
    <row r="454">
      <c r="M454" s="116">
        <v>44951.0</v>
      </c>
      <c r="N454" s="55">
        <f>AVERAGE('Historical Data Daily'!E445:E454)</f>
        <v>99.3599999</v>
      </c>
      <c r="O454" s="55">
        <f>STDEV('Historical Data Daily'!E445:E454)</f>
        <v>1.292026213</v>
      </c>
      <c r="P454" s="49">
        <f>('Historical Data Daily'!E454-P453)*'Historical Data Daily'!$S$13 + P453</f>
        <v>100.9595443</v>
      </c>
      <c r="Q454" s="49">
        <f>('Historical Data Daily'!F454-Q453)*'Historical Data Daily'!$S$12 + Q453</f>
        <v>99.5324393</v>
      </c>
      <c r="R454" s="49">
        <f t="shared" si="1"/>
        <v>-1.427105032</v>
      </c>
      <c r="S454" s="49">
        <f>(R454-S453)*'Historical Data Daily'!$S$14 + S453</f>
        <v>-1.292974215</v>
      </c>
      <c r="T454" s="49">
        <f t="shared" si="2"/>
        <v>-0.1341308169</v>
      </c>
      <c r="U454" s="65">
        <f t="shared" si="3"/>
        <v>101.9440523</v>
      </c>
      <c r="V454" s="65">
        <f t="shared" si="4"/>
        <v>96.77594747</v>
      </c>
    </row>
    <row r="455">
      <c r="M455" s="116">
        <v>44953.0</v>
      </c>
      <c r="N455" s="55">
        <f>AVERAGE('Historical Data Daily'!E446:E455)</f>
        <v>98.6549996</v>
      </c>
      <c r="O455" s="55">
        <f>STDEV('Historical Data Daily'!E446:E455)</f>
        <v>2.683949711</v>
      </c>
      <c r="P455" s="49">
        <f>('Historical Data Daily'!E455-P454)*'Historical Data Daily'!$S$13 + P454</f>
        <v>100.2921705</v>
      </c>
      <c r="Q455" s="49">
        <f>('Historical Data Daily'!F455-Q454)*'Historical Data Daily'!$S$12 + Q454</f>
        <v>98.36590971</v>
      </c>
      <c r="R455" s="49">
        <f t="shared" si="1"/>
        <v>-1.92626074</v>
      </c>
      <c r="S455" s="49">
        <f>(R455-S454)*'Historical Data Daily'!$S$14 + S454</f>
        <v>-1.41963152</v>
      </c>
      <c r="T455" s="49">
        <f t="shared" si="2"/>
        <v>-0.5066292198</v>
      </c>
      <c r="U455" s="65">
        <f t="shared" si="3"/>
        <v>104.022899</v>
      </c>
      <c r="V455" s="65">
        <f t="shared" si="4"/>
        <v>93.28710018</v>
      </c>
    </row>
    <row r="456">
      <c r="M456" s="116">
        <v>44956.0</v>
      </c>
      <c r="N456" s="55">
        <f>AVERAGE('Historical Data Daily'!E447:E456)</f>
        <v>97.8149994</v>
      </c>
      <c r="O456" s="55">
        <f>STDEV('Historical Data Daily'!E447:E456)</f>
        <v>3.495080568</v>
      </c>
      <c r="P456" s="49">
        <f>('Historical Data Daily'!E456-P455)*'Historical Data Daily'!$S$13 + P455</f>
        <v>99.62978731</v>
      </c>
      <c r="Q456" s="49">
        <f>('Historical Data Daily'!F456-Q455)*'Historical Data Daily'!$S$12 + Q455</f>
        <v>97.28653868</v>
      </c>
      <c r="R456" s="49">
        <f t="shared" si="1"/>
        <v>-2.343248628</v>
      </c>
      <c r="S456" s="49">
        <f>(R456-S455)*'Historical Data Daily'!$S$14 + S455</f>
        <v>-1.604354942</v>
      </c>
      <c r="T456" s="49">
        <f t="shared" si="2"/>
        <v>-0.7388936863</v>
      </c>
      <c r="U456" s="65">
        <f t="shared" si="3"/>
        <v>104.8051605</v>
      </c>
      <c r="V456" s="65">
        <f t="shared" si="4"/>
        <v>90.82483826</v>
      </c>
    </row>
    <row r="457">
      <c r="M457" s="116">
        <v>44957.0</v>
      </c>
      <c r="N457" s="55">
        <f>AVERAGE('Historical Data Daily'!E448:E457)</f>
        <v>96.9649994</v>
      </c>
      <c r="O457" s="55">
        <f>STDEV('Historical Data Daily'!E448:E457)</f>
        <v>4.043792697</v>
      </c>
      <c r="P457" s="49">
        <f>('Historical Data Daily'!E457-P456)*'Historical Data Daily'!$S$13 + P456</f>
        <v>98.98683988</v>
      </c>
      <c r="Q457" s="49">
        <f>('Historical Data Daily'!F457-Q456)*'Historical Data Daily'!$S$12 + Q456</f>
        <v>96.31168611</v>
      </c>
      <c r="R457" s="49">
        <f t="shared" si="1"/>
        <v>-2.675153764</v>
      </c>
      <c r="S457" s="49">
        <f>(R457-S456)*'Historical Data Daily'!$S$14 + S456</f>
        <v>-1.818514706</v>
      </c>
      <c r="T457" s="49">
        <f t="shared" si="2"/>
        <v>-0.8566390578</v>
      </c>
      <c r="U457" s="65">
        <f t="shared" si="3"/>
        <v>105.0525848</v>
      </c>
      <c r="V457" s="65">
        <f t="shared" si="4"/>
        <v>88.87741401</v>
      </c>
    </row>
    <row r="458">
      <c r="M458" s="116">
        <v>44958.0</v>
      </c>
      <c r="N458" s="55">
        <f>AVERAGE('Historical Data Daily'!E449:E458)</f>
        <v>95.7749993</v>
      </c>
      <c r="O458" s="55">
        <f>STDEV('Historical Data Daily'!E449:E458)</f>
        <v>4.986719974</v>
      </c>
      <c r="P458" s="49">
        <f>('Historical Data Daily'!E458-P457)*'Historical Data Daily'!$S$13 + P457</f>
        <v>98.11374041</v>
      </c>
      <c r="Q458" s="49">
        <f>('Historical Data Daily'!F458-Q457)*'Historical Data Daily'!$S$12 + Q457</f>
        <v>94.90988779</v>
      </c>
      <c r="R458" s="49">
        <f t="shared" si="1"/>
        <v>-3.203852617</v>
      </c>
      <c r="S458" s="49">
        <f>(R458-S457)*'Historical Data Daily'!$S$14 + S457</f>
        <v>-2.095582289</v>
      </c>
      <c r="T458" s="49">
        <f t="shared" si="2"/>
        <v>-1.108270328</v>
      </c>
      <c r="U458" s="65">
        <f t="shared" si="3"/>
        <v>105.7484392</v>
      </c>
      <c r="V458" s="65">
        <f t="shared" si="4"/>
        <v>85.80155935</v>
      </c>
    </row>
    <row r="459">
      <c r="M459" s="116">
        <v>44959.0</v>
      </c>
      <c r="N459" s="55">
        <f>AVERAGE('Historical Data Daily'!E450:E459)</f>
        <v>94.4799997</v>
      </c>
      <c r="O459" s="55">
        <f>STDEV('Historical Data Daily'!E450:E459)</f>
        <v>5.268049543</v>
      </c>
      <c r="P459" s="49">
        <f>('Historical Data Daily'!E459-P458)*'Historical Data Daily'!$S$13 + P458</f>
        <v>97.33864867</v>
      </c>
      <c r="Q459" s="49">
        <f>('Historical Data Daily'!F459-Q458)*'Historical Data Daily'!$S$12 + Q458</f>
        <v>93.79298228</v>
      </c>
      <c r="R459" s="49">
        <f t="shared" si="1"/>
        <v>-3.545666389</v>
      </c>
      <c r="S459" s="49">
        <f>(R459-S458)*'Historical Data Daily'!$S$14 + S458</f>
        <v>-2.385599109</v>
      </c>
      <c r="T459" s="49">
        <f t="shared" si="2"/>
        <v>-1.160067281</v>
      </c>
      <c r="U459" s="65">
        <f t="shared" si="3"/>
        <v>105.0160988</v>
      </c>
      <c r="V459" s="65">
        <f t="shared" si="4"/>
        <v>83.94390061</v>
      </c>
    </row>
    <row r="460">
      <c r="M460" s="116">
        <v>44960.0</v>
      </c>
      <c r="N460" s="55">
        <f>AVERAGE('Historical Data Daily'!E451:E460)</f>
        <v>92.8649996</v>
      </c>
      <c r="O460" s="55">
        <f>STDEV('Historical Data Daily'!E451:E460)</f>
        <v>5.581470074</v>
      </c>
      <c r="P460" s="49">
        <f>('Historical Data Daily'!E460-P459)*'Historical Data Daily'!$S$13 + P459</f>
        <v>96.39874892</v>
      </c>
      <c r="Q460" s="49">
        <f>('Historical Data Daily'!F460-Q459)*'Historical Data Daily'!$S$12 + Q459</f>
        <v>92.38636993</v>
      </c>
      <c r="R460" s="49">
        <f t="shared" si="1"/>
        <v>-4.012378987</v>
      </c>
      <c r="S460" s="49">
        <f>(R460-S459)*'Historical Data Daily'!$S$14 + S459</f>
        <v>-2.710955084</v>
      </c>
      <c r="T460" s="49">
        <f t="shared" si="2"/>
        <v>-1.301423903</v>
      </c>
      <c r="U460" s="65">
        <f t="shared" si="3"/>
        <v>104.0279397</v>
      </c>
      <c r="V460" s="65">
        <f t="shared" si="4"/>
        <v>81.70205945</v>
      </c>
    </row>
    <row r="461">
      <c r="M461" s="116">
        <v>44963.0</v>
      </c>
      <c r="N461" s="55">
        <f>AVERAGE('Historical Data Daily'!E452:E461)</f>
        <v>91.5149996</v>
      </c>
      <c r="O461" s="55">
        <f>STDEV('Historical Data Daily'!E452:E461)</f>
        <v>5.231903668</v>
      </c>
      <c r="P461" s="49">
        <f>('Historical Data Daily'!E461-P460)*'Historical Data Daily'!$S$13 + P460</f>
        <v>95.68032285</v>
      </c>
      <c r="Q461" s="49">
        <f>('Historical Data Daily'!F461-Q460)*'Historical Data Daily'!$S$12 + Q460</f>
        <v>91.51154333</v>
      </c>
      <c r="R461" s="49">
        <f t="shared" si="1"/>
        <v>-4.168779524</v>
      </c>
      <c r="S461" s="49">
        <f>(R461-S460)*'Historical Data Daily'!$S$14 + S460</f>
        <v>-3.002519972</v>
      </c>
      <c r="T461" s="49">
        <f t="shared" si="2"/>
        <v>-1.166259552</v>
      </c>
      <c r="U461" s="65">
        <f t="shared" si="3"/>
        <v>101.9788069</v>
      </c>
      <c r="V461" s="65">
        <f t="shared" si="4"/>
        <v>81.05119226</v>
      </c>
    </row>
    <row r="462">
      <c r="M462" s="116">
        <v>44964.0</v>
      </c>
      <c r="N462" s="55">
        <f>AVERAGE('Historical Data Daily'!E453:E462)</f>
        <v>90.3699991</v>
      </c>
      <c r="O462" s="55">
        <f>STDEV('Historical Data Daily'!E453:E462)</f>
        <v>4.518862482</v>
      </c>
      <c r="P462" s="49">
        <f>('Historical Data Daily'!E462-P461)*'Historical Data Daily'!$S$13 + P461</f>
        <v>95.10770612</v>
      </c>
      <c r="Q462" s="49">
        <f>('Historical Data Daily'!F462-Q461)*'Historical Data Daily'!$S$12 + Q461</f>
        <v>90.96361312</v>
      </c>
      <c r="R462" s="49">
        <f t="shared" si="1"/>
        <v>-4.144092998</v>
      </c>
      <c r="S462" s="49">
        <f>(R462-S461)*'Historical Data Daily'!$S$14 + S461</f>
        <v>-3.230834577</v>
      </c>
      <c r="T462" s="49">
        <f t="shared" si="2"/>
        <v>-0.9132584208</v>
      </c>
      <c r="U462" s="65">
        <f t="shared" si="3"/>
        <v>99.40772406</v>
      </c>
      <c r="V462" s="65">
        <f t="shared" si="4"/>
        <v>81.33227414</v>
      </c>
    </row>
    <row r="463">
      <c r="M463" s="116">
        <v>44965.0</v>
      </c>
      <c r="N463" s="55">
        <f>AVERAGE('Historical Data Daily'!E454:E463)</f>
        <v>89.2999986</v>
      </c>
      <c r="O463" s="55">
        <f>STDEV('Historical Data Daily'!E454:E463)</f>
        <v>3.3154522</v>
      </c>
      <c r="P463" s="49">
        <f>('Historical Data Daily'!E463-P462)*'Historical Data Daily'!$S$13 + P462</f>
        <v>94.61454248</v>
      </c>
      <c r="Q463" s="49">
        <f>('Historical Data Daily'!F463-Q462)*'Historical Data Daily'!$S$12 + Q462</f>
        <v>90.57690295</v>
      </c>
      <c r="R463" s="49">
        <f t="shared" si="1"/>
        <v>-4.037639532</v>
      </c>
      <c r="S463" s="49">
        <f>(R463-S462)*'Historical Data Daily'!$S$14 + S462</f>
        <v>-3.392195568</v>
      </c>
      <c r="T463" s="49">
        <f t="shared" si="2"/>
        <v>-0.6454439639</v>
      </c>
      <c r="U463" s="65">
        <f t="shared" si="3"/>
        <v>95.930903</v>
      </c>
      <c r="V463" s="65">
        <f t="shared" si="4"/>
        <v>82.6690942</v>
      </c>
    </row>
    <row r="464">
      <c r="M464" s="116">
        <v>44966.0</v>
      </c>
      <c r="N464" s="55">
        <f>AVERAGE('Historical Data Daily'!E455:E464)</f>
        <v>88.4699982</v>
      </c>
      <c r="O464" s="55">
        <f>STDEV('Historical Data Daily'!E455:E464)</f>
        <v>2.290583577</v>
      </c>
      <c r="P464" s="49">
        <f>('Historical Data Daily'!E464-P463)*'Historical Data Daily'!$S$13 + P463</f>
        <v>94.11346511</v>
      </c>
      <c r="Q464" s="49">
        <f>('Historical Data Daily'!F464-Q463)*'Historical Data Daily'!$S$12 + Q463</f>
        <v>90.15737911</v>
      </c>
      <c r="R464" s="49">
        <f t="shared" si="1"/>
        <v>-3.956086002</v>
      </c>
      <c r="S464" s="49">
        <f>(R464-S463)*'Historical Data Daily'!$S$14 + S463</f>
        <v>-3.504973655</v>
      </c>
      <c r="T464" s="49">
        <f t="shared" si="2"/>
        <v>-0.4511123467</v>
      </c>
      <c r="U464" s="65">
        <f t="shared" si="3"/>
        <v>93.05116535</v>
      </c>
      <c r="V464" s="65">
        <f t="shared" si="4"/>
        <v>83.88883105</v>
      </c>
    </row>
    <row r="465">
      <c r="M465" s="116">
        <v>44967.0</v>
      </c>
      <c r="N465" s="55">
        <f>AVERAGE('Historical Data Daily'!E456:E465)</f>
        <v>87.9249985</v>
      </c>
      <c r="O465" s="55">
        <f>STDEV('Historical Data Daily'!E456:E465)</f>
        <v>2.000589154</v>
      </c>
      <c r="P465" s="49">
        <f>('Historical Data Daily'!E465-P464)*'Historical Data Daily'!$S$13 + P464</f>
        <v>93.54950473</v>
      </c>
      <c r="Q465" s="49">
        <f>('Historical Data Daily'!F465-Q464)*'Historical Data Daily'!$S$12 + Q464</f>
        <v>89.5947054</v>
      </c>
      <c r="R465" s="49">
        <f t="shared" si="1"/>
        <v>-3.954799332</v>
      </c>
      <c r="S465" s="49">
        <f>(R465-S464)*'Historical Data Daily'!$S$14 + S464</f>
        <v>-3.59493879</v>
      </c>
      <c r="T465" s="49">
        <f t="shared" si="2"/>
        <v>-0.3598605419</v>
      </c>
      <c r="U465" s="65">
        <f t="shared" si="3"/>
        <v>91.92617681</v>
      </c>
      <c r="V465" s="65">
        <f t="shared" si="4"/>
        <v>83.92382019</v>
      </c>
    </row>
    <row r="466">
      <c r="M466" s="116">
        <v>44970.0</v>
      </c>
      <c r="N466" s="55">
        <f>AVERAGE('Historical Data Daily'!E457:E466)</f>
        <v>87.4349984</v>
      </c>
      <c r="O466" s="55">
        <f>STDEV('Historical Data Daily'!E457:E466)</f>
        <v>1.63521047</v>
      </c>
      <c r="P466" s="49">
        <f>('Historical Data Daily'!E466-P465)*'Historical Data Daily'!$S$13 + P465</f>
        <v>93.02361527</v>
      </c>
      <c r="Q466" s="49">
        <f>('Historical Data Daily'!F466-Q465)*'Historical Data Daily'!$S$12 + Q465</f>
        <v>89.11090411</v>
      </c>
      <c r="R466" s="49">
        <f t="shared" si="1"/>
        <v>-3.912711163</v>
      </c>
      <c r="S466" s="49">
        <f>(R466-S465)*'Historical Data Daily'!$S$14 + S465</f>
        <v>-3.658493265</v>
      </c>
      <c r="T466" s="49">
        <f t="shared" si="2"/>
        <v>-0.2542178982</v>
      </c>
      <c r="U466" s="65">
        <f t="shared" si="3"/>
        <v>90.70541934</v>
      </c>
      <c r="V466" s="65">
        <f t="shared" si="4"/>
        <v>84.16457746</v>
      </c>
    </row>
    <row r="467">
      <c r="M467" s="116">
        <v>44971.0</v>
      </c>
      <c r="N467" s="55">
        <f>AVERAGE('Historical Data Daily'!E458:E467)</f>
        <v>86.8549989</v>
      </c>
      <c r="O467" s="55">
        <f>STDEV('Historical Data Daily'!E458:E467)</f>
        <v>1.227790188</v>
      </c>
      <c r="P467" s="49">
        <f>('Historical Data Daily'!E467-P466)*'Historical Data Daily'!$S$13 + P466</f>
        <v>92.44038466</v>
      </c>
      <c r="Q467" s="49">
        <f>('Historical Data Daily'!F467-Q466)*'Historical Data Daily'!$S$12 + Q466</f>
        <v>88.50153455</v>
      </c>
      <c r="R467" s="49">
        <f t="shared" si="1"/>
        <v>-3.938850106</v>
      </c>
      <c r="S467" s="49">
        <f>(R467-S466)*'Historical Data Daily'!$S$14 + S466</f>
        <v>-3.714564633</v>
      </c>
      <c r="T467" s="49">
        <f t="shared" si="2"/>
        <v>-0.2242854725</v>
      </c>
      <c r="U467" s="65">
        <f t="shared" si="3"/>
        <v>89.31057928</v>
      </c>
      <c r="V467" s="65">
        <f t="shared" si="4"/>
        <v>84.39941852</v>
      </c>
    </row>
    <row r="468">
      <c r="M468" s="116">
        <v>44972.0</v>
      </c>
      <c r="N468" s="55">
        <f>AVERAGE('Historical Data Daily'!E459:E468)</f>
        <v>86.644999</v>
      </c>
      <c r="O468" s="55">
        <f>STDEV('Historical Data Daily'!E459:E468)</f>
        <v>1.33696271</v>
      </c>
      <c r="P468" s="49">
        <f>('Historical Data Daily'!E468-P467)*'Historical Data Daily'!$S$13 + P467</f>
        <v>91.89665231</v>
      </c>
      <c r="Q468" s="49">
        <f>('Historical Data Daily'!F468-Q467)*'Historical Data Daily'!$S$12 + Q467</f>
        <v>87.97822124</v>
      </c>
      <c r="R468" s="49">
        <f t="shared" si="1"/>
        <v>-3.918431077</v>
      </c>
      <c r="S468" s="49">
        <f>(R468-S467)*'Historical Data Daily'!$S$14 + S467</f>
        <v>-3.755337922</v>
      </c>
      <c r="T468" s="49">
        <f t="shared" si="2"/>
        <v>-0.1630931547</v>
      </c>
      <c r="U468" s="65">
        <f t="shared" si="3"/>
        <v>89.31892442</v>
      </c>
      <c r="V468" s="65">
        <f t="shared" si="4"/>
        <v>83.97107358</v>
      </c>
    </row>
    <row r="469">
      <c r="M469" s="116">
        <v>44973.0</v>
      </c>
      <c r="N469" s="55">
        <f>AVERAGE('Historical Data Daily'!E460:E469)</f>
        <v>86.5049988</v>
      </c>
      <c r="O469" s="55">
        <f>STDEV('Historical Data Daily'!E460:E469)</f>
        <v>1.292594988</v>
      </c>
      <c r="P469" s="49">
        <f>('Historical Data Daily'!E469-P468)*'Historical Data Daily'!$S$13 + P468</f>
        <v>91.47838177</v>
      </c>
      <c r="Q469" s="49">
        <f>('Historical Data Daily'!F469-Q468)*'Historical Data Daily'!$S$12 + Q468</f>
        <v>87.71234105</v>
      </c>
      <c r="R469" s="49">
        <f t="shared" si="1"/>
        <v>-3.766040725</v>
      </c>
      <c r="S469" s="49">
        <f>(R469-S468)*'Historical Data Daily'!$S$14 + S468</f>
        <v>-3.757478483</v>
      </c>
      <c r="T469" s="49">
        <f t="shared" si="2"/>
        <v>-0.008562242683</v>
      </c>
      <c r="U469" s="65">
        <f t="shared" si="3"/>
        <v>89.09018878</v>
      </c>
      <c r="V469" s="65">
        <f t="shared" si="4"/>
        <v>83.91980882</v>
      </c>
    </row>
    <row r="470">
      <c r="M470" s="116">
        <v>44974.0</v>
      </c>
      <c r="N470" s="55">
        <f>AVERAGE('Historical Data Daily'!E461:E470)</f>
        <v>86.1549988</v>
      </c>
      <c r="O470" s="55">
        <f>STDEV('Historical Data Daily'!E461:E470)</f>
        <v>2.082925129</v>
      </c>
      <c r="P470" s="49">
        <f>('Historical Data Daily'!E470-P469)*'Historical Data Daily'!$S$13 + P469</f>
        <v>90.7133166</v>
      </c>
      <c r="Q470" s="49">
        <f>('Historical Data Daily'!F470-Q469)*'Historical Data Daily'!$S$12 + Q469</f>
        <v>86.70275042</v>
      </c>
      <c r="R470" s="49">
        <f t="shared" si="1"/>
        <v>-4.01056618</v>
      </c>
      <c r="S470" s="49">
        <f>(R470-S469)*'Historical Data Daily'!$S$14 + S469</f>
        <v>-3.808096022</v>
      </c>
      <c r="T470" s="49">
        <f t="shared" si="2"/>
        <v>-0.2024701576</v>
      </c>
      <c r="U470" s="65">
        <f t="shared" si="3"/>
        <v>90.32084906</v>
      </c>
      <c r="V470" s="65">
        <f t="shared" si="4"/>
        <v>81.98914854</v>
      </c>
    </row>
    <row r="471">
      <c r="M471" s="116">
        <v>44977.0</v>
      </c>
      <c r="N471" s="55">
        <f>AVERAGE('Historical Data Daily'!E462:E471)</f>
        <v>85.4849991</v>
      </c>
      <c r="O471" s="55">
        <f>STDEV('Historical Data Daily'!E462:E471)</f>
        <v>2.831277392</v>
      </c>
      <c r="P471" s="49">
        <f>('Historical Data Daily'!E471-P470)*'Historical Data Daily'!$S$13 + P470</f>
        <v>89.9197376</v>
      </c>
      <c r="Q471" s="49">
        <f>('Historical Data Daily'!F471-Q470)*'Historical Data Daily'!$S$12 + Q470</f>
        <v>85.67155805</v>
      </c>
      <c r="R471" s="49">
        <f t="shared" si="1"/>
        <v>-4.248179545</v>
      </c>
      <c r="S471" s="49">
        <f>(R471-S470)*'Historical Data Daily'!$S$14 + S470</f>
        <v>-3.896112726</v>
      </c>
      <c r="T471" s="49">
        <f t="shared" si="2"/>
        <v>-0.3520668184</v>
      </c>
      <c r="U471" s="65">
        <f t="shared" si="3"/>
        <v>91.14755388</v>
      </c>
      <c r="V471" s="65">
        <f t="shared" si="4"/>
        <v>79.82244432</v>
      </c>
    </row>
    <row r="472">
      <c r="M472" s="116">
        <v>44978.0</v>
      </c>
      <c r="N472" s="55">
        <f>AVERAGE('Historical Data Daily'!E463:E472)</f>
        <v>84.6499992</v>
      </c>
      <c r="O472" s="55">
        <f>STDEV('Historical Data Daily'!E463:E472)</f>
        <v>3.22714115</v>
      </c>
      <c r="P472" s="49">
        <f>('Historical Data Daily'!E472-P471)*'Historical Data Daily'!$S$13 + P471</f>
        <v>89.15531244</v>
      </c>
      <c r="Q472" s="49">
        <f>('Historical Data Daily'!F472-Q471)*'Historical Data Daily'!$S$12 + Q471</f>
        <v>84.73747189</v>
      </c>
      <c r="R472" s="49">
        <f t="shared" si="1"/>
        <v>-4.417840551</v>
      </c>
      <c r="S472" s="49">
        <f>(R472-S471)*'Historical Data Daily'!$S$14 + S471</f>
        <v>-4.000458291</v>
      </c>
      <c r="T472" s="49">
        <f t="shared" si="2"/>
        <v>-0.4173822599</v>
      </c>
      <c r="U472" s="65">
        <f t="shared" si="3"/>
        <v>91.1042815</v>
      </c>
      <c r="V472" s="65">
        <f t="shared" si="4"/>
        <v>78.1957169</v>
      </c>
    </row>
    <row r="473">
      <c r="M473" s="116">
        <v>44979.0</v>
      </c>
      <c r="N473" s="55">
        <f>AVERAGE('Historical Data Daily'!E464:E473)</f>
        <v>83.6049995</v>
      </c>
      <c r="O473" s="55">
        <f>STDEV('Historical Data Daily'!E464:E473)</f>
        <v>3.536982743</v>
      </c>
      <c r="P473" s="49">
        <f>('Historical Data Daily'!E473-P472)*'Historical Data Daily'!$S$13 + P472</f>
        <v>88.328993</v>
      </c>
      <c r="Q473" s="49">
        <f>('Historical Data Daily'!F473-Q472)*'Historical Data Daily'!$S$12 + Q472</f>
        <v>83.70093775</v>
      </c>
      <c r="R473" s="49">
        <f t="shared" si="1"/>
        <v>-4.628055248</v>
      </c>
      <c r="S473" s="49">
        <f>(R473-S472)*'Historical Data Daily'!$S$14 + S472</f>
        <v>-4.125977683</v>
      </c>
      <c r="T473" s="49">
        <f t="shared" si="2"/>
        <v>-0.5020775654</v>
      </c>
      <c r="U473" s="65">
        <f t="shared" si="3"/>
        <v>90.67896499</v>
      </c>
      <c r="V473" s="65">
        <f t="shared" si="4"/>
        <v>76.53103401</v>
      </c>
    </row>
    <row r="474">
      <c r="M474" s="116">
        <v>44980.0</v>
      </c>
      <c r="N474" s="55">
        <f>AVERAGE('Historical Data Daily'!E465:E474)</f>
        <v>82.6299995</v>
      </c>
      <c r="O474" s="55">
        <f>STDEV('Historical Data Daily'!E465:E474)</f>
        <v>3.580363135</v>
      </c>
      <c r="P474" s="49">
        <f>('Historical Data Daily'!E474-P473)*'Historical Data Daily'!$S$13 + P473</f>
        <v>87.57128967</v>
      </c>
      <c r="Q474" s="49">
        <f>('Historical Data Daily'!F474-Q473)*'Historical Data Daily'!$S$12 + Q473</f>
        <v>82.83925471</v>
      </c>
      <c r="R474" s="49">
        <f t="shared" si="1"/>
        <v>-4.732034954</v>
      </c>
      <c r="S474" s="49">
        <f>(R474-S473)*'Historical Data Daily'!$S$14 + S473</f>
        <v>-4.247189137</v>
      </c>
      <c r="T474" s="49">
        <f t="shared" si="2"/>
        <v>-0.4848458167</v>
      </c>
      <c r="U474" s="65">
        <f t="shared" si="3"/>
        <v>89.79072577</v>
      </c>
      <c r="V474" s="65">
        <f t="shared" si="4"/>
        <v>75.46927323</v>
      </c>
    </row>
    <row r="475">
      <c r="M475" s="116">
        <v>44981.0</v>
      </c>
      <c r="N475" s="55">
        <f>AVERAGE('Historical Data Daily'!E466:E475)</f>
        <v>81.8899993</v>
      </c>
      <c r="O475" s="55">
        <f>STDEV('Historical Data Daily'!E466:E475)</f>
        <v>3.454128051</v>
      </c>
      <c r="P475" s="49">
        <f>('Historical Data Daily'!E475-P474)*'Historical Data Daily'!$S$13 + P474</f>
        <v>86.94378658</v>
      </c>
      <c r="Q475" s="49">
        <f>('Historical Data Daily'!F475-Q474)*'Historical Data Daily'!$S$12 + Q474</f>
        <v>82.26398445</v>
      </c>
      <c r="R475" s="49">
        <f t="shared" si="1"/>
        <v>-4.679802131</v>
      </c>
      <c r="S475" s="49">
        <f>(R475-S474)*'Historical Data Daily'!$S$14 + S474</f>
        <v>-4.333711736</v>
      </c>
      <c r="T475" s="49">
        <f t="shared" si="2"/>
        <v>-0.3460903951</v>
      </c>
      <c r="U475" s="65">
        <f t="shared" si="3"/>
        <v>88.7982554</v>
      </c>
      <c r="V475" s="65">
        <f t="shared" si="4"/>
        <v>74.9817432</v>
      </c>
    </row>
    <row r="476">
      <c r="M476" s="116">
        <v>44984.0</v>
      </c>
      <c r="N476" s="55">
        <f>AVERAGE('Historical Data Daily'!E467:E476)</f>
        <v>81.0449996</v>
      </c>
      <c r="O476" s="55">
        <f>STDEV('Historical Data Daily'!E467:E476)</f>
        <v>3.241694961</v>
      </c>
      <c r="P476" s="49">
        <f>('Historical Data Daily'!E476-P475)*'Historical Data Daily'!$S$13 + P475</f>
        <v>86.28128387</v>
      </c>
      <c r="Q476" s="49">
        <f>('Historical Data Daily'!F476-Q475)*'Historical Data Daily'!$S$12 + Q475</f>
        <v>81.60798684</v>
      </c>
      <c r="R476" s="49">
        <f t="shared" si="1"/>
        <v>-4.673297029</v>
      </c>
      <c r="S476" s="49">
        <f>(R476-S475)*'Historical Data Daily'!$S$14 + S475</f>
        <v>-4.401628794</v>
      </c>
      <c r="T476" s="49">
        <f t="shared" si="2"/>
        <v>-0.2716682345</v>
      </c>
      <c r="U476" s="65">
        <f t="shared" si="3"/>
        <v>87.52838952</v>
      </c>
      <c r="V476" s="65">
        <f t="shared" si="4"/>
        <v>74.56160968</v>
      </c>
    </row>
    <row r="477">
      <c r="M477" s="116">
        <v>44985.0</v>
      </c>
      <c r="N477" s="55">
        <f>AVERAGE('Historical Data Daily'!E468:E477)</f>
        <v>80.3799994</v>
      </c>
      <c r="O477" s="55">
        <f>STDEV('Historical Data Daily'!E468:E477)</f>
        <v>2.977340378</v>
      </c>
      <c r="P477" s="49">
        <f>('Historical Data Daily'!E477-P476)*'Historical Data Daily'!$S$13 + P476</f>
        <v>85.70489247</v>
      </c>
      <c r="Q477" s="49">
        <f>('Historical Data Daily'!F477-Q476)*'Historical Data Daily'!$S$12 + Q476</f>
        <v>81.12983502</v>
      </c>
      <c r="R477" s="49">
        <f t="shared" si="1"/>
        <v>-4.575057453</v>
      </c>
      <c r="S477" s="49">
        <f>(R477-S476)*'Historical Data Daily'!$S$14 + S476</f>
        <v>-4.436314526</v>
      </c>
      <c r="T477" s="49">
        <f t="shared" si="2"/>
        <v>-0.1387429269</v>
      </c>
      <c r="U477" s="65">
        <f t="shared" si="3"/>
        <v>86.33468016</v>
      </c>
      <c r="V477" s="65">
        <f t="shared" si="4"/>
        <v>74.42531864</v>
      </c>
    </row>
    <row r="478">
      <c r="M478" s="116">
        <v>44986.0</v>
      </c>
      <c r="N478" s="55">
        <f>AVERAGE('Historical Data Daily'!E469:E478)</f>
        <v>79.8449996</v>
      </c>
      <c r="O478" s="55">
        <f>STDEV('Historical Data Daily'!E469:E478)</f>
        <v>2.472903515</v>
      </c>
      <c r="P478" s="49">
        <f>('Historical Data Daily'!E478-P477)*'Historical Data Daily'!$S$13 + P477</f>
        <v>85.26378933</v>
      </c>
      <c r="Q478" s="49">
        <f>('Historical Data Daily'!F478-Q477)*'Historical Data Daily'!$S$12 + Q477</f>
        <v>80.91755271</v>
      </c>
      <c r="R478" s="49">
        <f t="shared" si="1"/>
        <v>-4.346236618</v>
      </c>
      <c r="S478" s="49">
        <f>(R478-S477)*'Historical Data Daily'!$S$14 + S477</f>
        <v>-4.418298944</v>
      </c>
      <c r="T478" s="49">
        <f t="shared" si="2"/>
        <v>0.07206232676</v>
      </c>
      <c r="U478" s="65">
        <f t="shared" si="3"/>
        <v>84.79080663</v>
      </c>
      <c r="V478" s="65">
        <f t="shared" si="4"/>
        <v>74.89919257</v>
      </c>
    </row>
    <row r="479">
      <c r="M479" s="116">
        <v>44987.0</v>
      </c>
      <c r="N479" s="55">
        <f>AVERAGE('Historical Data Daily'!E470:E479)</f>
        <v>79.2199996</v>
      </c>
      <c r="O479" s="55">
        <f>STDEV('Historical Data Daily'!E470:E479)</f>
        <v>1.060974979</v>
      </c>
      <c r="P479" s="49">
        <f>('Historical Data Daily'!E479-P478)*'Historical Data Daily'!$S$13 + P478</f>
        <v>84.87387901</v>
      </c>
      <c r="Q479" s="49">
        <f>('Historical Data Daily'!F479-Q478)*'Historical Data Daily'!$S$12 + Q478</f>
        <v>80.77639075</v>
      </c>
      <c r="R479" s="49">
        <f t="shared" si="1"/>
        <v>-4.097488252</v>
      </c>
      <c r="S479" s="49">
        <f>(R479-S478)*'Historical Data Daily'!$S$14 + S478</f>
        <v>-4.354136806</v>
      </c>
      <c r="T479" s="49">
        <f t="shared" si="2"/>
        <v>0.2566485536</v>
      </c>
      <c r="U479" s="65">
        <f t="shared" si="3"/>
        <v>81.34194956</v>
      </c>
      <c r="V479" s="65">
        <f t="shared" si="4"/>
        <v>77.09804964</v>
      </c>
    </row>
    <row r="480">
      <c r="M480" s="116">
        <v>44988.0</v>
      </c>
      <c r="N480" s="55">
        <f>AVERAGE('Historical Data Daily'!E471:E480)</f>
        <v>79.1449996</v>
      </c>
      <c r="O480" s="55">
        <f>STDEV('Historical Data Daily'!E471:E480)</f>
        <v>0.9274970836</v>
      </c>
      <c r="P480" s="49">
        <f>('Historical Data Daily'!E480-P479)*'Historical Data Daily'!$S$13 + P479</f>
        <v>84.54248071</v>
      </c>
      <c r="Q480" s="49">
        <f>('Historical Data Daily'!F480-Q479)*'Historical Data Daily'!$S$12 + Q479</f>
        <v>80.71848479</v>
      </c>
      <c r="R480" s="49">
        <f t="shared" si="1"/>
        <v>-3.823995918</v>
      </c>
      <c r="S480" s="49">
        <f>(R480-S479)*'Historical Data Daily'!$S$14 + S479</f>
        <v>-4.248108628</v>
      </c>
      <c r="T480" s="49">
        <f t="shared" si="2"/>
        <v>0.4241127105</v>
      </c>
      <c r="U480" s="65">
        <f t="shared" si="3"/>
        <v>80.99999377</v>
      </c>
      <c r="V480" s="65">
        <f t="shared" si="4"/>
        <v>77.29000543</v>
      </c>
    </row>
    <row r="481">
      <c r="M481" s="116">
        <v>44991.0</v>
      </c>
      <c r="N481" s="55">
        <f>AVERAGE('Historical Data Daily'!E472:E481)</f>
        <v>79.2199996</v>
      </c>
      <c r="O481" s="55">
        <f>STDEV('Historical Data Daily'!E472:E481)</f>
        <v>1.029077697</v>
      </c>
      <c r="P481" s="49">
        <f>('Historical Data Daily'!E481-P480)*'Historical Data Daily'!$S$13 + P480</f>
        <v>84.26155621</v>
      </c>
      <c r="Q481" s="49">
        <f>('Historical Data Daily'!F481-Q480)*'Historical Data Daily'!$S$12 + Q480</f>
        <v>80.72333329</v>
      </c>
      <c r="R481" s="49">
        <f t="shared" si="1"/>
        <v>-3.538222927</v>
      </c>
      <c r="S481" s="49">
        <f>(R481-S480)*'Historical Data Daily'!$S$14 + S480</f>
        <v>-4.106131488</v>
      </c>
      <c r="T481" s="49">
        <f t="shared" si="2"/>
        <v>0.5679085609</v>
      </c>
      <c r="U481" s="65">
        <f t="shared" si="3"/>
        <v>81.27815499</v>
      </c>
      <c r="V481" s="65">
        <f t="shared" si="4"/>
        <v>77.16184421</v>
      </c>
    </row>
    <row r="482">
      <c r="M482" s="116">
        <v>44993.0</v>
      </c>
      <c r="N482" s="55">
        <f>AVERAGE('Historical Data Daily'!E473:E482)</f>
        <v>79.2599998</v>
      </c>
      <c r="O482" s="55">
        <f>STDEV('Historical Data Daily'!E473:E482)</f>
        <v>1.052985694</v>
      </c>
      <c r="P482" s="49">
        <f>('Historical Data Daily'!E482-P481)*'Historical Data Daily'!$S$13 + P481</f>
        <v>83.94588538</v>
      </c>
      <c r="Q482" s="49">
        <f>('Historical Data Daily'!F482-Q481)*'Historical Data Daily'!$S$12 + Q481</f>
        <v>80.61205124</v>
      </c>
      <c r="R482" s="49">
        <f t="shared" si="1"/>
        <v>-3.333834141</v>
      </c>
      <c r="S482" s="49">
        <f>(R482-S481)*'Historical Data Daily'!$S$14 + S481</f>
        <v>-3.951672019</v>
      </c>
      <c r="T482" s="49">
        <f t="shared" si="2"/>
        <v>0.617837878</v>
      </c>
      <c r="U482" s="65">
        <f t="shared" si="3"/>
        <v>81.36597119</v>
      </c>
      <c r="V482" s="65">
        <f t="shared" si="4"/>
        <v>77.15402841</v>
      </c>
    </row>
    <row r="483">
      <c r="M483" s="116">
        <v>44994.0</v>
      </c>
      <c r="N483" s="55">
        <f>AVERAGE('Historical Data Daily'!E474:E483)</f>
        <v>79.5</v>
      </c>
      <c r="O483" s="55">
        <f>STDEV('Historical Data Daily'!E474:E483)</f>
        <v>1.006369404</v>
      </c>
      <c r="P483" s="49">
        <f>('Historical Data Daily'!E483-P482)*'Historical Data Daily'!$S$13 + P482</f>
        <v>83.68322735</v>
      </c>
      <c r="Q483" s="49">
        <f>('Historical Data Daily'!F483-Q482)*'Historical Data Daily'!$S$12 + Q482</f>
        <v>80.57942828</v>
      </c>
      <c r="R483" s="49">
        <f t="shared" si="1"/>
        <v>-3.103799073</v>
      </c>
      <c r="S483" s="49">
        <f>(R483-S482)*'Historical Data Daily'!$S$14 + S482</f>
        <v>-3.782097429</v>
      </c>
      <c r="T483" s="49">
        <f t="shared" si="2"/>
        <v>0.6782983568</v>
      </c>
      <c r="U483" s="65">
        <f t="shared" si="3"/>
        <v>81.51273881</v>
      </c>
      <c r="V483" s="65">
        <f t="shared" si="4"/>
        <v>77.48726119</v>
      </c>
    </row>
    <row r="484">
      <c r="M484" s="116">
        <v>44995.0</v>
      </c>
      <c r="N484" s="55">
        <f>AVERAGE('Historical Data Daily'!E475:E484)</f>
        <v>79.7</v>
      </c>
      <c r="O484" s="55">
        <f>STDEV('Historical Data Daily'!E475:E484)</f>
        <v>0.8891323111</v>
      </c>
      <c r="P484" s="49">
        <f>('Historical Data Daily'!E484-P483)*'Historical Data Daily'!$S$13 + P483</f>
        <v>83.41780296</v>
      </c>
      <c r="Q484" s="49">
        <f>('Historical Data Daily'!F484-Q483)*'Historical Data Daily'!$S$12 + Q483</f>
        <v>80.50566978</v>
      </c>
      <c r="R484" s="49">
        <f t="shared" si="1"/>
        <v>-2.912133181</v>
      </c>
      <c r="S484" s="49">
        <f>(R484-S483)*'Historical Data Daily'!$S$14 + S483</f>
        <v>-3.60810458</v>
      </c>
      <c r="T484" s="49">
        <f t="shared" si="2"/>
        <v>0.6959713989</v>
      </c>
      <c r="U484" s="65">
        <f t="shared" si="3"/>
        <v>81.47826462</v>
      </c>
      <c r="V484" s="65">
        <f t="shared" si="4"/>
        <v>77.92173538</v>
      </c>
    </row>
    <row r="485">
      <c r="M485" s="116">
        <v>44998.0</v>
      </c>
      <c r="N485" s="55">
        <f>AVERAGE('Historical Data Daily'!E476:E485)</f>
        <v>79.5650002</v>
      </c>
      <c r="O485" s="55">
        <f>STDEV('Historical Data Daily'!E476:E485)</f>
        <v>1.073688065</v>
      </c>
      <c r="P485" s="49">
        <f>('Historical Data Daily'!E485-P484)*'Historical Data Daily'!$S$13 + P484</f>
        <v>82.9979657</v>
      </c>
      <c r="Q485" s="49">
        <f>('Historical Data Daily'!F485-Q484)*'Historical Data Daily'!$S$12 + Q484</f>
        <v>80.08172058</v>
      </c>
      <c r="R485" s="49">
        <f t="shared" si="1"/>
        <v>-2.916245121</v>
      </c>
      <c r="S485" s="49">
        <f>(R485-S484)*'Historical Data Daily'!$S$14 + S484</f>
        <v>-3.469732688</v>
      </c>
      <c r="T485" s="49">
        <f t="shared" si="2"/>
        <v>0.5534875669</v>
      </c>
      <c r="U485" s="65">
        <f t="shared" si="3"/>
        <v>81.71237633</v>
      </c>
      <c r="V485" s="65">
        <f t="shared" si="4"/>
        <v>77.41762407</v>
      </c>
    </row>
    <row r="486">
      <c r="M486" s="116">
        <v>44999.0</v>
      </c>
      <c r="N486" s="55">
        <f>AVERAGE('Historical Data Daily'!E477:E486)</f>
        <v>79.3950005</v>
      </c>
      <c r="O486" s="55">
        <f>STDEV('Historical Data Daily'!E477:E486)</f>
        <v>1.425842311</v>
      </c>
      <c r="P486" s="49">
        <f>('Historical Data Daily'!E486-P485)*'Historical Data Daily'!$S$13 + P485</f>
        <v>82.50182032</v>
      </c>
      <c r="Q486" s="49">
        <f>('Historical Data Daily'!F486-Q485)*'Historical Data Daily'!$S$12 + Q485</f>
        <v>79.49991788</v>
      </c>
      <c r="R486" s="49">
        <f t="shared" si="1"/>
        <v>-3.001902441</v>
      </c>
      <c r="S486" s="49">
        <f>(R486-S485)*'Historical Data Daily'!$S$14 + S485</f>
        <v>-3.376166639</v>
      </c>
      <c r="T486" s="49">
        <f t="shared" si="2"/>
        <v>0.374264198</v>
      </c>
      <c r="U486" s="65">
        <f t="shared" si="3"/>
        <v>82.24668512</v>
      </c>
      <c r="V486" s="65">
        <f t="shared" si="4"/>
        <v>76.54331588</v>
      </c>
    </row>
    <row r="487">
      <c r="M487" s="116">
        <v>45000.0</v>
      </c>
      <c r="N487" s="55">
        <f>AVERAGE('Historical Data Daily'!E478:E487)</f>
        <v>79.1650002</v>
      </c>
      <c r="O487" s="55">
        <f>STDEV('Historical Data Daily'!E478:E487)</f>
        <v>1.737663078</v>
      </c>
      <c r="P487" s="49">
        <f>('Historical Data Daily'!E487-P486)*'Historical Data Daily'!$S$13 + P486</f>
        <v>82.03501859</v>
      </c>
      <c r="Q487" s="49">
        <f>('Historical Data Daily'!F487-Q486)*'Historical Data Daily'!$S$12 + Q486</f>
        <v>78.99223774</v>
      </c>
      <c r="R487" s="49">
        <f t="shared" si="1"/>
        <v>-3.042780848</v>
      </c>
      <c r="S487" s="49">
        <f>(R487-S486)*'Historical Data Daily'!$S$14 + S486</f>
        <v>-3.30948948</v>
      </c>
      <c r="T487" s="49">
        <f t="shared" si="2"/>
        <v>0.2667086323</v>
      </c>
      <c r="U487" s="65">
        <f t="shared" si="3"/>
        <v>82.64032636</v>
      </c>
      <c r="V487" s="65">
        <f t="shared" si="4"/>
        <v>75.68967404</v>
      </c>
    </row>
    <row r="488">
      <c r="M488" s="116">
        <v>45001.0</v>
      </c>
      <c r="N488" s="55">
        <f>AVERAGE('Historical Data Daily'!E479:E488)</f>
        <v>78.775</v>
      </c>
      <c r="O488" s="55">
        <f>STDEV('Historical Data Daily'!E479:E488)</f>
        <v>2.008351176</v>
      </c>
      <c r="P488" s="49">
        <f>('Historical Data Daily'!E488-P487)*'Historical Data Daily'!$S$13 + P487</f>
        <v>81.57686892</v>
      </c>
      <c r="Q488" s="49">
        <f>('Historical Data Daily'!F488-Q487)*'Historical Data Daily'!$S$12 + Q487</f>
        <v>78.50881624</v>
      </c>
      <c r="R488" s="49">
        <f t="shared" si="1"/>
        <v>-3.068052673</v>
      </c>
      <c r="S488" s="49">
        <f>(R488-S487)*'Historical Data Daily'!$S$14 + S487</f>
        <v>-3.261202119</v>
      </c>
      <c r="T488" s="49">
        <f t="shared" si="2"/>
        <v>0.1931494456</v>
      </c>
      <c r="U488" s="65">
        <f t="shared" si="3"/>
        <v>82.79170235</v>
      </c>
      <c r="V488" s="65">
        <f t="shared" si="4"/>
        <v>74.75829765</v>
      </c>
    </row>
    <row r="489">
      <c r="M489" s="116">
        <v>45002.0</v>
      </c>
      <c r="N489" s="55">
        <f>AVERAGE('Historical Data Daily'!E480:E489)</f>
        <v>78.475</v>
      </c>
      <c r="O489" s="55">
        <f>STDEV('Historical Data Daily'!E480:E489)</f>
        <v>2.028991813</v>
      </c>
      <c r="P489" s="49">
        <f>('Historical Data Daily'!E489-P488)*'Historical Data Daily'!$S$13 + P488</f>
        <v>81.23784159</v>
      </c>
      <c r="Q489" s="49">
        <f>('Historical Data Daily'!F489-Q488)*'Historical Data Daily'!$S$12 + Q488</f>
        <v>78.27669067</v>
      </c>
      <c r="R489" s="49">
        <f t="shared" si="1"/>
        <v>-2.961150922</v>
      </c>
      <c r="S489" s="49">
        <f>(R489-S488)*'Historical Data Daily'!$S$14 + S488</f>
        <v>-3.20119188</v>
      </c>
      <c r="T489" s="49">
        <f t="shared" si="2"/>
        <v>0.2400409576</v>
      </c>
      <c r="U489" s="65">
        <f t="shared" si="3"/>
        <v>82.53298363</v>
      </c>
      <c r="V489" s="65">
        <f t="shared" si="4"/>
        <v>74.41701637</v>
      </c>
    </row>
    <row r="490">
      <c r="M490" s="116">
        <v>45005.0</v>
      </c>
      <c r="N490" s="55">
        <f>AVERAGE('Historical Data Daily'!E481:E490)</f>
        <v>77.9900001</v>
      </c>
      <c r="O490" s="55">
        <f>STDEV('Historical Data Daily'!E481:E490)</f>
        <v>2.096266409</v>
      </c>
      <c r="P490" s="49">
        <f>('Historical Data Daily'!E490-P489)*'Historical Data Daily'!$S$13 + P489</f>
        <v>80.81652021</v>
      </c>
      <c r="Q490" s="49">
        <f>('Historical Data Daily'!F490-Q489)*'Historical Data Daily'!$S$12 + Q489</f>
        <v>77.85720026</v>
      </c>
      <c r="R490" s="49">
        <f t="shared" si="1"/>
        <v>-2.959319955</v>
      </c>
      <c r="S490" s="49">
        <f>(R490-S489)*'Historical Data Daily'!$S$14 + S489</f>
        <v>-3.152817495</v>
      </c>
      <c r="T490" s="49">
        <f t="shared" si="2"/>
        <v>0.1934975394</v>
      </c>
      <c r="U490" s="65">
        <f t="shared" si="3"/>
        <v>82.18253292</v>
      </c>
      <c r="V490" s="65">
        <f t="shared" si="4"/>
        <v>73.79746728</v>
      </c>
    </row>
    <row r="491">
      <c r="M491" s="116">
        <v>45006.0</v>
      </c>
      <c r="N491" s="55">
        <f>AVERAGE('Historical Data Daily'!E482:E491)</f>
        <v>77.4400001</v>
      </c>
      <c r="O491" s="55">
        <f>STDEV('Historical Data Daily'!E482:E491)</f>
        <v>2.011467038</v>
      </c>
      <c r="P491" s="49">
        <f>('Historical Data Daily'!E491-P490)*'Historical Data Daily'!$S$13 + P490</f>
        <v>80.40418538</v>
      </c>
      <c r="Q491" s="49">
        <f>('Historical Data Daily'!F491-Q490)*'Historical Data Daily'!$S$12 + Q490</f>
        <v>77.45609252</v>
      </c>
      <c r="R491" s="49">
        <f t="shared" si="1"/>
        <v>-2.948092857</v>
      </c>
      <c r="S491" s="49">
        <f>(R491-S490)*'Historical Data Daily'!$S$14 + S490</f>
        <v>-3.111872567</v>
      </c>
      <c r="T491" s="49">
        <f t="shared" si="2"/>
        <v>0.1637797105</v>
      </c>
      <c r="U491" s="65">
        <f t="shared" si="3"/>
        <v>81.46293418</v>
      </c>
      <c r="V491" s="65">
        <f t="shared" si="4"/>
        <v>73.41706602</v>
      </c>
    </row>
    <row r="492">
      <c r="M492" s="116">
        <v>45007.0</v>
      </c>
      <c r="N492" s="55">
        <f>AVERAGE('Historical Data Daily'!E483:E492)</f>
        <v>76.9950004</v>
      </c>
      <c r="O492" s="55">
        <f>STDEV('Historical Data Daily'!E483:E492)</f>
        <v>1.869409861</v>
      </c>
      <c r="P492" s="49">
        <f>('Historical Data Daily'!E492-P491)*'Historical Data Daily'!$S$13 + P491</f>
        <v>80.04461632</v>
      </c>
      <c r="Q492" s="49">
        <f>('Historical Data Daily'!F492-Q491)*'Historical Data Daily'!$S$12 + Q491</f>
        <v>77.16284798</v>
      </c>
      <c r="R492" s="49">
        <f t="shared" si="1"/>
        <v>-2.881768334</v>
      </c>
      <c r="S492" s="49">
        <f>(R492-S491)*'Historical Data Daily'!$S$14 + S491</f>
        <v>-3.06585172</v>
      </c>
      <c r="T492" s="49">
        <f t="shared" si="2"/>
        <v>0.1840833869</v>
      </c>
      <c r="U492" s="65">
        <f t="shared" si="3"/>
        <v>80.73382012</v>
      </c>
      <c r="V492" s="65">
        <f t="shared" si="4"/>
        <v>73.25618068</v>
      </c>
    </row>
    <row r="493">
      <c r="M493" s="116">
        <v>45008.0</v>
      </c>
      <c r="N493" s="55">
        <f>AVERAGE('Historical Data Daily'!E484:E493)</f>
        <v>76.49</v>
      </c>
      <c r="O493" s="55">
        <f>STDEV('Historical Data Daily'!E484:E493)</f>
        <v>1.491232972</v>
      </c>
      <c r="P493" s="49">
        <f>('Historical Data Daily'!E493-P492)*'Historical Data Daily'!$S$13 + P492</f>
        <v>79.69686681</v>
      </c>
      <c r="Q493" s="49">
        <f>('Historical Data Daily'!F493-Q492)*'Historical Data Daily'!$S$12 + Q492</f>
        <v>76.88394799</v>
      </c>
      <c r="R493" s="49">
        <f t="shared" si="1"/>
        <v>-2.812918826</v>
      </c>
      <c r="S493" s="49">
        <f>(R493-S492)*'Historical Data Daily'!$S$14 + S492</f>
        <v>-3.015265142</v>
      </c>
      <c r="T493" s="49">
        <f t="shared" si="2"/>
        <v>0.2023463156</v>
      </c>
      <c r="U493" s="65">
        <f t="shared" si="3"/>
        <v>79.47246594</v>
      </c>
      <c r="V493" s="65">
        <f t="shared" si="4"/>
        <v>73.50753406</v>
      </c>
    </row>
    <row r="494">
      <c r="M494" s="116">
        <v>45009.0</v>
      </c>
      <c r="N494" s="55">
        <f>AVERAGE('Historical Data Daily'!E485:E494)</f>
        <v>75.7700004</v>
      </c>
      <c r="O494" s="55">
        <f>STDEV('Historical Data Daily'!E485:E494)</f>
        <v>1.277410046</v>
      </c>
      <c r="P494" s="49">
        <f>('Historical Data Daily'!E494-P493)*'Historical Data Daily'!$S$13 + P493</f>
        <v>79.19339534</v>
      </c>
      <c r="Q494" s="49">
        <f>('Historical Data Daily'!F494-Q493)*'Historical Data Daily'!$S$12 + Q493</f>
        <v>76.27103322</v>
      </c>
      <c r="R494" s="49">
        <f t="shared" si="1"/>
        <v>-2.922362125</v>
      </c>
      <c r="S494" s="49">
        <f>(R494-S493)*'Historical Data Daily'!$S$14 + S493</f>
        <v>-2.996684538</v>
      </c>
      <c r="T494" s="49">
        <f t="shared" si="2"/>
        <v>0.0743224129</v>
      </c>
      <c r="U494" s="65">
        <f t="shared" si="3"/>
        <v>78.32482049</v>
      </c>
      <c r="V494" s="65">
        <f t="shared" si="4"/>
        <v>73.21518031</v>
      </c>
    </row>
    <row r="495">
      <c r="M495" s="116">
        <v>45012.0</v>
      </c>
      <c r="N495" s="55">
        <f>AVERAGE('Historical Data Daily'!E486:E495)</f>
        <v>75.0350006</v>
      </c>
      <c r="O495" s="55">
        <f>STDEV('Historical Data Daily'!E486:E495)</f>
        <v>1.949365286</v>
      </c>
      <c r="P495" s="49">
        <f>('Historical Data Daily'!E495-P494)*'Historical Data Daily'!$S$13 + P494</f>
        <v>78.54203287</v>
      </c>
      <c r="Q495" s="49">
        <f>('Historical Data Daily'!F495-Q494)*'Historical Data Daily'!$S$12 + Q494</f>
        <v>75.36779765</v>
      </c>
      <c r="R495" s="49">
        <f t="shared" si="1"/>
        <v>-3.174235228</v>
      </c>
      <c r="S495" s="49">
        <f>(R495-S494)*'Historical Data Daily'!$S$14 + S494</f>
        <v>-3.032194676</v>
      </c>
      <c r="T495" s="49">
        <f t="shared" si="2"/>
        <v>-0.1420405514</v>
      </c>
      <c r="U495" s="65">
        <f t="shared" si="3"/>
        <v>78.93373117</v>
      </c>
      <c r="V495" s="65">
        <f t="shared" si="4"/>
        <v>71.13627003</v>
      </c>
    </row>
    <row r="496">
      <c r="M496" s="116">
        <v>45013.0</v>
      </c>
      <c r="N496" s="55">
        <f>AVERAGE('Historical Data Daily'!E487:E496)</f>
        <v>74.2600006</v>
      </c>
      <c r="O496" s="55">
        <f>STDEV('Historical Data Daily'!E487:E496)</f>
        <v>2.761821822</v>
      </c>
      <c r="P496" s="49">
        <f>('Historical Data Daily'!E496-P495)*'Historical Data Daily'!$S$13 + P495</f>
        <v>77.80188251</v>
      </c>
      <c r="Q496" s="49">
        <f>('Historical Data Daily'!F496-Q495)*'Historical Data Daily'!$S$12 + Q495</f>
        <v>74.31890616</v>
      </c>
      <c r="R496" s="49">
        <f t="shared" si="1"/>
        <v>-3.482976351</v>
      </c>
      <c r="S496" s="49">
        <f>(R496-S495)*'Historical Data Daily'!$S$14 + S495</f>
        <v>-3.122351011</v>
      </c>
      <c r="T496" s="49">
        <f t="shared" si="2"/>
        <v>-0.3606253395</v>
      </c>
      <c r="U496" s="65">
        <f t="shared" si="3"/>
        <v>79.78364424</v>
      </c>
      <c r="V496" s="65">
        <f t="shared" si="4"/>
        <v>68.73635696</v>
      </c>
    </row>
    <row r="497">
      <c r="M497" s="116">
        <v>45014.0</v>
      </c>
      <c r="N497" s="55">
        <f>AVERAGE('Historical Data Daily'!E488:E497)</f>
        <v>73.8500007</v>
      </c>
      <c r="O497" s="55">
        <f>STDEV('Historical Data Daily'!E488:E497)</f>
        <v>2.746107629</v>
      </c>
      <c r="P497" s="49">
        <f>('Historical Data Daily'!E497-P496)*'Historical Data Daily'!$S$13 + P496</f>
        <v>77.3795207</v>
      </c>
      <c r="Q497" s="49">
        <f>('Historical Data Daily'!F497-Q496)*'Historical Data Daily'!$S$12 + Q496</f>
        <v>73.97753568</v>
      </c>
      <c r="R497" s="49">
        <f t="shared" si="1"/>
        <v>-3.401985021</v>
      </c>
      <c r="S497" s="49">
        <f>(R497-S496)*'Historical Data Daily'!$S$14 + S496</f>
        <v>-3.178277813</v>
      </c>
      <c r="T497" s="49">
        <f t="shared" si="2"/>
        <v>-0.2237072082</v>
      </c>
      <c r="U497" s="65">
        <f t="shared" si="3"/>
        <v>79.34221596</v>
      </c>
      <c r="V497" s="65">
        <f t="shared" si="4"/>
        <v>68.35778544</v>
      </c>
    </row>
    <row r="498">
      <c r="M498" s="116">
        <v>45016.0</v>
      </c>
      <c r="N498" s="55">
        <f>AVERAGE('Historical Data Daily'!E489:E498)</f>
        <v>73.5400009</v>
      </c>
      <c r="O498" s="55">
        <f>STDEV('Historical Data Daily'!E489:E498)</f>
        <v>2.669144215</v>
      </c>
      <c r="P498" s="49">
        <f>('Historical Data Daily'!E498-P497)*'Historical Data Daily'!$S$13 + P497</f>
        <v>77.03659324</v>
      </c>
      <c r="Q498" s="49">
        <f>('Historical Data Daily'!F498-Q497)*'Historical Data Daily'!$S$12 + Q497</f>
        <v>73.78868403</v>
      </c>
      <c r="R498" s="49">
        <f t="shared" si="1"/>
        <v>-3.247909205</v>
      </c>
      <c r="S498" s="49">
        <f>(R498-S497)*'Historical Data Daily'!$S$14 + S497</f>
        <v>-3.192204091</v>
      </c>
      <c r="T498" s="49">
        <f t="shared" si="2"/>
        <v>-0.05570511324</v>
      </c>
      <c r="U498" s="65">
        <f t="shared" si="3"/>
        <v>78.87828933</v>
      </c>
      <c r="V498" s="65">
        <f t="shared" si="4"/>
        <v>68.20171247</v>
      </c>
    </row>
    <row r="499">
      <c r="M499" s="116">
        <v>45019.0</v>
      </c>
      <c r="N499" s="55">
        <f>AVERAGE('Historical Data Daily'!E490:E499)</f>
        <v>73.5850006</v>
      </c>
      <c r="O499" s="55">
        <f>STDEV('Historical Data Daily'!E490:E499)</f>
        <v>2.736892065</v>
      </c>
      <c r="P499" s="49">
        <f>('Historical Data Daily'!E499-P498)*'Historical Data Daily'!$S$13 + P498</f>
        <v>77.06721574</v>
      </c>
      <c r="Q499" s="49">
        <f>('Historical Data Daily'!F499-Q498)*'Historical Data Daily'!$S$12 + Q498</f>
        <v>74.35196295</v>
      </c>
      <c r="R499" s="49">
        <f t="shared" si="1"/>
        <v>-2.715252788</v>
      </c>
      <c r="S499" s="49">
        <f>(R499-S498)*'Historical Data Daily'!$S$14 + S498</f>
        <v>-3.096813831</v>
      </c>
      <c r="T499" s="49">
        <f t="shared" si="2"/>
        <v>0.3815610431</v>
      </c>
      <c r="U499" s="65">
        <f t="shared" si="3"/>
        <v>79.05878473</v>
      </c>
      <c r="V499" s="65">
        <f t="shared" si="4"/>
        <v>68.11121647</v>
      </c>
    </row>
    <row r="500">
      <c r="M500" s="116">
        <v>45021.0</v>
      </c>
      <c r="N500" s="55">
        <f>AVERAGE('Historical Data Daily'!E491:E500)</f>
        <v>73.9050003</v>
      </c>
      <c r="O500" s="55">
        <f>STDEV('Historical Data Daily'!E491:E500)</f>
        <v>3.148318597</v>
      </c>
      <c r="P500" s="49">
        <f>('Historical Data Daily'!E500-P499)*'Historical Data Daily'!$S$13 + P499</f>
        <v>77.19186642</v>
      </c>
      <c r="Q500" s="49">
        <f>('Historical Data Daily'!F500-Q499)*'Historical Data Daily'!$S$12 + Q499</f>
        <v>75.02858404</v>
      </c>
      <c r="R500" s="49">
        <f t="shared" si="1"/>
        <v>-2.163282389</v>
      </c>
      <c r="S500" s="49">
        <f>(R500-S499)*'Historical Data Daily'!$S$14 + S499</f>
        <v>-2.910107542</v>
      </c>
      <c r="T500" s="49">
        <f t="shared" si="2"/>
        <v>0.7468251532</v>
      </c>
      <c r="U500" s="65">
        <f t="shared" si="3"/>
        <v>80.20163749</v>
      </c>
      <c r="V500" s="65">
        <f t="shared" si="4"/>
        <v>67.60836311</v>
      </c>
    </row>
    <row r="501">
      <c r="M501" s="116">
        <v>45022.0</v>
      </c>
      <c r="N501" s="55">
        <f>AVERAGE('Historical Data Daily'!E492:E501)</f>
        <v>74.3150001</v>
      </c>
      <c r="O501" s="55">
        <f>STDEV('Historical Data Daily'!E492:E501)</f>
        <v>3.580272604</v>
      </c>
      <c r="P501" s="49">
        <f>('Historical Data Daily'!E501-P500)*'Historical Data Daily'!$S$13 + P500</f>
        <v>77.35172802</v>
      </c>
      <c r="Q501" s="49">
        <f>('Historical Data Daily'!F501-Q500)*'Historical Data Daily'!$S$12 + Q500</f>
        <v>75.69341695</v>
      </c>
      <c r="R501" s="49">
        <f t="shared" si="1"/>
        <v>-1.65831107</v>
      </c>
      <c r="S501" s="49">
        <f>(R501-S500)*'Historical Data Daily'!$S$14 + S500</f>
        <v>-2.659748248</v>
      </c>
      <c r="T501" s="49">
        <f t="shared" si="2"/>
        <v>1.001437178</v>
      </c>
      <c r="U501" s="65">
        <f t="shared" si="3"/>
        <v>81.47554531</v>
      </c>
      <c r="V501" s="65">
        <f t="shared" si="4"/>
        <v>67.15445489</v>
      </c>
    </row>
    <row r="502">
      <c r="M502" s="116">
        <v>45026.0</v>
      </c>
      <c r="N502" s="55">
        <f>AVERAGE('Historical Data Daily'!E493:E502)</f>
        <v>75.0799995</v>
      </c>
      <c r="O502" s="55">
        <f>STDEV('Historical Data Daily'!E493:E502)</f>
        <v>4.557422081</v>
      </c>
      <c r="P502" s="49">
        <f>('Historical Data Daily'!E502-P501)*'Historical Data Daily'!$S$13 + P501</f>
        <v>77.78493313</v>
      </c>
      <c r="Q502" s="49">
        <f>('Historical Data Daily'!F502-Q501)*'Historical Data Daily'!$S$12 + Q501</f>
        <v>76.84827542</v>
      </c>
      <c r="R502" s="49">
        <f t="shared" si="1"/>
        <v>-0.9366577104</v>
      </c>
      <c r="S502" s="49">
        <f>(R502-S501)*'Historical Data Daily'!$S$14 + S501</f>
        <v>-2.31513014</v>
      </c>
      <c r="T502" s="49">
        <f t="shared" si="2"/>
        <v>1.37847243</v>
      </c>
      <c r="U502" s="65">
        <f t="shared" si="3"/>
        <v>84.19484366</v>
      </c>
      <c r="V502" s="65">
        <f t="shared" si="4"/>
        <v>65.96515534</v>
      </c>
    </row>
    <row r="503">
      <c r="M503" s="116">
        <v>45027.0</v>
      </c>
      <c r="N503" s="55">
        <f>AVERAGE('Historical Data Daily'!E494:E503)</f>
        <v>75.8</v>
      </c>
      <c r="O503" s="55">
        <f>STDEV('Historical Data Daily'!E494:E503)</f>
        <v>5.136740321</v>
      </c>
      <c r="P503" s="49">
        <f>('Historical Data Daily'!E503-P502)*'Historical Data Daily'!$S$13 + P502</f>
        <v>78.13790127</v>
      </c>
      <c r="Q503" s="49">
        <f>('Historical Data Daily'!F503-Q502)*'Historical Data Daily'!$S$12 + Q502</f>
        <v>77.72546428</v>
      </c>
      <c r="R503" s="49">
        <f t="shared" si="1"/>
        <v>-0.4124369906</v>
      </c>
      <c r="S503" s="49">
        <f>(R503-S502)*'Historical Data Daily'!$S$14 + S502</f>
        <v>-1.93459151</v>
      </c>
      <c r="T503" s="49">
        <f t="shared" si="2"/>
        <v>1.52215452</v>
      </c>
      <c r="U503" s="65">
        <f t="shared" si="3"/>
        <v>86.07348064</v>
      </c>
      <c r="V503" s="65">
        <f t="shared" si="4"/>
        <v>65.52651936</v>
      </c>
    </row>
    <row r="504">
      <c r="M504" s="116">
        <v>45028.0</v>
      </c>
      <c r="N504" s="55">
        <f>AVERAGE('Historical Data Daily'!E495:E504)</f>
        <v>76.8400001</v>
      </c>
      <c r="O504" s="55">
        <f>STDEV('Historical Data Daily'!E495:E504)</f>
        <v>5.522670093</v>
      </c>
      <c r="P504" s="49">
        <f>('Historical Data Daily'!E504-P503)*'Historical Data Daily'!$S$13 + P503</f>
        <v>78.52027918</v>
      </c>
      <c r="Q504" s="49">
        <f>('Historical Data Daily'!F504-Q503)*'Historical Data Daily'!$S$12 + Q503</f>
        <v>78.58308562</v>
      </c>
      <c r="R504" s="49">
        <f t="shared" si="1"/>
        <v>0.06280644504</v>
      </c>
      <c r="S504" s="49">
        <f>(R504-S503)*'Historical Data Daily'!$S$14 + S503</f>
        <v>-1.535111919</v>
      </c>
      <c r="T504" s="49">
        <f t="shared" si="2"/>
        <v>1.597918364</v>
      </c>
      <c r="U504" s="65">
        <f t="shared" si="3"/>
        <v>87.88534029</v>
      </c>
      <c r="V504" s="65">
        <f t="shared" si="4"/>
        <v>65.79465991</v>
      </c>
    </row>
    <row r="505">
      <c r="M505" s="116">
        <v>45029.0</v>
      </c>
      <c r="N505" s="55">
        <f>AVERAGE('Historical Data Daily'!E496:E505)</f>
        <v>78.0449996</v>
      </c>
      <c r="O505" s="55">
        <f>STDEV('Historical Data Daily'!E496:E505)</f>
        <v>5.270222601</v>
      </c>
      <c r="P505" s="49">
        <f>('Historical Data Daily'!E505-P504)*'Historical Data Daily'!$S$13 + P504</f>
        <v>78.81136939</v>
      </c>
      <c r="Q505" s="49">
        <f>('Historical Data Daily'!F505-Q504)*'Historical Data Daily'!$S$12 + Q504</f>
        <v>79.17799506</v>
      </c>
      <c r="R505" s="49">
        <f t="shared" si="1"/>
        <v>0.3666256787</v>
      </c>
      <c r="S505" s="49">
        <f>(R505-S504)*'Historical Data Daily'!$S$14 + S504</f>
        <v>-1.1547644</v>
      </c>
      <c r="T505" s="49">
        <f t="shared" si="2"/>
        <v>1.521390078</v>
      </c>
      <c r="U505" s="65">
        <f t="shared" si="3"/>
        <v>88.5854448</v>
      </c>
      <c r="V505" s="65">
        <f t="shared" si="4"/>
        <v>67.5045544</v>
      </c>
    </row>
    <row r="506">
      <c r="M506" s="116">
        <v>45033.0</v>
      </c>
      <c r="N506" s="55">
        <f>AVERAGE('Historical Data Daily'!E497:E506)</f>
        <v>79.4749991</v>
      </c>
      <c r="O506" s="55">
        <f>STDEV('Historical Data Daily'!E497:E506)</f>
        <v>4.248676655</v>
      </c>
      <c r="P506" s="49">
        <f>('Historical Data Daily'!E506-P505)*'Historical Data Daily'!$S$13 + P505</f>
        <v>79.11052706</v>
      </c>
      <c r="Q506" s="49">
        <f>('Historical Data Daily'!F506-Q505)*'Historical Data Daily'!$S$12 + Q505</f>
        <v>79.74291859</v>
      </c>
      <c r="R506" s="49">
        <f t="shared" si="1"/>
        <v>0.6323915321</v>
      </c>
      <c r="S506" s="49">
        <f>(R506-S505)*'Historical Data Daily'!$S$14 + S505</f>
        <v>-0.7973332133</v>
      </c>
      <c r="T506" s="49">
        <f t="shared" si="2"/>
        <v>1.429724745</v>
      </c>
      <c r="U506" s="65">
        <f t="shared" si="3"/>
        <v>87.97235241</v>
      </c>
      <c r="V506" s="65">
        <f t="shared" si="4"/>
        <v>70.97764579</v>
      </c>
    </row>
    <row r="507">
      <c r="M507" s="116">
        <v>45034.0</v>
      </c>
      <c r="N507" s="55">
        <f>AVERAGE('Historical Data Daily'!E498:E507)</f>
        <v>80.3799995</v>
      </c>
      <c r="O507" s="55">
        <f>STDEV('Historical Data Daily'!E498:E507)</f>
        <v>3.377803627</v>
      </c>
      <c r="P507" s="49">
        <f>('Historical Data Daily'!E507-P506)*'Historical Data Daily'!$S$13 + P506</f>
        <v>79.26159928</v>
      </c>
      <c r="Q507" s="49">
        <f>('Historical Data Daily'!F507-Q506)*'Historical Data Daily'!$S$12 + Q506</f>
        <v>79.95939296</v>
      </c>
      <c r="R507" s="49">
        <f t="shared" si="1"/>
        <v>0.6977936847</v>
      </c>
      <c r="S507" s="49">
        <f>(R507-S506)*'Historical Data Daily'!$S$14 + S506</f>
        <v>-0.4983078337</v>
      </c>
      <c r="T507" s="49">
        <f t="shared" si="2"/>
        <v>1.196101518</v>
      </c>
      <c r="U507" s="65">
        <f t="shared" si="3"/>
        <v>87.13560675</v>
      </c>
      <c r="V507" s="65">
        <f t="shared" si="4"/>
        <v>73.62439225</v>
      </c>
    </row>
    <row r="508">
      <c r="M508" s="116">
        <v>45035.0</v>
      </c>
      <c r="N508" s="55">
        <f>AVERAGE('Historical Data Daily'!E499:E508)</f>
        <v>81.5199997</v>
      </c>
      <c r="O508" s="55">
        <f>STDEV('Historical Data Daily'!E499:E508)</f>
        <v>2.253048257</v>
      </c>
      <c r="P508" s="49">
        <f>('Historical Data Daily'!E508-P507)*'Historical Data Daily'!$S$13 + P507</f>
        <v>79.62370318</v>
      </c>
      <c r="Q508" s="49">
        <f>('Historical Data Daily'!F508-Q507)*'Historical Data Daily'!$S$12 + Q507</f>
        <v>80.60410205</v>
      </c>
      <c r="R508" s="49">
        <f t="shared" si="1"/>
        <v>0.980398862</v>
      </c>
      <c r="S508" s="49">
        <f>(R508-S507)*'Historical Data Daily'!$S$14 + S507</f>
        <v>-0.2025664946</v>
      </c>
      <c r="T508" s="49">
        <f t="shared" si="2"/>
        <v>1.182965357</v>
      </c>
      <c r="U508" s="65">
        <f t="shared" si="3"/>
        <v>86.02609621</v>
      </c>
      <c r="V508" s="65">
        <f t="shared" si="4"/>
        <v>77.01390319</v>
      </c>
    </row>
    <row r="509">
      <c r="M509" s="116">
        <v>45036.0</v>
      </c>
      <c r="N509" s="55">
        <f>AVERAGE('Historical Data Daily'!E500:E509)</f>
        <v>82.1150002</v>
      </c>
      <c r="O509" s="55">
        <f>STDEV('Historical Data Daily'!E500:E509)</f>
        <v>1.798618876</v>
      </c>
      <c r="P509" s="49">
        <f>('Historical Data Daily'!E509-P508)*'Historical Data Daily'!$S$13 + P508</f>
        <v>79.90342902</v>
      </c>
      <c r="Q509" s="49">
        <f>('Historical Data Daily'!F509-Q508)*'Historical Data Daily'!$S$12 + Q508</f>
        <v>81.0342405</v>
      </c>
      <c r="R509" s="49">
        <f t="shared" si="1"/>
        <v>1.130811478</v>
      </c>
      <c r="S509" s="49">
        <f>(R509-S508)*'Historical Data Daily'!$S$14 + S508</f>
        <v>0.06410909998</v>
      </c>
      <c r="T509" s="49">
        <f t="shared" si="2"/>
        <v>1.066702378</v>
      </c>
      <c r="U509" s="65">
        <f t="shared" si="3"/>
        <v>85.71223795</v>
      </c>
      <c r="V509" s="65">
        <f t="shared" si="4"/>
        <v>78.51776245</v>
      </c>
    </row>
    <row r="510">
      <c r="M510" s="116">
        <v>45037.0</v>
      </c>
      <c r="N510" s="55">
        <f>AVERAGE('Historical Data Daily'!E501:E510)</f>
        <v>82.5900002</v>
      </c>
      <c r="O510" s="55">
        <f>STDEV('Historical Data Daily'!E501:E510)</f>
        <v>1.39260016</v>
      </c>
      <c r="P510" s="49">
        <f>('Historical Data Daily'!E510-P509)*'Historical Data Daily'!$S$13 + P509</f>
        <v>80.16984169</v>
      </c>
      <c r="Q510" s="49">
        <f>('Historical Data Daily'!F510-Q509)*'Historical Data Daily'!$S$12 + Q509</f>
        <v>81.41358812</v>
      </c>
      <c r="R510" s="49">
        <f t="shared" si="1"/>
        <v>1.243746429</v>
      </c>
      <c r="S510" s="49">
        <f>(R510-S509)*'Historical Data Daily'!$S$14 + S509</f>
        <v>0.3000365657</v>
      </c>
      <c r="T510" s="49">
        <f t="shared" si="2"/>
        <v>0.9437098629</v>
      </c>
      <c r="U510" s="65">
        <f t="shared" si="3"/>
        <v>85.37520052</v>
      </c>
      <c r="V510" s="65">
        <f t="shared" si="4"/>
        <v>79.80479988</v>
      </c>
    </row>
    <row r="511">
      <c r="M511" s="116">
        <v>45040.0</v>
      </c>
      <c r="N511" s="55">
        <f>AVERAGE('Historical Data Daily'!E502:E511)</f>
        <v>83.0400002</v>
      </c>
      <c r="O511" s="55">
        <f>STDEV('Historical Data Daily'!E502:E511)</f>
        <v>0.8510775549</v>
      </c>
      <c r="P511" s="49">
        <f>('Historical Data Daily'!E511-P510)*'Historical Data Daily'!$S$13 + P510</f>
        <v>80.44244586</v>
      </c>
      <c r="Q511" s="49">
        <f>('Historical Data Daily'!F511-Q510)*'Historical Data Daily'!$S$12 + Q510</f>
        <v>81.78842041</v>
      </c>
      <c r="R511" s="49">
        <f t="shared" si="1"/>
        <v>1.345974547</v>
      </c>
      <c r="S511" s="49">
        <f>(R511-S510)*'Historical Data Daily'!$S$14 + S510</f>
        <v>0.509224162</v>
      </c>
      <c r="T511" s="49">
        <f t="shared" si="2"/>
        <v>0.8367503851</v>
      </c>
      <c r="U511" s="65">
        <f t="shared" si="3"/>
        <v>84.74215531</v>
      </c>
      <c r="V511" s="65">
        <f t="shared" si="4"/>
        <v>81.33784509</v>
      </c>
    </row>
    <row r="512">
      <c r="M512" s="116">
        <v>45041.0</v>
      </c>
      <c r="N512" s="55">
        <f>AVERAGE('Historical Data Daily'!E503:E512)</f>
        <v>83.2450005</v>
      </c>
      <c r="O512" s="55">
        <f>STDEV('Historical Data Daily'!E503:E512)</f>
        <v>1.103391033</v>
      </c>
      <c r="P512" s="49">
        <f>('Historical Data Daily'!E512-P511)*'Historical Data Daily'!$S$13 + P511</f>
        <v>80.79856098</v>
      </c>
      <c r="Q512" s="49">
        <f>('Historical Data Daily'!F512-Q511)*'Historical Data Daily'!$S$12 + Q511</f>
        <v>82.32097111</v>
      </c>
      <c r="R512" s="49">
        <f t="shared" si="1"/>
        <v>1.522410132</v>
      </c>
      <c r="S512" s="49">
        <f>(R512-S511)*'Historical Data Daily'!$S$14 + S511</f>
        <v>0.7118613561</v>
      </c>
      <c r="T512" s="49">
        <f t="shared" si="2"/>
        <v>0.8105487763</v>
      </c>
      <c r="U512" s="65">
        <f t="shared" si="3"/>
        <v>85.45178257</v>
      </c>
      <c r="V512" s="65">
        <f t="shared" si="4"/>
        <v>81.03821843</v>
      </c>
    </row>
    <row r="513">
      <c r="M513" s="116">
        <v>45042.0</v>
      </c>
      <c r="N513" s="55">
        <f>AVERAGE('Historical Data Daily'!E504:E513)</f>
        <v>83.7900002</v>
      </c>
      <c r="O513" s="55">
        <f>STDEV('Historical Data Daily'!E504:E513)</f>
        <v>1.829207416</v>
      </c>
      <c r="P513" s="49">
        <f>('Historical Data Daily'!E513-P512)*'Historical Data Daily'!$S$13 + P512</f>
        <v>81.33200091</v>
      </c>
      <c r="Q513" s="49">
        <f>('Historical Data Daily'!F513-Q512)*'Historical Data Daily'!$S$12 + Q512</f>
        <v>83.19466786</v>
      </c>
      <c r="R513" s="49">
        <f t="shared" si="1"/>
        <v>1.862666957</v>
      </c>
      <c r="S513" s="49">
        <f>(R513-S512)*'Historical Data Daily'!$S$14 + S512</f>
        <v>0.9420224762</v>
      </c>
      <c r="T513" s="49">
        <f t="shared" si="2"/>
        <v>0.9206444807</v>
      </c>
      <c r="U513" s="65">
        <f t="shared" si="3"/>
        <v>87.44841503</v>
      </c>
      <c r="V513" s="65">
        <f t="shared" si="4"/>
        <v>80.13158537</v>
      </c>
    </row>
    <row r="514">
      <c r="M514" s="116">
        <v>45043.0</v>
      </c>
      <c r="N514" s="55">
        <f>AVERAGE('Historical Data Daily'!E505:E514)</f>
        <v>84.1549996</v>
      </c>
      <c r="O514" s="55">
        <f>STDEV('Historical Data Daily'!E505:E514)</f>
        <v>2.06901036</v>
      </c>
      <c r="P514" s="49">
        <f>('Historical Data Daily'!E514-P513)*'Historical Data Daily'!$S$13 + P513</f>
        <v>81.74814877</v>
      </c>
      <c r="Q514" s="49">
        <f>('Historical Data Daily'!F514-Q513)*'Historical Data Daily'!$S$12 + Q513</f>
        <v>83.77241081</v>
      </c>
      <c r="R514" s="49">
        <f t="shared" si="1"/>
        <v>2.024262042</v>
      </c>
      <c r="S514" s="49">
        <f>(R514-S513)*'Historical Data Daily'!$S$14 + S513</f>
        <v>1.158470389</v>
      </c>
      <c r="T514" s="49">
        <f t="shared" si="2"/>
        <v>0.8657916527</v>
      </c>
      <c r="U514" s="65">
        <f t="shared" si="3"/>
        <v>88.29302032</v>
      </c>
      <c r="V514" s="65">
        <f t="shared" si="4"/>
        <v>80.01697888</v>
      </c>
    </row>
    <row r="515">
      <c r="M515" s="116">
        <v>45044.0</v>
      </c>
      <c r="N515" s="55">
        <f>AVERAGE('Historical Data Daily'!E506:E515)</f>
        <v>84.6599999</v>
      </c>
      <c r="O515" s="55">
        <f>STDEV('Historical Data Daily'!E506:E515)</f>
        <v>2.217580654</v>
      </c>
      <c r="P515" s="49">
        <f>('Historical Data Daily'!E515-P514)*'Historical Data Daily'!$S$13 + P514</f>
        <v>82.17421182</v>
      </c>
      <c r="Q515" s="49">
        <f>('Historical Data Daily'!F515-Q514)*'Historical Data Daily'!$S$12 + Q514</f>
        <v>84.34588607</v>
      </c>
      <c r="R515" s="49">
        <f t="shared" si="1"/>
        <v>2.171674248</v>
      </c>
      <c r="S515" s="49">
        <f>(R515-S514)*'Historical Data Daily'!$S$14 + S514</f>
        <v>1.361111161</v>
      </c>
      <c r="T515" s="49">
        <f t="shared" si="2"/>
        <v>0.8105630869</v>
      </c>
      <c r="U515" s="65">
        <f t="shared" si="3"/>
        <v>89.09516121</v>
      </c>
      <c r="V515" s="65">
        <f t="shared" si="4"/>
        <v>80.22483859</v>
      </c>
    </row>
    <row r="516">
      <c r="M516" s="116">
        <v>45048.0</v>
      </c>
      <c r="N516" s="55">
        <f>AVERAGE('Historical Data Daily'!E507:E516)</f>
        <v>85.4500001</v>
      </c>
      <c r="O516" s="55">
        <f>STDEV('Historical Data Daily'!E507:E516)</f>
        <v>2.825085383</v>
      </c>
      <c r="P516" s="49">
        <f>('Historical Data Daily'!E516-P515)*'Historical Data Daily'!$S$13 + P515</f>
        <v>82.80945539</v>
      </c>
      <c r="Q516" s="49">
        <f>('Historical Data Daily'!F516-Q515)*'Historical Data Daily'!$S$12 + Q515</f>
        <v>85.33113437</v>
      </c>
      <c r="R516" s="49">
        <f t="shared" si="1"/>
        <v>2.521678976</v>
      </c>
      <c r="S516" s="49">
        <f>(R516-S515)*'Historical Data Daily'!$S$14 + S515</f>
        <v>1.593224724</v>
      </c>
      <c r="T516" s="49">
        <f t="shared" si="2"/>
        <v>0.9284542522</v>
      </c>
      <c r="U516" s="65">
        <f t="shared" si="3"/>
        <v>91.10017087</v>
      </c>
      <c r="V516" s="65">
        <f t="shared" si="4"/>
        <v>79.79982933</v>
      </c>
    </row>
    <row r="517">
      <c r="M517" s="116">
        <v>45049.0</v>
      </c>
      <c r="N517" s="55">
        <f>AVERAGE('Historical Data Daily'!E508:E517)</f>
        <v>86.6799996</v>
      </c>
      <c r="O517" s="55">
        <f>STDEV('Historical Data Daily'!E508:E517)</f>
        <v>3.369980973</v>
      </c>
      <c r="P517" s="49">
        <f>('Historical Data Daily'!E517-P516)*'Historical Data Daily'!$S$13 + P516</f>
        <v>83.59764366</v>
      </c>
      <c r="Q517" s="49">
        <f>('Historical Data Daily'!F517-Q516)*'Historical Data Daily'!$S$12 + Q516</f>
        <v>86.58019016</v>
      </c>
      <c r="R517" s="49">
        <f t="shared" si="1"/>
        <v>2.982546499</v>
      </c>
      <c r="S517" s="49">
        <f>(R517-S516)*'Historical Data Daily'!$S$14 + S516</f>
        <v>1.871089079</v>
      </c>
      <c r="T517" s="49">
        <f t="shared" si="2"/>
        <v>1.11145742</v>
      </c>
      <c r="U517" s="65">
        <f t="shared" si="3"/>
        <v>93.41996155</v>
      </c>
      <c r="V517" s="65">
        <f t="shared" si="4"/>
        <v>79.94003765</v>
      </c>
    </row>
    <row r="518">
      <c r="M518" s="116">
        <v>45050.0</v>
      </c>
      <c r="N518" s="55">
        <f>AVERAGE('Historical Data Daily'!E509:E518)</f>
        <v>87.8399994</v>
      </c>
      <c r="O518" s="55">
        <f>STDEV('Historical Data Daily'!E509:E518)</f>
        <v>4.276797476</v>
      </c>
      <c r="P518" s="49">
        <f>('Historical Data Daily'!E518-P517)*'Historical Data Daily'!$S$13 + P517</f>
        <v>84.4978182</v>
      </c>
      <c r="Q518" s="49">
        <f>('Historical Data Daily'!F518-Q517)*'Historical Data Daily'!$S$12 + Q517</f>
        <v>87.99093013</v>
      </c>
      <c r="R518" s="49">
        <f t="shared" si="1"/>
        <v>3.493111931</v>
      </c>
      <c r="S518" s="49">
        <f>(R518-S517)*'Historical Data Daily'!$S$14 + S517</f>
        <v>2.195493649</v>
      </c>
      <c r="T518" s="49">
        <f t="shared" si="2"/>
        <v>1.297618281</v>
      </c>
      <c r="U518" s="65">
        <f t="shared" si="3"/>
        <v>96.39359435</v>
      </c>
      <c r="V518" s="65">
        <f t="shared" si="4"/>
        <v>79.28640445</v>
      </c>
    </row>
    <row r="519">
      <c r="M519" s="116">
        <v>45051.0</v>
      </c>
      <c r="N519" s="55">
        <f>AVERAGE('Historical Data Daily'!E510:E519)</f>
        <v>88.6949989</v>
      </c>
      <c r="O519" s="55">
        <f>STDEV('Historical Data Daily'!E510:E519)</f>
        <v>4.143096424</v>
      </c>
      <c r="P519" s="49">
        <f>('Historical Data Daily'!E519-P518)*'Historical Data Daily'!$S$13 + P518</f>
        <v>85.04983145</v>
      </c>
      <c r="Q519" s="49">
        <f>('Historical Data Daily'!F519-Q518)*'Historical Data Daily'!$S$12 + Q518</f>
        <v>88.60001734</v>
      </c>
      <c r="R519" s="49">
        <f t="shared" si="1"/>
        <v>3.550185897</v>
      </c>
      <c r="S519" s="49">
        <f>(R519-S518)*'Historical Data Daily'!$S$14 + S518</f>
        <v>2.466432099</v>
      </c>
      <c r="T519" s="49">
        <f t="shared" si="2"/>
        <v>1.083753798</v>
      </c>
      <c r="U519" s="65">
        <f t="shared" si="3"/>
        <v>96.98119175</v>
      </c>
      <c r="V519" s="65">
        <f t="shared" si="4"/>
        <v>80.40880605</v>
      </c>
    </row>
    <row r="520">
      <c r="M520" s="116">
        <v>45054.0</v>
      </c>
      <c r="N520" s="55">
        <f>AVERAGE('Historical Data Daily'!E511:E520)</f>
        <v>89.6349991</v>
      </c>
      <c r="O520" s="55">
        <f>STDEV('Historical Data Daily'!E511:E520)</f>
        <v>3.892232515</v>
      </c>
      <c r="P520" s="49">
        <f>('Historical Data Daily'!E520-P519)*'Historical Data Daily'!$S$13 + P519</f>
        <v>85.63132556</v>
      </c>
      <c r="Q520" s="49">
        <f>('Historical Data Daily'!F520-Q519)*'Historical Data Daily'!$S$12 + Q519</f>
        <v>89.26155344</v>
      </c>
      <c r="R520" s="49">
        <f t="shared" si="1"/>
        <v>3.630227883</v>
      </c>
      <c r="S520" s="49">
        <f>(R520-S519)*'Historical Data Daily'!$S$14 + S519</f>
        <v>2.699191256</v>
      </c>
      <c r="T520" s="49">
        <f t="shared" si="2"/>
        <v>0.9310366273</v>
      </c>
      <c r="U520" s="65">
        <f t="shared" si="3"/>
        <v>97.41946413</v>
      </c>
      <c r="V520" s="65">
        <f t="shared" si="4"/>
        <v>81.85053407</v>
      </c>
    </row>
    <row r="521">
      <c r="M521" s="116">
        <v>45055.0</v>
      </c>
      <c r="N521" s="55">
        <f>AVERAGE('Historical Data Daily'!E512:E521)</f>
        <v>90.569999</v>
      </c>
      <c r="O521" s="55">
        <f>STDEV('Historical Data Daily'!E512:E521)</f>
        <v>3.445544461</v>
      </c>
      <c r="P521" s="49">
        <f>('Historical Data Daily'!E521-P520)*'Historical Data Daily'!$S$13 + P520</f>
        <v>86.19196789</v>
      </c>
      <c r="Q521" s="49">
        <f>('Historical Data Daily'!F521-Q520)*'Historical Data Daily'!$S$12 + Q520</f>
        <v>89.86746784</v>
      </c>
      <c r="R521" s="49">
        <f t="shared" si="1"/>
        <v>3.675499948</v>
      </c>
      <c r="S521" s="49">
        <f>(R521-S520)*'Historical Data Daily'!$S$14 + S520</f>
        <v>2.894452994</v>
      </c>
      <c r="T521" s="49">
        <f t="shared" si="2"/>
        <v>0.7810469534</v>
      </c>
      <c r="U521" s="65">
        <f t="shared" si="3"/>
        <v>97.46108792</v>
      </c>
      <c r="V521" s="65">
        <f t="shared" si="4"/>
        <v>83.67891008</v>
      </c>
    </row>
    <row r="522">
      <c r="M522" s="116">
        <v>45056.0</v>
      </c>
      <c r="N522" s="55">
        <f>AVERAGE('Historical Data Daily'!E513:E522)</f>
        <v>91.4299988</v>
      </c>
      <c r="O522" s="55">
        <f>STDEV('Historical Data Daily'!E513:E522)</f>
        <v>3.016731072</v>
      </c>
      <c r="P522" s="49">
        <f>('Historical Data Daily'!E522-P521)*'Historical Data Daily'!$S$13 + P521</f>
        <v>86.75922938</v>
      </c>
      <c r="Q522" s="49">
        <f>('Historical Data Daily'!F522-Q521)*'Historical Data Daily'!$S$12 + Q521</f>
        <v>90.48016478</v>
      </c>
      <c r="R522" s="49">
        <f t="shared" si="1"/>
        <v>3.720935406</v>
      </c>
      <c r="S522" s="49">
        <f>(R522-S521)*'Historical Data Daily'!$S$14 + S521</f>
        <v>3.059749477</v>
      </c>
      <c r="T522" s="49">
        <f t="shared" si="2"/>
        <v>0.6611859295</v>
      </c>
      <c r="U522" s="65">
        <f t="shared" si="3"/>
        <v>97.46346094</v>
      </c>
      <c r="V522" s="65">
        <f t="shared" si="4"/>
        <v>85.39653666</v>
      </c>
    </row>
    <row r="523">
      <c r="M523" s="116">
        <v>45057.0</v>
      </c>
      <c r="N523" s="55">
        <f>AVERAGE('Historical Data Daily'!E514:E523)</f>
        <v>92.6049988</v>
      </c>
      <c r="O523" s="55">
        <f>STDEV('Historical Data Daily'!E514:E523)</f>
        <v>3.735078096</v>
      </c>
      <c r="P523" s="49">
        <f>('Historical Data Daily'!E523-P522)*'Historical Data Daily'!$S$13 + P522</f>
        <v>87.72150868</v>
      </c>
      <c r="Q523" s="49">
        <f>('Historical Data Daily'!F523-Q522)*'Historical Data Daily'!$S$12 + Q522</f>
        <v>91.90629328</v>
      </c>
      <c r="R523" s="49">
        <f t="shared" si="1"/>
        <v>4.184784595</v>
      </c>
      <c r="S523" s="49">
        <f>(R523-S522)*'Historical Data Daily'!$S$14 + S522</f>
        <v>3.2847565</v>
      </c>
      <c r="T523" s="49">
        <f t="shared" si="2"/>
        <v>0.9000280951</v>
      </c>
      <c r="U523" s="65">
        <f t="shared" si="3"/>
        <v>100.075155</v>
      </c>
      <c r="V523" s="65">
        <f t="shared" si="4"/>
        <v>85.13484261</v>
      </c>
    </row>
    <row r="524">
      <c r="M524" s="116">
        <v>45058.0</v>
      </c>
      <c r="N524" s="55">
        <f>AVERAGE('Historical Data Daily'!E515:E524)</f>
        <v>94.6599991</v>
      </c>
      <c r="O524" s="55">
        <f>STDEV('Historical Data Daily'!E515:E524)</f>
        <v>5.50967864</v>
      </c>
      <c r="P524" s="49">
        <f>('Historical Data Daily'!E524-P523)*'Historical Data Daily'!$S$13 + P523</f>
        <v>89.18658211</v>
      </c>
      <c r="Q524" s="49">
        <f>('Historical Data Daily'!F524-Q523)*'Historical Data Daily'!$S$12 + Q523</f>
        <v>94.30532508</v>
      </c>
      <c r="R524" s="49">
        <f t="shared" si="1"/>
        <v>5.118742968</v>
      </c>
      <c r="S524" s="49">
        <f>(R524-S523)*'Historical Data Daily'!$S$14 + S523</f>
        <v>3.651553794</v>
      </c>
      <c r="T524" s="49">
        <f t="shared" si="2"/>
        <v>1.467189174</v>
      </c>
      <c r="U524" s="65">
        <f t="shared" si="3"/>
        <v>105.6793564</v>
      </c>
      <c r="V524" s="65">
        <f t="shared" si="4"/>
        <v>83.64064182</v>
      </c>
    </row>
    <row r="525">
      <c r="M525" s="116">
        <v>45061.0</v>
      </c>
      <c r="N525" s="55">
        <f>AVERAGE('Historical Data Daily'!E516:E525)</f>
        <v>96.4199989</v>
      </c>
      <c r="O525" s="55">
        <f>STDEV('Historical Data Daily'!E516:E525)</f>
        <v>5.773127647</v>
      </c>
      <c r="P525" s="49">
        <f>('Historical Data Daily'!E525-P524)*'Historical Data Daily'!$S$13 + P524</f>
        <v>90.36535366</v>
      </c>
      <c r="Q525" s="49">
        <f>('Historical Data Daily'!F525-Q524)*'Historical Data Daily'!$S$12 + Q524</f>
        <v>95.96604399</v>
      </c>
      <c r="R525" s="49">
        <f t="shared" si="1"/>
        <v>5.600690331</v>
      </c>
      <c r="S525" s="49">
        <f>(R525-S524)*'Historical Data Daily'!$S$14 + S524</f>
        <v>4.041381101</v>
      </c>
      <c r="T525" s="49">
        <f t="shared" si="2"/>
        <v>1.55930923</v>
      </c>
      <c r="U525" s="65">
        <f t="shared" si="3"/>
        <v>107.9662542</v>
      </c>
      <c r="V525" s="65">
        <f t="shared" si="4"/>
        <v>84.87374361</v>
      </c>
    </row>
    <row r="526">
      <c r="M526" s="116">
        <v>45062.0</v>
      </c>
      <c r="N526" s="55">
        <f>AVERAGE('Historical Data Daily'!E517:E526)</f>
        <v>97.9199989</v>
      </c>
      <c r="O526" s="55">
        <f>STDEV('Historical Data Daily'!E517:E526)</f>
        <v>6.076924098</v>
      </c>
      <c r="P526" s="49">
        <f>('Historical Data Daily'!E526-P525)*'Historical Data Daily'!$S$13 + P525</f>
        <v>91.50495709</v>
      </c>
      <c r="Q526" s="49">
        <f>('Historical Data Daily'!F526-Q525)*'Historical Data Daily'!$S$12 + Q525</f>
        <v>97.47126799</v>
      </c>
      <c r="R526" s="49">
        <f t="shared" si="1"/>
        <v>5.9663109</v>
      </c>
      <c r="S526" s="49">
        <f>(R526-S525)*'Historical Data Daily'!$S$14 + S525</f>
        <v>4.426367061</v>
      </c>
      <c r="T526" s="49">
        <f t="shared" si="2"/>
        <v>1.539943839</v>
      </c>
      <c r="U526" s="65">
        <f t="shared" si="3"/>
        <v>110.0738471</v>
      </c>
      <c r="V526" s="65">
        <f t="shared" si="4"/>
        <v>85.7661507</v>
      </c>
    </row>
    <row r="527">
      <c r="M527" s="116">
        <v>45063.0</v>
      </c>
      <c r="N527" s="55">
        <f>AVERAGE('Historical Data Daily'!E518:E527)</f>
        <v>99.3799995</v>
      </c>
      <c r="O527" s="55">
        <f>STDEV('Historical Data Daily'!E518:E527)</f>
        <v>6.613799606</v>
      </c>
      <c r="P527" s="49">
        <f>('Historical Data Daily'!E527-P526)*'Historical Data Daily'!$S$13 + P526</f>
        <v>92.73051605</v>
      </c>
      <c r="Q527" s="49">
        <f>('Historical Data Daily'!F527-Q526)*'Historical Data Daily'!$S$12 + Q526</f>
        <v>99.09876569</v>
      </c>
      <c r="R527" s="49">
        <f t="shared" si="1"/>
        <v>6.368249637</v>
      </c>
      <c r="S527" s="49">
        <f>(R527-S526)*'Historical Data Daily'!$S$14 + S526</f>
        <v>4.814743576</v>
      </c>
      <c r="T527" s="49">
        <f t="shared" si="2"/>
        <v>1.553506061</v>
      </c>
      <c r="U527" s="65">
        <f t="shared" si="3"/>
        <v>112.6075987</v>
      </c>
      <c r="V527" s="65">
        <f t="shared" si="4"/>
        <v>86.15240029</v>
      </c>
    </row>
    <row r="528">
      <c r="M528" s="116">
        <v>45064.0</v>
      </c>
      <c r="N528" s="55">
        <f>AVERAGE('Historical Data Daily'!E519:E528)</f>
        <v>100.6899993</v>
      </c>
      <c r="O528" s="55">
        <f>STDEV('Historical Data Daily'!E519:E528)</f>
        <v>7.094787503</v>
      </c>
      <c r="P528" s="49">
        <f>('Historical Data Daily'!E528-P527)*'Historical Data Daily'!$S$13 + P527</f>
        <v>93.92455175</v>
      </c>
      <c r="Q528" s="49">
        <f>('Historical Data Daily'!F528-Q527)*'Historical Data Daily'!$S$12 + Q527</f>
        <v>100.5989553</v>
      </c>
      <c r="R528" s="49">
        <f t="shared" si="1"/>
        <v>6.674403524</v>
      </c>
      <c r="S528" s="49">
        <f>(R528-S527)*'Historical Data Daily'!$S$14 + S527</f>
        <v>5.186675566</v>
      </c>
      <c r="T528" s="49">
        <f t="shared" si="2"/>
        <v>1.487727958</v>
      </c>
      <c r="U528" s="65">
        <f t="shared" si="3"/>
        <v>114.8795743</v>
      </c>
      <c r="V528" s="65">
        <f t="shared" si="4"/>
        <v>86.50042429</v>
      </c>
    </row>
    <row r="529">
      <c r="M529" s="116">
        <v>45065.0</v>
      </c>
      <c r="N529" s="55">
        <f>AVERAGE('Historical Data Daily'!E520:E529)</f>
        <v>102.0549994</v>
      </c>
      <c r="O529" s="55">
        <f>STDEV('Historical Data Daily'!E520:E529)</f>
        <v>6.515897497</v>
      </c>
      <c r="P529" s="49">
        <f>('Historical Data Daily'!E529-P528)*'Historical Data Daily'!$S$13 + P528</f>
        <v>94.78939962</v>
      </c>
      <c r="Q529" s="49">
        <f>('Historical Data Daily'!F529-Q528)*'Historical Data Daily'!$S$12 + Q528</f>
        <v>101.3683465</v>
      </c>
      <c r="R529" s="49">
        <f t="shared" si="1"/>
        <v>6.578946842</v>
      </c>
      <c r="S529" s="49">
        <f>(R529-S528)*'Historical Data Daily'!$S$14 + S528</f>
        <v>5.465129821</v>
      </c>
      <c r="T529" s="49">
        <f t="shared" si="2"/>
        <v>1.113817021</v>
      </c>
      <c r="U529" s="65">
        <f t="shared" si="3"/>
        <v>115.0867944</v>
      </c>
      <c r="V529" s="65">
        <f t="shared" si="4"/>
        <v>89.02320441</v>
      </c>
    </row>
    <row r="530">
      <c r="M530" s="116">
        <v>45068.0</v>
      </c>
      <c r="N530" s="55">
        <f>AVERAGE('Historical Data Daily'!E521:E530)</f>
        <v>103.3149992</v>
      </c>
      <c r="O530" s="55">
        <f>STDEV('Historical Data Daily'!E521:E530)</f>
        <v>5.718297518</v>
      </c>
      <c r="P530" s="49">
        <f>('Historical Data Daily'!E530-P529)*'Historical Data Daily'!$S$13 + P529</f>
        <v>95.58277743</v>
      </c>
      <c r="Q530" s="49">
        <f>('Historical Data Daily'!F530-Q529)*'Historical Data Daily'!$S$12 + Q529</f>
        <v>102.0039855</v>
      </c>
      <c r="R530" s="49">
        <f t="shared" si="1"/>
        <v>6.421208042</v>
      </c>
      <c r="S530" s="49">
        <f>(R530-S529)*'Historical Data Daily'!$S$14 + S529</f>
        <v>5.656345465</v>
      </c>
      <c r="T530" s="49">
        <f t="shared" si="2"/>
        <v>0.7648625767</v>
      </c>
      <c r="U530" s="65">
        <f t="shared" si="3"/>
        <v>114.7515942</v>
      </c>
      <c r="V530" s="65">
        <f t="shared" si="4"/>
        <v>91.87840416</v>
      </c>
    </row>
    <row r="531">
      <c r="M531" s="116">
        <v>45069.0</v>
      </c>
      <c r="N531" s="55">
        <f>AVERAGE('Historical Data Daily'!E522:E531)</f>
        <v>104.3999998</v>
      </c>
      <c r="O531" s="55">
        <f>STDEV('Historical Data Daily'!E522:E531)</f>
        <v>4.481381689</v>
      </c>
      <c r="P531" s="49">
        <f>('Historical Data Daily'!E531-P530)*'Historical Data Daily'!$S$13 + P530</f>
        <v>96.20997932</v>
      </c>
      <c r="Q531" s="49">
        <f>('Historical Data Daily'!F531-Q530)*'Historical Data Daily'!$S$12 + Q530</f>
        <v>102.3187574</v>
      </c>
      <c r="R531" s="49">
        <f t="shared" si="1"/>
        <v>6.108778075</v>
      </c>
      <c r="S531" s="49">
        <f>(R531-S530)*'Historical Data Daily'!$S$14 + S530</f>
        <v>5.746831987</v>
      </c>
      <c r="T531" s="49">
        <f t="shared" si="2"/>
        <v>0.3619460883</v>
      </c>
      <c r="U531" s="65">
        <f t="shared" si="3"/>
        <v>113.3627632</v>
      </c>
      <c r="V531" s="65">
        <f t="shared" si="4"/>
        <v>95.43723642</v>
      </c>
    </row>
    <row r="532">
      <c r="M532" s="116">
        <v>45070.0</v>
      </c>
      <c r="N532" s="55">
        <f>AVERAGE('Historical Data Daily'!E523:E532)</f>
        <v>105.2200003</v>
      </c>
      <c r="O532" s="55">
        <f>STDEV('Historical Data Daily'!E523:E532)</f>
        <v>2.753603203</v>
      </c>
      <c r="P532" s="49">
        <f>('Historical Data Daily'!E532-P531)*'Historical Data Daily'!$S$13 + P531</f>
        <v>96.64257367</v>
      </c>
      <c r="Q532" s="49">
        <f>('Historical Data Daily'!F532-Q531)*'Historical Data Daily'!$S$12 + Q531</f>
        <v>102.2774106</v>
      </c>
      <c r="R532" s="49">
        <f t="shared" si="1"/>
        <v>5.634836899</v>
      </c>
      <c r="S532" s="49">
        <f>(R532-S531)*'Historical Data Daily'!$S$14 + S531</f>
        <v>5.724432969</v>
      </c>
      <c r="T532" s="49">
        <f t="shared" si="2"/>
        <v>-0.08959607083</v>
      </c>
      <c r="U532" s="65">
        <f t="shared" si="3"/>
        <v>110.7272067</v>
      </c>
      <c r="V532" s="65">
        <f t="shared" si="4"/>
        <v>99.71279389</v>
      </c>
    </row>
    <row r="533">
      <c r="M533" s="116">
        <v>45071.0</v>
      </c>
      <c r="N533" s="55">
        <f>AVERAGE('Historical Data Daily'!E524:E533)</f>
        <v>105.4500006</v>
      </c>
      <c r="O533" s="55">
        <f>STDEV('Historical Data Daily'!E524:E533)</f>
        <v>2.305547744</v>
      </c>
      <c r="P533" s="49">
        <f>('Historical Data Daily'!E533-P532)*'Historical Data Daily'!$S$13 + P532</f>
        <v>97.04312399</v>
      </c>
      <c r="Q533" s="49">
        <f>('Historical Data Daily'!F533-Q532)*'Historical Data Daily'!$S$12 + Q532</f>
        <v>102.2424248</v>
      </c>
      <c r="R533" s="49">
        <f t="shared" si="1"/>
        <v>5.199300798</v>
      </c>
      <c r="S533" s="49">
        <f>(R533-S532)*'Historical Data Daily'!$S$14 + S532</f>
        <v>5.619406535</v>
      </c>
      <c r="T533" s="49">
        <f t="shared" si="2"/>
        <v>-0.4201057369</v>
      </c>
      <c r="U533" s="65">
        <f t="shared" si="3"/>
        <v>110.0610961</v>
      </c>
      <c r="V533" s="65">
        <f t="shared" si="4"/>
        <v>100.8389051</v>
      </c>
    </row>
    <row r="534">
      <c r="M534" s="116">
        <v>45072.0</v>
      </c>
      <c r="N534" s="55">
        <f>AVERAGE('Historical Data Daily'!E525:E534)</f>
        <v>104.8400008</v>
      </c>
      <c r="O534" s="55">
        <f>STDEV('Historical Data Daily'!E525:E534)</f>
        <v>2.50153169</v>
      </c>
      <c r="P534" s="49">
        <f>('Historical Data Daily'!E534-P533)*'Historical Data Daily'!$S$13 + P533</f>
        <v>97.36585569</v>
      </c>
      <c r="Q534" s="49">
        <f>('Historical Data Daily'!F534-Q533)*'Historical Data Daily'!$S$12 + Q533</f>
        <v>102.1128213</v>
      </c>
      <c r="R534" s="49">
        <f t="shared" si="1"/>
        <v>4.746965588</v>
      </c>
      <c r="S534" s="49">
        <f>(R534-S533)*'Historical Data Daily'!$S$14 + S533</f>
        <v>5.444918346</v>
      </c>
      <c r="T534" s="49">
        <f t="shared" si="2"/>
        <v>-0.6979527577</v>
      </c>
      <c r="U534" s="65">
        <f t="shared" si="3"/>
        <v>109.8430642</v>
      </c>
      <c r="V534" s="65">
        <f t="shared" si="4"/>
        <v>99.83693742</v>
      </c>
    </row>
    <row r="535">
      <c r="M535" s="116">
        <v>45075.0</v>
      </c>
      <c r="N535" s="55">
        <f>AVERAGE('Historical Data Daily'!E526:E535)</f>
        <v>104.4000007</v>
      </c>
      <c r="O535" s="55">
        <f>STDEV('Historical Data Daily'!E526:E535)</f>
        <v>2.817701569</v>
      </c>
      <c r="P535" s="49">
        <f>('Historical Data Daily'!E535-P534)*'Historical Data Daily'!$S$13 + P534</f>
        <v>97.61282912</v>
      </c>
      <c r="Q535" s="49">
        <f>('Historical Data Daily'!F535-Q534)*'Historical Data Daily'!$S$12 + Q534</f>
        <v>101.8954637</v>
      </c>
      <c r="R535" s="49">
        <f t="shared" si="1"/>
        <v>4.282634576</v>
      </c>
      <c r="S535" s="49">
        <f>(R535-S534)*'Historical Data Daily'!$S$14 + S534</f>
        <v>5.212461592</v>
      </c>
      <c r="T535" s="49">
        <f t="shared" si="2"/>
        <v>-0.9298270156</v>
      </c>
      <c r="U535" s="65">
        <f t="shared" si="3"/>
        <v>110.0354038</v>
      </c>
      <c r="V535" s="65">
        <f t="shared" si="4"/>
        <v>98.76459756</v>
      </c>
    </row>
    <row r="536">
      <c r="M536" s="116">
        <v>45076.0</v>
      </c>
      <c r="N536" s="55">
        <f>AVERAGE('Historical Data Daily'!E527:E536)</f>
        <v>103.8250007</v>
      </c>
      <c r="O536" s="55">
        <f>STDEV('Historical Data Daily'!E527:E536)</f>
        <v>3.085562028</v>
      </c>
      <c r="P536" s="49">
        <f>('Historical Data Daily'!E536-P535)*'Historical Data Daily'!$S$13 + P535</f>
        <v>97.7896566</v>
      </c>
      <c r="Q536" s="49">
        <f>('Historical Data Daily'!F536-Q535)*'Historical Data Daily'!$S$12 + Q535</f>
        <v>101.6038539</v>
      </c>
      <c r="R536" s="49">
        <f t="shared" si="1"/>
        <v>3.814197304</v>
      </c>
      <c r="S536" s="49">
        <f>(R536-S535)*'Historical Data Daily'!$S$14 + S535</f>
        <v>4.932808734</v>
      </c>
      <c r="T536" s="49">
        <f t="shared" si="2"/>
        <v>-1.11861143</v>
      </c>
      <c r="U536" s="65">
        <f t="shared" si="3"/>
        <v>109.9961248</v>
      </c>
      <c r="V536" s="65">
        <f t="shared" si="4"/>
        <v>97.65387664</v>
      </c>
    </row>
    <row r="537">
      <c r="M537" s="116">
        <v>45077.0</v>
      </c>
      <c r="N537" s="55">
        <f>AVERAGE('Historical Data Daily'!E528:E537)</f>
        <v>102.9100006</v>
      </c>
      <c r="O537" s="55">
        <f>STDEV('Historical Data Daily'!E528:E537)</f>
        <v>3.049935394</v>
      </c>
      <c r="P537" s="49">
        <f>('Historical Data Daily'!E537-P536)*'Historical Data Daily'!$S$13 + P536</f>
        <v>97.8719044</v>
      </c>
      <c r="Q537" s="49">
        <f>('Historical Data Daily'!F537-Q536)*'Historical Data Daily'!$S$12 + Q536</f>
        <v>101.1878767</v>
      </c>
      <c r="R537" s="49">
        <f t="shared" si="1"/>
        <v>3.315972281</v>
      </c>
      <c r="S537" s="49">
        <f>(R537-S536)*'Historical Data Daily'!$S$14 + S536</f>
        <v>4.609441444</v>
      </c>
      <c r="T537" s="49">
        <f t="shared" si="2"/>
        <v>-1.293469163</v>
      </c>
      <c r="U537" s="65">
        <f t="shared" si="3"/>
        <v>109.0098714</v>
      </c>
      <c r="V537" s="65">
        <f t="shared" si="4"/>
        <v>96.81012981</v>
      </c>
    </row>
    <row r="538">
      <c r="M538" s="116">
        <v>45078.0</v>
      </c>
      <c r="N538" s="55">
        <f>AVERAGE('Historical Data Daily'!E529:E538)</f>
        <v>102.0250008</v>
      </c>
      <c r="O538" s="55">
        <f>STDEV('Historical Data Daily'!E529:E538)</f>
        <v>2.335028934</v>
      </c>
      <c r="P538" s="49">
        <f>('Historical Data Daily'!E538-P537)*'Historical Data Daily'!$S$13 + P537</f>
        <v>98.02954111</v>
      </c>
      <c r="Q538" s="49">
        <f>('Historical Data Daily'!F538-Q537)*'Historical Data Daily'!$S$12 + Q537</f>
        <v>101.0051264</v>
      </c>
      <c r="R538" s="49">
        <f t="shared" si="1"/>
        <v>2.975585311</v>
      </c>
      <c r="S538" s="49">
        <f>(R538-S537)*'Historical Data Daily'!$S$14 + S537</f>
        <v>4.282670217</v>
      </c>
      <c r="T538" s="49">
        <f t="shared" si="2"/>
        <v>-1.307084906</v>
      </c>
      <c r="U538" s="65">
        <f t="shared" si="3"/>
        <v>106.6950587</v>
      </c>
      <c r="V538" s="65">
        <f t="shared" si="4"/>
        <v>97.35494293</v>
      </c>
    </row>
    <row r="539">
      <c r="M539" s="116">
        <v>45079.0</v>
      </c>
      <c r="N539" s="55">
        <f>AVERAGE('Historical Data Daily'!E530:E539)</f>
        <v>102.0050012</v>
      </c>
      <c r="O539" s="55">
        <f>STDEV('Historical Data Daily'!E530:E539)</f>
        <v>2.301624291</v>
      </c>
      <c r="P539" s="49">
        <f>('Historical Data Daily'!E539-P538)*'Historical Data Daily'!$S$13 + P538</f>
        <v>98.57550118</v>
      </c>
      <c r="Q539" s="49">
        <f>('Historical Data Daily'!F539-Q538)*'Historical Data Daily'!$S$12 + Q538</f>
        <v>101.6812611</v>
      </c>
      <c r="R539" s="49">
        <f t="shared" si="1"/>
        <v>3.105759949</v>
      </c>
      <c r="S539" s="49">
        <f>(R539-S538)*'Historical Data Daily'!$S$14 + S538</f>
        <v>4.047288163</v>
      </c>
      <c r="T539" s="49">
        <f t="shared" si="2"/>
        <v>-0.9415282143</v>
      </c>
      <c r="U539" s="65">
        <f t="shared" si="3"/>
        <v>106.6082498</v>
      </c>
      <c r="V539" s="65">
        <f t="shared" si="4"/>
        <v>97.40175262</v>
      </c>
    </row>
    <row r="540">
      <c r="M540" s="116">
        <v>45082.0</v>
      </c>
      <c r="N540" s="55">
        <f>AVERAGE('Historical Data Daily'!E531:E540)</f>
        <v>101.8700014</v>
      </c>
      <c r="O540" s="55">
        <f>STDEV('Historical Data Daily'!E531:E540)</f>
        <v>2.105047683</v>
      </c>
      <c r="P540" s="49">
        <f>('Historical Data Daily'!E540-P539)*'Historical Data Daily'!$S$13 + P539</f>
        <v>98.98842717</v>
      </c>
      <c r="Q540" s="49">
        <f>('Historical Data Daily'!F540-Q539)*'Historical Data Daily'!$S$12 + Q539</f>
        <v>102.0610674</v>
      </c>
      <c r="R540" s="49">
        <f t="shared" si="1"/>
        <v>3.07264025</v>
      </c>
      <c r="S540" s="49">
        <f>(R540-S539)*'Historical Data Daily'!$S$14 + S539</f>
        <v>3.852358581</v>
      </c>
      <c r="T540" s="49">
        <f t="shared" si="2"/>
        <v>-0.7797183305</v>
      </c>
      <c r="U540" s="65">
        <f t="shared" si="3"/>
        <v>106.0800968</v>
      </c>
      <c r="V540" s="65">
        <f t="shared" si="4"/>
        <v>97.65990603</v>
      </c>
    </row>
    <row r="541">
      <c r="M541" s="116">
        <v>45083.0</v>
      </c>
      <c r="N541" s="55">
        <f>AVERAGE('Historical Data Daily'!E532:E541)</f>
        <v>102.1200014</v>
      </c>
      <c r="O541" s="55">
        <f>STDEV('Historical Data Daily'!E532:E541)</f>
        <v>2.503465148</v>
      </c>
      <c r="P541" s="49">
        <f>('Historical Data Daily'!E541-P540)*'Historical Data Daily'!$S$13 + P540</f>
        <v>99.54854389</v>
      </c>
      <c r="Q541" s="49">
        <f>('Historical Data Daily'!F541-Q540)*'Historical Data Daily'!$S$12 + Q540</f>
        <v>102.7516729</v>
      </c>
      <c r="R541" s="49">
        <f t="shared" si="1"/>
        <v>3.203128996</v>
      </c>
      <c r="S541" s="49">
        <f>(R541-S540)*'Historical Data Daily'!$S$14 + S540</f>
        <v>3.722512664</v>
      </c>
      <c r="T541" s="49">
        <f t="shared" si="2"/>
        <v>-0.5193836677</v>
      </c>
      <c r="U541" s="65">
        <f t="shared" si="3"/>
        <v>107.1269317</v>
      </c>
      <c r="V541" s="65">
        <f t="shared" si="4"/>
        <v>97.1130711</v>
      </c>
    </row>
    <row r="542">
      <c r="M542" s="116">
        <v>45084.0</v>
      </c>
      <c r="N542" s="55">
        <f>AVERAGE('Historical Data Daily'!E533:E542)</f>
        <v>102.4000009</v>
      </c>
      <c r="O542" s="55">
        <f>STDEV('Historical Data Daily'!E533:E542)</f>
        <v>2.647221273</v>
      </c>
      <c r="P542" s="49">
        <f>('Historical Data Daily'!E542-P541)*'Historical Data Daily'!$S$13 + P541</f>
        <v>99.9412442</v>
      </c>
      <c r="Q542" s="49">
        <f>('Historical Data Daily'!F542-Q541)*'Historical Data Daily'!$S$12 + Q541</f>
        <v>103.0744921</v>
      </c>
      <c r="R542" s="49">
        <f t="shared" si="1"/>
        <v>3.13324794</v>
      </c>
      <c r="S542" s="49">
        <f>(R542-S541)*'Historical Data Daily'!$S$14 + S541</f>
        <v>3.604659719</v>
      </c>
      <c r="T542" s="49">
        <f t="shared" si="2"/>
        <v>-0.4714117794</v>
      </c>
      <c r="U542" s="65">
        <f t="shared" si="3"/>
        <v>107.6944434</v>
      </c>
      <c r="V542" s="65">
        <f t="shared" si="4"/>
        <v>97.10555835</v>
      </c>
    </row>
    <row r="543">
      <c r="M543" s="116">
        <v>45085.0</v>
      </c>
      <c r="N543" s="55">
        <f>AVERAGE('Historical Data Daily'!E534:E543)</f>
        <v>102.4150003</v>
      </c>
      <c r="O543" s="55">
        <f>STDEV('Historical Data Daily'!E534:E543)</f>
        <v>2.645442148</v>
      </c>
      <c r="P543" s="49">
        <f>('Historical Data Daily'!E543-P542)*'Historical Data Daily'!$S$13 + P542</f>
        <v>100.1085592</v>
      </c>
      <c r="Q543" s="49">
        <f>('Historical Data Daily'!F543-Q542)*'Historical Data Daily'!$S$12 + Q542</f>
        <v>102.9399544</v>
      </c>
      <c r="R543" s="49">
        <f t="shared" si="1"/>
        <v>2.831395204</v>
      </c>
      <c r="S543" s="49">
        <f>(R543-S542)*'Historical Data Daily'!$S$14 + S542</f>
        <v>3.450006816</v>
      </c>
      <c r="T543" s="49">
        <f t="shared" si="2"/>
        <v>-0.6186116122</v>
      </c>
      <c r="U543" s="65">
        <f t="shared" si="3"/>
        <v>107.7058846</v>
      </c>
      <c r="V543" s="65">
        <f t="shared" si="4"/>
        <v>97.124116</v>
      </c>
    </row>
    <row r="544">
      <c r="M544" s="116">
        <v>45086.0</v>
      </c>
      <c r="N544" s="55">
        <f>AVERAGE('Historical Data Daily'!E535:E544)</f>
        <v>102.5000001</v>
      </c>
      <c r="O544" s="55">
        <f>STDEV('Historical Data Daily'!E535:E544)</f>
        <v>2.622764261</v>
      </c>
      <c r="P544" s="49">
        <f>('Historical Data Daily'!E544-P543)*'Historical Data Daily'!$S$13 + P543</f>
        <v>100.2671845</v>
      </c>
      <c r="Q544" s="49">
        <f>('Historical Data Daily'!F544-Q543)*'Historical Data Daily'!$S$12 + Q543</f>
        <v>102.8338076</v>
      </c>
      <c r="R544" s="49">
        <f t="shared" si="1"/>
        <v>2.566623126</v>
      </c>
      <c r="S544" s="49">
        <f>(R544-S543)*'Historical Data Daily'!$S$14 + S543</f>
        <v>3.273330078</v>
      </c>
      <c r="T544" s="49">
        <f t="shared" si="2"/>
        <v>-0.7067069518</v>
      </c>
      <c r="U544" s="65">
        <f t="shared" si="3"/>
        <v>107.7455286</v>
      </c>
      <c r="V544" s="65">
        <f t="shared" si="4"/>
        <v>97.25447158</v>
      </c>
    </row>
    <row r="545">
      <c r="M545" s="116">
        <v>45089.0</v>
      </c>
      <c r="N545" s="55">
        <f>AVERAGE('Historical Data Daily'!E536:E545)</f>
        <v>103.0150002</v>
      </c>
      <c r="O545" s="55">
        <f>STDEV('Historical Data Daily'!E536:E545)</f>
        <v>2.733338517</v>
      </c>
      <c r="P545" s="49">
        <f>('Historical Data Daily'!E545-P544)*'Historical Data Daily'!$S$13 + P544</f>
        <v>100.6807262</v>
      </c>
      <c r="Q545" s="49">
        <f>('Historical Data Daily'!F545-Q544)*'Historical Data Daily'!$S$12 + Q544</f>
        <v>103.2978369</v>
      </c>
      <c r="R545" s="49">
        <f t="shared" si="1"/>
        <v>2.617110677</v>
      </c>
      <c r="S545" s="49">
        <f>(R545-S544)*'Historical Data Daily'!$S$14 + S544</f>
        <v>3.142086198</v>
      </c>
      <c r="T545" s="49">
        <f t="shared" si="2"/>
        <v>-0.5249755211</v>
      </c>
      <c r="U545" s="65">
        <f t="shared" si="3"/>
        <v>108.4816772</v>
      </c>
      <c r="V545" s="65">
        <f t="shared" si="4"/>
        <v>97.54832317</v>
      </c>
    </row>
    <row r="546">
      <c r="M546" s="116">
        <v>45090.0</v>
      </c>
      <c r="N546" s="55">
        <f>AVERAGE('Historical Data Daily'!E537:E546)</f>
        <v>103.4099999</v>
      </c>
      <c r="O546" s="55">
        <f>STDEV('Historical Data Daily'!E537:E546)</f>
        <v>2.526833772</v>
      </c>
      <c r="P546" s="49">
        <f>('Historical Data Daily'!E546-P545)*'Historical Data Daily'!$S$13 + P545</f>
        <v>100.9228944</v>
      </c>
      <c r="Q546" s="49">
        <f>('Historical Data Daily'!F546-Q545)*'Historical Data Daily'!$S$12 + Q545</f>
        <v>103.3981692</v>
      </c>
      <c r="R546" s="49">
        <f t="shared" si="1"/>
        <v>2.475274795</v>
      </c>
      <c r="S546" s="49">
        <f>(R546-S545)*'Historical Data Daily'!$S$14 + S545</f>
        <v>3.008723917</v>
      </c>
      <c r="T546" s="49">
        <f t="shared" si="2"/>
        <v>-0.533449122</v>
      </c>
      <c r="U546" s="65">
        <f t="shared" si="3"/>
        <v>108.4636674</v>
      </c>
      <c r="V546" s="65">
        <f t="shared" si="4"/>
        <v>98.35633236</v>
      </c>
    </row>
    <row r="547">
      <c r="M547" s="116">
        <v>45091.0</v>
      </c>
      <c r="N547" s="55">
        <f>AVERAGE('Historical Data Daily'!E538:E547)</f>
        <v>104.2099999</v>
      </c>
      <c r="O547" s="55">
        <f>STDEV('Historical Data Daily'!E538:E547)</f>
        <v>2.183372361</v>
      </c>
      <c r="P547" s="49">
        <f>('Historical Data Daily'!E547-P546)*'Historical Data Daily'!$S$13 + P546</f>
        <v>101.3656431</v>
      </c>
      <c r="Q547" s="49">
        <f>('Historical Data Daily'!F547-Q546)*'Historical Data Daily'!$S$12 + Q546</f>
        <v>103.9369127</v>
      </c>
      <c r="R547" s="49">
        <f t="shared" si="1"/>
        <v>2.571269591</v>
      </c>
      <c r="S547" s="49">
        <f>(R547-S546)*'Historical Data Daily'!$S$14 + S546</f>
        <v>2.921233052</v>
      </c>
      <c r="T547" s="49">
        <f t="shared" si="2"/>
        <v>-0.3499634606</v>
      </c>
      <c r="U547" s="65">
        <f t="shared" si="3"/>
        <v>108.5767446</v>
      </c>
      <c r="V547" s="65">
        <f t="shared" si="4"/>
        <v>99.84325518</v>
      </c>
    </row>
    <row r="548">
      <c r="M548" s="116">
        <v>45092.0</v>
      </c>
      <c r="N548" s="55">
        <f>AVERAGE('Historical Data Daily'!E539:E548)</f>
        <v>104.9900002</v>
      </c>
      <c r="O548" s="55">
        <f>STDEV('Historical Data Daily'!E539:E548)</f>
        <v>1.885148159</v>
      </c>
      <c r="P548" s="49">
        <f>('Historical Data Daily'!E548-P547)*'Historical Data Daily'!$S$13 + P547</f>
        <v>101.8422624</v>
      </c>
      <c r="Q548" s="49">
        <f>('Historical Data Daily'!F548-Q547)*'Historical Data Daily'!$S$12 + Q547</f>
        <v>104.5312343</v>
      </c>
      <c r="R548" s="49">
        <f t="shared" si="1"/>
        <v>2.688971924</v>
      </c>
      <c r="S548" s="49">
        <f>(R548-S547)*'Historical Data Daily'!$S$14 + S547</f>
        <v>2.874780826</v>
      </c>
      <c r="T548" s="49">
        <f t="shared" si="2"/>
        <v>-0.1858089028</v>
      </c>
      <c r="U548" s="65">
        <f t="shared" si="3"/>
        <v>108.7602965</v>
      </c>
      <c r="V548" s="65">
        <f t="shared" si="4"/>
        <v>101.2197039</v>
      </c>
    </row>
    <row r="549">
      <c r="M549" s="116">
        <v>45093.0</v>
      </c>
      <c r="N549" s="55">
        <f>AVERAGE('Historical Data Daily'!E540:E549)</f>
        <v>105.6800003</v>
      </c>
      <c r="O549" s="55">
        <f>STDEV('Historical Data Daily'!E540:E549)</f>
        <v>2.990560897</v>
      </c>
      <c r="P549" s="49">
        <f>('Historical Data Daily'!E549-P548)*'Historical Data Daily'!$S$13 + P548</f>
        <v>102.6169098</v>
      </c>
      <c r="Q549" s="49">
        <f>('Historical Data Daily'!F549-Q548)*'Historical Data Daily'!$S$12 + Q548</f>
        <v>105.7264295</v>
      </c>
      <c r="R549" s="49">
        <f t="shared" si="1"/>
        <v>3.109519655</v>
      </c>
      <c r="S549" s="49">
        <f>(R549-S548)*'Historical Data Daily'!$S$14 + S548</f>
        <v>2.921728592</v>
      </c>
      <c r="T549" s="49">
        <f t="shared" si="2"/>
        <v>0.1877910627</v>
      </c>
      <c r="U549" s="65">
        <f t="shared" si="3"/>
        <v>111.6611221</v>
      </c>
      <c r="V549" s="65">
        <f t="shared" si="4"/>
        <v>99.69887851</v>
      </c>
    </row>
    <row r="550">
      <c r="M550" s="116">
        <v>45096.0</v>
      </c>
      <c r="N550" s="55">
        <f>AVERAGE('Historical Data Daily'!E541:E550)</f>
        <v>106.4150001</v>
      </c>
      <c r="O550" s="55">
        <f>STDEV('Historical Data Daily'!E541:E550)</f>
        <v>3.441904269</v>
      </c>
      <c r="P550" s="49">
        <f>('Historical Data Daily'!E550-P549)*'Historical Data Daily'!$S$13 + P549</f>
        <v>103.2749165</v>
      </c>
      <c r="Q550" s="49">
        <f>('Historical Data Daily'!F550-Q549)*'Historical Data Daily'!$S$12 + Q549</f>
        <v>106.6146711</v>
      </c>
      <c r="R550" s="49">
        <f t="shared" si="1"/>
        <v>3.339754593</v>
      </c>
      <c r="S550" s="49">
        <f>(R550-S549)*'Historical Data Daily'!$S$14 + S549</f>
        <v>3.005333792</v>
      </c>
      <c r="T550" s="49">
        <f t="shared" si="2"/>
        <v>0.334420801</v>
      </c>
      <c r="U550" s="65">
        <f t="shared" si="3"/>
        <v>113.2988086</v>
      </c>
      <c r="V550" s="65">
        <f t="shared" si="4"/>
        <v>99.53119156</v>
      </c>
    </row>
    <row r="551">
      <c r="M551" s="116">
        <v>45097.0</v>
      </c>
      <c r="N551" s="55">
        <f>AVERAGE('Historical Data Daily'!E542:E551)</f>
        <v>107.25</v>
      </c>
      <c r="O551" s="55">
        <f>STDEV('Historical Data Daily'!E542:E551)</f>
        <v>4.366859132</v>
      </c>
      <c r="P551" s="49">
        <f>('Historical Data Daily'!E551-P550)*'Historical Data Daily'!$S$13 + P550</f>
        <v>104.136034</v>
      </c>
      <c r="Q551" s="49">
        <f>('Historical Data Daily'!F551-Q550)*'Historical Data Daily'!$S$12 + Q550</f>
        <v>107.8893374</v>
      </c>
      <c r="R551" s="49">
        <f t="shared" si="1"/>
        <v>3.753303442</v>
      </c>
      <c r="S551" s="49">
        <f>(R551-S550)*'Historical Data Daily'!$S$14 + S550</f>
        <v>3.154927722</v>
      </c>
      <c r="T551" s="49">
        <f t="shared" si="2"/>
        <v>0.5983757195</v>
      </c>
      <c r="U551" s="65">
        <f t="shared" si="3"/>
        <v>115.9837183</v>
      </c>
      <c r="V551" s="65">
        <f t="shared" si="4"/>
        <v>98.51628174</v>
      </c>
    </row>
    <row r="552">
      <c r="M552" s="116">
        <v>45098.0</v>
      </c>
      <c r="N552" s="55">
        <f>AVERAGE('Historical Data Daily'!E543:E552)</f>
        <v>108.1700005</v>
      </c>
      <c r="O552" s="55">
        <f>STDEV('Historical Data Daily'!E543:E552)</f>
        <v>4.756763023</v>
      </c>
      <c r="P552" s="49">
        <f>('Historical Data Daily'!E552-P551)*'Historical Data Daily'!$S$13 + P551</f>
        <v>104.870402</v>
      </c>
      <c r="Q552" s="49">
        <f>('Historical Data Daily'!F552-Q551)*'Historical Data Daily'!$S$12 + Q551</f>
        <v>108.8371321</v>
      </c>
      <c r="R552" s="49">
        <f t="shared" si="1"/>
        <v>3.966730073</v>
      </c>
      <c r="S552" s="49">
        <f>(R552-S551)*'Historical Data Daily'!$S$14 + S551</f>
        <v>3.317288192</v>
      </c>
      <c r="T552" s="49">
        <f t="shared" si="2"/>
        <v>0.6494418804</v>
      </c>
      <c r="U552" s="65">
        <f t="shared" si="3"/>
        <v>117.6835265</v>
      </c>
      <c r="V552" s="65">
        <f t="shared" si="4"/>
        <v>98.65647445</v>
      </c>
    </row>
    <row r="553">
      <c r="M553" s="116">
        <v>45099.0</v>
      </c>
      <c r="N553" s="55">
        <f>AVERAGE('Historical Data Daily'!E544:E553)</f>
        <v>109.1750008</v>
      </c>
      <c r="O553" s="55">
        <f>STDEV('Historical Data Daily'!E544:E553)</f>
        <v>4.403866334</v>
      </c>
      <c r="P553" s="49">
        <f>('Historical Data Daily'!E553-P552)*'Historical Data Daily'!$S$13 + P552</f>
        <v>105.4170389</v>
      </c>
      <c r="Q553" s="49">
        <f>('Historical Data Daily'!F553-Q552)*'Historical Data Daily'!$S$12 + Q552</f>
        <v>109.3621887</v>
      </c>
      <c r="R553" s="49">
        <f t="shared" si="1"/>
        <v>3.945149786</v>
      </c>
      <c r="S553" s="49">
        <f>(R553-S552)*'Historical Data Daily'!$S$14 + S552</f>
        <v>3.442860511</v>
      </c>
      <c r="T553" s="49">
        <f t="shared" si="2"/>
        <v>0.5022892747</v>
      </c>
      <c r="U553" s="65">
        <f t="shared" si="3"/>
        <v>117.9827335</v>
      </c>
      <c r="V553" s="65">
        <f t="shared" si="4"/>
        <v>100.3672681</v>
      </c>
    </row>
    <row r="554">
      <c r="M554" s="116">
        <v>45100.0</v>
      </c>
      <c r="N554" s="55">
        <f>AVERAGE('Historical Data Daily'!E545:E554)</f>
        <v>110.990001</v>
      </c>
      <c r="O554" s="55">
        <f>STDEV('Historical Data Daily'!E545:E554)</f>
        <v>4.940187882</v>
      </c>
      <c r="P554" s="49">
        <f>('Historical Data Daily'!E554-P553)*'Historical Data Daily'!$S$13 + P553</f>
        <v>106.526888</v>
      </c>
      <c r="Q554" s="49">
        <f>('Historical Data Daily'!F554-Q553)*'Historical Data Daily'!$S$12 + Q553</f>
        <v>111.0603138</v>
      </c>
      <c r="R554" s="49">
        <f t="shared" si="1"/>
        <v>4.533425791</v>
      </c>
      <c r="S554" s="49">
        <f>(R554-S553)*'Historical Data Daily'!$S$14 + S553</f>
        <v>3.660973567</v>
      </c>
      <c r="T554" s="49">
        <f t="shared" si="2"/>
        <v>0.8724522242</v>
      </c>
      <c r="U554" s="65">
        <f t="shared" si="3"/>
        <v>120.8703768</v>
      </c>
      <c r="V554" s="65">
        <f t="shared" si="4"/>
        <v>101.1096252</v>
      </c>
    </row>
    <row r="555">
      <c r="M555" s="116">
        <v>45103.0</v>
      </c>
      <c r="N555" s="55">
        <f>AVERAGE('Historical Data Daily'!E546:E555)</f>
        <v>114.1750009</v>
      </c>
      <c r="O555" s="55">
        <f>STDEV('Historical Data Daily'!E546:E555)</f>
        <v>9.458747384</v>
      </c>
      <c r="P555" s="49">
        <f>('Historical Data Daily'!E555-P554)*'Historical Data Daily'!$S$13 + P554</f>
        <v>108.8360072</v>
      </c>
      <c r="Q555" s="49">
        <f>('Historical Data Daily'!F555-Q554)*'Historical Data Daily'!$S$12 + Q554</f>
        <v>115.1587266</v>
      </c>
      <c r="R555" s="49">
        <f t="shared" si="1"/>
        <v>6.322719405</v>
      </c>
      <c r="S555" s="49">
        <f>(R555-S554)*'Historical Data Daily'!$S$14 + S554</f>
        <v>4.193322735</v>
      </c>
      <c r="T555" s="49">
        <f t="shared" si="2"/>
        <v>2.12939667</v>
      </c>
      <c r="U555" s="65">
        <f t="shared" si="3"/>
        <v>133.0924957</v>
      </c>
      <c r="V555" s="65">
        <f t="shared" si="4"/>
        <v>95.25750613</v>
      </c>
    </row>
    <row r="556">
      <c r="M556" s="116">
        <v>45104.0</v>
      </c>
      <c r="N556" s="55">
        <f>AVERAGE('Historical Data Daily'!E547:E556)</f>
        <v>117.6000009</v>
      </c>
      <c r="O556" s="55">
        <f>STDEV('Historical Data Daily'!E547:E556)</f>
        <v>11.35563786</v>
      </c>
      <c r="P556" s="49">
        <f>('Historical Data Daily'!E556-P555)*'Historical Data Daily'!$S$13 + P555</f>
        <v>111.0111176</v>
      </c>
      <c r="Q556" s="49">
        <f>('Historical Data Daily'!F556-Q555)*'Historical Data Daily'!$S$12 + Q555</f>
        <v>118.7035374</v>
      </c>
      <c r="R556" s="49">
        <f t="shared" si="1"/>
        <v>7.692419878</v>
      </c>
      <c r="S556" s="49">
        <f>(R556-S555)*'Historical Data Daily'!$S$14 + S555</f>
        <v>4.893142163</v>
      </c>
      <c r="T556" s="49">
        <f t="shared" si="2"/>
        <v>2.799277715</v>
      </c>
      <c r="U556" s="65">
        <f t="shared" si="3"/>
        <v>140.3112766</v>
      </c>
      <c r="V556" s="65">
        <f t="shared" si="4"/>
        <v>94.88872517</v>
      </c>
    </row>
    <row r="557">
      <c r="M557" s="116">
        <v>45105.0</v>
      </c>
      <c r="N557" s="55">
        <f>AVERAGE('Historical Data Daily'!E548:E557)</f>
        <v>120.9300004</v>
      </c>
      <c r="O557" s="55">
        <f>STDEV('Historical Data Daily'!E548:E557)</f>
        <v>12.67515278</v>
      </c>
      <c r="P557" s="49">
        <f>('Historical Data Daily'!E557-P556)*'Historical Data Daily'!$S$13 + P556</f>
        <v>113.1732568</v>
      </c>
      <c r="Q557" s="49">
        <f>('Historical Data Daily'!F557-Q556)*'Historical Data Daily'!$S$12 + Q556</f>
        <v>122.0106851</v>
      </c>
      <c r="R557" s="49">
        <f t="shared" si="1"/>
        <v>8.837428284</v>
      </c>
      <c r="S557" s="49">
        <f>(R557-S556)*'Historical Data Daily'!$S$14 + S556</f>
        <v>5.681999387</v>
      </c>
      <c r="T557" s="49">
        <f t="shared" si="2"/>
        <v>3.155428897</v>
      </c>
      <c r="U557" s="65">
        <f t="shared" si="3"/>
        <v>146.280306</v>
      </c>
      <c r="V557" s="65">
        <f t="shared" si="4"/>
        <v>95.57969484</v>
      </c>
    </row>
    <row r="558">
      <c r="M558" s="116">
        <v>45107.0</v>
      </c>
      <c r="N558" s="55">
        <f>AVERAGE('Historical Data Daily'!E549:E558)</f>
        <v>124.8500001</v>
      </c>
      <c r="O558" s="55">
        <f>STDEV('Historical Data Daily'!E549:E558)</f>
        <v>14.14024812</v>
      </c>
      <c r="P558" s="49">
        <f>('Historical Data Daily'!E558-P557)*'Historical Data Daily'!$S$13 + P557</f>
        <v>115.6789415</v>
      </c>
      <c r="Q558" s="49">
        <f>('Historical Data Daily'!F558-Q557)*'Historical Data Daily'!$S$12 + Q557</f>
        <v>125.8551951</v>
      </c>
      <c r="R558" s="49">
        <f t="shared" si="1"/>
        <v>10.17625359</v>
      </c>
      <c r="S558" s="49">
        <f>(R558-S557)*'Historical Data Daily'!$S$14 + S557</f>
        <v>6.580850228</v>
      </c>
      <c r="T558" s="49">
        <f t="shared" si="2"/>
        <v>3.595403363</v>
      </c>
      <c r="U558" s="65">
        <f t="shared" si="3"/>
        <v>153.1304963</v>
      </c>
      <c r="V558" s="65">
        <f t="shared" si="4"/>
        <v>96.56950385</v>
      </c>
    </row>
    <row r="559">
      <c r="M559" s="116">
        <v>45110.0</v>
      </c>
      <c r="N559" s="55">
        <f>AVERAGE('Historical Data Daily'!E550:E559)</f>
        <v>127.5000001</v>
      </c>
      <c r="O559" s="55">
        <f>STDEV('Historical Data Daily'!E550:E559)</f>
        <v>14.00949958</v>
      </c>
      <c r="P559" s="49">
        <f>('Historical Data Daily'!E559-P558)*'Historical Data Daily'!$S$13 + P558</f>
        <v>117.3916127</v>
      </c>
      <c r="Q559" s="49">
        <f>('Historical Data Daily'!F559-Q558)*'Historical Data Daily'!$S$12 + Q558</f>
        <v>127.846704</v>
      </c>
      <c r="R559" s="49">
        <f t="shared" si="1"/>
        <v>10.45509128</v>
      </c>
      <c r="S559" s="49">
        <f>(R559-S558)*'Historical Data Daily'!$S$14 + S558</f>
        <v>7.355698439</v>
      </c>
      <c r="T559" s="49">
        <f t="shared" si="2"/>
        <v>3.099392842</v>
      </c>
      <c r="U559" s="65">
        <f t="shared" si="3"/>
        <v>155.5189993</v>
      </c>
      <c r="V559" s="65">
        <f t="shared" si="4"/>
        <v>99.48100094</v>
      </c>
    </row>
    <row r="560">
      <c r="M560" s="116">
        <v>45111.0</v>
      </c>
      <c r="N560" s="55">
        <f>AVERAGE('Historical Data Daily'!E551:E560)</f>
        <v>130.0250001</v>
      </c>
      <c r="O560" s="55">
        <f>STDEV('Historical Data Daily'!E551:E560)</f>
        <v>13.04777951</v>
      </c>
      <c r="P560" s="49">
        <f>('Historical Data Daily'!E560-P559)*'Historical Data Daily'!$S$13 + P559</f>
        <v>118.8255673</v>
      </c>
      <c r="Q560" s="49">
        <f>('Historical Data Daily'!F560-Q559)*'Historical Data Daily'!$S$12 + Q559</f>
        <v>129.2164418</v>
      </c>
      <c r="R560" s="49">
        <f t="shared" si="1"/>
        <v>10.39087451</v>
      </c>
      <c r="S560" s="49">
        <f>(R560-S559)*'Historical Data Daily'!$S$14 + S559</f>
        <v>7.962733654</v>
      </c>
      <c r="T560" s="49">
        <f t="shared" si="2"/>
        <v>2.428140861</v>
      </c>
      <c r="U560" s="65">
        <f t="shared" si="3"/>
        <v>156.1205591</v>
      </c>
      <c r="V560" s="65">
        <f t="shared" si="4"/>
        <v>103.9294411</v>
      </c>
    </row>
    <row r="561">
      <c r="M561" s="116">
        <v>45112.0</v>
      </c>
      <c r="N561" s="55">
        <f>AVERAGE('Historical Data Daily'!E552:E561)</f>
        <v>132.2700005</v>
      </c>
      <c r="O561" s="55">
        <f>STDEV('Historical Data Daily'!E552:E561)</f>
        <v>12.04939292</v>
      </c>
      <c r="P561" s="49">
        <f>('Historical Data Daily'!E561-P560)*'Historical Data Daily'!$S$13 + P560</f>
        <v>120.197748</v>
      </c>
      <c r="Q561" s="49">
        <f>('Historical Data Daily'!F561-Q560)*'Historical Data Daily'!$S$12 + Q560</f>
        <v>130.4677594</v>
      </c>
      <c r="R561" s="49">
        <f t="shared" si="1"/>
        <v>10.27001144</v>
      </c>
      <c r="S561" s="49">
        <f>(R561-S560)*'Historical Data Daily'!$S$14 + S560</f>
        <v>8.42418921</v>
      </c>
      <c r="T561" s="49">
        <f t="shared" si="2"/>
        <v>1.845822226</v>
      </c>
      <c r="U561" s="65">
        <f t="shared" si="3"/>
        <v>156.3687863</v>
      </c>
      <c r="V561" s="65">
        <f t="shared" si="4"/>
        <v>108.1712147</v>
      </c>
    </row>
    <row r="562">
      <c r="M562" s="116">
        <v>45113.0</v>
      </c>
      <c r="N562" s="55">
        <f>AVERAGE('Historical Data Daily'!E553:E562)</f>
        <v>134.5150002</v>
      </c>
      <c r="O562" s="55">
        <f>STDEV('Historical Data Daily'!E553:E562)</f>
        <v>10.23184125</v>
      </c>
      <c r="P562" s="49">
        <f>('Historical Data Daily'!E562-P561)*'Historical Data Daily'!$S$13 + P561</f>
        <v>121.4053222</v>
      </c>
      <c r="Q562" s="49">
        <f>('Historical Data Daily'!F562-Q561)*'Historical Data Daily'!$S$12 + Q561</f>
        <v>131.3957964</v>
      </c>
      <c r="R562" s="49">
        <f t="shared" si="1"/>
        <v>9.990474228</v>
      </c>
      <c r="S562" s="49">
        <f>(R562-S561)*'Historical Data Daily'!$S$14 + S561</f>
        <v>8.737446214</v>
      </c>
      <c r="T562" s="49">
        <f t="shared" si="2"/>
        <v>1.253028014</v>
      </c>
      <c r="U562" s="65">
        <f t="shared" si="3"/>
        <v>154.9786827</v>
      </c>
      <c r="V562" s="65">
        <f t="shared" si="4"/>
        <v>114.0513177</v>
      </c>
    </row>
    <row r="563">
      <c r="M563" s="116">
        <v>45114.0</v>
      </c>
      <c r="N563" s="55">
        <f>AVERAGE('Historical Data Daily'!E554:E563)</f>
        <v>136.6450005</v>
      </c>
      <c r="O563" s="55">
        <f>STDEV('Historical Data Daily'!E554:E563)</f>
        <v>6.683704486</v>
      </c>
      <c r="P563" s="49">
        <f>('Historical Data Daily'!E563-P562)*'Historical Data Daily'!$S$13 + P562</f>
        <v>122.3049282</v>
      </c>
      <c r="Q563" s="49">
        <f>('Historical Data Daily'!F563-Q562)*'Historical Data Daily'!$S$12 + Q562</f>
        <v>131.7272128</v>
      </c>
      <c r="R563" s="49">
        <f t="shared" si="1"/>
        <v>9.42228464</v>
      </c>
      <c r="S563" s="49">
        <f>(R563-S562)*'Historical Data Daily'!$S$14 + S562</f>
        <v>8.874413899</v>
      </c>
      <c r="T563" s="49">
        <f t="shared" si="2"/>
        <v>0.547870741</v>
      </c>
      <c r="U563" s="65">
        <f t="shared" si="3"/>
        <v>150.0124095</v>
      </c>
      <c r="V563" s="65">
        <f t="shared" si="4"/>
        <v>123.2775915</v>
      </c>
    </row>
    <row r="564">
      <c r="M564" s="116">
        <v>45117.0</v>
      </c>
      <c r="N564" s="55">
        <f>AVERAGE('Historical Data Daily'!E555:E564)</f>
        <v>137.6350006</v>
      </c>
      <c r="O564" s="55">
        <f>STDEV('Historical Data Daily'!E555:E564)</f>
        <v>4.328268397</v>
      </c>
      <c r="P564" s="49">
        <f>('Historical Data Daily'!E564-P563)*'Historical Data Daily'!$S$13 + P563</f>
        <v>122.8971559</v>
      </c>
      <c r="Q564" s="49">
        <f>('Historical Data Daily'!F564-Q563)*'Historical Data Daily'!$S$12 + Q563</f>
        <v>131.5076421</v>
      </c>
      <c r="R564" s="49">
        <f t="shared" si="1"/>
        <v>8.610486135</v>
      </c>
      <c r="S564" s="49">
        <f>(R564-S563)*'Historical Data Daily'!$S$14 + S563</f>
        <v>8.821628346</v>
      </c>
      <c r="T564" s="49">
        <f t="shared" si="2"/>
        <v>-0.2111422111</v>
      </c>
      <c r="U564" s="65">
        <f t="shared" si="3"/>
        <v>146.2915374</v>
      </c>
      <c r="V564" s="65">
        <f t="shared" si="4"/>
        <v>128.9784638</v>
      </c>
    </row>
    <row r="565">
      <c r="M565" s="116">
        <v>45118.0</v>
      </c>
      <c r="N565" s="55">
        <f>AVERAGE('Historical Data Daily'!E556:E565)</f>
        <v>137.2700012</v>
      </c>
      <c r="O565" s="55">
        <f>STDEV('Historical Data Daily'!E556:E565)</f>
        <v>4.473637639</v>
      </c>
      <c r="P565" s="49">
        <f>('Historical Data Daily'!E565-P564)*'Historical Data Daily'!$S$13 + P564</f>
        <v>123.7232928</v>
      </c>
      <c r="Q565" s="49">
        <f>('Historical Data Daily'!F565-Q564)*'Historical Data Daily'!$S$12 + Q564</f>
        <v>131.8987745</v>
      </c>
      <c r="R565" s="49">
        <f t="shared" si="1"/>
        <v>8.175481767</v>
      </c>
      <c r="S565" s="49">
        <f>(R565-S564)*'Historical Data Daily'!$S$14 + S564</f>
        <v>8.69239903</v>
      </c>
      <c r="T565" s="49">
        <f t="shared" si="2"/>
        <v>-0.5169172638</v>
      </c>
      <c r="U565" s="65">
        <f t="shared" si="3"/>
        <v>146.2172765</v>
      </c>
      <c r="V565" s="65">
        <f t="shared" si="4"/>
        <v>128.3227259</v>
      </c>
    </row>
    <row r="566">
      <c r="M566" s="116">
        <v>45119.0</v>
      </c>
      <c r="N566" s="55">
        <f>AVERAGE('Historical Data Daily'!E557:E566)</f>
        <v>137.2250015</v>
      </c>
      <c r="O566" s="55">
        <f>STDEV('Historical Data Daily'!E557:E566)</f>
        <v>4.465499356</v>
      </c>
      <c r="P566" s="49">
        <f>('Historical Data Daily'!E566-P565)*'Historical Data Daily'!$S$13 + P565</f>
        <v>124.7623081</v>
      </c>
      <c r="Q566" s="49">
        <f>('Historical Data Daily'!F566-Q565)*'Historical Data Daily'!$S$12 + Q565</f>
        <v>132.7989631</v>
      </c>
      <c r="R566" s="49">
        <f t="shared" si="1"/>
        <v>8.036654951</v>
      </c>
      <c r="S566" s="49">
        <f>(R566-S565)*'Historical Data Daily'!$S$14 + S565</f>
        <v>8.561250214</v>
      </c>
      <c r="T566" s="49">
        <f t="shared" si="2"/>
        <v>-0.5245952638</v>
      </c>
      <c r="U566" s="65">
        <f t="shared" si="3"/>
        <v>146.1560002</v>
      </c>
      <c r="V566" s="65">
        <f t="shared" si="4"/>
        <v>128.2940028</v>
      </c>
    </row>
    <row r="567">
      <c r="M567" s="116">
        <v>45120.0</v>
      </c>
      <c r="N567" s="55">
        <f>AVERAGE('Historical Data Daily'!E558:E567)</f>
        <v>136.7350021</v>
      </c>
      <c r="O567" s="55">
        <f>STDEV('Historical Data Daily'!E558:E567)</f>
        <v>4.370611289</v>
      </c>
      <c r="P567" s="49">
        <f>('Historical Data Daily'!E567-P566)*'Historical Data Daily'!$S$13 + P566</f>
        <v>125.5428781</v>
      </c>
      <c r="Q567" s="49">
        <f>('Historical Data Daily'!F567-Q566)*'Historical Data Daily'!$S$12 + Q566</f>
        <v>133.1837384</v>
      </c>
      <c r="R567" s="49">
        <f t="shared" si="1"/>
        <v>7.640860335</v>
      </c>
      <c r="S567" s="49">
        <f>(R567-S566)*'Historical Data Daily'!$S$14 + S566</f>
        <v>8.377172239</v>
      </c>
      <c r="T567" s="49">
        <f t="shared" si="2"/>
        <v>-0.7363119039</v>
      </c>
      <c r="U567" s="65">
        <f t="shared" si="3"/>
        <v>145.4762247</v>
      </c>
      <c r="V567" s="65">
        <f t="shared" si="4"/>
        <v>127.9937795</v>
      </c>
    </row>
    <row r="568">
      <c r="M568" s="116">
        <v>45121.0</v>
      </c>
      <c r="N568" s="55">
        <f>AVERAGE('Historical Data Daily'!E559:E568)</f>
        <v>135.7200027</v>
      </c>
      <c r="O568" s="55">
        <f>STDEV('Historical Data Daily'!E559:E568)</f>
        <v>2.500244289</v>
      </c>
      <c r="P568" s="49">
        <f>('Historical Data Daily'!E568-P567)*'Historical Data Daily'!$S$13 + P567</f>
        <v>126.3804431</v>
      </c>
      <c r="Q568" s="49">
        <f>('Historical Data Daily'!F568-Q567)*'Historical Data Daily'!$S$12 + Q567</f>
        <v>133.7477796</v>
      </c>
      <c r="R568" s="49">
        <f t="shared" si="1"/>
        <v>7.367336469</v>
      </c>
      <c r="S568" s="49">
        <f>(R568-S567)*'Historical Data Daily'!$S$14 + S567</f>
        <v>8.175205085</v>
      </c>
      <c r="T568" s="49">
        <f t="shared" si="2"/>
        <v>-0.8078686154</v>
      </c>
      <c r="U568" s="65">
        <f t="shared" si="3"/>
        <v>140.7204913</v>
      </c>
      <c r="V568" s="65">
        <f t="shared" si="4"/>
        <v>130.7195141</v>
      </c>
    </row>
    <row r="569">
      <c r="M569" s="116">
        <v>45124.0</v>
      </c>
      <c r="N569" s="55">
        <f>AVERAGE('Historical Data Daily'!E560:E569)</f>
        <v>135.6050018</v>
      </c>
      <c r="O569" s="55">
        <f>STDEV('Historical Data Daily'!E560:E569)</f>
        <v>2.3656619</v>
      </c>
      <c r="P569" s="49">
        <f>('Historical Data Daily'!E569-P568)*'Historical Data Daily'!$S$13 + P568</f>
        <v>127.2152247</v>
      </c>
      <c r="Q569" s="49">
        <f>('Historical Data Daily'!F569-Q568)*'Historical Data Daily'!$S$12 + Q568</f>
        <v>134.3481203</v>
      </c>
      <c r="R569" s="49">
        <f t="shared" si="1"/>
        <v>7.132895601</v>
      </c>
      <c r="S569" s="49">
        <f>(R569-S568)*'Historical Data Daily'!$S$14 + S568</f>
        <v>7.966743188</v>
      </c>
      <c r="T569" s="49">
        <f t="shared" si="2"/>
        <v>-0.8338475871</v>
      </c>
      <c r="U569" s="65">
        <f t="shared" si="3"/>
        <v>140.3363256</v>
      </c>
      <c r="V569" s="65">
        <f t="shared" si="4"/>
        <v>130.873678</v>
      </c>
    </row>
    <row r="570">
      <c r="M570" s="116">
        <v>45125.0</v>
      </c>
      <c r="N570" s="55">
        <f>AVERAGE('Historical Data Daily'!E561:E570)</f>
        <v>135.4750015</v>
      </c>
      <c r="O570" s="55">
        <f>STDEV('Historical Data Daily'!E561:E570)</f>
        <v>2.331218347</v>
      </c>
      <c r="P570" s="49">
        <f>('Historical Data Daily'!E570-P569)*'Historical Data Daily'!$S$13 + P569</f>
        <v>127.8252078</v>
      </c>
      <c r="Q570" s="49">
        <f>('Historical Data Daily'!F570-Q569)*'Historical Data Daily'!$S$12 + Q569</f>
        <v>134.5176398</v>
      </c>
      <c r="R570" s="49">
        <f t="shared" si="1"/>
        <v>6.692431962</v>
      </c>
      <c r="S570" s="49">
        <f>(R570-S569)*'Historical Data Daily'!$S$14 + S569</f>
        <v>7.711880943</v>
      </c>
      <c r="T570" s="49">
        <f t="shared" si="2"/>
        <v>-1.019448981</v>
      </c>
      <c r="U570" s="65">
        <f t="shared" si="3"/>
        <v>140.1374382</v>
      </c>
      <c r="V570" s="65">
        <f t="shared" si="4"/>
        <v>130.8125648</v>
      </c>
    </row>
    <row r="571">
      <c r="M571" s="116">
        <v>45126.0</v>
      </c>
      <c r="N571" s="55">
        <f>AVERAGE('Historical Data Daily'!E562:E571)</f>
        <v>135.3400009</v>
      </c>
      <c r="O571" s="55">
        <f>STDEV('Historical Data Daily'!E562:E571)</f>
        <v>2.248182989</v>
      </c>
      <c r="P571" s="49">
        <f>('Historical Data Daily'!E571-P570)*'Historical Data Daily'!$S$13 + P570</f>
        <v>128.430748</v>
      </c>
      <c r="Q571" s="49">
        <f>('Historical Data Daily'!F571-Q570)*'Historical Data Daily'!$S$12 + Q570</f>
        <v>134.7456952</v>
      </c>
      <c r="R571" s="49">
        <f t="shared" si="1"/>
        <v>6.31494722</v>
      </c>
      <c r="S571" s="49">
        <f>(R571-S570)*'Historical Data Daily'!$S$14 + S570</f>
        <v>7.432494198</v>
      </c>
      <c r="T571" s="49">
        <f t="shared" si="2"/>
        <v>-1.117546978</v>
      </c>
      <c r="U571" s="65">
        <f t="shared" si="3"/>
        <v>139.8363669</v>
      </c>
      <c r="V571" s="65">
        <f t="shared" si="4"/>
        <v>130.8436349</v>
      </c>
    </row>
    <row r="572">
      <c r="M572" s="116">
        <v>45127.0</v>
      </c>
      <c r="N572" s="55">
        <f>AVERAGE('Historical Data Daily'!E563:E572)</f>
        <v>136.1650009</v>
      </c>
      <c r="O572" s="55">
        <f>STDEV('Historical Data Daily'!E563:E572)</f>
        <v>3.739952108</v>
      </c>
      <c r="P572" s="49">
        <f>('Historical Data Daily'!E572-P571)*'Historical Data Daily'!$S$13 + P571</f>
        <v>129.6395815</v>
      </c>
      <c r="Q572" s="49">
        <f>('Historical Data Daily'!F572-Q571)*'Historical Data Daily'!$S$12 + Q571</f>
        <v>136.284819</v>
      </c>
      <c r="R572" s="49">
        <f t="shared" si="1"/>
        <v>6.645237553</v>
      </c>
      <c r="S572" s="49">
        <f>(R572-S571)*'Historical Data Daily'!$S$14 + S571</f>
        <v>7.275042869</v>
      </c>
      <c r="T572" s="49">
        <f t="shared" si="2"/>
        <v>-0.6298053161</v>
      </c>
      <c r="U572" s="65">
        <f t="shared" si="3"/>
        <v>143.6449051</v>
      </c>
      <c r="V572" s="65">
        <f t="shared" si="4"/>
        <v>128.6850967</v>
      </c>
    </row>
    <row r="573">
      <c r="M573" s="116">
        <v>45128.0</v>
      </c>
      <c r="N573" s="55">
        <f>AVERAGE('Historical Data Daily'!E564:E573)</f>
        <v>137.9050003</v>
      </c>
      <c r="O573" s="55">
        <f>STDEV('Historical Data Daily'!E564:E573)</f>
        <v>5.843962625</v>
      </c>
      <c r="P573" s="49">
        <f>('Historical Data Daily'!E573-P572)*'Historical Data Daily'!$S$13 + P572</f>
        <v>131.2181308</v>
      </c>
      <c r="Q573" s="49">
        <f>('Historical Data Daily'!F573-Q572)*'Historical Data Daily'!$S$12 + Q572</f>
        <v>138.5410002</v>
      </c>
      <c r="R573" s="49">
        <f t="shared" si="1"/>
        <v>7.322869483</v>
      </c>
      <c r="S573" s="49">
        <f>(R573-S572)*'Historical Data Daily'!$S$14 + S572</f>
        <v>7.284608192</v>
      </c>
      <c r="T573" s="49">
        <f t="shared" si="2"/>
        <v>0.03826129117</v>
      </c>
      <c r="U573" s="65">
        <f t="shared" si="3"/>
        <v>149.5929256</v>
      </c>
      <c r="V573" s="65">
        <f t="shared" si="4"/>
        <v>126.217075</v>
      </c>
    </row>
    <row r="574">
      <c r="M574" s="116">
        <v>45131.0</v>
      </c>
      <c r="N574" s="55">
        <f>AVERAGE('Historical Data Daily'!E565:E574)</f>
        <v>140.8300003</v>
      </c>
      <c r="O574" s="55">
        <f>STDEV('Historical Data Daily'!E565:E574)</f>
        <v>8.383058315</v>
      </c>
      <c r="P574" s="49">
        <f>('Historical Data Daily'!E574-P573)*'Historical Data Daily'!$S$13 + P573</f>
        <v>133.316788</v>
      </c>
      <c r="Q574" s="49">
        <f>('Historical Data Daily'!F574-Q573)*'Historical Data Daily'!$S$12 + Q573</f>
        <v>141.7731545</v>
      </c>
      <c r="R574" s="49">
        <f t="shared" si="1"/>
        <v>8.456366551</v>
      </c>
      <c r="S574" s="49">
        <f>(R574-S573)*'Historical Data Daily'!$S$14 + S573</f>
        <v>7.518959864</v>
      </c>
      <c r="T574" s="49">
        <f t="shared" si="2"/>
        <v>0.9374066873</v>
      </c>
      <c r="U574" s="65">
        <f t="shared" si="3"/>
        <v>157.5961169</v>
      </c>
      <c r="V574" s="65">
        <f t="shared" si="4"/>
        <v>124.0638837</v>
      </c>
    </row>
    <row r="575">
      <c r="M575" s="116">
        <v>45132.0</v>
      </c>
      <c r="N575" s="55">
        <f>AVERAGE('Historical Data Daily'!E566:E575)</f>
        <v>143.2899994</v>
      </c>
      <c r="O575" s="55">
        <f>STDEV('Historical Data Daily'!E566:E575)</f>
        <v>9.681304187</v>
      </c>
      <c r="P575" s="49">
        <f>('Historical Data Daily'!E575-P574)*'Historical Data Daily'!$S$13 + P574</f>
        <v>135.1933217</v>
      </c>
      <c r="Q575" s="49">
        <f>('Historical Data Daily'!F575-Q574)*'Historical Data Daily'!$S$12 + Q574</f>
        <v>144.3695914</v>
      </c>
      <c r="R575" s="49">
        <f t="shared" si="1"/>
        <v>9.176269615</v>
      </c>
      <c r="S575" s="49">
        <f>(R575-S574)*'Historical Data Daily'!$S$14 + S574</f>
        <v>7.850421814</v>
      </c>
      <c r="T575" s="49">
        <f t="shared" si="2"/>
        <v>1.325847801</v>
      </c>
      <c r="U575" s="65">
        <f t="shared" si="3"/>
        <v>162.6526078</v>
      </c>
      <c r="V575" s="65">
        <f t="shared" si="4"/>
        <v>123.927391</v>
      </c>
    </row>
    <row r="576">
      <c r="M576" s="116">
        <v>45133.0</v>
      </c>
      <c r="N576" s="55">
        <f>AVERAGE('Historical Data Daily'!E567:E576)</f>
        <v>145.1649994</v>
      </c>
      <c r="O576" s="55">
        <f>STDEV('Historical Data Daily'!E567:E576)</f>
        <v>10.2859404</v>
      </c>
      <c r="P576" s="49">
        <f>('Historical Data Daily'!E576-P575)*'Historical Data Daily'!$S$13 + P575</f>
        <v>136.7715942</v>
      </c>
      <c r="Q576" s="49">
        <f>('Historical Data Daily'!F576-Q575)*'Historical Data Daily'!$S$12 + Q575</f>
        <v>146.2358081</v>
      </c>
      <c r="R576" s="49">
        <f t="shared" si="1"/>
        <v>9.464213866</v>
      </c>
      <c r="S576" s="49">
        <f>(R576-S575)*'Historical Data Daily'!$S$14 + S575</f>
        <v>8.173180224</v>
      </c>
      <c r="T576" s="49">
        <f t="shared" si="2"/>
        <v>1.291033642</v>
      </c>
      <c r="U576" s="65">
        <f t="shared" si="3"/>
        <v>165.7368802</v>
      </c>
      <c r="V576" s="65">
        <f t="shared" si="4"/>
        <v>124.5931186</v>
      </c>
    </row>
    <row r="577">
      <c r="M577" s="116">
        <v>45134.0</v>
      </c>
      <c r="N577" s="55">
        <f>AVERAGE('Historical Data Daily'!E568:E577)</f>
        <v>146.9949997</v>
      </c>
      <c r="O577" s="55">
        <f>STDEV('Historical Data Daily'!E568:E577)</f>
        <v>9.958510044</v>
      </c>
      <c r="P577" s="49">
        <f>('Historical Data Daily'!E577-P576)*'Historical Data Daily'!$S$13 + P576</f>
        <v>138.0181432</v>
      </c>
      <c r="Q577" s="49">
        <f>('Historical Data Daily'!F577-Q576)*'Historical Data Daily'!$S$12 + Q576</f>
        <v>147.3687616</v>
      </c>
      <c r="R577" s="49">
        <f t="shared" si="1"/>
        <v>9.350618372</v>
      </c>
      <c r="S577" s="49">
        <f>(R577-S576)*'Historical Data Daily'!$S$14 + S576</f>
        <v>8.408667854</v>
      </c>
      <c r="T577" s="49">
        <f t="shared" si="2"/>
        <v>0.9419505182</v>
      </c>
      <c r="U577" s="65">
        <f t="shared" si="3"/>
        <v>166.9120198</v>
      </c>
      <c r="V577" s="65">
        <f t="shared" si="4"/>
        <v>127.0779796</v>
      </c>
    </row>
    <row r="578">
      <c r="M578" s="116">
        <v>45135.0</v>
      </c>
      <c r="N578" s="55">
        <f>AVERAGE('Historical Data Daily'!E569:E578)</f>
        <v>150.2999985</v>
      </c>
      <c r="O578" s="55">
        <f>STDEV('Historical Data Daily'!E569:E578)</f>
        <v>11.57120467</v>
      </c>
      <c r="P578" s="49">
        <f>('Historical Data Daily'!E578-P577)*'Historical Data Daily'!$S$13 + P577</f>
        <v>140.3797618</v>
      </c>
      <c r="Q578" s="49">
        <f>('Historical Data Daily'!F578-Q577)*'Historical Data Daily'!$S$12 + Q577</f>
        <v>150.835105</v>
      </c>
      <c r="R578" s="49">
        <f t="shared" si="1"/>
        <v>10.45534324</v>
      </c>
      <c r="S578" s="49">
        <f>(R578-S577)*'Historical Data Daily'!$S$14 + S577</f>
        <v>8.818002932</v>
      </c>
      <c r="T578" s="49">
        <f t="shared" si="2"/>
        <v>1.637340311</v>
      </c>
      <c r="U578" s="65">
        <f t="shared" si="3"/>
        <v>173.4424078</v>
      </c>
      <c r="V578" s="65">
        <f t="shared" si="4"/>
        <v>127.1575892</v>
      </c>
    </row>
    <row r="579">
      <c r="M579" s="116">
        <v>45138.0</v>
      </c>
      <c r="N579" s="55">
        <f>AVERAGE('Historical Data Daily'!E570:E579)</f>
        <v>153.7249985</v>
      </c>
      <c r="O579" s="55">
        <f>STDEV('Historical Data Daily'!E570:E579)</f>
        <v>12.44662354</v>
      </c>
      <c r="P579" s="49">
        <f>('Historical Data Daily'!E579-P578)*'Historical Data Daily'!$S$13 + P578</f>
        <v>142.7145938</v>
      </c>
      <c r="Q579" s="49">
        <f>('Historical Data Daily'!F579-Q578)*'Historical Data Daily'!$S$12 + Q578</f>
        <v>154.0758572</v>
      </c>
      <c r="R579" s="49">
        <f t="shared" si="1"/>
        <v>11.36126338</v>
      </c>
      <c r="S579" s="49">
        <f>(R579-S578)*'Historical Data Daily'!$S$14 + S578</f>
        <v>9.32665502</v>
      </c>
      <c r="T579" s="49">
        <f t="shared" si="2"/>
        <v>2.034608355</v>
      </c>
      <c r="U579" s="65">
        <f t="shared" si="3"/>
        <v>178.6182456</v>
      </c>
      <c r="V579" s="65">
        <f t="shared" si="4"/>
        <v>128.8317514</v>
      </c>
    </row>
    <row r="580">
      <c r="M580" s="116">
        <v>45139.0</v>
      </c>
      <c r="N580" s="55">
        <f>AVERAGE('Historical Data Daily'!E571:E580)</f>
        <v>157.6599991</v>
      </c>
      <c r="O580" s="55">
        <f>STDEV('Historical Data Daily'!E571:E580)</f>
        <v>12.24565127</v>
      </c>
      <c r="P580" s="49">
        <f>('Historical Data Daily'!E580-P579)*'Historical Data Daily'!$S$13 + P579</f>
        <v>145.0912908</v>
      </c>
      <c r="Q580" s="49">
        <f>('Historical Data Daily'!F580-Q579)*'Historical Data Daily'!$S$12 + Q579</f>
        <v>157.2641873</v>
      </c>
      <c r="R580" s="49">
        <f t="shared" si="1"/>
        <v>12.17289652</v>
      </c>
      <c r="S580" s="49">
        <f>(R580-S579)*'Historical Data Daily'!$S$14 + S579</f>
        <v>9.895903321</v>
      </c>
      <c r="T580" s="49">
        <f t="shared" si="2"/>
        <v>2.276993202</v>
      </c>
      <c r="U580" s="65">
        <f t="shared" si="3"/>
        <v>182.1513016</v>
      </c>
      <c r="V580" s="65">
        <f t="shared" si="4"/>
        <v>133.1686966</v>
      </c>
    </row>
    <row r="581">
      <c r="M581" s="116">
        <v>45140.0</v>
      </c>
      <c r="N581" s="55">
        <f>AVERAGE('Historical Data Daily'!E572:E581)</f>
        <v>161.2199997</v>
      </c>
      <c r="O581" s="55">
        <f>STDEV('Historical Data Daily'!E572:E581)</f>
        <v>10.26339756</v>
      </c>
      <c r="P581" s="49">
        <f>('Historical Data Daily'!E581-P580)*'Historical Data Daily'!$S$13 + P580</f>
        <v>147.0548993</v>
      </c>
      <c r="Q581" s="49">
        <f>('Historical Data Daily'!F581-Q580)*'Historical Data Daily'!$S$12 + Q580</f>
        <v>159.4696979</v>
      </c>
      <c r="R581" s="49">
        <f t="shared" si="1"/>
        <v>12.41479856</v>
      </c>
      <c r="S581" s="49">
        <f>(R581-S580)*'Historical Data Daily'!$S$14 + S580</f>
        <v>10.39968237</v>
      </c>
      <c r="T581" s="49">
        <f t="shared" si="2"/>
        <v>2.015116188</v>
      </c>
      <c r="U581" s="65">
        <f t="shared" si="3"/>
        <v>181.7467948</v>
      </c>
      <c r="V581" s="65">
        <f t="shared" si="4"/>
        <v>140.6932046</v>
      </c>
    </row>
    <row r="582">
      <c r="M582" s="116">
        <v>45141.0</v>
      </c>
      <c r="N582" s="55">
        <f>AVERAGE('Historical Data Daily'!E573:E582)</f>
        <v>164.675</v>
      </c>
      <c r="O582" s="55">
        <f>STDEV('Historical Data Daily'!E573:E582)</f>
        <v>9.912345407</v>
      </c>
      <c r="P582" s="49">
        <f>('Historical Data Daily'!E582-P581)*'Historical Data Daily'!$S$13 + P581</f>
        <v>149.4434255</v>
      </c>
      <c r="Q582" s="49">
        <f>('Historical Data Daily'!F582-Q581)*'Historical Data Daily'!$S$12 + Q581</f>
        <v>162.5205141</v>
      </c>
      <c r="R582" s="49">
        <f t="shared" si="1"/>
        <v>13.07708853</v>
      </c>
      <c r="S582" s="49">
        <f>(R582-S581)*'Historical Data Daily'!$S$14 + S581</f>
        <v>10.9351636</v>
      </c>
      <c r="T582" s="49">
        <f t="shared" si="2"/>
        <v>2.14192493</v>
      </c>
      <c r="U582" s="65">
        <f t="shared" si="3"/>
        <v>184.4996908</v>
      </c>
      <c r="V582" s="65">
        <f t="shared" si="4"/>
        <v>144.8503092</v>
      </c>
    </row>
    <row r="583">
      <c r="M583" s="116">
        <v>45142.0</v>
      </c>
      <c r="N583" s="55">
        <f>AVERAGE('Historical Data Daily'!E574:E583)</f>
        <v>167.3449997</v>
      </c>
      <c r="O583" s="55">
        <f>STDEV('Historical Data Daily'!E574:E583)</f>
        <v>9.386616366</v>
      </c>
      <c r="P583" s="49">
        <f>('Historical Data Daily'!E583-P582)*'Historical Data Daily'!$S$13 + P582</f>
        <v>151.532801</v>
      </c>
      <c r="Q583" s="49">
        <f>('Historical Data Daily'!F583-Q582)*'Historical Data Daily'!$S$12 + Q582</f>
        <v>164.8481264</v>
      </c>
      <c r="R583" s="49">
        <f t="shared" si="1"/>
        <v>13.31532539</v>
      </c>
      <c r="S583" s="49">
        <f>(R583-S582)*'Historical Data Daily'!$S$14 + S582</f>
        <v>11.41119596</v>
      </c>
      <c r="T583" s="49">
        <f t="shared" si="2"/>
        <v>1.904129429</v>
      </c>
      <c r="U583" s="65">
        <f t="shared" si="3"/>
        <v>186.1182324</v>
      </c>
      <c r="V583" s="65">
        <f t="shared" si="4"/>
        <v>148.571767</v>
      </c>
    </row>
    <row r="584">
      <c r="M584" s="116">
        <v>45145.0</v>
      </c>
      <c r="N584" s="55">
        <f>AVERAGE('Historical Data Daily'!E575:E584)</f>
        <v>168.0399994</v>
      </c>
      <c r="O584" s="55">
        <f>STDEV('Historical Data Daily'!E575:E584)</f>
        <v>8.994435973</v>
      </c>
      <c r="P584" s="49">
        <f>('Historical Data Daily'!E584-P583)*'Historical Data Daily'!$S$13 + P583</f>
        <v>152.6414824</v>
      </c>
      <c r="Q584" s="49">
        <f>('Historical Data Daily'!F584-Q583)*'Historical Data Daily'!$S$12 + Q583</f>
        <v>165.1022608</v>
      </c>
      <c r="R584" s="49">
        <f t="shared" si="1"/>
        <v>12.46077838</v>
      </c>
      <c r="S584" s="49">
        <f>(R584-S583)*'Historical Data Daily'!$S$14 + S583</f>
        <v>11.62111244</v>
      </c>
      <c r="T584" s="49">
        <f t="shared" si="2"/>
        <v>0.8396659412</v>
      </c>
      <c r="U584" s="65">
        <f t="shared" si="3"/>
        <v>186.0288713</v>
      </c>
      <c r="V584" s="65">
        <f t="shared" si="4"/>
        <v>150.0511275</v>
      </c>
    </row>
    <row r="585">
      <c r="M585" s="116">
        <v>45146.0</v>
      </c>
      <c r="N585" s="55">
        <f>AVERAGE('Historical Data Daily'!E576:E585)</f>
        <v>168.875</v>
      </c>
      <c r="O585" s="55">
        <f>STDEV('Historical Data Daily'!E576:E585)</f>
        <v>8.39335745</v>
      </c>
      <c r="P585" s="49">
        <f>('Historical Data Daily'!E585-P584)*'Historical Data Daily'!$S$13 + P584</f>
        <v>153.7050763</v>
      </c>
      <c r="Q585" s="49">
        <f>('Historical Data Daily'!F585-Q584)*'Historical Data Daily'!$S$12 + Q584</f>
        <v>165.3942206</v>
      </c>
      <c r="R585" s="49">
        <f t="shared" si="1"/>
        <v>11.68914437</v>
      </c>
      <c r="S585" s="49">
        <f>(R585-S584)*'Historical Data Daily'!$S$14 + S584</f>
        <v>11.63471883</v>
      </c>
      <c r="T585" s="49">
        <f t="shared" si="2"/>
        <v>0.05442554094</v>
      </c>
      <c r="U585" s="65">
        <f t="shared" si="3"/>
        <v>185.6617149</v>
      </c>
      <c r="V585" s="65">
        <f t="shared" si="4"/>
        <v>152.0882851</v>
      </c>
    </row>
    <row r="586">
      <c r="M586" s="116">
        <v>45147.0</v>
      </c>
      <c r="N586" s="55">
        <f>AVERAGE('Historical Data Daily'!E577:E586)</f>
        <v>170.3649994</v>
      </c>
      <c r="O586" s="55">
        <f>STDEV('Historical Data Daily'!E577:E586)</f>
        <v>7.188494134</v>
      </c>
      <c r="P586" s="49">
        <f>('Historical Data Daily'!E586-P585)*'Historical Data Daily'!$S$13 + P585</f>
        <v>155.0158109</v>
      </c>
      <c r="Q586" s="49">
        <f>('Historical Data Daily'!F586-Q585)*'Historical Data Daily'!$S$12 + Q585</f>
        <v>166.3181858</v>
      </c>
      <c r="R586" s="49">
        <f t="shared" si="1"/>
        <v>11.30237485</v>
      </c>
      <c r="S586" s="49">
        <f>(R586-S585)*'Historical Data Daily'!$S$14 + S585</f>
        <v>11.56825003</v>
      </c>
      <c r="T586" s="49">
        <f t="shared" si="2"/>
        <v>-0.2658751789</v>
      </c>
      <c r="U586" s="65">
        <f t="shared" si="3"/>
        <v>184.7419877</v>
      </c>
      <c r="V586" s="65">
        <f t="shared" si="4"/>
        <v>155.9880111</v>
      </c>
    </row>
    <row r="587">
      <c r="M587" s="116">
        <v>45148.0</v>
      </c>
      <c r="N587" s="55">
        <f>AVERAGE('Historical Data Daily'!E578:E587)</f>
        <v>171.7549988</v>
      </c>
      <c r="O587" s="55">
        <f>STDEV('Historical Data Daily'!E578:E587)</f>
        <v>4.382950119</v>
      </c>
      <c r="P587" s="49">
        <f>('Historical Data Daily'!E587-P586)*'Historical Data Daily'!$S$13 + P586</f>
        <v>155.9405657</v>
      </c>
      <c r="Q587" s="49">
        <f>('Historical Data Daily'!F587-Q586)*'Historical Data Daily'!$S$12 + Q586</f>
        <v>166.5000033</v>
      </c>
      <c r="R587" s="49">
        <f t="shared" si="1"/>
        <v>10.55943768</v>
      </c>
      <c r="S587" s="49">
        <f>(R587-S586)*'Historical Data Daily'!$S$14 + S586</f>
        <v>11.36648756</v>
      </c>
      <c r="T587" s="49">
        <f t="shared" si="2"/>
        <v>-0.807049882</v>
      </c>
      <c r="U587" s="65">
        <f t="shared" si="3"/>
        <v>180.520899</v>
      </c>
      <c r="V587" s="65">
        <f t="shared" si="4"/>
        <v>162.9890986</v>
      </c>
    </row>
    <row r="588">
      <c r="M588" s="116">
        <v>45149.0</v>
      </c>
      <c r="N588" s="55">
        <f>AVERAGE('Historical Data Daily'!E579:E588)</f>
        <v>171.0599991</v>
      </c>
      <c r="O588" s="55">
        <f>STDEV('Historical Data Daily'!E579:E588)</f>
        <v>5.187046192</v>
      </c>
      <c r="P588" s="49">
        <f>('Historical Data Daily'!E588-P587)*'Historical Data Daily'!$S$13 + P587</f>
        <v>156.4597828</v>
      </c>
      <c r="Q588" s="49">
        <f>('Historical Data Daily'!F588-Q587)*'Historical Data Daily'!$S$12 + Q587</f>
        <v>165.9538485</v>
      </c>
      <c r="R588" s="49">
        <f t="shared" si="1"/>
        <v>9.494065723</v>
      </c>
      <c r="S588" s="49">
        <f>(R588-S587)*'Historical Data Daily'!$S$14 + S587</f>
        <v>10.9920032</v>
      </c>
      <c r="T588" s="49">
        <f t="shared" si="2"/>
        <v>-1.497937472</v>
      </c>
      <c r="U588" s="65">
        <f t="shared" si="3"/>
        <v>181.4340915</v>
      </c>
      <c r="V588" s="65">
        <f t="shared" si="4"/>
        <v>160.6859067</v>
      </c>
    </row>
    <row r="589">
      <c r="M589" s="116">
        <v>45152.0</v>
      </c>
      <c r="N589" s="55">
        <f>AVERAGE('Historical Data Daily'!E580:E589)</f>
        <v>170.2349991</v>
      </c>
      <c r="O589" s="55">
        <f>STDEV('Historical Data Daily'!E580:E589)</f>
        <v>5.672010891</v>
      </c>
      <c r="P589" s="49">
        <f>('Historical Data Daily'!E589-P588)*'Historical Data Daily'!$S$13 + P588</f>
        <v>156.992391</v>
      </c>
      <c r="Q589" s="49">
        <f>('Historical Data Daily'!F589-Q588)*'Historical Data Daily'!$S$12 + Q588</f>
        <v>165.5994094</v>
      </c>
      <c r="R589" s="49">
        <f t="shared" si="1"/>
        <v>8.607018328</v>
      </c>
      <c r="S589" s="49">
        <f>(R589-S588)*'Historical Data Daily'!$S$14 + S588</f>
        <v>10.51500622</v>
      </c>
      <c r="T589" s="49">
        <f t="shared" si="2"/>
        <v>-1.907987894</v>
      </c>
      <c r="U589" s="65">
        <f t="shared" si="3"/>
        <v>181.5790209</v>
      </c>
      <c r="V589" s="65">
        <f t="shared" si="4"/>
        <v>158.8909773</v>
      </c>
    </row>
    <row r="590">
      <c r="M590" s="116">
        <v>45154.0</v>
      </c>
      <c r="N590" s="55">
        <f>AVERAGE('Historical Data Daily'!E581:E590)</f>
        <v>170.2399994</v>
      </c>
      <c r="O590" s="55">
        <f>STDEV('Historical Data Daily'!E581:E590)</f>
        <v>5.676502699</v>
      </c>
      <c r="P590" s="49">
        <f>('Historical Data Daily'!E590-P589)*'Historical Data Daily'!$S$13 + P589</f>
        <v>158.3151773</v>
      </c>
      <c r="Q590" s="49">
        <f>('Historical Data Daily'!F590-Q589)*'Historical Data Daily'!$S$12 + Q589</f>
        <v>167.0225781</v>
      </c>
      <c r="R590" s="49">
        <f t="shared" si="1"/>
        <v>8.707400747</v>
      </c>
      <c r="S590" s="49">
        <f>(R590-S589)*'Historical Data Daily'!$S$14 + S589</f>
        <v>10.15348513</v>
      </c>
      <c r="T590" s="49">
        <f t="shared" si="2"/>
        <v>-1.446084379</v>
      </c>
      <c r="U590" s="65">
        <f t="shared" si="3"/>
        <v>181.5930048</v>
      </c>
      <c r="V590" s="65">
        <f t="shared" si="4"/>
        <v>158.886994</v>
      </c>
    </row>
    <row r="591">
      <c r="M591" s="116">
        <v>45155.0</v>
      </c>
      <c r="N591" s="55">
        <f>AVERAGE('Historical Data Daily'!E582:E591)</f>
        <v>170.7949982</v>
      </c>
      <c r="O591" s="55">
        <f>STDEV('Historical Data Daily'!E582:E591)</f>
        <v>6.081139483</v>
      </c>
      <c r="P591" s="49">
        <f>('Historical Data Daily'!E591-P590)*'Historical Data Daily'!$S$13 + P590</f>
        <v>159.7103489</v>
      </c>
      <c r="Q591" s="49">
        <f>('Historical Data Daily'!F591-Q590)*'Historical Data Daily'!$S$12 + Q590</f>
        <v>168.5806421</v>
      </c>
      <c r="R591" s="49">
        <f t="shared" si="1"/>
        <v>8.87029313</v>
      </c>
      <c r="S591" s="49">
        <f>(R591-S590)*'Historical Data Daily'!$S$14 + S590</f>
        <v>9.896846727</v>
      </c>
      <c r="T591" s="49">
        <f t="shared" si="2"/>
        <v>-1.026553597</v>
      </c>
      <c r="U591" s="65">
        <f t="shared" si="3"/>
        <v>182.9572772</v>
      </c>
      <c r="V591" s="65">
        <f t="shared" si="4"/>
        <v>158.6327192</v>
      </c>
    </row>
    <row r="592">
      <c r="M592" s="116">
        <v>45156.0</v>
      </c>
      <c r="N592" s="55">
        <f>AVERAGE('Historical Data Daily'!E583:E592)</f>
        <v>169.8199982</v>
      </c>
      <c r="O592" s="55">
        <f>STDEV('Historical Data Daily'!E583:E592)</f>
        <v>5.297074382</v>
      </c>
      <c r="P592" s="49">
        <f>('Historical Data Daily'!E592-P591)*'Historical Data Daily'!$S$13 + P591</f>
        <v>160.4392122</v>
      </c>
      <c r="Q592" s="49">
        <f>('Historical Data Daily'!F592-Q591)*'Historical Data Daily'!$S$12 + Q591</f>
        <v>168.7297745</v>
      </c>
      <c r="R592" s="49">
        <f t="shared" si="1"/>
        <v>8.290562317</v>
      </c>
      <c r="S592" s="49">
        <f>(R592-S591)*'Historical Data Daily'!$S$14 + S591</f>
        <v>9.575589845</v>
      </c>
      <c r="T592" s="49">
        <f t="shared" si="2"/>
        <v>-1.285027528</v>
      </c>
      <c r="U592" s="65">
        <f t="shared" si="3"/>
        <v>180.414147</v>
      </c>
      <c r="V592" s="65">
        <f t="shared" si="4"/>
        <v>159.2258494</v>
      </c>
    </row>
    <row r="593">
      <c r="M593" s="116">
        <v>45159.0</v>
      </c>
      <c r="N593" s="55">
        <f>AVERAGE('Historical Data Daily'!E584:E593)</f>
        <v>168.7799988</v>
      </c>
      <c r="O593" s="55">
        <f>STDEV('Historical Data Daily'!E584:E593)</f>
        <v>4.558399355</v>
      </c>
      <c r="P593" s="49">
        <f>('Historical Data Daily'!E593-P592)*'Historical Data Daily'!$S$13 + P592</f>
        <v>160.943715</v>
      </c>
      <c r="Q593" s="49">
        <f>('Historical Data Daily'!F593-Q592)*'Historical Data Daily'!$S$12 + Q592</f>
        <v>168.5021169</v>
      </c>
      <c r="R593" s="49">
        <f t="shared" si="1"/>
        <v>7.558401899</v>
      </c>
      <c r="S593" s="49">
        <f>(R593-S592)*'Historical Data Daily'!$S$14 + S592</f>
        <v>9.172152256</v>
      </c>
      <c r="T593" s="49">
        <f t="shared" si="2"/>
        <v>-1.613750357</v>
      </c>
      <c r="U593" s="65">
        <f t="shared" si="3"/>
        <v>177.8967975</v>
      </c>
      <c r="V593" s="65">
        <f t="shared" si="4"/>
        <v>159.6632001</v>
      </c>
    </row>
    <row r="594">
      <c r="M594" s="116">
        <v>45160.0</v>
      </c>
      <c r="N594" s="55">
        <f>AVERAGE('Historical Data Daily'!E585:E594)</f>
        <v>169.4599991</v>
      </c>
      <c r="O594" s="55">
        <f>STDEV('Historical Data Daily'!E585:E594)</f>
        <v>4.685901804</v>
      </c>
      <c r="P594" s="49">
        <f>('Historical Data Daily'!E594-P593)*'Historical Data Daily'!$S$13 + P593</f>
        <v>161.8589956</v>
      </c>
      <c r="Q594" s="49">
        <f>('Historical Data Daily'!F594-Q593)*'Historical Data Daily'!$S$12 + Q593</f>
        <v>169.2402532</v>
      </c>
      <c r="R594" s="49">
        <f t="shared" si="1"/>
        <v>7.38125763</v>
      </c>
      <c r="S594" s="49">
        <f>(R594-S593)*'Historical Data Daily'!$S$14 + S593</f>
        <v>8.813973331</v>
      </c>
      <c r="T594" s="49">
        <f t="shared" si="2"/>
        <v>-1.432715701</v>
      </c>
      <c r="U594" s="65">
        <f t="shared" si="3"/>
        <v>178.8318027</v>
      </c>
      <c r="V594" s="65">
        <f t="shared" si="4"/>
        <v>160.0881955</v>
      </c>
    </row>
    <row r="595">
      <c r="M595" s="116">
        <v>45161.0</v>
      </c>
      <c r="N595" s="55">
        <f>AVERAGE('Historical Data Daily'!E586:E595)</f>
        <v>170.3399994</v>
      </c>
      <c r="O595" s="55">
        <f>STDEV('Historical Data Daily'!E586:E595)</f>
        <v>4.989089542</v>
      </c>
      <c r="P595" s="49">
        <f>('Historical Data Daily'!E595-P594)*'Historical Data Daily'!$S$13 + P594</f>
        <v>162.8916628</v>
      </c>
      <c r="Q595" s="49">
        <f>('Historical Data Daily'!F595-Q594)*'Historical Data Daily'!$S$12 + Q594</f>
        <v>170.2494455</v>
      </c>
      <c r="R595" s="49">
        <f t="shared" si="1"/>
        <v>7.357782688</v>
      </c>
      <c r="S595" s="49">
        <f>(R595-S594)*'Historical Data Daily'!$S$14 + S594</f>
        <v>8.522735202</v>
      </c>
      <c r="T595" s="49">
        <f t="shared" si="2"/>
        <v>-1.164952515</v>
      </c>
      <c r="U595" s="65">
        <f t="shared" si="3"/>
        <v>180.3181785</v>
      </c>
      <c r="V595" s="65">
        <f t="shared" si="4"/>
        <v>160.3618203</v>
      </c>
    </row>
    <row r="596">
      <c r="M596" s="116">
        <v>45162.0</v>
      </c>
      <c r="N596" s="55">
        <f>AVERAGE('Historical Data Daily'!E587:E596)</f>
        <v>170.775</v>
      </c>
      <c r="O596" s="55">
        <f>STDEV('Historical Data Daily'!E587:E596)</f>
        <v>5.273322722</v>
      </c>
      <c r="P596" s="49">
        <f>('Historical Data Daily'!E596-P595)*'Historical Data Daily'!$S$13 + P595</f>
        <v>163.8441322</v>
      </c>
      <c r="Q596" s="49">
        <f>('Historical Data Daily'!F596-Q595)*'Historical Data Daily'!$S$12 + Q595</f>
        <v>171.0956847</v>
      </c>
      <c r="R596" s="49">
        <f t="shared" si="1"/>
        <v>7.25155242</v>
      </c>
      <c r="S596" s="49">
        <f>(R596-S595)*'Historical Data Daily'!$S$14 + S595</f>
        <v>8.268498646</v>
      </c>
      <c r="T596" s="49">
        <f t="shared" si="2"/>
        <v>-1.016946225</v>
      </c>
      <c r="U596" s="65">
        <f t="shared" si="3"/>
        <v>181.3216454</v>
      </c>
      <c r="V596" s="65">
        <f t="shared" si="4"/>
        <v>160.2283546</v>
      </c>
    </row>
    <row r="597">
      <c r="M597" s="116">
        <v>45163.0</v>
      </c>
      <c r="N597" s="55">
        <f>AVERAGE('Historical Data Daily'!E588:E597)</f>
        <v>174.375</v>
      </c>
      <c r="O597" s="55">
        <f>STDEV('Historical Data Daily'!E588:E597)</f>
        <v>11.45460312</v>
      </c>
      <c r="P597" s="49">
        <f>('Historical Data Daily'!E597-P596)*'Historical Data Daily'!$S$13 + P596</f>
        <v>166.7816039</v>
      </c>
      <c r="Q597" s="49">
        <f>('Historical Data Daily'!F597-Q596)*'Historical Data Daily'!$S$12 + Q596</f>
        <v>176.0809639</v>
      </c>
      <c r="R597" s="49">
        <f t="shared" si="1"/>
        <v>9.299360018</v>
      </c>
      <c r="S597" s="49">
        <f>(R597-S596)*'Historical Data Daily'!$S$14 + S596</f>
        <v>8.47467092</v>
      </c>
      <c r="T597" s="49">
        <f t="shared" si="2"/>
        <v>0.8246890979</v>
      </c>
      <c r="U597" s="65">
        <f t="shared" si="3"/>
        <v>197.2842062</v>
      </c>
      <c r="V597" s="65">
        <f t="shared" si="4"/>
        <v>151.4657938</v>
      </c>
    </row>
    <row r="598">
      <c r="M598" s="116">
        <v>45166.0</v>
      </c>
      <c r="N598" s="55">
        <f>AVERAGE('Historical Data Daily'!E589:E598)</f>
        <v>178.7100006</v>
      </c>
      <c r="O598" s="55">
        <f>STDEV('Historical Data Daily'!E589:E598)</f>
        <v>14.45923086</v>
      </c>
      <c r="P598" s="49">
        <f>('Historical Data Daily'!E598-P597)*'Historical Data Daily'!$S$13 + P597</f>
        <v>169.7088927</v>
      </c>
      <c r="Q598" s="49">
        <f>('Historical Data Daily'!F598-Q597)*'Historical Data Daily'!$S$12 + Q597</f>
        <v>180.7300469</v>
      </c>
      <c r="R598" s="49">
        <f t="shared" si="1"/>
        <v>11.02115413</v>
      </c>
      <c r="S598" s="49">
        <f>(R598-S597)*'Historical Data Daily'!$S$14 + S597</f>
        <v>8.983967562</v>
      </c>
      <c r="T598" s="49">
        <f t="shared" si="2"/>
        <v>2.037186568</v>
      </c>
      <c r="U598" s="65">
        <f t="shared" si="3"/>
        <v>207.6284623</v>
      </c>
      <c r="V598" s="65">
        <f t="shared" si="4"/>
        <v>149.7915389</v>
      </c>
    </row>
    <row r="599">
      <c r="M599" s="116">
        <v>45167.0</v>
      </c>
      <c r="N599" s="55">
        <f>AVERAGE('Historical Data Daily'!E590:E599)</f>
        <v>182.5000015</v>
      </c>
      <c r="O599" s="55">
        <f>STDEV('Historical Data Daily'!E590:E599)</f>
        <v>15.02902768</v>
      </c>
      <c r="P599" s="49">
        <f>('Historical Data Daily'!E599-P598)*'Historical Data Daily'!$S$13 + P598</f>
        <v>172.0674935</v>
      </c>
      <c r="Q599" s="49">
        <f>('Historical Data Daily'!F599-Q598)*'Historical Data Daily'!$S$12 + Q598</f>
        <v>183.933117</v>
      </c>
      <c r="R599" s="49">
        <f t="shared" si="1"/>
        <v>11.86562354</v>
      </c>
      <c r="S599" s="49">
        <f>(R599-S598)*'Historical Data Daily'!$S$14 + S598</f>
        <v>9.560298759</v>
      </c>
      <c r="T599" s="49">
        <f t="shared" si="2"/>
        <v>2.305324786</v>
      </c>
      <c r="U599" s="65">
        <f t="shared" si="3"/>
        <v>212.5580569</v>
      </c>
      <c r="V599" s="65">
        <f t="shared" si="4"/>
        <v>152.4419461</v>
      </c>
    </row>
    <row r="600">
      <c r="M600" s="116">
        <v>45168.0</v>
      </c>
      <c r="N600" s="55">
        <f>AVERAGE('Historical Data Daily'!E591:E600)</f>
        <v>184.9700012</v>
      </c>
      <c r="O600" s="55">
        <f>STDEV('Historical Data Daily'!E591:E600)</f>
        <v>15.64898361</v>
      </c>
      <c r="P600" s="49">
        <f>('Historical Data Daily'!E600-P599)*'Historical Data Daily'!$S$13 + P599</f>
        <v>174.1032349</v>
      </c>
      <c r="Q600" s="49">
        <f>('Historical Data Daily'!F600-Q599)*'Historical Data Daily'!$S$12 + Q599</f>
        <v>186.3357149</v>
      </c>
      <c r="R600" s="49">
        <f t="shared" si="1"/>
        <v>12.23247994</v>
      </c>
      <c r="S600" s="49">
        <f>(R600-S599)*'Historical Data Daily'!$S$14 + S599</f>
        <v>10.09473499</v>
      </c>
      <c r="T600" s="49">
        <f t="shared" si="2"/>
        <v>2.137744944</v>
      </c>
      <c r="U600" s="65">
        <f t="shared" si="3"/>
        <v>216.2679684</v>
      </c>
      <c r="V600" s="65">
        <f t="shared" si="4"/>
        <v>153.672034</v>
      </c>
    </row>
    <row r="601">
      <c r="M601" s="116">
        <v>45169.0</v>
      </c>
      <c r="N601" s="55">
        <f>AVERAGE('Historical Data Daily'!E592:E601)</f>
        <v>186.6700012</v>
      </c>
      <c r="O601" s="55">
        <f>STDEV('Historical Data Daily'!E592:E601)</f>
        <v>15.62844965</v>
      </c>
      <c r="P601" s="49">
        <f>('Historical Data Daily'!E601-P600)*'Historical Data Daily'!$S$13 + P600</f>
        <v>175.5881801</v>
      </c>
      <c r="Q601" s="49">
        <f>('Historical Data Daily'!F601-Q600)*'Historical Data Daily'!$S$12 + Q600</f>
        <v>187.5379117</v>
      </c>
      <c r="R601" s="49">
        <f t="shared" si="1"/>
        <v>11.94973161</v>
      </c>
      <c r="S601" s="49">
        <f>(R601-S600)*'Historical Data Daily'!$S$14 + S600</f>
        <v>10.46573432</v>
      </c>
      <c r="T601" s="49">
        <f t="shared" si="2"/>
        <v>1.483997293</v>
      </c>
      <c r="U601" s="65">
        <f t="shared" si="3"/>
        <v>217.9269005</v>
      </c>
      <c r="V601" s="65">
        <f t="shared" si="4"/>
        <v>155.4131019</v>
      </c>
    </row>
    <row r="602">
      <c r="M602" s="116">
        <v>45170.0</v>
      </c>
      <c r="N602" s="55">
        <f>AVERAGE('Historical Data Daily'!E593:E602)</f>
        <v>189.6350006</v>
      </c>
      <c r="O602" s="55">
        <f>STDEV('Historical Data Daily'!E593:E602)</f>
        <v>14.81077006</v>
      </c>
      <c r="P602" s="49">
        <f>('Historical Data Daily'!E602-P601)*'Historical Data Daily'!$S$13 + P601</f>
        <v>177.3372035</v>
      </c>
      <c r="Q602" s="49">
        <f>('Historical Data Daily'!F602-Q601)*'Historical Data Daily'!$S$12 + Q601</f>
        <v>189.3320786</v>
      </c>
      <c r="R602" s="49">
        <f t="shared" si="1"/>
        <v>11.99487511</v>
      </c>
      <c r="S602" s="49">
        <f>(R602-S601)*'Historical Data Daily'!$S$14 + S601</f>
        <v>10.77156248</v>
      </c>
      <c r="T602" s="49">
        <f t="shared" si="2"/>
        <v>1.223312632</v>
      </c>
      <c r="U602" s="65">
        <f t="shared" si="3"/>
        <v>219.2565407</v>
      </c>
      <c r="V602" s="65">
        <f t="shared" si="4"/>
        <v>160.0134605</v>
      </c>
    </row>
    <row r="603">
      <c r="M603" s="116">
        <v>45173.0</v>
      </c>
      <c r="N603" s="55">
        <f>AVERAGE('Historical Data Daily'!E594:E603)</f>
        <v>192.5850006</v>
      </c>
      <c r="O603" s="55">
        <f>STDEV('Historical Data Daily'!E594:E603)</f>
        <v>12.63478511</v>
      </c>
      <c r="P603" s="49">
        <f>('Historical Data Daily'!E603-P602)*'Historical Data Daily'!$S$13 + P602</f>
        <v>178.7751885</v>
      </c>
      <c r="Q603" s="49">
        <f>('Historical Data Daily'!F603-Q602)*'Historical Data Daily'!$S$12 + Q602</f>
        <v>190.4732973</v>
      </c>
      <c r="R603" s="49">
        <f t="shared" si="1"/>
        <v>11.69810885</v>
      </c>
      <c r="S603" s="49">
        <f>(R603-S602)*'Historical Data Daily'!$S$14 + S602</f>
        <v>10.95687175</v>
      </c>
      <c r="T603" s="49">
        <f t="shared" si="2"/>
        <v>0.7412371031</v>
      </c>
      <c r="U603" s="65">
        <f t="shared" si="3"/>
        <v>217.8545708</v>
      </c>
      <c r="V603" s="65">
        <f t="shared" si="4"/>
        <v>167.3154304</v>
      </c>
    </row>
    <row r="604">
      <c r="M604" s="116">
        <v>45174.0</v>
      </c>
      <c r="N604" s="55">
        <f>AVERAGE('Historical Data Daily'!E595:E604)</f>
        <v>194.8699997</v>
      </c>
      <c r="O604" s="55">
        <f>STDEV('Historical Data Daily'!E595:E604)</f>
        <v>10.67357063</v>
      </c>
      <c r="P604" s="49">
        <f>('Historical Data Daily'!E604-P603)*'Historical Data Daily'!$S$13 + P603</f>
        <v>180.0622111</v>
      </c>
      <c r="Q604" s="49">
        <f>('Historical Data Daily'!F604-Q603)*'Historical Data Daily'!$S$12 + Q603</f>
        <v>191.3466353</v>
      </c>
      <c r="R604" s="49">
        <f t="shared" si="1"/>
        <v>11.28442417</v>
      </c>
      <c r="S604" s="49">
        <f>(R604-S603)*'Historical Data Daily'!$S$14 + S603</f>
        <v>11.02238224</v>
      </c>
      <c r="T604" s="49">
        <f t="shared" si="2"/>
        <v>0.2620419377</v>
      </c>
      <c r="U604" s="65">
        <f t="shared" si="3"/>
        <v>216.217141</v>
      </c>
      <c r="V604" s="65">
        <f t="shared" si="4"/>
        <v>173.5228584</v>
      </c>
    </row>
    <row r="605">
      <c r="M605" s="116">
        <v>45175.0</v>
      </c>
      <c r="N605" s="55">
        <f>AVERAGE('Historical Data Daily'!E596:E605)</f>
        <v>196.5</v>
      </c>
      <c r="O605" s="55">
        <f>STDEV('Historical Data Daily'!E596:E605)</f>
        <v>8.450937297</v>
      </c>
      <c r="P605" s="49">
        <f>('Historical Data Daily'!E605-P604)*'Historical Data Daily'!$S$13 + P604</f>
        <v>180.9538996</v>
      </c>
      <c r="Q605" s="49">
        <f>('Historical Data Daily'!F605-Q604)*'Historical Data Daily'!$S$12 + Q604</f>
        <v>191.4625385</v>
      </c>
      <c r="R605" s="49">
        <f t="shared" si="1"/>
        <v>10.50863885</v>
      </c>
      <c r="S605" s="49">
        <f>(R605-S604)*'Historical Data Daily'!$S$14 + S604</f>
        <v>10.91963356</v>
      </c>
      <c r="T605" s="49">
        <f t="shared" si="2"/>
        <v>-0.4109947073</v>
      </c>
      <c r="U605" s="65">
        <f t="shared" si="3"/>
        <v>213.4018746</v>
      </c>
      <c r="V605" s="65">
        <f t="shared" si="4"/>
        <v>179.5981254</v>
      </c>
    </row>
    <row r="606">
      <c r="M606" s="116">
        <v>45176.0</v>
      </c>
      <c r="N606" s="55">
        <f>AVERAGE('Historical Data Daily'!E597:E606)</f>
        <v>199.025</v>
      </c>
      <c r="O606" s="55">
        <f>STDEV('Historical Data Daily'!E597:E606)</f>
        <v>4.32943826</v>
      </c>
      <c r="P606" s="49">
        <f>('Historical Data Daily'!E606-P605)*'Historical Data Daily'!$S$13 + P605</f>
        <v>182.4387959</v>
      </c>
      <c r="Q606" s="49">
        <f>('Historical Data Daily'!F606-Q605)*'Historical Data Daily'!$S$12 + Q605</f>
        <v>192.9298402</v>
      </c>
      <c r="R606" s="49">
        <f t="shared" si="1"/>
        <v>10.4910443</v>
      </c>
      <c r="S606" s="49">
        <f>(R606-S605)*'Historical Data Daily'!$S$14 + S605</f>
        <v>10.83391571</v>
      </c>
      <c r="T606" s="49">
        <f t="shared" si="2"/>
        <v>-0.3428714055</v>
      </c>
      <c r="U606" s="65">
        <f t="shared" si="3"/>
        <v>207.6838765</v>
      </c>
      <c r="V606" s="65">
        <f t="shared" si="4"/>
        <v>190.3661235</v>
      </c>
    </row>
    <row r="607">
      <c r="M607" s="116">
        <v>45177.0</v>
      </c>
      <c r="N607" s="55">
        <f>AVERAGE('Historical Data Daily'!E598:E607)</f>
        <v>199.25</v>
      </c>
      <c r="O607" s="55">
        <f>STDEV('Historical Data Daily'!E598:E607)</f>
        <v>4.635491953</v>
      </c>
      <c r="P607" s="49">
        <f>('Historical Data Daily'!E607-P606)*'Historical Data Daily'!$S$13 + P606</f>
        <v>184.1655518</v>
      </c>
      <c r="Q607" s="49">
        <f>('Historical Data Daily'!F607-Q606)*'Historical Data Daily'!$S$12 + Q606</f>
        <v>194.9021725</v>
      </c>
      <c r="R607" s="49">
        <f t="shared" si="1"/>
        <v>10.73662072</v>
      </c>
      <c r="S607" s="49">
        <f>(R607-S606)*'Historical Data Daily'!$S$14 + S606</f>
        <v>10.81445671</v>
      </c>
      <c r="T607" s="49">
        <f t="shared" si="2"/>
        <v>-0.07783599243</v>
      </c>
      <c r="U607" s="65">
        <f t="shared" si="3"/>
        <v>208.5209839</v>
      </c>
      <c r="V607" s="65">
        <f t="shared" si="4"/>
        <v>189.9790161</v>
      </c>
    </row>
    <row r="608">
      <c r="M608" s="116">
        <v>45180.0</v>
      </c>
      <c r="N608" s="55">
        <f>AVERAGE('Historical Data Daily'!E599:E608)</f>
        <v>198.9050003</v>
      </c>
      <c r="O608" s="55">
        <f>STDEV('Historical Data Daily'!E599:E608)</f>
        <v>4.156084212</v>
      </c>
      <c r="P608" s="49">
        <f>('Historical Data Daily'!E608-P607)*'Historical Data Daily'!$S$13 + P607</f>
        <v>185.5495854</v>
      </c>
      <c r="Q608" s="49">
        <f>('Historical Data Daily'!F608-Q607)*'Historical Data Daily'!$S$12 + Q607</f>
        <v>196.1249161</v>
      </c>
      <c r="R608" s="49">
        <f t="shared" si="1"/>
        <v>10.57533069</v>
      </c>
      <c r="S608" s="49">
        <f>(R608-S607)*'Historical Data Daily'!$S$14 + S607</f>
        <v>10.76663151</v>
      </c>
      <c r="T608" s="49">
        <f t="shared" si="2"/>
        <v>-0.1913008185</v>
      </c>
      <c r="U608" s="65">
        <f t="shared" si="3"/>
        <v>207.2171687</v>
      </c>
      <c r="V608" s="65">
        <f t="shared" si="4"/>
        <v>190.5928319</v>
      </c>
    </row>
    <row r="609">
      <c r="M609" s="116">
        <v>45181.0</v>
      </c>
      <c r="N609" s="55">
        <f>AVERAGE('Historical Data Daily'!E600:E609)</f>
        <v>197.6300003</v>
      </c>
      <c r="O609" s="55">
        <f>STDEV('Historical Data Daily'!E600:E609)</f>
        <v>5.102461333</v>
      </c>
      <c r="P609" s="49">
        <f>('Historical Data Daily'!E609-P608)*'Historical Data Daily'!$S$13 + P608</f>
        <v>185.7903571</v>
      </c>
      <c r="Q609" s="49">
        <f>('Historical Data Daily'!F609-Q608)*'Historical Data Daily'!$S$12 + Q608</f>
        <v>194.9980064</v>
      </c>
      <c r="R609" s="49">
        <f t="shared" si="1"/>
        <v>9.207649305</v>
      </c>
      <c r="S609" s="49">
        <f>(R609-S608)*'Historical Data Daily'!$S$14 + S608</f>
        <v>10.45483507</v>
      </c>
      <c r="T609" s="49">
        <f t="shared" si="2"/>
        <v>-1.247185761</v>
      </c>
      <c r="U609" s="65">
        <f t="shared" si="3"/>
        <v>207.834923</v>
      </c>
      <c r="V609" s="65">
        <f t="shared" si="4"/>
        <v>187.4250776</v>
      </c>
    </row>
    <row r="610">
      <c r="M610" s="116">
        <v>45182.0</v>
      </c>
      <c r="N610" s="55">
        <f>AVERAGE('Historical Data Daily'!E601:E610)</f>
        <v>197.725</v>
      </c>
      <c r="O610" s="55">
        <f>STDEV('Historical Data Daily'!E601:E610)</f>
        <v>5.150795445</v>
      </c>
      <c r="P610" s="49">
        <f>('Historical Data Daily'!E610-P609)*'Historical Data Daily'!$S$13 + P609</f>
        <v>186.8799603</v>
      </c>
      <c r="Q610" s="49">
        <f>('Historical Data Daily'!F610-Q609)*'Historical Data Daily'!$S$12 + Q609</f>
        <v>195.844467</v>
      </c>
      <c r="R610" s="49">
        <f t="shared" si="1"/>
        <v>8.96450668</v>
      </c>
      <c r="S610" s="49">
        <f>(R610-S609)*'Historical Data Daily'!$S$14 + S609</f>
        <v>10.15676939</v>
      </c>
      <c r="T610" s="49">
        <f t="shared" si="2"/>
        <v>-1.192262708</v>
      </c>
      <c r="U610" s="65">
        <f t="shared" si="3"/>
        <v>208.0265909</v>
      </c>
      <c r="V610" s="65">
        <f t="shared" si="4"/>
        <v>187.4234091</v>
      </c>
    </row>
    <row r="611">
      <c r="M611" s="116">
        <v>45183.0</v>
      </c>
      <c r="N611" s="55">
        <f>AVERAGE('Historical Data Daily'!E602:E611)</f>
        <v>197.975</v>
      </c>
      <c r="O611" s="55">
        <f>STDEV('Historical Data Daily'!E602:E611)</f>
        <v>5.016929267</v>
      </c>
      <c r="P611" s="49">
        <f>('Historical Data Daily'!E611-P610)*'Historical Data Daily'!$S$13 + P610</f>
        <v>187.6036665</v>
      </c>
      <c r="Q611" s="49">
        <f>('Historical Data Daily'!F611-Q610)*'Historical Data Daily'!$S$12 + Q610</f>
        <v>195.9683942</v>
      </c>
      <c r="R611" s="49">
        <f t="shared" si="1"/>
        <v>8.364727715</v>
      </c>
      <c r="S611" s="49">
        <f>(R611-S610)*'Historical Data Daily'!$S$14 + S610</f>
        <v>9.798361053</v>
      </c>
      <c r="T611" s="49">
        <f t="shared" si="2"/>
        <v>-1.433633338</v>
      </c>
      <c r="U611" s="65">
        <f t="shared" si="3"/>
        <v>208.0088585</v>
      </c>
      <c r="V611" s="65">
        <f t="shared" si="4"/>
        <v>187.9411415</v>
      </c>
    </row>
    <row r="612">
      <c r="M612" s="116">
        <v>45184.0</v>
      </c>
      <c r="N612" s="55">
        <f>AVERAGE('Historical Data Daily'!E603:E612)</f>
        <v>197.9800003</v>
      </c>
      <c r="O612" s="55">
        <f>STDEV('Historical Data Daily'!E603:E612)</f>
        <v>5.018310591</v>
      </c>
      <c r="P612" s="49">
        <f>('Historical Data Daily'!E612-P611)*'Historical Data Daily'!$S$13 + P611</f>
        <v>188.4663579</v>
      </c>
      <c r="Q612" s="49">
        <f>('Historical Data Daily'!F612-Q611)*'Historical Data Daily'!$S$12 + Q611</f>
        <v>196.4732566</v>
      </c>
      <c r="R612" s="49">
        <f t="shared" si="1"/>
        <v>8.006898775</v>
      </c>
      <c r="S612" s="49">
        <f>(R612-S611)*'Historical Data Daily'!$S$14 + S611</f>
        <v>9.440068598</v>
      </c>
      <c r="T612" s="49">
        <f t="shared" si="2"/>
        <v>-1.433169823</v>
      </c>
      <c r="U612" s="65">
        <f t="shared" si="3"/>
        <v>208.0166215</v>
      </c>
      <c r="V612" s="65">
        <f t="shared" si="4"/>
        <v>187.9433791</v>
      </c>
    </row>
    <row r="613">
      <c r="M613" s="116">
        <v>45187.0</v>
      </c>
      <c r="N613" s="55">
        <f>AVERAGE('Historical Data Daily'!E604:E613)</f>
        <v>198.7150009</v>
      </c>
      <c r="O613" s="55">
        <f>STDEV('Historical Data Daily'!E604:E613)</f>
        <v>5.345717714</v>
      </c>
      <c r="P613" s="49">
        <f>('Historical Data Daily'!E613-P612)*'Historical Data Daily'!$S$13 + P612</f>
        <v>189.6244059</v>
      </c>
      <c r="Q613" s="49">
        <f>('Historical Data Daily'!F613-Q612)*'Historical Data Daily'!$S$12 + Q612</f>
        <v>197.6466027</v>
      </c>
      <c r="R613" s="49">
        <f t="shared" si="1"/>
        <v>8.022196821</v>
      </c>
      <c r="S613" s="49">
        <f>(R613-S612)*'Historical Data Daily'!$S$14 + S612</f>
        <v>9.156494242</v>
      </c>
      <c r="T613" s="49">
        <f t="shared" si="2"/>
        <v>-1.134297421</v>
      </c>
      <c r="U613" s="65">
        <f t="shared" si="3"/>
        <v>209.4064363</v>
      </c>
      <c r="V613" s="65">
        <f t="shared" si="4"/>
        <v>188.0235655</v>
      </c>
    </row>
    <row r="614">
      <c r="M614" s="116">
        <v>45189.0</v>
      </c>
      <c r="N614" s="55">
        <f>AVERAGE('Historical Data Daily'!E605:E614)</f>
        <v>199.4900009</v>
      </c>
      <c r="O614" s="55">
        <f>STDEV('Historical Data Daily'!E605:E614)</f>
        <v>5.492306983</v>
      </c>
      <c r="P614" s="49">
        <f>('Historical Data Daily'!E614-P613)*'Historical Data Daily'!$S$13 + P613</f>
        <v>190.6818568</v>
      </c>
      <c r="Q614" s="49">
        <f>('Historical Data Daily'!F614-Q613)*'Historical Data Daily'!$S$12 + Q613</f>
        <v>198.6086629</v>
      </c>
      <c r="R614" s="49">
        <f t="shared" si="1"/>
        <v>7.92680605</v>
      </c>
      <c r="S614" s="49">
        <f>(R614-S613)*'Historical Data Daily'!$S$14 + S613</f>
        <v>8.910556604</v>
      </c>
      <c r="T614" s="49">
        <f t="shared" si="2"/>
        <v>-0.9837505538</v>
      </c>
      <c r="U614" s="65">
        <f t="shared" si="3"/>
        <v>210.4746149</v>
      </c>
      <c r="V614" s="65">
        <f t="shared" si="4"/>
        <v>188.5053869</v>
      </c>
    </row>
    <row r="615">
      <c r="M615" s="116">
        <v>45190.0</v>
      </c>
      <c r="N615" s="55">
        <f>AVERAGE('Historical Data Daily'!E606:E615)</f>
        <v>200.3400009</v>
      </c>
      <c r="O615" s="55">
        <f>STDEV('Historical Data Daily'!E606:E615)</f>
        <v>4.840615327</v>
      </c>
      <c r="P615" s="49">
        <f>('Historical Data Daily'!E615-P614)*'Historical Data Daily'!$S$13 + P614</f>
        <v>191.4165346</v>
      </c>
      <c r="Q615" s="49">
        <f>('Historical Data Daily'!F615-Q614)*'Historical Data Daily'!$S$12 + Q614</f>
        <v>198.9150234</v>
      </c>
      <c r="R615" s="49">
        <f t="shared" si="1"/>
        <v>7.498488813</v>
      </c>
      <c r="S615" s="49">
        <f>(R615-S614)*'Historical Data Daily'!$S$14 + S614</f>
        <v>8.628143046</v>
      </c>
      <c r="T615" s="49">
        <f t="shared" si="2"/>
        <v>-1.129654233</v>
      </c>
      <c r="U615" s="65">
        <f t="shared" si="3"/>
        <v>210.0212316</v>
      </c>
      <c r="V615" s="65">
        <f t="shared" si="4"/>
        <v>190.6587702</v>
      </c>
    </row>
    <row r="616">
      <c r="M616" s="116">
        <v>45191.0</v>
      </c>
      <c r="N616" s="55">
        <f>AVERAGE('Historical Data Daily'!E607:E616)</f>
        <v>199.8100006</v>
      </c>
      <c r="O616" s="55">
        <f>STDEV('Historical Data Daily'!E607:E616)</f>
        <v>5.046110107</v>
      </c>
      <c r="P616" s="49">
        <f>('Historical Data Daily'!E616-P615)*'Historical Data Daily'!$S$13 + P615</f>
        <v>191.7338281</v>
      </c>
      <c r="Q616" s="49">
        <f>('Historical Data Daily'!F616-Q615)*'Historical Data Daily'!$S$12 + Q615</f>
        <v>198.4204039</v>
      </c>
      <c r="R616" s="49">
        <f t="shared" si="1"/>
        <v>6.686575858</v>
      </c>
      <c r="S616" s="49">
        <f>(R616-S615)*'Historical Data Daily'!$S$14 + S615</f>
        <v>8.239829608</v>
      </c>
      <c r="T616" s="49">
        <f t="shared" si="2"/>
        <v>-1.553253751</v>
      </c>
      <c r="U616" s="65">
        <f t="shared" si="3"/>
        <v>209.9022208</v>
      </c>
      <c r="V616" s="65">
        <f t="shared" si="4"/>
        <v>189.7177804</v>
      </c>
    </row>
    <row r="617">
      <c r="M617" s="116">
        <v>45194.0</v>
      </c>
      <c r="N617" s="55">
        <f>AVERAGE('Historical Data Daily'!E608:E617)</f>
        <v>198.9300003</v>
      </c>
      <c r="O617" s="55">
        <f>STDEV('Historical Data Daily'!E608:E617)</f>
        <v>4.646636386</v>
      </c>
      <c r="P617" s="49">
        <f>('Historical Data Daily'!E617-P616)*'Historical Data Daily'!$S$13 + P616</f>
        <v>192.120211</v>
      </c>
      <c r="Q617" s="49">
        <f>('Historical Data Daily'!F617-Q616)*'Historical Data Daily'!$S$12 + Q616</f>
        <v>198.1941875</v>
      </c>
      <c r="R617" s="49">
        <f t="shared" si="1"/>
        <v>6.073976524</v>
      </c>
      <c r="S617" s="49">
        <f>(R617-S616)*'Historical Data Daily'!$S$14 + S616</f>
        <v>7.806658991</v>
      </c>
      <c r="T617" s="49">
        <f t="shared" si="2"/>
        <v>-1.732682468</v>
      </c>
      <c r="U617" s="65">
        <f t="shared" si="3"/>
        <v>208.2232731</v>
      </c>
      <c r="V617" s="65">
        <f t="shared" si="4"/>
        <v>189.6367275</v>
      </c>
    </row>
    <row r="618">
      <c r="M618" s="116">
        <v>45195.0</v>
      </c>
      <c r="N618" s="55">
        <f>AVERAGE('Historical Data Daily'!E609:E618)</f>
        <v>198.4149994</v>
      </c>
      <c r="O618" s="55">
        <f>STDEV('Historical Data Daily'!E609:E618)</f>
        <v>4.444913091</v>
      </c>
      <c r="P618" s="49">
        <f>('Historical Data Daily'!E618-P617)*'Historical Data Daily'!$S$13 + P617</f>
        <v>192.5335284</v>
      </c>
      <c r="Q618" s="49">
        <f>('Historical Data Daily'!F618-Q617)*'Historical Data Daily'!$S$12 + Q617</f>
        <v>198.1181582</v>
      </c>
      <c r="R618" s="49">
        <f t="shared" si="1"/>
        <v>5.584629735</v>
      </c>
      <c r="S618" s="49">
        <f>(R618-S617)*'Historical Data Daily'!$S$14 + S617</f>
        <v>7.36225314</v>
      </c>
      <c r="T618" s="49">
        <f t="shared" si="2"/>
        <v>-1.777623405</v>
      </c>
      <c r="U618" s="65">
        <f t="shared" si="3"/>
        <v>207.3048256</v>
      </c>
      <c r="V618" s="65">
        <f t="shared" si="4"/>
        <v>189.5251732</v>
      </c>
    </row>
    <row r="619">
      <c r="M619" s="116">
        <v>45196.0</v>
      </c>
      <c r="N619" s="55">
        <f>AVERAGE('Historical Data Daily'!E610:E619)</f>
        <v>199.4099991</v>
      </c>
      <c r="O619" s="55">
        <f>STDEV('Historical Data Daily'!E610:E619)</f>
        <v>2.897874644</v>
      </c>
      <c r="P619" s="49">
        <f>('Historical Data Daily'!E619-P618)*'Historical Data Daily'!$S$13 + P618</f>
        <v>192.9940078</v>
      </c>
      <c r="Q619" s="49">
        <f>('Historical Data Daily'!F619-Q618)*'Historical Data Daily'!$S$12 + Q618</f>
        <v>198.2153646</v>
      </c>
      <c r="R619" s="49">
        <f t="shared" si="1"/>
        <v>5.221356795</v>
      </c>
      <c r="S619" s="49">
        <f>(R619-S618)*'Historical Data Daily'!$S$14 + S618</f>
        <v>6.934073871</v>
      </c>
      <c r="T619" s="49">
        <f t="shared" si="2"/>
        <v>-1.712717076</v>
      </c>
      <c r="U619" s="65">
        <f t="shared" si="3"/>
        <v>205.2057484</v>
      </c>
      <c r="V619" s="65">
        <f t="shared" si="4"/>
        <v>193.6142498</v>
      </c>
    </row>
    <row r="620">
      <c r="M620" s="116">
        <v>45197.0</v>
      </c>
      <c r="N620" s="55">
        <f>AVERAGE('Historical Data Daily'!E611:E620)</f>
        <v>199.4799988</v>
      </c>
      <c r="O620" s="55">
        <f>STDEV('Historical Data Daily'!E611:E620)</f>
        <v>2.935341888</v>
      </c>
      <c r="P620" s="49">
        <f>('Historical Data Daily'!E620-P619)*'Historical Data Daily'!$S$13 + P619</f>
        <v>193.6018589</v>
      </c>
      <c r="Q620" s="49">
        <f>('Historical Data Daily'!F620-Q619)*'Historical Data Daily'!$S$12 + Q619</f>
        <v>198.6745388</v>
      </c>
      <c r="R620" s="49">
        <f t="shared" si="1"/>
        <v>5.072679958</v>
      </c>
      <c r="S620" s="49">
        <f>(R620-S619)*'Historical Data Daily'!$S$14 + S619</f>
        <v>6.561795088</v>
      </c>
      <c r="T620" s="49">
        <f t="shared" si="2"/>
        <v>-1.48911513</v>
      </c>
      <c r="U620" s="65">
        <f t="shared" si="3"/>
        <v>205.3506826</v>
      </c>
      <c r="V620" s="65">
        <f t="shared" si="4"/>
        <v>193.609315</v>
      </c>
    </row>
    <row r="621">
      <c r="M621" s="116">
        <v>45198.0</v>
      </c>
      <c r="N621" s="55">
        <f>AVERAGE('Historical Data Daily'!E612:E621)</f>
        <v>201.2099991</v>
      </c>
      <c r="O621" s="55">
        <f>STDEV('Historical Data Daily'!E612:E621)</f>
        <v>5.259795078</v>
      </c>
      <c r="P621" s="49">
        <f>('Historical Data Daily'!E621-P620)*'Historical Data Daily'!$S$13 + P620</f>
        <v>195.1091284</v>
      </c>
      <c r="Q621" s="49">
        <f>('Historical Data Daily'!F621-Q620)*'Historical Data Daily'!$S$12 + Q620</f>
        <v>201.0246093</v>
      </c>
      <c r="R621" s="49">
        <f t="shared" si="1"/>
        <v>5.915480956</v>
      </c>
      <c r="S621" s="49">
        <f>(R621-S620)*'Historical Data Daily'!$S$14 + S620</f>
        <v>6.432532262</v>
      </c>
      <c r="T621" s="49">
        <f t="shared" si="2"/>
        <v>-0.5170513062</v>
      </c>
      <c r="U621" s="65">
        <f t="shared" si="3"/>
        <v>211.7295893</v>
      </c>
      <c r="V621" s="65">
        <f t="shared" si="4"/>
        <v>190.6904089</v>
      </c>
    </row>
    <row r="622">
      <c r="M622" s="116">
        <v>45202.0</v>
      </c>
      <c r="N622" s="55">
        <f>AVERAGE('Historical Data Daily'!E613:E622)</f>
        <v>202.8649994</v>
      </c>
      <c r="O622" s="55">
        <f>STDEV('Historical Data Daily'!E613:E622)</f>
        <v>6.917171514</v>
      </c>
      <c r="P622" s="49">
        <f>('Historical Data Daily'!E622-P621)*'Historical Data Daily'!$S$13 + P621</f>
        <v>196.6417857</v>
      </c>
      <c r="Q622" s="49">
        <f>('Historical Data Daily'!F622-Q621)*'Historical Data Daily'!$S$12 + Q621</f>
        <v>203.2977468</v>
      </c>
      <c r="R622" s="49">
        <f t="shared" si="1"/>
        <v>6.655961065</v>
      </c>
      <c r="S622" s="49">
        <f>(R622-S621)*'Historical Data Daily'!$S$14 + S621</f>
        <v>6.477218022</v>
      </c>
      <c r="T622" s="49">
        <f t="shared" si="2"/>
        <v>0.1787430427</v>
      </c>
      <c r="U622" s="65">
        <f t="shared" si="3"/>
        <v>216.6993424</v>
      </c>
      <c r="V622" s="65">
        <f t="shared" si="4"/>
        <v>189.0306564</v>
      </c>
    </row>
    <row r="623">
      <c r="M623" s="116">
        <v>45203.0</v>
      </c>
      <c r="N623" s="55">
        <f>AVERAGE('Historical Data Daily'!E614:E623)</f>
        <v>203.4449982</v>
      </c>
      <c r="O623" s="55">
        <f>STDEV('Historical Data Daily'!E614:E623)</f>
        <v>7.266569399</v>
      </c>
      <c r="P623" s="49">
        <f>('Historical Data Daily'!E623-P622)*'Historical Data Daily'!$S$13 + P622</f>
        <v>197.6238752</v>
      </c>
      <c r="Q623" s="49">
        <f>('Historical Data Daily'!F623-Q622)*'Historical Data Daily'!$S$12 + Q622</f>
        <v>204.3134771</v>
      </c>
      <c r="R623" s="49">
        <f t="shared" si="1"/>
        <v>6.689601902</v>
      </c>
      <c r="S623" s="49">
        <f>(R623-S622)*'Historical Data Daily'!$S$14 + S622</f>
        <v>6.519694798</v>
      </c>
      <c r="T623" s="49">
        <f t="shared" si="2"/>
        <v>0.169907104</v>
      </c>
      <c r="U623" s="65">
        <f t="shared" si="3"/>
        <v>217.978137</v>
      </c>
      <c r="V623" s="65">
        <f t="shared" si="4"/>
        <v>188.9118594</v>
      </c>
    </row>
    <row r="624">
      <c r="M624" s="116">
        <v>45204.0</v>
      </c>
      <c r="N624" s="55">
        <f>AVERAGE('Historical Data Daily'!E615:E624)</f>
        <v>204.0399994</v>
      </c>
      <c r="O624" s="55">
        <f>STDEV('Historical Data Daily'!E615:E624)</f>
        <v>7.546184591</v>
      </c>
      <c r="P624" s="49">
        <f>('Historical Data Daily'!E624-P623)*'Historical Data Daily'!$S$13 + P623</f>
        <v>198.5295146</v>
      </c>
      <c r="Q624" s="49">
        <f>('Historical Data Daily'!F624-Q623)*'Historical Data Daily'!$S$12 + Q623</f>
        <v>205.1652508</v>
      </c>
      <c r="R624" s="49">
        <f t="shared" si="1"/>
        <v>6.635736258</v>
      </c>
      <c r="S624" s="49">
        <f>(R624-S623)*'Historical Data Daily'!$S$14 + S623</f>
        <v>6.54290309</v>
      </c>
      <c r="T624" s="49">
        <f t="shared" si="2"/>
        <v>0.09283316726</v>
      </c>
      <c r="U624" s="65">
        <f t="shared" si="3"/>
        <v>219.1323686</v>
      </c>
      <c r="V624" s="65">
        <f t="shared" si="4"/>
        <v>188.9476302</v>
      </c>
    </row>
    <row r="625">
      <c r="M625" s="116">
        <v>45205.0</v>
      </c>
      <c r="N625" s="55">
        <f>AVERAGE('Historical Data Daily'!E616:E625)</f>
        <v>205.0699982</v>
      </c>
      <c r="O625" s="55">
        <f>STDEV('Historical Data Daily'!E616:E625)</f>
        <v>7.72529117</v>
      </c>
      <c r="P625" s="49">
        <f>('Historical Data Daily'!E625-P624)*'Historical Data Daily'!$S$13 + P624</f>
        <v>199.4458464</v>
      </c>
      <c r="Q625" s="49">
        <f>('Historical Data Daily'!F625-Q624)*'Historical Data Daily'!$S$12 + Q624</f>
        <v>206.047519</v>
      </c>
      <c r="R625" s="49">
        <f t="shared" si="1"/>
        <v>6.60167263</v>
      </c>
      <c r="S625" s="49">
        <f>(R625-S624)*'Historical Data Daily'!$S$14 + S624</f>
        <v>6.554656998</v>
      </c>
      <c r="T625" s="49">
        <f t="shared" si="2"/>
        <v>0.04701563151</v>
      </c>
      <c r="U625" s="65">
        <f t="shared" si="3"/>
        <v>220.5205805</v>
      </c>
      <c r="V625" s="65">
        <f t="shared" si="4"/>
        <v>189.6194159</v>
      </c>
    </row>
    <row r="626">
      <c r="M626" s="116">
        <v>45208.0</v>
      </c>
      <c r="N626" s="55">
        <f>AVERAGE('Historical Data Daily'!E617:E626)</f>
        <v>205.8299988</v>
      </c>
      <c r="O626" s="55">
        <f>STDEV('Historical Data Daily'!E617:E626)</f>
        <v>7.044943532</v>
      </c>
      <c r="P626" s="49">
        <f>('Historical Data Daily'!E626-P625)*'Historical Data Daily'!$S$13 + P625</f>
        <v>199.7313394</v>
      </c>
      <c r="Q626" s="49">
        <f>('Historical Data Daily'!F626-Q625)*'Historical Data Daily'!$S$12 + Q625</f>
        <v>205.6248242</v>
      </c>
      <c r="R626" s="49">
        <f t="shared" si="1"/>
        <v>5.893484777</v>
      </c>
      <c r="S626" s="49">
        <f>(R626-S625)*'Historical Data Daily'!$S$14 + S625</f>
        <v>6.422422554</v>
      </c>
      <c r="T626" s="49">
        <f t="shared" si="2"/>
        <v>-0.5289377767</v>
      </c>
      <c r="U626" s="65">
        <f t="shared" si="3"/>
        <v>219.9198859</v>
      </c>
      <c r="V626" s="65">
        <f t="shared" si="4"/>
        <v>191.7401117</v>
      </c>
    </row>
    <row r="627">
      <c r="M627" s="116">
        <v>45209.0</v>
      </c>
      <c r="N627" s="55">
        <f>AVERAGE('Historical Data Daily'!E618:E627)</f>
        <v>206.6149994</v>
      </c>
      <c r="O627" s="55">
        <f>STDEV('Historical Data Daily'!E618:E627)</f>
        <v>6.348449192</v>
      </c>
      <c r="P627" s="49">
        <f>('Historical Data Daily'!E627-P626)*'Historical Data Daily'!$S$13 + P626</f>
        <v>200.106796</v>
      </c>
      <c r="Q627" s="49">
        <f>('Historical Data Daily'!F627-Q626)*'Historical Data Daily'!$S$12 + Q626</f>
        <v>205.4979287</v>
      </c>
      <c r="R627" s="49">
        <f t="shared" si="1"/>
        <v>5.391132645</v>
      </c>
      <c r="S627" s="49">
        <f>(R627-S626)*'Historical Data Daily'!$S$14 + S626</f>
        <v>6.216164572</v>
      </c>
      <c r="T627" s="49">
        <f t="shared" si="2"/>
        <v>-0.8250319274</v>
      </c>
      <c r="U627" s="65">
        <f t="shared" si="3"/>
        <v>219.3118978</v>
      </c>
      <c r="V627" s="65">
        <f t="shared" si="4"/>
        <v>193.918101</v>
      </c>
    </row>
    <row r="628">
      <c r="M628" s="116">
        <v>45210.0</v>
      </c>
      <c r="N628" s="55">
        <f>AVERAGE('Historical Data Daily'!E619:E628)</f>
        <v>208.1199997</v>
      </c>
      <c r="O628" s="55">
        <f>STDEV('Historical Data Daily'!E619:E628)</f>
        <v>5.756503277</v>
      </c>
      <c r="P628" s="49">
        <f>('Historical Data Daily'!E628-P627)*'Historical Data Daily'!$S$13 + P627</f>
        <v>201.0433296</v>
      </c>
      <c r="Q628" s="49">
        <f>('Historical Data Daily'!F628-Q627)*'Historical Data Daily'!$S$12 + Q627</f>
        <v>206.6136319</v>
      </c>
      <c r="R628" s="49">
        <f t="shared" si="1"/>
        <v>5.5703023</v>
      </c>
      <c r="S628" s="49">
        <f>(R628-S627)*'Historical Data Daily'!$S$14 + S627</f>
        <v>6.086992118</v>
      </c>
      <c r="T628" s="49">
        <f t="shared" si="2"/>
        <v>-0.5166898177</v>
      </c>
      <c r="U628" s="65">
        <f t="shared" si="3"/>
        <v>219.6330063</v>
      </c>
      <c r="V628" s="65">
        <f t="shared" si="4"/>
        <v>196.6069931</v>
      </c>
    </row>
    <row r="629">
      <c r="M629" s="116">
        <v>45211.0</v>
      </c>
      <c r="N629" s="55">
        <f>AVERAGE('Historical Data Daily'!E620:E629)</f>
        <v>209.7550003</v>
      </c>
      <c r="O629" s="55">
        <f>STDEV('Historical Data Daily'!E620:E629)</f>
        <v>5.081855455</v>
      </c>
      <c r="P629" s="49">
        <f>('Historical Data Daily'!E629-P628)*'Historical Data Daily'!$S$13 + P628</f>
        <v>202.0845649</v>
      </c>
      <c r="Q629" s="49">
        <f>('Historical Data Daily'!F629-Q628)*'Historical Data Daily'!$S$12 + Q628</f>
        <v>207.9192279</v>
      </c>
      <c r="R629" s="49">
        <f t="shared" si="1"/>
        <v>5.834663024</v>
      </c>
      <c r="S629" s="49">
        <f>(R629-S628)*'Historical Data Daily'!$S$14 + S628</f>
        <v>6.036526299</v>
      </c>
      <c r="T629" s="49">
        <f t="shared" si="2"/>
        <v>-0.2018632753</v>
      </c>
      <c r="U629" s="65">
        <f t="shared" si="3"/>
        <v>219.9187112</v>
      </c>
      <c r="V629" s="65">
        <f t="shared" si="4"/>
        <v>199.5912894</v>
      </c>
    </row>
    <row r="630">
      <c r="M630" s="116">
        <v>45212.0</v>
      </c>
      <c r="N630" s="55">
        <f>AVERAGE('Historical Data Daily'!E621:E630)</f>
        <v>211.1400009</v>
      </c>
      <c r="O630" s="55">
        <f>STDEV('Historical Data Daily'!E621:E630)</f>
        <v>4.32170233</v>
      </c>
      <c r="P630" s="49">
        <f>('Historical Data Daily'!E630-P629)*'Historical Data Daily'!$S$13 + P629</f>
        <v>203.0449677</v>
      </c>
      <c r="Q630" s="49">
        <f>('Historical Data Daily'!F630-Q629)*'Historical Data Daily'!$S$12 + Q629</f>
        <v>209.0162703</v>
      </c>
      <c r="R630" s="49">
        <f t="shared" si="1"/>
        <v>5.971302519</v>
      </c>
      <c r="S630" s="49">
        <f>(R630-S629)*'Historical Data Daily'!$S$14 + S629</f>
        <v>6.023481543</v>
      </c>
      <c r="T630" s="49">
        <f t="shared" si="2"/>
        <v>-0.05217902388</v>
      </c>
      <c r="U630" s="65">
        <f t="shared" si="3"/>
        <v>219.7834056</v>
      </c>
      <c r="V630" s="65">
        <f t="shared" si="4"/>
        <v>202.4965962</v>
      </c>
    </row>
    <row r="631">
      <c r="M631" s="116">
        <v>45215.0</v>
      </c>
      <c r="N631" s="55">
        <f>AVERAGE('Historical Data Daily'!E622:E631)</f>
        <v>210.8600006</v>
      </c>
      <c r="O631" s="55">
        <f>STDEV('Historical Data Daily'!E622:E631)</f>
        <v>4.208642159</v>
      </c>
      <c r="P631" s="49">
        <f>('Historical Data Daily'!E631-P630)*'Historical Data Daily'!$S$13 + P630</f>
        <v>203.6453401</v>
      </c>
      <c r="Q631" s="49">
        <f>('Historical Data Daily'!F631-Q630)*'Historical Data Daily'!$S$12 + Q630</f>
        <v>209.3445355</v>
      </c>
      <c r="R631" s="49">
        <f t="shared" si="1"/>
        <v>5.699195394</v>
      </c>
      <c r="S631" s="49">
        <f>(R631-S630)*'Historical Data Daily'!$S$14 + S630</f>
        <v>5.958624313</v>
      </c>
      <c r="T631" s="49">
        <f t="shared" si="2"/>
        <v>-0.259428919</v>
      </c>
      <c r="U631" s="65">
        <f t="shared" si="3"/>
        <v>219.2772849</v>
      </c>
      <c r="V631" s="65">
        <f t="shared" si="4"/>
        <v>202.4427163</v>
      </c>
    </row>
    <row r="632">
      <c r="M632" s="116">
        <v>45216.0</v>
      </c>
      <c r="N632" s="55">
        <f>AVERAGE('Historical Data Daily'!E623:E632)</f>
        <v>211.45</v>
      </c>
      <c r="O632" s="55">
        <f>STDEV('Historical Data Daily'!E623:E632)</f>
        <v>5.260280144</v>
      </c>
      <c r="P632" s="49">
        <f>('Historical Data Daily'!E632-P631)*'Historical Data Daily'!$S$13 + P631</f>
        <v>204.9827221</v>
      </c>
      <c r="Q632" s="49">
        <f>('Historical Data Daily'!F632-Q631)*'Historical Data Daily'!$S$12 + Q631</f>
        <v>211.2453757</v>
      </c>
      <c r="R632" s="49">
        <f t="shared" si="1"/>
        <v>6.262653637</v>
      </c>
      <c r="S632" s="49">
        <f>(R632-S631)*'Historical Data Daily'!$S$14 + S631</f>
        <v>6.019430178</v>
      </c>
      <c r="T632" s="49">
        <f t="shared" si="2"/>
        <v>0.2432234587</v>
      </c>
      <c r="U632" s="65">
        <f t="shared" si="3"/>
        <v>221.9705603</v>
      </c>
      <c r="V632" s="65">
        <f t="shared" si="4"/>
        <v>200.9294397</v>
      </c>
    </row>
    <row r="633">
      <c r="M633" s="116">
        <v>45217.0</v>
      </c>
      <c r="N633" s="55">
        <f>AVERAGE('Historical Data Daily'!E624:E633)</f>
        <v>212.4450012</v>
      </c>
      <c r="O633" s="55">
        <f>STDEV('Historical Data Daily'!E624:E633)</f>
        <v>5.843250931</v>
      </c>
      <c r="P633" s="49">
        <f>('Historical Data Daily'!E633-P632)*'Historical Data Daily'!$S$13 + P632</f>
        <v>206.0840023</v>
      </c>
      <c r="Q633" s="49">
        <f>('Historical Data Daily'!F633-Q632)*'Historical Data Daily'!$S$12 + Q632</f>
        <v>212.569165</v>
      </c>
      <c r="R633" s="49">
        <f t="shared" si="1"/>
        <v>6.485162623</v>
      </c>
      <c r="S633" s="49">
        <f>(R633-S632)*'Historical Data Daily'!$S$14 + S632</f>
        <v>6.112576667</v>
      </c>
      <c r="T633" s="49">
        <f t="shared" si="2"/>
        <v>0.3725859558</v>
      </c>
      <c r="U633" s="65">
        <f t="shared" si="3"/>
        <v>224.1315031</v>
      </c>
      <c r="V633" s="65">
        <f t="shared" si="4"/>
        <v>200.7584993</v>
      </c>
    </row>
    <row r="634">
      <c r="M634" s="116">
        <v>45218.0</v>
      </c>
      <c r="N634" s="55">
        <f>AVERAGE('Historical Data Daily'!E625:E634)</f>
        <v>213.85</v>
      </c>
      <c r="O634" s="55">
        <f>STDEV('Historical Data Daily'!E625:E634)</f>
        <v>6.766214079</v>
      </c>
      <c r="P634" s="49">
        <f>('Historical Data Daily'!E634-P633)*'Historical Data Daily'!$S$13 + P633</f>
        <v>207.4037054</v>
      </c>
      <c r="Q634" s="49">
        <f>('Historical Data Daily'!F634-Q633)*'Historical Data Daily'!$S$12 + Q633</f>
        <v>214.3123694</v>
      </c>
      <c r="R634" s="49">
        <f t="shared" si="1"/>
        <v>6.908664004</v>
      </c>
      <c r="S634" s="49">
        <f>(R634-S633)*'Historical Data Daily'!$S$14 + S633</f>
        <v>6.271794134</v>
      </c>
      <c r="T634" s="49">
        <f t="shared" si="2"/>
        <v>0.6368698693</v>
      </c>
      <c r="U634" s="65">
        <f t="shared" si="3"/>
        <v>227.3824282</v>
      </c>
      <c r="V634" s="65">
        <f t="shared" si="4"/>
        <v>200.3175718</v>
      </c>
    </row>
    <row r="635">
      <c r="M635" s="116">
        <v>45219.0</v>
      </c>
      <c r="N635" s="55">
        <f>AVERAGE('Historical Data Daily'!E626:E635)</f>
        <v>214.4550003</v>
      </c>
      <c r="O635" s="55">
        <f>STDEV('Historical Data Daily'!E626:E635)</f>
        <v>6.743573641</v>
      </c>
      <c r="P635" s="49">
        <f>('Historical Data Daily'!E635-P634)*'Historical Data Daily'!$S$13 + P634</f>
        <v>208.1108381</v>
      </c>
      <c r="Q635" s="49">
        <f>('Historical Data Daily'!F635-Q634)*'Historical Data Daily'!$S$12 + Q634</f>
        <v>214.7181583</v>
      </c>
      <c r="R635" s="49">
        <f t="shared" si="1"/>
        <v>6.607320151</v>
      </c>
      <c r="S635" s="49">
        <f>(R635-S634)*'Historical Data Daily'!$S$14 + S634</f>
        <v>6.338899338</v>
      </c>
      <c r="T635" s="49">
        <f t="shared" si="2"/>
        <v>0.2684208134</v>
      </c>
      <c r="U635" s="65">
        <f t="shared" si="3"/>
        <v>227.9421476</v>
      </c>
      <c r="V635" s="65">
        <f t="shared" si="4"/>
        <v>200.967853</v>
      </c>
    </row>
    <row r="636">
      <c r="M636" s="116">
        <v>45222.0</v>
      </c>
      <c r="N636" s="55">
        <f>AVERAGE('Historical Data Daily'!E627:E636)</f>
        <v>213.6449997</v>
      </c>
      <c r="O636" s="55">
        <f>STDEV('Historical Data Daily'!E627:E636)</f>
        <v>8.492102519</v>
      </c>
      <c r="P636" s="49">
        <f>('Historical Data Daily'!E636-P635)*'Historical Data Daily'!$S$13 + P635</f>
        <v>207.1544795</v>
      </c>
      <c r="Q636" s="49">
        <f>('Historical Data Daily'!F636-Q635)*'Historical Data Daily'!$S$12 + Q635</f>
        <v>211.7153642</v>
      </c>
      <c r="R636" s="49">
        <f t="shared" si="1"/>
        <v>4.560884709</v>
      </c>
      <c r="S636" s="49">
        <f>(R636-S635)*'Historical Data Daily'!$S$14 + S635</f>
        <v>5.983296412</v>
      </c>
      <c r="T636" s="49">
        <f t="shared" si="2"/>
        <v>-1.422411703</v>
      </c>
      <c r="U636" s="65">
        <f t="shared" si="3"/>
        <v>230.6292047</v>
      </c>
      <c r="V636" s="65">
        <f t="shared" si="4"/>
        <v>196.6607947</v>
      </c>
    </row>
    <row r="637">
      <c r="M637" s="116">
        <v>45224.0</v>
      </c>
      <c r="N637" s="55">
        <f>AVERAGE('Historical Data Daily'!E628:E637)</f>
        <v>213.1449997</v>
      </c>
      <c r="O637" s="55">
        <f>STDEV('Historical Data Daily'!E628:E637)</f>
        <v>9.189318761</v>
      </c>
      <c r="P637" s="49">
        <f>('Historical Data Daily'!E637-P636)*'Historical Data Daily'!$S$13 + P636</f>
        <v>206.6097035</v>
      </c>
      <c r="Q637" s="49">
        <f>('Historical Data Daily'!F637-Q636)*'Historical Data Daily'!$S$12 + Q636</f>
        <v>209.8822317</v>
      </c>
      <c r="R637" s="49">
        <f t="shared" si="1"/>
        <v>3.272528249</v>
      </c>
      <c r="S637" s="49">
        <f>(R637-S636)*'Historical Data Daily'!$S$14 + S636</f>
        <v>5.441142779</v>
      </c>
      <c r="T637" s="49">
        <f t="shared" si="2"/>
        <v>-2.16861453</v>
      </c>
      <c r="U637" s="65">
        <f t="shared" si="3"/>
        <v>231.5236372</v>
      </c>
      <c r="V637" s="65">
        <f t="shared" si="4"/>
        <v>194.7663622</v>
      </c>
    </row>
    <row r="638">
      <c r="M638" s="116">
        <v>45225.0</v>
      </c>
      <c r="N638" s="55">
        <f>AVERAGE('Historical Data Daily'!E629:E638)</f>
        <v>212.1899994</v>
      </c>
      <c r="O638" s="55">
        <f>STDEV('Historical Data Daily'!E629:E638)</f>
        <v>9.71607495</v>
      </c>
      <c r="P638" s="49">
        <f>('Historical Data Daily'!E638-P637)*'Historical Data Daily'!$S$13 + P637</f>
        <v>206.3571326</v>
      </c>
      <c r="Q638" s="49">
        <f>('Historical Data Daily'!F638-Q637)*'Historical Data Daily'!$S$12 + Q637</f>
        <v>208.8541956</v>
      </c>
      <c r="R638" s="49">
        <f t="shared" si="1"/>
        <v>2.497062986</v>
      </c>
      <c r="S638" s="49">
        <f>(R638-S637)*'Historical Data Daily'!$S$14 + S637</f>
        <v>4.852326821</v>
      </c>
      <c r="T638" s="49">
        <f t="shared" si="2"/>
        <v>-2.355263835</v>
      </c>
      <c r="U638" s="65">
        <f t="shared" si="3"/>
        <v>231.6221493</v>
      </c>
      <c r="V638" s="65">
        <f t="shared" si="4"/>
        <v>192.7578495</v>
      </c>
    </row>
    <row r="639">
      <c r="M639" s="116">
        <v>45226.0</v>
      </c>
      <c r="N639" s="55">
        <f>AVERAGE('Historical Data Daily'!E630:E639)</f>
        <v>211.2149994</v>
      </c>
      <c r="O639" s="55">
        <f>STDEV('Historical Data Daily'!E630:E639)</f>
        <v>9.879440679</v>
      </c>
      <c r="P639" s="49">
        <f>('Historical Data Daily'!E639-P638)*'Historical Data Daily'!$S$13 + P638</f>
        <v>206.2825307</v>
      </c>
      <c r="Q639" s="49">
        <f>('Historical Data Daily'!F639-Q638)*'Historical Data Daily'!$S$12 + Q638</f>
        <v>208.3150895</v>
      </c>
      <c r="R639" s="49">
        <f t="shared" si="1"/>
        <v>2.032558863</v>
      </c>
      <c r="S639" s="49">
        <f>(R639-S638)*'Historical Data Daily'!$S$14 + S638</f>
        <v>4.288373229</v>
      </c>
      <c r="T639" s="49">
        <f t="shared" si="2"/>
        <v>-2.255814366</v>
      </c>
      <c r="U639" s="65">
        <f t="shared" si="3"/>
        <v>230.9738808</v>
      </c>
      <c r="V639" s="65">
        <f t="shared" si="4"/>
        <v>191.456118</v>
      </c>
    </row>
    <row r="640">
      <c r="M640" s="116">
        <v>45229.0</v>
      </c>
      <c r="N640" s="55">
        <f>AVERAGE('Historical Data Daily'!E631:E640)</f>
        <v>210.0199997</v>
      </c>
      <c r="O640" s="55">
        <f>STDEV('Historical Data Daily'!E631:E640)</f>
        <v>10.08461841</v>
      </c>
      <c r="P640" s="49">
        <f>('Historical Data Daily'!E640-P639)*'Historical Data Daily'!$S$13 + P639</f>
        <v>206.0467881</v>
      </c>
      <c r="Q640" s="49">
        <f>('Historical Data Daily'!F640-Q639)*'Historical Data Daily'!$S$12 + Q639</f>
        <v>207.512769</v>
      </c>
      <c r="R640" s="49">
        <f t="shared" si="1"/>
        <v>1.465980887</v>
      </c>
      <c r="S640" s="49">
        <f>(R640-S639)*'Historical Data Daily'!$S$14 + S639</f>
        <v>3.723894761</v>
      </c>
      <c r="T640" s="49">
        <f t="shared" si="2"/>
        <v>-2.257913874</v>
      </c>
      <c r="U640" s="65">
        <f t="shared" si="3"/>
        <v>230.1892365</v>
      </c>
      <c r="V640" s="65">
        <f t="shared" si="4"/>
        <v>189.8507629</v>
      </c>
    </row>
    <row r="641">
      <c r="M641" s="116">
        <v>45230.0</v>
      </c>
      <c r="N641" s="55">
        <f>AVERAGE('Historical Data Daily'!E632:E641)</f>
        <v>209.2900009</v>
      </c>
      <c r="O641" s="55">
        <f>STDEV('Historical Data Daily'!E632:E641)</f>
        <v>10.25648146</v>
      </c>
      <c r="P641" s="49">
        <f>('Historical Data Daily'!E641-P640)*'Historical Data Daily'!$S$13 + P640</f>
        <v>205.8840635</v>
      </c>
      <c r="Q641" s="49">
        <f>('Historical Data Daily'!F641-Q640)*'Historical Data Daily'!$S$12 + Q640</f>
        <v>206.949267</v>
      </c>
      <c r="R641" s="49">
        <f t="shared" si="1"/>
        <v>1.065203489</v>
      </c>
      <c r="S641" s="49">
        <f>(R641-S640)*'Historical Data Daily'!$S$14 + S640</f>
        <v>3.192156506</v>
      </c>
      <c r="T641" s="49">
        <f t="shared" si="2"/>
        <v>-2.126953018</v>
      </c>
      <c r="U641" s="65">
        <f t="shared" si="3"/>
        <v>229.8029638</v>
      </c>
      <c r="V641" s="65">
        <f t="shared" si="4"/>
        <v>188.777038</v>
      </c>
    </row>
    <row r="642">
      <c r="M642" s="116">
        <v>45231.0</v>
      </c>
      <c r="N642" s="55">
        <f>AVERAGE('Historical Data Daily'!E633:E642)</f>
        <v>208.6950012</v>
      </c>
      <c r="O642" s="55">
        <f>STDEV('Historical Data Daily'!E633:E642)</f>
        <v>9.60868847</v>
      </c>
      <c r="P642" s="49">
        <f>('Historical Data Daily'!E642-P641)*'Historical Data Daily'!$S$13 + P641</f>
        <v>206.6148736</v>
      </c>
      <c r="Q642" s="49">
        <f>('Historical Data Daily'!F642-Q641)*'Historical Data Daily'!$S$12 + Q641</f>
        <v>208.3032259</v>
      </c>
      <c r="R642" s="49">
        <f t="shared" si="1"/>
        <v>1.688352302</v>
      </c>
      <c r="S642" s="49">
        <f>(R642-S641)*'Historical Data Daily'!$S$14 + S641</f>
        <v>2.891395665</v>
      </c>
      <c r="T642" s="49">
        <f t="shared" si="2"/>
        <v>-1.203043363</v>
      </c>
      <c r="U642" s="65">
        <f t="shared" si="3"/>
        <v>227.9123781</v>
      </c>
      <c r="V642" s="65">
        <f t="shared" si="4"/>
        <v>189.4776243</v>
      </c>
    </row>
    <row r="643">
      <c r="M643" s="116">
        <v>45232.0</v>
      </c>
      <c r="N643" s="55">
        <f>AVERAGE('Historical Data Daily'!E634:E643)</f>
        <v>208.1950012</v>
      </c>
      <c r="O643" s="55">
        <f>STDEV('Historical Data Daily'!E634:E643)</f>
        <v>9.079231484</v>
      </c>
      <c r="P643" s="49">
        <f>('Historical Data Daily'!E643-P642)*'Historical Data Daily'!$S$13 + P642</f>
        <v>207.2248834</v>
      </c>
      <c r="Q643" s="49">
        <f>('Historical Data Daily'!F643-Q642)*'Historical Data Daily'!$S$12 + Q642</f>
        <v>209.3104229</v>
      </c>
      <c r="R643" s="49">
        <f t="shared" si="1"/>
        <v>2.085539432</v>
      </c>
      <c r="S643" s="49">
        <f>(R643-S642)*'Historical Data Daily'!$S$14 + S642</f>
        <v>2.730224419</v>
      </c>
      <c r="T643" s="49">
        <f t="shared" si="2"/>
        <v>-0.644684987</v>
      </c>
      <c r="U643" s="65">
        <f t="shared" si="3"/>
        <v>226.3534642</v>
      </c>
      <c r="V643" s="65">
        <f t="shared" si="4"/>
        <v>190.0365382</v>
      </c>
    </row>
    <row r="644">
      <c r="M644" s="116">
        <v>45233.0</v>
      </c>
      <c r="N644" s="55">
        <f>AVERAGE('Historical Data Daily'!E635:E644)</f>
        <v>207.7650024</v>
      </c>
      <c r="O644" s="55">
        <f>STDEV('Historical Data Daily'!E635:E644)</f>
        <v>8.323129386</v>
      </c>
      <c r="P644" s="49">
        <f>('Historical Data Daily'!E644-P643)*'Historical Data Daily'!$S$13 + P643</f>
        <v>208.1415592</v>
      </c>
      <c r="Q644" s="49">
        <f>('Historical Data Daily'!F644-Q643)*'Historical Data Daily'!$S$12 + Q643</f>
        <v>210.8934356</v>
      </c>
      <c r="R644" s="49">
        <f t="shared" si="1"/>
        <v>2.751876477</v>
      </c>
      <c r="S644" s="49">
        <f>(R644-S643)*'Historical Data Daily'!$S$14 + S643</f>
        <v>2.73455483</v>
      </c>
      <c r="T644" s="49">
        <f t="shared" si="2"/>
        <v>0.01732164666</v>
      </c>
      <c r="U644" s="65">
        <f t="shared" si="3"/>
        <v>224.4112612</v>
      </c>
      <c r="V644" s="65">
        <f t="shared" si="4"/>
        <v>191.1187436</v>
      </c>
    </row>
    <row r="645">
      <c r="M645" s="116">
        <v>45236.0</v>
      </c>
      <c r="N645" s="55">
        <f>AVERAGE('Historical Data Daily'!E636:E645)</f>
        <v>208.4600021</v>
      </c>
      <c r="O645" s="55">
        <f>STDEV('Historical Data Daily'!E636:E645)</f>
        <v>9.396299078</v>
      </c>
      <c r="P645" s="49">
        <f>('Historical Data Daily'!E645-P644)*'Historical Data Daily'!$S$13 + P644</f>
        <v>209.3088506</v>
      </c>
      <c r="Q645" s="49">
        <f>('Historical Data Daily'!F645-Q644)*'Historical Data Daily'!$S$12 + Q644</f>
        <v>212.8944446</v>
      </c>
      <c r="R645" s="49">
        <f t="shared" si="1"/>
        <v>3.585593986</v>
      </c>
      <c r="S645" s="49">
        <f>(R645-S644)*'Historical Data Daily'!$S$14 + S644</f>
        <v>2.904762661</v>
      </c>
      <c r="T645" s="49">
        <f t="shared" si="2"/>
        <v>0.6808313243</v>
      </c>
      <c r="U645" s="65">
        <f t="shared" si="3"/>
        <v>227.2526003</v>
      </c>
      <c r="V645" s="65">
        <f t="shared" si="4"/>
        <v>189.6674039</v>
      </c>
    </row>
    <row r="646">
      <c r="M646" s="116">
        <v>45237.0</v>
      </c>
      <c r="N646" s="55">
        <f>AVERAGE('Historical Data Daily'!E637:E646)</f>
        <v>211.1800018</v>
      </c>
      <c r="O646" s="55">
        <f>STDEV('Historical Data Daily'!E637:E646)</f>
        <v>9.062288051</v>
      </c>
      <c r="P646" s="49">
        <f>('Historical Data Daily'!E646-P645)*'Historical Data Daily'!$S$13 + P645</f>
        <v>210.278565</v>
      </c>
      <c r="Q646" s="49">
        <f>('Historical Data Daily'!F646-Q645)*'Historical Data Daily'!$S$12 + Q645</f>
        <v>214.3568368</v>
      </c>
      <c r="R646" s="49">
        <f t="shared" si="1"/>
        <v>4.078271875</v>
      </c>
      <c r="S646" s="49">
        <f>(R646-S645)*'Historical Data Daily'!$S$14 + S645</f>
        <v>3.139464504</v>
      </c>
      <c r="T646" s="49">
        <f t="shared" si="2"/>
        <v>0.9388073704</v>
      </c>
      <c r="U646" s="65">
        <f t="shared" si="3"/>
        <v>229.3045779</v>
      </c>
      <c r="V646" s="65">
        <f t="shared" si="4"/>
        <v>193.0554257</v>
      </c>
    </row>
    <row r="647">
      <c r="M647" s="116">
        <v>45238.0</v>
      </c>
      <c r="N647" s="55">
        <f>AVERAGE('Historical Data Daily'!E638:E647)</f>
        <v>213.5200012</v>
      </c>
      <c r="O647" s="55">
        <f>STDEV('Historical Data Daily'!E638:E647)</f>
        <v>8.815047252</v>
      </c>
      <c r="P647" s="49">
        <f>('Historical Data Daily'!E647-P646)*'Historical Data Daily'!$S$13 + P646</f>
        <v>211.2357081</v>
      </c>
      <c r="Q647" s="49">
        <f>('Historical Data Daily'!F647-Q646)*'Historical Data Daily'!$S$12 + Q646</f>
        <v>215.717323</v>
      </c>
      <c r="R647" s="49">
        <f t="shared" si="1"/>
        <v>4.48161494</v>
      </c>
      <c r="S647" s="49">
        <f>(R647-S646)*'Historical Data Daily'!$S$14 + S646</f>
        <v>3.407894591</v>
      </c>
      <c r="T647" s="49">
        <f t="shared" si="2"/>
        <v>1.073720349</v>
      </c>
      <c r="U647" s="65">
        <f t="shared" si="3"/>
        <v>231.1500957</v>
      </c>
      <c r="V647" s="65">
        <f t="shared" si="4"/>
        <v>195.8899067</v>
      </c>
    </row>
    <row r="648">
      <c r="M648" s="116">
        <v>45239.0</v>
      </c>
      <c r="N648" s="55">
        <f>AVERAGE('Historical Data Daily'!E639:E648)</f>
        <v>215.2800018</v>
      </c>
      <c r="O648" s="55">
        <f>STDEV('Historical Data Daily'!E639:E648)</f>
        <v>8.265493471</v>
      </c>
      <c r="P648" s="49">
        <f>('Historical Data Daily'!E648-P647)*'Historical Data Daily'!$S$13 + P647</f>
        <v>211.9441744</v>
      </c>
      <c r="Q648" s="49">
        <f>('Historical Data Daily'!F648-Q647)*'Historical Data Daily'!$S$12 + Q647</f>
        <v>216.4992738</v>
      </c>
      <c r="R648" s="49">
        <f t="shared" si="1"/>
        <v>4.555099416</v>
      </c>
      <c r="S648" s="49">
        <f>(R648-S647)*'Historical Data Daily'!$S$14 + S647</f>
        <v>3.637335556</v>
      </c>
      <c r="T648" s="49">
        <f t="shared" si="2"/>
        <v>0.9177638599</v>
      </c>
      <c r="U648" s="65">
        <f t="shared" si="3"/>
        <v>231.8109887</v>
      </c>
      <c r="V648" s="65">
        <f t="shared" si="4"/>
        <v>198.7490149</v>
      </c>
    </row>
    <row r="649">
      <c r="M649" s="116">
        <v>45240.0</v>
      </c>
      <c r="N649" s="55">
        <f>AVERAGE('Historical Data Daily'!E640:E649)</f>
        <v>217.3100006</v>
      </c>
      <c r="O649" s="55">
        <f>STDEV('Historical Data Daily'!E640:E649)</f>
        <v>8.045622766</v>
      </c>
      <c r="P649" s="49">
        <f>('Historical Data Daily'!E649-P648)*'Historical Data Daily'!$S$13 + P648</f>
        <v>212.9594203</v>
      </c>
      <c r="Q649" s="49">
        <f>('Historical Data Daily'!F649-Q648)*'Historical Data Daily'!$S$12 + Q648</f>
        <v>217.9070769</v>
      </c>
      <c r="R649" s="49">
        <f t="shared" si="1"/>
        <v>4.947656628</v>
      </c>
      <c r="S649" s="49">
        <f>(R649-S648)*'Historical Data Daily'!$S$14 + S648</f>
        <v>3.899399771</v>
      </c>
      <c r="T649" s="49">
        <f t="shared" si="2"/>
        <v>1.048256857</v>
      </c>
      <c r="U649" s="65">
        <f t="shared" si="3"/>
        <v>233.4012461</v>
      </c>
      <c r="V649" s="65">
        <f t="shared" si="4"/>
        <v>201.2187551</v>
      </c>
    </row>
    <row r="650">
      <c r="M650" s="116">
        <v>45243.0</v>
      </c>
      <c r="N650" s="55">
        <f>AVERAGE('Historical Data Daily'!E641:E650)</f>
        <v>219.2199997</v>
      </c>
      <c r="O650" s="55">
        <f>STDEV('Historical Data Daily'!E641:E650)</f>
        <v>6.395272246</v>
      </c>
      <c r="P650" s="49">
        <f>('Historical Data Daily'!E650-P649)*'Historical Data Daily'!$S$13 + P649</f>
        <v>213.6439074</v>
      </c>
      <c r="Q650" s="49">
        <f>('Historical Data Daily'!F650-Q649)*'Historical Data Daily'!$S$12 + Q649</f>
        <v>218.5675261</v>
      </c>
      <c r="R650" s="49">
        <f t="shared" si="1"/>
        <v>4.92361871</v>
      </c>
      <c r="S650" s="49">
        <f>(R650-S649)*'Historical Data Daily'!$S$14 + S649</f>
        <v>4.104243558</v>
      </c>
      <c r="T650" s="49">
        <f t="shared" si="2"/>
        <v>0.8193751513</v>
      </c>
      <c r="U650" s="65">
        <f t="shared" si="3"/>
        <v>232.0105442</v>
      </c>
      <c r="V650" s="65">
        <f t="shared" si="4"/>
        <v>206.4294552</v>
      </c>
    </row>
    <row r="651">
      <c r="M651" s="116">
        <v>45245.0</v>
      </c>
      <c r="N651" s="55">
        <f>AVERAGE('Historical Data Daily'!E642:E651)</f>
        <v>220.9699997</v>
      </c>
      <c r="O651" s="55">
        <f>STDEV('Historical Data Daily'!E642:E651)</f>
        <v>3.428164141</v>
      </c>
      <c r="P651" s="49">
        <f>('Historical Data Daily'!E651-P650)*'Historical Data Daily'!$S$13 + P650</f>
        <v>214.2147295</v>
      </c>
      <c r="Q651" s="49">
        <f>('Historical Data Daily'!F651-Q650)*'Historical Data Daily'!$S$12 + Q650</f>
        <v>218.9956</v>
      </c>
      <c r="R651" s="49">
        <f t="shared" si="1"/>
        <v>4.780870418</v>
      </c>
      <c r="S651" s="49">
        <f>(R651-S650)*'Historical Data Daily'!$S$14 + S650</f>
        <v>4.23956893</v>
      </c>
      <c r="T651" s="49">
        <f t="shared" si="2"/>
        <v>0.5413014878</v>
      </c>
      <c r="U651" s="65">
        <f t="shared" si="3"/>
        <v>227.826328</v>
      </c>
      <c r="V651" s="65">
        <f t="shared" si="4"/>
        <v>214.1136714</v>
      </c>
    </row>
    <row r="652">
      <c r="M652" s="116">
        <v>45246.0</v>
      </c>
      <c r="N652" s="55">
        <f>AVERAGE('Historical Data Daily'!E643:E652)</f>
        <v>221.1849991</v>
      </c>
      <c r="O652" s="55">
        <f>STDEV('Historical Data Daily'!E643:E652)</f>
        <v>3.117781888</v>
      </c>
      <c r="P652" s="49">
        <f>('Historical Data Daily'!E652-P651)*'Historical Data Daily'!$S$13 + P651</f>
        <v>214.4877121</v>
      </c>
      <c r="Q652" s="49">
        <f>('Historical Data Daily'!F652-Q651)*'Historical Data Daily'!$S$12 + Q651</f>
        <v>218.8270452</v>
      </c>
      <c r="R652" s="49">
        <f t="shared" si="1"/>
        <v>4.339333102</v>
      </c>
      <c r="S652" s="49">
        <f>(R652-S651)*'Historical Data Daily'!$S$14 + S651</f>
        <v>4.259521765</v>
      </c>
      <c r="T652" s="49">
        <f t="shared" si="2"/>
        <v>0.07981133757</v>
      </c>
      <c r="U652" s="65">
        <f t="shared" si="3"/>
        <v>227.4205629</v>
      </c>
      <c r="V652" s="65">
        <f t="shared" si="4"/>
        <v>214.9494353</v>
      </c>
    </row>
    <row r="653">
      <c r="M653" s="116">
        <v>45247.0</v>
      </c>
      <c r="N653" s="55">
        <f>AVERAGE('Historical Data Daily'!E644:E653)</f>
        <v>221.1949982</v>
      </c>
      <c r="O653" s="55">
        <f>STDEV('Historical Data Daily'!E644:E653)</f>
        <v>3.095286541</v>
      </c>
      <c r="P653" s="49">
        <f>('Historical Data Daily'!E653-P652)*'Historical Data Daily'!$S$13 + P652</f>
        <v>214.5219554</v>
      </c>
      <c r="Q653" s="49">
        <f>('Historical Data Daily'!F653-Q652)*'Historical Data Daily'!$S$12 + Q652</f>
        <v>218.2305762</v>
      </c>
      <c r="R653" s="49">
        <f t="shared" si="1"/>
        <v>3.708620822</v>
      </c>
      <c r="S653" s="49">
        <f>(R653-S652)*'Historical Data Daily'!$S$14 + S652</f>
        <v>4.149341576</v>
      </c>
      <c r="T653" s="49">
        <f t="shared" si="2"/>
        <v>-0.4407207539</v>
      </c>
      <c r="U653" s="65">
        <f t="shared" si="3"/>
        <v>227.3855713</v>
      </c>
      <c r="V653" s="65">
        <f t="shared" si="4"/>
        <v>215.0044251</v>
      </c>
    </row>
    <row r="654">
      <c r="M654" s="116">
        <v>45250.0</v>
      </c>
      <c r="N654" s="55">
        <f>AVERAGE('Historical Data Daily'!E645:E654)</f>
        <v>220.5199982</v>
      </c>
      <c r="O654" s="55">
        <f>STDEV('Historical Data Daily'!E645:E654)</f>
        <v>4.065653339</v>
      </c>
      <c r="P654" s="49">
        <f>('Historical Data Daily'!E654-P653)*'Historical Data Daily'!$S$13 + P653</f>
        <v>214.3981073</v>
      </c>
      <c r="Q654" s="49">
        <f>('Historical Data Daily'!F654-Q653)*'Historical Data Daily'!$S$12 + Q653</f>
        <v>217.4027962</v>
      </c>
      <c r="R654" s="49">
        <f t="shared" si="1"/>
        <v>3.00468889</v>
      </c>
      <c r="S654" s="49">
        <f>(R654-S653)*'Historical Data Daily'!$S$14 + S653</f>
        <v>3.920411039</v>
      </c>
      <c r="T654" s="49">
        <f t="shared" si="2"/>
        <v>-0.915722149</v>
      </c>
      <c r="U654" s="65">
        <f t="shared" si="3"/>
        <v>228.6513049</v>
      </c>
      <c r="V654" s="65">
        <f t="shared" si="4"/>
        <v>212.3886915</v>
      </c>
    </row>
    <row r="655">
      <c r="M655" s="116">
        <v>45251.0</v>
      </c>
      <c r="N655" s="55">
        <f>AVERAGE('Historical Data Daily'!E646:E655)</f>
        <v>219.3949982</v>
      </c>
      <c r="O655" s="55">
        <f>STDEV('Historical Data Daily'!E646:E655)</f>
        <v>4.553657603</v>
      </c>
      <c r="P655" s="49">
        <f>('Historical Data Daily'!E655-P654)*'Historical Data Daily'!$S$13 + P654</f>
        <v>214.2686174</v>
      </c>
      <c r="Q655" s="49">
        <f>('Historical Data Daily'!F655-Q654)*'Historical Data Daily'!$S$12 + Q654</f>
        <v>216.6715959</v>
      </c>
      <c r="R655" s="49">
        <f t="shared" si="1"/>
        <v>2.402978426</v>
      </c>
      <c r="S655" s="49">
        <f>(R655-S654)*'Historical Data Daily'!$S$14 + S654</f>
        <v>3.616924516</v>
      </c>
      <c r="T655" s="49">
        <f t="shared" si="2"/>
        <v>-1.213946091</v>
      </c>
      <c r="U655" s="65">
        <f t="shared" si="3"/>
        <v>228.5023134</v>
      </c>
      <c r="V655" s="65">
        <f t="shared" si="4"/>
        <v>210.287683</v>
      </c>
    </row>
    <row r="656">
      <c r="M656" s="116">
        <v>45252.0</v>
      </c>
      <c r="N656" s="55">
        <f>AVERAGE('Historical Data Daily'!E647:E656)</f>
        <v>218.2199982</v>
      </c>
      <c r="O656" s="55">
        <f>STDEV('Historical Data Daily'!E647:E656)</f>
        <v>5.166785233</v>
      </c>
      <c r="P656" s="49">
        <f>('Historical Data Daily'!E656-P655)*'Historical Data Daily'!$S$13 + P655</f>
        <v>214.0005713</v>
      </c>
      <c r="Q656" s="49">
        <f>('Historical Data Daily'!F656-Q655)*'Historical Data Daily'!$S$12 + Q655</f>
        <v>215.7451956</v>
      </c>
      <c r="R656" s="49">
        <f t="shared" si="1"/>
        <v>1.744624319</v>
      </c>
      <c r="S656" s="49">
        <f>(R656-S655)*'Historical Data Daily'!$S$14 + S655</f>
        <v>3.242464477</v>
      </c>
      <c r="T656" s="49">
        <f t="shared" si="2"/>
        <v>-1.497840158</v>
      </c>
      <c r="U656" s="65">
        <f t="shared" si="3"/>
        <v>228.5535687</v>
      </c>
      <c r="V656" s="65">
        <f t="shared" si="4"/>
        <v>207.8864277</v>
      </c>
    </row>
    <row r="657">
      <c r="M657" s="116">
        <v>45253.0</v>
      </c>
      <c r="N657" s="55">
        <f>AVERAGE('Historical Data Daily'!E648:E657)</f>
        <v>217.7799988</v>
      </c>
      <c r="O657" s="55">
        <f>STDEV('Historical Data Daily'!E648:E657)</f>
        <v>4.874662947</v>
      </c>
      <c r="P657" s="49">
        <f>('Historical Data Daily'!E657-P656)*'Historical Data Daily'!$S$13 + P656</f>
        <v>214.3560847</v>
      </c>
      <c r="Q657" s="49">
        <f>('Historical Data Daily'!F657-Q656)*'Historical Data Daily'!$S$12 + Q656</f>
        <v>216.215166</v>
      </c>
      <c r="R657" s="49">
        <f t="shared" si="1"/>
        <v>1.859081229</v>
      </c>
      <c r="S657" s="49">
        <f>(R657-S656)*'Historical Data Daily'!$S$14 + S656</f>
        <v>2.965787827</v>
      </c>
      <c r="T657" s="49">
        <f t="shared" si="2"/>
        <v>-1.106706598</v>
      </c>
      <c r="U657" s="65">
        <f t="shared" si="3"/>
        <v>227.5293247</v>
      </c>
      <c r="V657" s="65">
        <f t="shared" si="4"/>
        <v>208.0306729</v>
      </c>
    </row>
    <row r="658">
      <c r="M658" s="116">
        <v>45254.0</v>
      </c>
      <c r="N658" s="55">
        <f>AVERAGE('Historical Data Daily'!E649:E658)</f>
        <v>217.2799988</v>
      </c>
      <c r="O658" s="55">
        <f>STDEV('Historical Data Daily'!E649:E658)</f>
        <v>4.786102655</v>
      </c>
      <c r="P658" s="49">
        <f>('Historical Data Daily'!E658-P657)*'Historical Data Daily'!$S$13 + P657</f>
        <v>214.4630416</v>
      </c>
      <c r="Q658" s="49">
        <f>('Historical Data Daily'!F658-Q657)*'Historical Data Daily'!$S$12 + Q657</f>
        <v>216.1512947</v>
      </c>
      <c r="R658" s="49">
        <f t="shared" si="1"/>
        <v>1.688253096</v>
      </c>
      <c r="S658" s="49">
        <f>(R658-S657)*'Historical Data Daily'!$S$14 + S657</f>
        <v>2.710280881</v>
      </c>
      <c r="T658" s="49">
        <f t="shared" si="2"/>
        <v>-1.022027785</v>
      </c>
      <c r="U658" s="65">
        <f t="shared" si="3"/>
        <v>226.8522041</v>
      </c>
      <c r="V658" s="65">
        <f t="shared" si="4"/>
        <v>207.7077935</v>
      </c>
    </row>
    <row r="659">
      <c r="M659" s="116">
        <v>45258.0</v>
      </c>
      <c r="N659" s="55">
        <f>AVERAGE('Historical Data Daily'!E650:E659)</f>
        <v>216.8349991</v>
      </c>
      <c r="O659" s="55">
        <f>STDEV('Historical Data Daily'!E650:E659)</f>
        <v>4.075541226</v>
      </c>
      <c r="P659" s="49">
        <f>('Historical Data Daily'!E659-P658)*'Historical Data Daily'!$S$13 + P658</f>
        <v>214.9620754</v>
      </c>
      <c r="Q659" s="49">
        <f>('Historical Data Daily'!F659-Q658)*'Historical Data Daily'!$S$12 + Q658</f>
        <v>216.9280182</v>
      </c>
      <c r="R659" s="49">
        <f t="shared" si="1"/>
        <v>1.965942792</v>
      </c>
      <c r="S659" s="49">
        <f>(R659-S658)*'Historical Data Daily'!$S$14 + S658</f>
        <v>2.561413263</v>
      </c>
      <c r="T659" s="49">
        <f t="shared" si="2"/>
        <v>-0.5954704716</v>
      </c>
      <c r="U659" s="65">
        <f t="shared" si="3"/>
        <v>224.9860816</v>
      </c>
      <c r="V659" s="65">
        <f t="shared" si="4"/>
        <v>208.6839166</v>
      </c>
    </row>
    <row r="660">
      <c r="M660" s="116">
        <v>45259.0</v>
      </c>
      <c r="N660" s="55">
        <f>AVERAGE('Historical Data Daily'!E651:E660)</f>
        <v>216.4899994</v>
      </c>
      <c r="O660" s="55">
        <f>STDEV('Historical Data Daily'!E651:E660)</f>
        <v>3.699611159</v>
      </c>
      <c r="P660" s="49">
        <f>('Historical Data Daily'!E660-P659)*'Historical Data Daily'!$S$13 + P659</f>
        <v>215.2426624</v>
      </c>
      <c r="Q660" s="49">
        <f>('Historical Data Daily'!F660-Q659)*'Historical Data Daily'!$S$12 + Q659</f>
        <v>217.2083231</v>
      </c>
      <c r="R660" s="49">
        <f t="shared" si="1"/>
        <v>1.965660681</v>
      </c>
      <c r="S660" s="49">
        <f>(R660-S659)*'Historical Data Daily'!$S$14 + S659</f>
        <v>2.442262747</v>
      </c>
      <c r="T660" s="49">
        <f t="shared" si="2"/>
        <v>-0.476602066</v>
      </c>
      <c r="U660" s="65">
        <f t="shared" si="3"/>
        <v>223.8892217</v>
      </c>
      <c r="V660" s="65">
        <f t="shared" si="4"/>
        <v>209.0907771</v>
      </c>
    </row>
    <row r="661">
      <c r="M661" s="116">
        <v>45260.0</v>
      </c>
      <c r="N661" s="55">
        <f>AVERAGE('Historical Data Daily'!E652:E661)</f>
        <v>216.7099991</v>
      </c>
      <c r="O661" s="55">
        <f>STDEV('Historical Data Daily'!E652:E661)</f>
        <v>4.06781531</v>
      </c>
      <c r="P661" s="49">
        <f>('Historical Data Daily'!E661-P660)*'Historical Data Daily'!$S$13 + P660</f>
        <v>215.8580209</v>
      </c>
      <c r="Q661" s="49">
        <f>('Historical Data Daily'!F661-Q660)*'Historical Data Daily'!$S$12 + Q660</f>
        <v>218.1839661</v>
      </c>
      <c r="R661" s="49">
        <f t="shared" si="1"/>
        <v>2.325945184</v>
      </c>
      <c r="S661" s="49">
        <f>(R661-S660)*'Historical Data Daily'!$S$14 + S660</f>
        <v>2.418999234</v>
      </c>
      <c r="T661" s="49">
        <f t="shared" si="2"/>
        <v>-0.09305404995</v>
      </c>
      <c r="U661" s="65">
        <f t="shared" si="3"/>
        <v>224.8456297</v>
      </c>
      <c r="V661" s="65">
        <f t="shared" si="4"/>
        <v>208.5743685</v>
      </c>
    </row>
    <row r="662">
      <c r="M662" s="116">
        <v>45261.0</v>
      </c>
      <c r="N662" s="55">
        <f>AVERAGE('Historical Data Daily'!E653:E662)</f>
        <v>216.9849991</v>
      </c>
      <c r="O662" s="55">
        <f>STDEV('Historical Data Daily'!E653:E662)</f>
        <v>4.246244282</v>
      </c>
      <c r="P662" s="49">
        <f>('Historical Data Daily'!E662-P661)*'Historical Data Daily'!$S$13 + P661</f>
        <v>216.2129819</v>
      </c>
      <c r="Q662" s="49">
        <f>('Historical Data Daily'!F662-Q661)*'Historical Data Daily'!$S$12 + Q661</f>
        <v>218.563355</v>
      </c>
      <c r="R662" s="49">
        <f t="shared" si="1"/>
        <v>2.350373121</v>
      </c>
      <c r="S662" s="49">
        <f>(R662-S661)*'Historical Data Daily'!$S$14 + S661</f>
        <v>2.405274012</v>
      </c>
      <c r="T662" s="49">
        <f t="shared" si="2"/>
        <v>-0.05490089066</v>
      </c>
      <c r="U662" s="65">
        <f t="shared" si="3"/>
        <v>225.4774877</v>
      </c>
      <c r="V662" s="65">
        <f t="shared" si="4"/>
        <v>208.4925105</v>
      </c>
    </row>
    <row r="663">
      <c r="M663" s="116">
        <v>45264.0</v>
      </c>
      <c r="N663" s="55">
        <f>AVERAGE('Historical Data Daily'!E654:E663)</f>
        <v>217.6399994</v>
      </c>
      <c r="O663" s="55">
        <f>STDEV('Historical Data Daily'!E654:E663)</f>
        <v>4.399861869</v>
      </c>
      <c r="P663" s="49">
        <f>('Historical Data Daily'!E663-P662)*'Historical Data Daily'!$S$13 + P662</f>
        <v>216.6046129</v>
      </c>
      <c r="Q663" s="49">
        <f>('Historical Data Daily'!F663-Q662)*'Historical Data Daily'!$S$12 + Q662</f>
        <v>219.0151466</v>
      </c>
      <c r="R663" s="49">
        <f t="shared" si="1"/>
        <v>2.410533685</v>
      </c>
      <c r="S663" s="49">
        <f>(R663-S662)*'Historical Data Daily'!$S$14 + S662</f>
        <v>2.406325946</v>
      </c>
      <c r="T663" s="49">
        <f t="shared" si="2"/>
        <v>0.004207738949</v>
      </c>
      <c r="U663" s="65">
        <f t="shared" si="3"/>
        <v>226.4397231</v>
      </c>
      <c r="V663" s="65">
        <f t="shared" si="4"/>
        <v>208.8402757</v>
      </c>
    </row>
    <row r="664">
      <c r="M664" s="116">
        <v>45265.0</v>
      </c>
      <c r="N664" s="55">
        <f>AVERAGE('Historical Data Daily'!E655:E664)</f>
        <v>218.3699982</v>
      </c>
      <c r="O664" s="55">
        <f>STDEV('Historical Data Daily'!E655:E664)</f>
        <v>4.11307014</v>
      </c>
      <c r="P664" s="49">
        <f>('Historical Data Daily'!E664-P663)*'Historical Data Daily'!$S$13 + P663</f>
        <v>216.8672337</v>
      </c>
      <c r="Q664" s="49">
        <f>('Historical Data Daily'!F664-Q663)*'Historical Data Daily'!$S$12 + Q663</f>
        <v>219.1897385</v>
      </c>
      <c r="R664" s="49">
        <f t="shared" si="1"/>
        <v>2.322504775</v>
      </c>
      <c r="S664" s="49">
        <f>(R664-S663)*'Historical Data Daily'!$S$14 + S663</f>
        <v>2.389561712</v>
      </c>
      <c r="T664" s="49">
        <f t="shared" si="2"/>
        <v>-0.06705693715</v>
      </c>
      <c r="U664" s="65">
        <f t="shared" si="3"/>
        <v>226.5961385</v>
      </c>
      <c r="V664" s="65">
        <f t="shared" si="4"/>
        <v>210.1438579</v>
      </c>
    </row>
    <row r="665">
      <c r="M665" s="116">
        <v>45266.0</v>
      </c>
      <c r="N665" s="55">
        <f>AVERAGE('Historical Data Daily'!E656:E665)</f>
        <v>220.8249985</v>
      </c>
      <c r="O665" s="55">
        <f>STDEV('Historical Data Daily'!E656:E665)</f>
        <v>6.780988586</v>
      </c>
      <c r="P665" s="49">
        <f>('Historical Data Daily'!E665-P664)*'Historical Data Daily'!$S$13 + P664</f>
        <v>218.3733643</v>
      </c>
      <c r="Q665" s="49">
        <f>('Historical Data Daily'!F665-Q664)*'Historical Data Daily'!$S$12 + Q664</f>
        <v>221.9605475</v>
      </c>
      <c r="R665" s="49">
        <f t="shared" si="1"/>
        <v>3.587183164</v>
      </c>
      <c r="S665" s="49">
        <f>(R665-S664)*'Historical Data Daily'!$S$14 + S664</f>
        <v>2.629086002</v>
      </c>
      <c r="T665" s="49">
        <f t="shared" si="2"/>
        <v>0.9580971615</v>
      </c>
      <c r="U665" s="65">
        <f t="shared" si="3"/>
        <v>234.3869757</v>
      </c>
      <c r="V665" s="65">
        <f t="shared" si="4"/>
        <v>207.2630213</v>
      </c>
    </row>
    <row r="666">
      <c r="M666" s="116">
        <v>45267.0</v>
      </c>
      <c r="N666" s="55">
        <f>AVERAGE('Historical Data Daily'!E657:E666)</f>
        <v>224.6649994</v>
      </c>
      <c r="O666" s="55">
        <f>STDEV('Historical Data Daily'!E657:E666)</f>
        <v>10.32526755</v>
      </c>
      <c r="P666" s="49">
        <f>('Historical Data Daily'!E666-P665)*'Historical Data Daily'!$S$13 + P665</f>
        <v>220.6457079</v>
      </c>
      <c r="Q666" s="49">
        <f>('Historical Data Daily'!F666-Q665)*'Historical Data Daily'!$S$12 + Q665</f>
        <v>226.128156</v>
      </c>
      <c r="R666" s="49">
        <f t="shared" si="1"/>
        <v>5.482448099</v>
      </c>
      <c r="S666" s="49">
        <f>(R666-S665)*'Historical Data Daily'!$S$14 + S665</f>
        <v>3.199758422</v>
      </c>
      <c r="T666" s="49">
        <f t="shared" si="2"/>
        <v>2.282689678</v>
      </c>
      <c r="U666" s="65">
        <f t="shared" si="3"/>
        <v>245.3155345</v>
      </c>
      <c r="V666" s="65">
        <f t="shared" si="4"/>
        <v>204.0144643</v>
      </c>
    </row>
    <row r="667">
      <c r="M667" s="116">
        <v>45268.0</v>
      </c>
      <c r="N667" s="55">
        <f>AVERAGE('Historical Data Daily'!E658:E667)</f>
        <v>227.9999985</v>
      </c>
      <c r="O667" s="55">
        <f>STDEV('Historical Data Daily'!E658:E667)</f>
        <v>13.20481774</v>
      </c>
      <c r="P667" s="49">
        <f>('Historical Data Daily'!E667-P666)*'Historical Data Daily'!$S$13 + P666</f>
        <v>222.9793587</v>
      </c>
      <c r="Q667" s="49">
        <f>('Historical Data Daily'!F667-Q666)*'Historical Data Daily'!$S$12 + Q666</f>
        <v>230.1315157</v>
      </c>
      <c r="R667" s="49">
        <f t="shared" si="1"/>
        <v>7.152156968</v>
      </c>
      <c r="S667" s="49">
        <f>(R667-S666)*'Historical Data Daily'!$S$14 + S666</f>
        <v>3.990238131</v>
      </c>
      <c r="T667" s="49">
        <f t="shared" si="2"/>
        <v>3.161918837</v>
      </c>
      <c r="U667" s="65">
        <f t="shared" si="3"/>
        <v>254.409634</v>
      </c>
      <c r="V667" s="65">
        <f t="shared" si="4"/>
        <v>201.590363</v>
      </c>
    </row>
    <row r="668">
      <c r="M668" s="116">
        <v>45271.0</v>
      </c>
      <c r="N668" s="55">
        <f>AVERAGE('Historical Data Daily'!E659:E668)</f>
        <v>232.2699982</v>
      </c>
      <c r="O668" s="55">
        <f>STDEV('Historical Data Daily'!E659:E668)</f>
        <v>15.52197772</v>
      </c>
      <c r="P668" s="49">
        <f>('Historical Data Daily'!E668-P667)*'Historical Data Daily'!$S$13 + P667</f>
        <v>225.6105174</v>
      </c>
      <c r="Q668" s="49">
        <f>('Historical Data Daily'!F668-Q667)*'Historical Data Daily'!$S$12 + Q667</f>
        <v>234.4958979</v>
      </c>
      <c r="R668" s="49">
        <f t="shared" si="1"/>
        <v>8.885380555</v>
      </c>
      <c r="S668" s="49">
        <f>(R668-S667)*'Historical Data Daily'!$S$14 + S667</f>
        <v>4.969266616</v>
      </c>
      <c r="T668" s="49">
        <f t="shared" si="2"/>
        <v>3.916113939</v>
      </c>
      <c r="U668" s="65">
        <f t="shared" si="3"/>
        <v>263.3139536</v>
      </c>
      <c r="V668" s="65">
        <f t="shared" si="4"/>
        <v>201.2260428</v>
      </c>
    </row>
    <row r="669">
      <c r="M669" s="116">
        <v>45272.0</v>
      </c>
      <c r="N669" s="55">
        <f>AVERAGE('Historical Data Daily'!E660:E669)</f>
        <v>235.1999985</v>
      </c>
      <c r="O669" s="55">
        <f>STDEV('Historical Data Daily'!E660:E669)</f>
        <v>15.95941085</v>
      </c>
      <c r="P669" s="49">
        <f>('Historical Data Daily'!E669-P668)*'Historical Data Daily'!$S$13 + P668</f>
        <v>227.4541827</v>
      </c>
      <c r="Q669" s="49">
        <f>('Historical Data Daily'!F669-Q668)*'Historical Data Daily'!$S$12 + Q668</f>
        <v>236.9580675</v>
      </c>
      <c r="R669" s="49">
        <f t="shared" si="1"/>
        <v>9.503884726</v>
      </c>
      <c r="S669" s="49">
        <f>(R669-S668)*'Historical Data Daily'!$S$14 + S668</f>
        <v>5.876190238</v>
      </c>
      <c r="T669" s="49">
        <f t="shared" si="2"/>
        <v>3.627694488</v>
      </c>
      <c r="U669" s="65">
        <f t="shared" si="3"/>
        <v>267.1188202</v>
      </c>
      <c r="V669" s="65">
        <f t="shared" si="4"/>
        <v>203.2811768</v>
      </c>
    </row>
    <row r="670">
      <c r="M670" s="116">
        <v>45273.0</v>
      </c>
      <c r="N670" s="55">
        <f>AVERAGE('Historical Data Daily'!E661:E670)</f>
        <v>238.2999985</v>
      </c>
      <c r="O670" s="55">
        <f>STDEV('Historical Data Daily'!E661:E670)</f>
        <v>15.41040502</v>
      </c>
      <c r="P670" s="49">
        <f>('Historical Data Daily'!E670-P669)*'Historical Data Daily'!$S$13 + P669</f>
        <v>229.1057248</v>
      </c>
      <c r="Q670" s="49">
        <f>('Historical Data Daily'!F670-Q669)*'Historical Data Daily'!$S$12 + Q669</f>
        <v>238.9260571</v>
      </c>
      <c r="R670" s="49">
        <f t="shared" si="1"/>
        <v>9.820332328</v>
      </c>
      <c r="S670" s="49">
        <f>(R670-S669)*'Historical Data Daily'!$S$14 + S669</f>
        <v>6.665018656</v>
      </c>
      <c r="T670" s="49">
        <f t="shared" si="2"/>
        <v>3.155313672</v>
      </c>
      <c r="U670" s="65">
        <f t="shared" si="3"/>
        <v>269.1208085</v>
      </c>
      <c r="V670" s="65">
        <f t="shared" si="4"/>
        <v>207.4791885</v>
      </c>
    </row>
    <row r="671">
      <c r="M671" s="116">
        <v>45274.0</v>
      </c>
      <c r="N671" s="55">
        <f>AVERAGE('Historical Data Daily'!E662:E671)</f>
        <v>240.6099976</v>
      </c>
      <c r="O671" s="55">
        <f>STDEV('Historical Data Daily'!E662:E671)</f>
        <v>14.66713766</v>
      </c>
      <c r="P671" s="49">
        <f>('Historical Data Daily'!E671-P670)*'Historical Data Daily'!$S$13 + P670</f>
        <v>230.4053003</v>
      </c>
      <c r="Q671" s="49">
        <f>('Historical Data Daily'!F671-Q670)*'Historical Data Daily'!$S$12 + Q670</f>
        <v>240.1143551</v>
      </c>
      <c r="R671" s="49">
        <f t="shared" si="1"/>
        <v>9.709054815</v>
      </c>
      <c r="S671" s="49">
        <f>(R671-S670)*'Historical Data Daily'!$S$14 + S670</f>
        <v>7.273825888</v>
      </c>
      <c r="T671" s="49">
        <f t="shared" si="2"/>
        <v>2.435228928</v>
      </c>
      <c r="U671" s="65">
        <f t="shared" si="3"/>
        <v>269.9442729</v>
      </c>
      <c r="V671" s="65">
        <f t="shared" si="4"/>
        <v>211.2757223</v>
      </c>
    </row>
    <row r="672">
      <c r="M672" s="116">
        <v>45275.0</v>
      </c>
      <c r="N672" s="55">
        <f>AVERAGE('Historical Data Daily'!E663:E672)</f>
        <v>242.6199982</v>
      </c>
      <c r="O672" s="55">
        <f>STDEV('Historical Data Daily'!E663:E672)</f>
        <v>12.89849766</v>
      </c>
      <c r="P672" s="49">
        <f>('Historical Data Daily'!E672-P671)*'Historical Data Daily'!$S$13 + P671</f>
        <v>231.1715743</v>
      </c>
      <c r="Q672" s="49">
        <f>('Historical Data Daily'!F672-Q671)*'Historical Data Daily'!$S$12 + Q671</f>
        <v>240.2121466</v>
      </c>
      <c r="R672" s="49">
        <f t="shared" si="1"/>
        <v>9.040572288</v>
      </c>
      <c r="S672" s="49">
        <f>(R672-S671)*'Historical Data Daily'!$S$14 + S671</f>
        <v>7.627175168</v>
      </c>
      <c r="T672" s="49">
        <f t="shared" si="2"/>
        <v>1.41339712</v>
      </c>
      <c r="U672" s="65">
        <f t="shared" si="3"/>
        <v>268.4169935</v>
      </c>
      <c r="V672" s="65">
        <f t="shared" si="4"/>
        <v>216.8230029</v>
      </c>
    </row>
    <row r="673">
      <c r="M673" s="116">
        <v>45278.0</v>
      </c>
      <c r="N673" s="55">
        <f>AVERAGE('Historical Data Daily'!E664:E673)</f>
        <v>245.4449982</v>
      </c>
      <c r="O673" s="55">
        <f>STDEV('Historical Data Daily'!E664:E673)</f>
        <v>10.6579002</v>
      </c>
      <c r="P673" s="49">
        <f>('Historical Data Daily'!E673-P672)*'Historical Data Daily'!$S$13 + P672</f>
        <v>232.547754</v>
      </c>
      <c r="Q673" s="49">
        <f>('Historical Data Daily'!F673-Q672)*'Historical Data Daily'!$S$12 + Q672</f>
        <v>241.6795087</v>
      </c>
      <c r="R673" s="49">
        <f t="shared" si="1"/>
        <v>9.131754669</v>
      </c>
      <c r="S673" s="49">
        <f>(R673-S672)*'Historical Data Daily'!$S$14 + S672</f>
        <v>7.928091068</v>
      </c>
      <c r="T673" s="49">
        <f t="shared" si="2"/>
        <v>1.203663601</v>
      </c>
      <c r="U673" s="65">
        <f t="shared" si="3"/>
        <v>266.7607986</v>
      </c>
      <c r="V673" s="65">
        <f t="shared" si="4"/>
        <v>224.1291978</v>
      </c>
    </row>
    <row r="674">
      <c r="M674" s="116">
        <v>45279.0</v>
      </c>
      <c r="N674" s="55">
        <f>AVERAGE('Historical Data Daily'!E665:E674)</f>
        <v>247.9299988</v>
      </c>
      <c r="O674" s="55">
        <f>STDEV('Historical Data Daily'!E665:E674)</f>
        <v>5.971469536</v>
      </c>
      <c r="P674" s="49">
        <f>('Historical Data Daily'!E674-P673)*'Historical Data Daily'!$S$13 + P673</f>
        <v>233.4701426</v>
      </c>
      <c r="Q674" s="49">
        <f>('Historical Data Daily'!F674-Q673)*'Historical Data Daily'!$S$12 + Q673</f>
        <v>242.1903535</v>
      </c>
      <c r="R674" s="49">
        <f t="shared" si="1"/>
        <v>8.720210897</v>
      </c>
      <c r="S674" s="49">
        <f>(R674-S673)*'Historical Data Daily'!$S$14 + S673</f>
        <v>8.086515034</v>
      </c>
      <c r="T674" s="49">
        <f t="shared" si="2"/>
        <v>0.6336958635</v>
      </c>
      <c r="U674" s="65">
        <f t="shared" si="3"/>
        <v>259.8729379</v>
      </c>
      <c r="V674" s="65">
        <f t="shared" si="4"/>
        <v>235.9870597</v>
      </c>
    </row>
    <row r="675">
      <c r="M675" s="116">
        <v>45280.0</v>
      </c>
      <c r="N675" s="55">
        <f>AVERAGE('Historical Data Daily'!E666:E675)</f>
        <v>247.0649994</v>
      </c>
      <c r="O675" s="55">
        <f>STDEV('Historical Data Daily'!E666:E675)</f>
        <v>7.985369224</v>
      </c>
      <c r="P675" s="49">
        <f>('Historical Data Daily'!E675-P674)*'Historical Data Daily'!$S$13 + P674</f>
        <v>233.1056878</v>
      </c>
      <c r="Q675" s="49">
        <f>('Historical Data Daily'!F675-Q674)*'Historical Data Daily'!$S$12 + Q674</f>
        <v>240.091838</v>
      </c>
      <c r="R675" s="49">
        <f t="shared" si="1"/>
        <v>6.986150223</v>
      </c>
      <c r="S675" s="49">
        <f>(R675-S674)*'Historical Data Daily'!$S$14 + S674</f>
        <v>7.866442072</v>
      </c>
      <c r="T675" s="49">
        <f t="shared" si="2"/>
        <v>-0.8802918489</v>
      </c>
      <c r="U675" s="65">
        <f t="shared" si="3"/>
        <v>263.0357378</v>
      </c>
      <c r="V675" s="65">
        <f t="shared" si="4"/>
        <v>231.094261</v>
      </c>
    </row>
    <row r="676">
      <c r="M676" s="116">
        <v>45281.0</v>
      </c>
      <c r="N676" s="55">
        <f>AVERAGE('Historical Data Daily'!E667:E676)</f>
        <v>246.0399994</v>
      </c>
      <c r="O676" s="55">
        <f>STDEV('Historical Data Daily'!E667:E676)</f>
        <v>8.351704889</v>
      </c>
      <c r="P676" s="49">
        <f>('Historical Data Daily'!E676-P675)*'Historical Data Daily'!$S$13 + P675</f>
        <v>233.5274889</v>
      </c>
      <c r="Q676" s="49">
        <f>('Historical Data Daily'!F676-Q675)*'Historical Data Daily'!$S$12 + Q675</f>
        <v>239.8930942</v>
      </c>
      <c r="R676" s="49">
        <f t="shared" si="1"/>
        <v>6.365605247</v>
      </c>
      <c r="S676" s="49">
        <f>(R676-S675)*'Historical Data Daily'!$S$14 + S675</f>
        <v>7.566274707</v>
      </c>
      <c r="T676" s="49">
        <f t="shared" si="2"/>
        <v>-1.20066946</v>
      </c>
      <c r="U676" s="65">
        <f t="shared" si="3"/>
        <v>262.7434092</v>
      </c>
      <c r="V676" s="65">
        <f t="shared" si="4"/>
        <v>229.3365896</v>
      </c>
    </row>
    <row r="677">
      <c r="M677" s="116">
        <v>45282.0</v>
      </c>
      <c r="N677" s="55">
        <f>AVERAGE('Historical Data Daily'!E668:E677)</f>
        <v>244.5600006</v>
      </c>
      <c r="O677" s="55">
        <f>STDEV('Historical Data Daily'!E668:E677)</f>
        <v>8.459306235</v>
      </c>
      <c r="P677" s="49">
        <f>('Historical Data Daily'!E677-P676)*'Historical Data Daily'!$S$13 + P676</f>
        <v>233.8106383</v>
      </c>
      <c r="Q677" s="49">
        <f>('Historical Data Daily'!F677-Q676)*'Historical Data Daily'!$S$12 + Q676</f>
        <v>239.5018498</v>
      </c>
      <c r="R677" s="49">
        <f t="shared" si="1"/>
        <v>5.6912115</v>
      </c>
      <c r="S677" s="49">
        <f>(R677-S676)*'Historical Data Daily'!$S$14 + S676</f>
        <v>7.191262065</v>
      </c>
      <c r="T677" s="49">
        <f t="shared" si="2"/>
        <v>-1.500050565</v>
      </c>
      <c r="U677" s="65">
        <f t="shared" si="3"/>
        <v>261.4786131</v>
      </c>
      <c r="V677" s="65">
        <f t="shared" si="4"/>
        <v>227.6413881</v>
      </c>
    </row>
    <row r="678">
      <c r="M678" s="116">
        <v>45286.0</v>
      </c>
      <c r="N678" s="55">
        <f>AVERAGE('Historical Data Daily'!E669:E678)</f>
        <v>242.3650009</v>
      </c>
      <c r="O678" s="55">
        <f>STDEV('Historical Data Daily'!E669:E678)</f>
        <v>7.193322515</v>
      </c>
      <c r="P678" s="49">
        <f>('Historical Data Daily'!E678-P677)*'Historical Data Daily'!$S$13 + P677</f>
        <v>234.0135542</v>
      </c>
      <c r="Q678" s="49">
        <f>('Historical Data Daily'!F678-Q677)*'Historical Data Daily'!$S$12 + Q677</f>
        <v>239.0477196</v>
      </c>
      <c r="R678" s="49">
        <f t="shared" si="1"/>
        <v>5.034165316</v>
      </c>
      <c r="S678" s="49">
        <f>(R678-S677)*'Historical Data Daily'!$S$14 + S677</f>
        <v>6.759842716</v>
      </c>
      <c r="T678" s="49">
        <f t="shared" si="2"/>
        <v>-1.725677399</v>
      </c>
      <c r="U678" s="65">
        <f t="shared" si="3"/>
        <v>256.7516459</v>
      </c>
      <c r="V678" s="65">
        <f t="shared" si="4"/>
        <v>227.9783559</v>
      </c>
    </row>
    <row r="679">
      <c r="M679" s="116">
        <v>45287.0</v>
      </c>
      <c r="N679" s="55">
        <f>AVERAGE('Historical Data Daily'!E670:E679)</f>
        <v>240.9350006</v>
      </c>
      <c r="O679" s="55">
        <f>STDEV('Historical Data Daily'!E670:E679)</f>
        <v>6.807471821</v>
      </c>
      <c r="P679" s="49">
        <f>('Historical Data Daily'!E679-P678)*'Historical Data Daily'!$S$13 + P678</f>
        <v>234.175513</v>
      </c>
      <c r="Q679" s="49">
        <f>('Historical Data Daily'!F679-Q678)*'Historical Data Daily'!$S$12 + Q678</f>
        <v>238.6096084</v>
      </c>
      <c r="R679" s="49">
        <f t="shared" si="1"/>
        <v>4.434095431</v>
      </c>
      <c r="S679" s="49">
        <f>(R679-S678)*'Historical Data Daily'!$S$14 + S678</f>
        <v>6.294693259</v>
      </c>
      <c r="T679" s="49">
        <f t="shared" si="2"/>
        <v>-1.860597828</v>
      </c>
      <c r="U679" s="65">
        <f t="shared" si="3"/>
        <v>254.5499442</v>
      </c>
      <c r="V679" s="65">
        <f t="shared" si="4"/>
        <v>227.320057</v>
      </c>
    </row>
    <row r="680">
      <c r="M680" s="116">
        <v>45288.0</v>
      </c>
      <c r="N680" s="55">
        <f>AVERAGE('Historical Data Daily'!E671:E680)</f>
        <v>239.0600006</v>
      </c>
      <c r="O680" s="55">
        <f>STDEV('Historical Data Daily'!E671:E680)</f>
        <v>6.690946004</v>
      </c>
      <c r="P680" s="49">
        <f>('Historical Data Daily'!E680-P679)*'Historical Data Daily'!$S$13 + P679</f>
        <v>233.9402898</v>
      </c>
      <c r="Q680" s="49">
        <f>('Historical Data Daily'!F680-Q679)*'Historical Data Daily'!$S$12 + Q679</f>
        <v>237.4388994</v>
      </c>
      <c r="R680" s="49">
        <f t="shared" si="1"/>
        <v>3.49860963</v>
      </c>
      <c r="S680" s="49">
        <f>(R680-S679)*'Historical Data Daily'!$S$14 + S679</f>
        <v>5.735476533</v>
      </c>
      <c r="T680" s="49">
        <f t="shared" si="2"/>
        <v>-2.236866903</v>
      </c>
      <c r="U680" s="65">
        <f t="shared" si="3"/>
        <v>252.4418926</v>
      </c>
      <c r="V680" s="65">
        <f t="shared" si="4"/>
        <v>225.6781086</v>
      </c>
    </row>
    <row r="681">
      <c r="M681" s="116">
        <v>45289.0</v>
      </c>
      <c r="N681" s="55">
        <f>AVERAGE('Historical Data Daily'!E672:E681)</f>
        <v>237.6300018</v>
      </c>
      <c r="O681" s="55">
        <f>STDEV('Historical Data Daily'!E672:E681)</f>
        <v>6.410805877</v>
      </c>
      <c r="P681" s="49">
        <f>('Historical Data Daily'!E681-P680)*'Historical Data Daily'!$S$13 + P680</f>
        <v>233.822491</v>
      </c>
      <c r="Q681" s="49">
        <f>('Historical Data Daily'!F681-Q680)*'Historical Data Daily'!$S$12 + Q680</f>
        <v>236.6559927</v>
      </c>
      <c r="R681" s="49">
        <f t="shared" si="1"/>
        <v>2.83350175</v>
      </c>
      <c r="S681" s="49">
        <f>(R681-S680)*'Historical Data Daily'!$S$14 + S680</f>
        <v>5.155081576</v>
      </c>
      <c r="T681" s="49">
        <f t="shared" si="2"/>
        <v>-2.321579826</v>
      </c>
      <c r="U681" s="65">
        <f t="shared" si="3"/>
        <v>250.4516136</v>
      </c>
      <c r="V681" s="65">
        <f t="shared" si="4"/>
        <v>224.80839</v>
      </c>
    </row>
    <row r="682">
      <c r="M682" s="116">
        <v>45292.0</v>
      </c>
      <c r="N682" s="55">
        <f>AVERAGE('Historical Data Daily'!E673:E682)</f>
        <v>236.8750015</v>
      </c>
      <c r="O682" s="55">
        <f>STDEV('Historical Data Daily'!E673:E682)</f>
        <v>6.447016426</v>
      </c>
      <c r="P682" s="49">
        <f>('Historical Data Daily'!E682-P681)*'Historical Data Daily'!$S$13 + P681</f>
        <v>233.7763803</v>
      </c>
      <c r="Q682" s="49">
        <f>('Historical Data Daily'!F682-Q681)*'Historical Data Daily'!$S$12 + Q681</f>
        <v>236.1243011</v>
      </c>
      <c r="R682" s="49">
        <f t="shared" si="1"/>
        <v>2.347920764</v>
      </c>
      <c r="S682" s="49">
        <f>(R682-S681)*'Historical Data Daily'!$S$14 + S681</f>
        <v>4.593649414</v>
      </c>
      <c r="T682" s="49">
        <f t="shared" si="2"/>
        <v>-2.24572865</v>
      </c>
      <c r="U682" s="65">
        <f t="shared" si="3"/>
        <v>249.7690344</v>
      </c>
      <c r="V682" s="65">
        <f t="shared" si="4"/>
        <v>223.9809686</v>
      </c>
    </row>
    <row r="683">
      <c r="M683" s="116">
        <v>45293.0</v>
      </c>
      <c r="N683" s="55">
        <f>AVERAGE('Historical Data Daily'!E674:E683)</f>
        <v>235.1800018</v>
      </c>
      <c r="O683" s="55">
        <f>STDEV('Historical Data Daily'!E674:E683)</f>
        <v>4.668880115</v>
      </c>
      <c r="P683" s="49">
        <f>('Historical Data Daily'!E683-P682)*'Historical Data Daily'!$S$13 + P682</f>
        <v>233.7040561</v>
      </c>
      <c r="Q683" s="49">
        <f>('Historical Data Daily'!F683-Q682)*'Historical Data Daily'!$S$12 + Q682</f>
        <v>235.6128706</v>
      </c>
      <c r="R683" s="49">
        <f t="shared" si="1"/>
        <v>1.908814536</v>
      </c>
      <c r="S683" s="49">
        <f>(R683-S682)*'Historical Data Daily'!$S$14 + S682</f>
        <v>4.056682438</v>
      </c>
      <c r="T683" s="49">
        <f t="shared" si="2"/>
        <v>-2.147867902</v>
      </c>
      <c r="U683" s="65">
        <f t="shared" si="3"/>
        <v>244.517762</v>
      </c>
      <c r="V683" s="65">
        <f t="shared" si="4"/>
        <v>225.8422416</v>
      </c>
    </row>
    <row r="684">
      <c r="M684" s="116">
        <v>45294.0</v>
      </c>
      <c r="N684" s="55">
        <f>AVERAGE('Historical Data Daily'!E675:E684)</f>
        <v>233.7850021</v>
      </c>
      <c r="O684" s="55">
        <f>STDEV('Historical Data Daily'!E675:E684)</f>
        <v>3.28887447</v>
      </c>
      <c r="P684" s="49">
        <f>('Historical Data Daily'!E684-P683)*'Historical Data Daily'!$S$13 + P683</f>
        <v>233.5074595</v>
      </c>
      <c r="Q684" s="49">
        <f>('Historical Data Daily'!F684-Q683)*'Historical Data Daily'!$S$12 + Q683</f>
        <v>234.910891</v>
      </c>
      <c r="R684" s="49">
        <f t="shared" si="1"/>
        <v>1.403431428</v>
      </c>
      <c r="S684" s="49">
        <f>(R684-S683)*'Historical Data Daily'!$S$14 + S683</f>
        <v>3.526032236</v>
      </c>
      <c r="T684" s="49">
        <f t="shared" si="2"/>
        <v>-2.122600808</v>
      </c>
      <c r="U684" s="65">
        <f t="shared" si="3"/>
        <v>240.362751</v>
      </c>
      <c r="V684" s="65">
        <f t="shared" si="4"/>
        <v>227.2072532</v>
      </c>
    </row>
    <row r="685">
      <c r="M685" s="116">
        <v>45295.0</v>
      </c>
      <c r="N685" s="55">
        <f>AVERAGE('Historical Data Daily'!E676:E685)</f>
        <v>234.1100021</v>
      </c>
      <c r="O685" s="55">
        <f>STDEV('Historical Data Daily'!E676:E685)</f>
        <v>2.844663881</v>
      </c>
      <c r="P685" s="49">
        <f>('Historical Data Daily'!E685-P684)*'Historical Data Daily'!$S$13 + P684</f>
        <v>233.3809813</v>
      </c>
      <c r="Q685" s="49">
        <f>('Historical Data Daily'!F685-Q684)*'Historical Data Daily'!$S$12 + Q684</f>
        <v>234.4322928</v>
      </c>
      <c r="R685" s="49">
        <f t="shared" si="1"/>
        <v>1.051311541</v>
      </c>
      <c r="S685" s="49">
        <f>(R685-S684)*'Historical Data Daily'!$S$14 + S684</f>
        <v>3.031088097</v>
      </c>
      <c r="T685" s="49">
        <f t="shared" si="2"/>
        <v>-1.979776556</v>
      </c>
      <c r="U685" s="65">
        <f t="shared" si="3"/>
        <v>239.7993299</v>
      </c>
      <c r="V685" s="65">
        <f t="shared" si="4"/>
        <v>228.4206743</v>
      </c>
    </row>
    <row r="686">
      <c r="M686" s="116">
        <v>45296.0</v>
      </c>
      <c r="N686" s="55">
        <f>AVERAGE('Historical Data Daily'!E677:E686)</f>
        <v>233.4100021</v>
      </c>
      <c r="O686" s="55">
        <f>STDEV('Historical Data Daily'!E677:E686)</f>
        <v>2.386745827</v>
      </c>
      <c r="P686" s="49">
        <f>('Historical Data Daily'!E686-P685)*'Historical Data Daily'!$S$13 + P685</f>
        <v>233.2638718</v>
      </c>
      <c r="Q686" s="49">
        <f>('Historical Data Daily'!F686-Q685)*'Historical Data Daily'!$S$12 + Q685</f>
        <v>234.0273252</v>
      </c>
      <c r="R686" s="49">
        <f t="shared" si="1"/>
        <v>0.7634533778</v>
      </c>
      <c r="S686" s="49">
        <f>(R686-S685)*'Historical Data Daily'!$S$14 + S685</f>
        <v>2.577561153</v>
      </c>
      <c r="T686" s="49">
        <f t="shared" si="2"/>
        <v>-1.814107775</v>
      </c>
      <c r="U686" s="65">
        <f t="shared" si="3"/>
        <v>238.1834938</v>
      </c>
      <c r="V686" s="65">
        <f t="shared" si="4"/>
        <v>228.6365104</v>
      </c>
    </row>
    <row r="687">
      <c r="M687" s="116">
        <v>45299.0</v>
      </c>
      <c r="N687" s="55">
        <f>AVERAGE('Historical Data Daily'!E678:E687)</f>
        <v>232.4350021</v>
      </c>
      <c r="O687" s="55">
        <f>STDEV('Historical Data Daily'!E678:E687)</f>
        <v>2.581885072</v>
      </c>
      <c r="P687" s="49">
        <f>('Historical Data Daily'!E687-P686)*'Historical Data Daily'!$S$13 + P686</f>
        <v>232.8443262</v>
      </c>
      <c r="Q687" s="49">
        <f>('Historical Data Daily'!F687-Q686)*'Historical Data Daily'!$S$12 + Q686</f>
        <v>233.0385068</v>
      </c>
      <c r="R687" s="49">
        <f t="shared" si="1"/>
        <v>0.1941806591</v>
      </c>
      <c r="S687" s="49">
        <f>(R687-S686)*'Historical Data Daily'!$S$14 + S686</f>
        <v>2.100885054</v>
      </c>
      <c r="T687" s="49">
        <f t="shared" si="2"/>
        <v>-1.906704395</v>
      </c>
      <c r="U687" s="65">
        <f t="shared" si="3"/>
        <v>237.5987722</v>
      </c>
      <c r="V687" s="65">
        <f t="shared" si="4"/>
        <v>227.271232</v>
      </c>
    </row>
    <row r="688">
      <c r="M688" s="116">
        <v>45300.0</v>
      </c>
      <c r="N688" s="55">
        <f>AVERAGE('Historical Data Daily'!E679:E688)</f>
        <v>231.4900024</v>
      </c>
      <c r="O688" s="55">
        <f>STDEV('Historical Data Daily'!E679:E688)</f>
        <v>2.637209834</v>
      </c>
      <c r="P688" s="49">
        <f>('Historical Data Daily'!E688-P687)*'Historical Data Daily'!$S$13 + P687</f>
        <v>232.418821</v>
      </c>
      <c r="Q688" s="49">
        <f>('Historical Data Daily'!F688-Q687)*'Historical Data Daily'!$S$12 + Q687</f>
        <v>232.1248913</v>
      </c>
      <c r="R688" s="49">
        <f t="shared" si="1"/>
        <v>-0.2939296552</v>
      </c>
      <c r="S688" s="49">
        <f>(R688-S687)*'Historical Data Daily'!$S$14 + S687</f>
        <v>1.621922112</v>
      </c>
      <c r="T688" s="49">
        <f t="shared" si="2"/>
        <v>-1.915851768</v>
      </c>
      <c r="U688" s="65">
        <f t="shared" si="3"/>
        <v>236.7644221</v>
      </c>
      <c r="V688" s="65">
        <f t="shared" si="4"/>
        <v>226.2155827</v>
      </c>
    </row>
    <row r="689">
      <c r="M689" s="116">
        <v>45301.0</v>
      </c>
      <c r="N689" s="55">
        <f>AVERAGE('Historical Data Daily'!E680:E689)</f>
        <v>230.2800033</v>
      </c>
      <c r="O689" s="55">
        <f>STDEV('Historical Data Daily'!E680:E689)</f>
        <v>2.988513209</v>
      </c>
      <c r="P689" s="49">
        <f>('Historical Data Daily'!E689-P688)*'Historical Data Daily'!$S$13 + P688</f>
        <v>231.8026125</v>
      </c>
      <c r="Q689" s="49">
        <f>('Historical Data Daily'!F689-Q688)*'Historical Data Daily'!$S$12 + Q688</f>
        <v>230.8902936</v>
      </c>
      <c r="R689" s="49">
        <f t="shared" si="1"/>
        <v>-0.9123188797</v>
      </c>
      <c r="S689" s="49">
        <f>(R689-S688)*'Historical Data Daily'!$S$14 + S688</f>
        <v>1.115073914</v>
      </c>
      <c r="T689" s="49">
        <f t="shared" si="2"/>
        <v>-2.027392794</v>
      </c>
      <c r="U689" s="65">
        <f t="shared" si="3"/>
        <v>236.2570297</v>
      </c>
      <c r="V689" s="65">
        <f t="shared" si="4"/>
        <v>224.3029769</v>
      </c>
    </row>
    <row r="690">
      <c r="M690" s="116">
        <v>45302.0</v>
      </c>
      <c r="N690" s="55">
        <f>AVERAGE('Historical Data Daily'!E681:E690)</f>
        <v>229.0100036</v>
      </c>
      <c r="O690" s="55">
        <f>STDEV('Historical Data Daily'!E681:E690)</f>
        <v>4.79877207</v>
      </c>
      <c r="P690" s="49">
        <f>('Historical Data Daily'!E690-P689)*'Historical Data Daily'!$S$13 + P689</f>
        <v>230.8024192</v>
      </c>
      <c r="Q690" s="49">
        <f>('Historical Data Daily'!F690-Q689)*'Historical Data Daily'!$S$12 + Q689</f>
        <v>228.9533258</v>
      </c>
      <c r="R690" s="49">
        <f t="shared" si="1"/>
        <v>-1.849093367</v>
      </c>
      <c r="S690" s="49">
        <f>(R690-S689)*'Historical Data Daily'!$S$14 + S689</f>
        <v>0.5222404577</v>
      </c>
      <c r="T690" s="49">
        <f t="shared" si="2"/>
        <v>-2.371333825</v>
      </c>
      <c r="U690" s="65">
        <f t="shared" si="3"/>
        <v>238.6075477</v>
      </c>
      <c r="V690" s="65">
        <f t="shared" si="4"/>
        <v>219.4124595</v>
      </c>
    </row>
    <row r="691">
      <c r="M691" s="116">
        <v>45303.0</v>
      </c>
      <c r="N691" s="55">
        <f>AVERAGE('Historical Data Daily'!E682:E691)</f>
        <v>227.5600036</v>
      </c>
      <c r="O691" s="55">
        <f>STDEV('Historical Data Daily'!E682:E691)</f>
        <v>5.769833916</v>
      </c>
      <c r="P691" s="49">
        <f>('Historical Data Daily'!E691-P690)*'Historical Data Daily'!$S$13 + P690</f>
        <v>229.8429811</v>
      </c>
      <c r="Q691" s="49">
        <f>('Historical Data Daily'!F691-Q690)*'Historical Data Daily'!$S$12 + Q690</f>
        <v>227.2451227</v>
      </c>
      <c r="R691" s="49">
        <f t="shared" si="1"/>
        <v>-2.597858401</v>
      </c>
      <c r="S691" s="49">
        <f>(R691-S690)*'Historical Data Daily'!$S$14 + S690</f>
        <v>-0.101779314</v>
      </c>
      <c r="T691" s="49">
        <f t="shared" si="2"/>
        <v>-2.496079087</v>
      </c>
      <c r="U691" s="65">
        <f t="shared" si="3"/>
        <v>239.0996714</v>
      </c>
      <c r="V691" s="65">
        <f t="shared" si="4"/>
        <v>216.0203358</v>
      </c>
    </row>
    <row r="692">
      <c r="M692" s="116">
        <v>45306.0</v>
      </c>
      <c r="N692" s="55">
        <f>AVERAGE('Historical Data Daily'!E683:E692)</f>
        <v>225.5650039</v>
      </c>
      <c r="O692" s="55">
        <f>STDEV('Historical Data Daily'!E683:E692)</f>
        <v>6.93449742</v>
      </c>
      <c r="P692" s="49">
        <f>('Historical Data Daily'!E692-P691)*'Historical Data Daily'!$S$13 + P691</f>
        <v>228.6138714</v>
      </c>
      <c r="Q692" s="49">
        <f>('Historical Data Daily'!F692-Q691)*'Historical Data Daily'!$S$12 + Q691</f>
        <v>225.0920269</v>
      </c>
      <c r="R692" s="49">
        <f t="shared" si="1"/>
        <v>-3.521844493</v>
      </c>
      <c r="S692" s="49">
        <f>(R692-S691)*'Historical Data Daily'!$S$14 + S691</f>
        <v>-0.7857923498</v>
      </c>
      <c r="T692" s="49">
        <f t="shared" si="2"/>
        <v>-2.736052144</v>
      </c>
      <c r="U692" s="65">
        <f t="shared" si="3"/>
        <v>239.4339987</v>
      </c>
      <c r="V692" s="65">
        <f t="shared" si="4"/>
        <v>211.6960091</v>
      </c>
    </row>
    <row r="693">
      <c r="M693" s="116">
        <v>45307.0</v>
      </c>
      <c r="N693" s="55">
        <f>AVERAGE('Historical Data Daily'!E684:E693)</f>
        <v>223.675003</v>
      </c>
      <c r="O693" s="55">
        <f>STDEV('Historical Data Daily'!E684:E693)</f>
        <v>7.308986099</v>
      </c>
      <c r="P693" s="49">
        <f>('Historical Data Daily'!E693-P692)*'Historical Data Daily'!$S$13 + P692</f>
        <v>227.5239546</v>
      </c>
      <c r="Q693" s="49">
        <f>('Historical Data Daily'!F693-Q692)*'Historical Data Daily'!$S$12 + Q692</f>
        <v>223.3701757</v>
      </c>
      <c r="R693" s="49">
        <f t="shared" si="1"/>
        <v>-4.153778868</v>
      </c>
      <c r="S693" s="49">
        <f>(R693-S692)*'Historical Data Daily'!$S$14 + S692</f>
        <v>-1.459389654</v>
      </c>
      <c r="T693" s="49">
        <f t="shared" si="2"/>
        <v>-2.694389215</v>
      </c>
      <c r="U693" s="65">
        <f t="shared" si="3"/>
        <v>238.2929752</v>
      </c>
      <c r="V693" s="65">
        <f t="shared" si="4"/>
        <v>209.0570308</v>
      </c>
    </row>
    <row r="694">
      <c r="M694" s="116">
        <v>45308.0</v>
      </c>
      <c r="N694" s="55">
        <f>AVERAGE('Historical Data Daily'!E685:E694)</f>
        <v>221.275003</v>
      </c>
      <c r="O694" s="55">
        <f>STDEV('Historical Data Daily'!E685:E694)</f>
        <v>8.466873358</v>
      </c>
      <c r="P694" s="49">
        <f>('Historical Data Daily'!E694-P693)*'Historical Data Daily'!$S$13 + P693</f>
        <v>226.0073656</v>
      </c>
      <c r="Q694" s="49">
        <f>('Historical Data Daily'!F694-Q693)*'Historical Data Daily'!$S$12 + Q693</f>
        <v>220.8593799</v>
      </c>
      <c r="R694" s="49">
        <f t="shared" si="1"/>
        <v>-5.147985665</v>
      </c>
      <c r="S694" s="49">
        <f>(R694-S693)*'Historical Data Daily'!$S$14 + S693</f>
        <v>-2.197108856</v>
      </c>
      <c r="T694" s="49">
        <f t="shared" si="2"/>
        <v>-2.950876809</v>
      </c>
      <c r="U694" s="65">
        <f t="shared" si="3"/>
        <v>238.2087497</v>
      </c>
      <c r="V694" s="65">
        <f t="shared" si="4"/>
        <v>204.3412563</v>
      </c>
    </row>
    <row r="695">
      <c r="M695" s="116">
        <v>45309.0</v>
      </c>
      <c r="N695" s="55">
        <f>AVERAGE('Historical Data Daily'!E686:E695)</f>
        <v>218.575003</v>
      </c>
      <c r="O695" s="55">
        <f>STDEV('Historical Data Daily'!E686:E695)</f>
        <v>9.02429745</v>
      </c>
      <c r="P695" s="49">
        <f>('Historical Data Daily'!E695-P694)*'Historical Data Daily'!$S$13 + P694</f>
        <v>224.4364498</v>
      </c>
      <c r="Q695" s="49">
        <f>('Historical Data Daily'!F695-Q694)*'Historical Data Daily'!$S$12 + Q694</f>
        <v>218.3887065</v>
      </c>
      <c r="R695" s="49">
        <f t="shared" si="1"/>
        <v>-6.04774329</v>
      </c>
      <c r="S695" s="49">
        <f>(R695-S694)*'Historical Data Daily'!$S$14 + S694</f>
        <v>-2.967235743</v>
      </c>
      <c r="T695" s="49">
        <f t="shared" si="2"/>
        <v>-3.080507547</v>
      </c>
      <c r="U695" s="65">
        <f t="shared" si="3"/>
        <v>236.6235979</v>
      </c>
      <c r="V695" s="65">
        <f t="shared" si="4"/>
        <v>200.5264081</v>
      </c>
    </row>
    <row r="696">
      <c r="M696" s="116">
        <v>45310.0</v>
      </c>
      <c r="N696" s="55">
        <f>AVERAGE('Historical Data Daily'!E687:E696)</f>
        <v>215.7800033</v>
      </c>
      <c r="O696" s="55">
        <f>STDEV('Historical Data Daily'!E687:E696)</f>
        <v>8.798650014</v>
      </c>
      <c r="P696" s="49">
        <f>('Historical Data Daily'!E696-P695)*'Historical Data Daily'!$S$13 + P695</f>
        <v>222.9115281</v>
      </c>
      <c r="Q696" s="49">
        <f>('Historical Data Daily'!F696-Q695)*'Historical Data Daily'!$S$12 + Q695</f>
        <v>216.1519834</v>
      </c>
      <c r="R696" s="49">
        <f t="shared" si="1"/>
        <v>-6.759544685</v>
      </c>
      <c r="S696" s="49">
        <f>(R696-S695)*'Historical Data Daily'!$S$14 + S695</f>
        <v>-3.725697531</v>
      </c>
      <c r="T696" s="49">
        <f t="shared" si="2"/>
        <v>-3.033847154</v>
      </c>
      <c r="U696" s="65">
        <f t="shared" si="3"/>
        <v>233.3773033</v>
      </c>
      <c r="V696" s="65">
        <f t="shared" si="4"/>
        <v>198.1827033</v>
      </c>
    </row>
    <row r="697">
      <c r="M697" s="116">
        <v>45314.0</v>
      </c>
      <c r="N697" s="55">
        <f>AVERAGE('Historical Data Daily'!E688:E697)</f>
        <v>212.3600021</v>
      </c>
      <c r="O697" s="55">
        <f>STDEV('Historical Data Daily'!E688:E697)</f>
        <v>10.22488494</v>
      </c>
      <c r="P697" s="49">
        <f>('Historical Data Daily'!E697-P696)*'Historical Data Daily'!$S$13 + P696</f>
        <v>220.7254885</v>
      </c>
      <c r="Q697" s="49">
        <f>('Historical Data Daily'!F697-Q696)*'Historical Data Daily'!$S$12 + Q696</f>
        <v>212.6516773</v>
      </c>
      <c r="R697" s="49">
        <f t="shared" si="1"/>
        <v>-8.073811183</v>
      </c>
      <c r="S697" s="49">
        <f>(R697-S696)*'Historical Data Daily'!$S$14 + S696</f>
        <v>-4.595320261</v>
      </c>
      <c r="T697" s="49">
        <f t="shared" si="2"/>
        <v>-3.478490922</v>
      </c>
      <c r="U697" s="65">
        <f t="shared" si="3"/>
        <v>232.809772</v>
      </c>
      <c r="V697" s="65">
        <f t="shared" si="4"/>
        <v>191.9102322</v>
      </c>
    </row>
    <row r="698">
      <c r="M698" s="116">
        <v>45315.0</v>
      </c>
      <c r="N698" s="55">
        <f>AVERAGE('Historical Data Daily'!E689:E698)</f>
        <v>209.8200012</v>
      </c>
      <c r="O698" s="55">
        <f>STDEV('Historical Data Daily'!E689:E698)</f>
        <v>9.2663453</v>
      </c>
      <c r="P698" s="49">
        <f>('Historical Data Daily'!E698-P697)*'Historical Data Daily'!$S$13 + P697</f>
        <v>219.3161928</v>
      </c>
      <c r="Q698" s="49">
        <f>('Historical Data Daily'!F698-Q697)*'Historical Data Daily'!$S$12 + Q697</f>
        <v>210.9668034</v>
      </c>
      <c r="R698" s="49">
        <f t="shared" si="1"/>
        <v>-8.349389412</v>
      </c>
      <c r="S698" s="49">
        <f>(R698-S697)*'Historical Data Daily'!$S$14 + S697</f>
        <v>-5.346134092</v>
      </c>
      <c r="T698" s="49">
        <f t="shared" si="2"/>
        <v>-3.003255321</v>
      </c>
      <c r="U698" s="65">
        <f t="shared" si="3"/>
        <v>228.3526918</v>
      </c>
      <c r="V698" s="65">
        <f t="shared" si="4"/>
        <v>191.2873106</v>
      </c>
    </row>
    <row r="699">
      <c r="M699" s="116">
        <v>45316.0</v>
      </c>
      <c r="N699" s="55">
        <f>AVERAGE('Historical Data Daily'!E690:E699)</f>
        <v>206.9</v>
      </c>
      <c r="O699" s="55">
        <f>STDEV('Historical Data Daily'!E690:E699)</f>
        <v>8.85820652</v>
      </c>
      <c r="P699" s="49">
        <f>('Historical Data Daily'!E699-P698)*'Historical Data Daily'!$S$13 + P698</f>
        <v>217.5075855</v>
      </c>
      <c r="Q699" s="49">
        <f>('Historical Data Daily'!F699-Q698)*'Historical Data Daily'!$S$12 + Q698</f>
        <v>208.4949866</v>
      </c>
      <c r="R699" s="49">
        <f t="shared" si="1"/>
        <v>-9.012598926</v>
      </c>
      <c r="S699" s="49">
        <f>(R699-S698)*'Historical Data Daily'!$S$14 + S698</f>
        <v>-6.079427058</v>
      </c>
      <c r="T699" s="49">
        <f t="shared" si="2"/>
        <v>-2.933171867</v>
      </c>
      <c r="U699" s="65">
        <f t="shared" si="3"/>
        <v>224.616413</v>
      </c>
      <c r="V699" s="65">
        <f t="shared" si="4"/>
        <v>189.183587</v>
      </c>
    </row>
    <row r="700">
      <c r="M700" s="116">
        <v>45320.0</v>
      </c>
      <c r="N700" s="55">
        <f>AVERAGE('Historical Data Daily'!E691:E700)</f>
        <v>205.8949997</v>
      </c>
      <c r="O700" s="55">
        <f>STDEV('Historical Data Daily'!E691:E700)</f>
        <v>7.944058439</v>
      </c>
      <c r="P700" s="49">
        <f>('Historical Data Daily'!E700-P699)*'Historical Data Daily'!$S$13 + P699</f>
        <v>216.8218384</v>
      </c>
      <c r="Q700" s="49">
        <f>('Historical Data Daily'!F700-Q699)*'Historical Data Daily'!$S$12 + Q699</f>
        <v>208.4572963</v>
      </c>
      <c r="R700" s="49">
        <f t="shared" si="1"/>
        <v>-8.364542095</v>
      </c>
      <c r="S700" s="49">
        <f>(R700-S699)*'Historical Data Daily'!$S$14 + S699</f>
        <v>-6.536450066</v>
      </c>
      <c r="T700" s="49">
        <f t="shared" si="2"/>
        <v>-1.82809203</v>
      </c>
      <c r="U700" s="65">
        <f t="shared" si="3"/>
        <v>221.7831166</v>
      </c>
      <c r="V700" s="65">
        <f t="shared" si="4"/>
        <v>190.0068828</v>
      </c>
    </row>
    <row r="701">
      <c r="M701" s="116">
        <v>45321.0</v>
      </c>
      <c r="N701" s="55">
        <f>AVERAGE('Historical Data Daily'!E692:E701)</f>
        <v>204.8699997</v>
      </c>
      <c r="O701" s="55">
        <f>STDEV('Historical Data Daily'!E692:E701)</f>
        <v>6.810540859</v>
      </c>
      <c r="P701" s="49">
        <f>('Historical Data Daily'!E701-P700)*'Historical Data Daily'!$S$13 + P700</f>
        <v>216.1387397</v>
      </c>
      <c r="Q701" s="49">
        <f>('Historical Data Daily'!F701-Q700)*'Historical Data Daily'!$S$12 + Q700</f>
        <v>208.3254055</v>
      </c>
      <c r="R701" s="49">
        <f t="shared" si="1"/>
        <v>-7.813334219</v>
      </c>
      <c r="S701" s="49">
        <f>(R701-S700)*'Historical Data Daily'!$S$14 + S700</f>
        <v>-6.791826896</v>
      </c>
      <c r="T701" s="49">
        <f t="shared" si="2"/>
        <v>-1.021507322</v>
      </c>
      <c r="U701" s="65">
        <f t="shared" si="3"/>
        <v>218.4910814</v>
      </c>
      <c r="V701" s="65">
        <f t="shared" si="4"/>
        <v>191.248918</v>
      </c>
    </row>
    <row r="702">
      <c r="M702" s="116">
        <v>45322.0</v>
      </c>
      <c r="N702" s="55">
        <f>AVERAGE('Historical Data Daily'!E693:E702)</f>
        <v>204.1050003</v>
      </c>
      <c r="O702" s="55">
        <f>STDEV('Historical Data Daily'!E693:E702)</f>
        <v>6.163579988</v>
      </c>
      <c r="P702" s="49">
        <f>('Historical Data Daily'!E702-P701)*'Historical Data Daily'!$S$13 + P701</f>
        <v>215.3580928</v>
      </c>
      <c r="Q702" s="49">
        <f>('Historical Data Daily'!F702-Q701)*'Historical Data Daily'!$S$12 + Q701</f>
        <v>207.9061133</v>
      </c>
      <c r="R702" s="49">
        <f t="shared" si="1"/>
        <v>-7.451979509</v>
      </c>
      <c r="S702" s="49">
        <f>(R702-S701)*'Historical Data Daily'!$S$14 + S701</f>
        <v>-6.923857419</v>
      </c>
      <c r="T702" s="49">
        <f t="shared" si="2"/>
        <v>-0.5281220904</v>
      </c>
      <c r="U702" s="65">
        <f t="shared" si="3"/>
        <v>216.4321603</v>
      </c>
      <c r="V702" s="65">
        <f t="shared" si="4"/>
        <v>191.7778403</v>
      </c>
    </row>
    <row r="703">
      <c r="M703" s="116">
        <v>45323.0</v>
      </c>
      <c r="N703" s="55">
        <f>AVERAGE('Historical Data Daily'!E694:E703)</f>
        <v>203.7350006</v>
      </c>
      <c r="O703" s="55">
        <f>STDEV('Historical Data Daily'!E694:E703)</f>
        <v>5.595092591</v>
      </c>
      <c r="P703" s="49">
        <f>('Historical Data Daily'!E703-P702)*'Historical Data Daily'!$S$13 + P702</f>
        <v>214.9760116</v>
      </c>
      <c r="Q703" s="49">
        <f>('Historical Data Daily'!F703-Q702)*'Historical Data Daily'!$S$12 + Q702</f>
        <v>208.2590185</v>
      </c>
      <c r="R703" s="49">
        <f t="shared" si="1"/>
        <v>-6.716993153</v>
      </c>
      <c r="S703" s="49">
        <f>(R703-S702)*'Historical Data Daily'!$S$14 + S702</f>
        <v>-6.882484566</v>
      </c>
      <c r="T703" s="49">
        <f t="shared" si="2"/>
        <v>0.1654914128</v>
      </c>
      <c r="U703" s="65">
        <f t="shared" si="3"/>
        <v>214.9251858</v>
      </c>
      <c r="V703" s="65">
        <f t="shared" si="4"/>
        <v>192.5448154</v>
      </c>
    </row>
    <row r="704">
      <c r="M704" s="116">
        <v>45324.0</v>
      </c>
      <c r="N704" s="55">
        <f>AVERAGE('Historical Data Daily'!E695:E704)</f>
        <v>204.1699997</v>
      </c>
      <c r="O704" s="55">
        <f>STDEV('Historical Data Daily'!E695:E704)</f>
        <v>6.033390337</v>
      </c>
      <c r="P704" s="49">
        <f>('Historical Data Daily'!E704-P703)*'Historical Data Daily'!$S$13 + P703</f>
        <v>214.7111214</v>
      </c>
      <c r="Q704" s="49">
        <f>('Historical Data Daily'!F704-Q703)*'Historical Data Daily'!$S$12 + Q703</f>
        <v>208.7422455</v>
      </c>
      <c r="R704" s="49">
        <f t="shared" si="1"/>
        <v>-5.968875955</v>
      </c>
      <c r="S704" s="49">
        <f>(R704-S703)*'Historical Data Daily'!$S$14 + S703</f>
        <v>-6.699762844</v>
      </c>
      <c r="T704" s="49">
        <f t="shared" si="2"/>
        <v>0.7308868889</v>
      </c>
      <c r="U704" s="65">
        <f t="shared" si="3"/>
        <v>216.2367804</v>
      </c>
      <c r="V704" s="65">
        <f t="shared" si="4"/>
        <v>192.103219</v>
      </c>
    </row>
    <row r="705">
      <c r="M705" s="116">
        <v>45327.0</v>
      </c>
      <c r="N705" s="55">
        <f>AVERAGE('Historical Data Daily'!E696:E705)</f>
        <v>204.6549988</v>
      </c>
      <c r="O705" s="55">
        <f>STDEV('Historical Data Daily'!E696:E705)</f>
        <v>6.279573435</v>
      </c>
      <c r="P705" s="49">
        <f>('Historical Data Daily'!E705-P704)*'Historical Data Daily'!$S$13 + P704</f>
        <v>214.3362231</v>
      </c>
      <c r="Q705" s="49">
        <f>('Historical Data Daily'!F705-Q704)*'Historical Data Daily'!$S$12 + Q704</f>
        <v>208.8818991</v>
      </c>
      <c r="R705" s="49">
        <f t="shared" si="1"/>
        <v>-5.454324008</v>
      </c>
      <c r="S705" s="49">
        <f>(R705-S704)*'Historical Data Daily'!$S$14 + S704</f>
        <v>-6.450675076</v>
      </c>
      <c r="T705" s="49">
        <f t="shared" si="2"/>
        <v>0.9963510687</v>
      </c>
      <c r="U705" s="65">
        <f t="shared" si="3"/>
        <v>217.2141457</v>
      </c>
      <c r="V705" s="65">
        <f t="shared" si="4"/>
        <v>192.0958519</v>
      </c>
    </row>
    <row r="706">
      <c r="M706" s="116">
        <v>45328.0</v>
      </c>
      <c r="N706" s="55">
        <f>AVERAGE('Historical Data Daily'!E697:E706)</f>
        <v>205.0399979</v>
      </c>
      <c r="O706" s="55">
        <f>STDEV('Historical Data Daily'!E697:E706)</f>
        <v>6.342442049</v>
      </c>
      <c r="P706" s="49">
        <f>('Historical Data Daily'!E706-P705)*'Historical Data Daily'!$S$13 + P705</f>
        <v>213.8446508</v>
      </c>
      <c r="Q706" s="49">
        <f>('Historical Data Daily'!F706-Q705)*'Historical Data Daily'!$S$12 + Q705</f>
        <v>208.700068</v>
      </c>
      <c r="R706" s="49">
        <f t="shared" si="1"/>
        <v>-5.144582796</v>
      </c>
      <c r="S706" s="49">
        <f>(R706-S705)*'Historical Data Daily'!$S$14 + S705</f>
        <v>-6.18945662</v>
      </c>
      <c r="T706" s="49">
        <f t="shared" si="2"/>
        <v>1.044873825</v>
      </c>
      <c r="U706" s="65">
        <f t="shared" si="3"/>
        <v>217.724882</v>
      </c>
      <c r="V706" s="65">
        <f t="shared" si="4"/>
        <v>192.3551138</v>
      </c>
    </row>
    <row r="707">
      <c r="M707" s="116">
        <v>45329.0</v>
      </c>
      <c r="N707" s="55">
        <f>AVERAGE('Historical Data Daily'!E698:E707)</f>
        <v>209.3149979</v>
      </c>
      <c r="O707" s="55">
        <f>STDEV('Historical Data Daily'!E698:E707)</f>
        <v>10.60201793</v>
      </c>
      <c r="P707" s="49">
        <f>('Historical Data Daily'!E707-P706)*'Historical Data Daily'!$S$13 + P706</f>
        <v>215.4968984</v>
      </c>
      <c r="Q707" s="49">
        <f>('Historical Data Daily'!F707-Q706)*'Historical Data Daily'!$S$12 + Q706</f>
        <v>212.9231335</v>
      </c>
      <c r="R707" s="49">
        <f t="shared" si="1"/>
        <v>-2.573764902</v>
      </c>
      <c r="S707" s="49">
        <f>(R707-S706)*'Historical Data Daily'!$S$14 + S706</f>
        <v>-5.466318277</v>
      </c>
      <c r="T707" s="49">
        <f t="shared" si="2"/>
        <v>2.892553374</v>
      </c>
      <c r="U707" s="65">
        <f t="shared" si="3"/>
        <v>230.5190338</v>
      </c>
      <c r="V707" s="65">
        <f t="shared" si="4"/>
        <v>188.110962</v>
      </c>
    </row>
    <row r="708">
      <c r="M708" s="116">
        <v>45330.0</v>
      </c>
      <c r="N708" s="55">
        <f>AVERAGE('Historical Data Daily'!E699:E708)</f>
        <v>214.3499985</v>
      </c>
      <c r="O708" s="55">
        <f>STDEV('Historical Data Daily'!E699:E708)</f>
        <v>16.7544527</v>
      </c>
      <c r="P708" s="49">
        <f>('Historical Data Daily'!E708-P707)*'Historical Data Daily'!$S$13 + P707</f>
        <v>218.2045358</v>
      </c>
      <c r="Q708" s="49">
        <f>('Historical Data Daily'!F708-Q707)*'Historical Data Daily'!$S$12 + Q707</f>
        <v>218.9426519</v>
      </c>
      <c r="R708" s="49">
        <f t="shared" si="1"/>
        <v>0.738116101</v>
      </c>
      <c r="S708" s="49">
        <f>(R708-S707)*'Historical Data Daily'!$S$14 + S707</f>
        <v>-4.225431401</v>
      </c>
      <c r="T708" s="49">
        <f t="shared" si="2"/>
        <v>4.963547502</v>
      </c>
      <c r="U708" s="65">
        <f t="shared" si="3"/>
        <v>247.8589039</v>
      </c>
      <c r="V708" s="65">
        <f t="shared" si="4"/>
        <v>180.8410931</v>
      </c>
    </row>
    <row r="709">
      <c r="M709" s="116">
        <v>45331.0</v>
      </c>
      <c r="N709" s="55">
        <f>AVERAGE('Historical Data Daily'!E700:E709)</f>
        <v>221.0249985</v>
      </c>
      <c r="O709" s="55">
        <f>STDEV('Historical Data Daily'!E700:E709)</f>
        <v>20.92270382</v>
      </c>
      <c r="P709" s="49">
        <f>('Historical Data Daily'!E709-P708)*'Historical Data Daily'!$S$13 + P708</f>
        <v>221.4227179</v>
      </c>
      <c r="Q709" s="49">
        <f>('Historical Data Daily'!F709-Q708)*'Historical Data Daily'!$S$12 + Q708</f>
        <v>225.5130122</v>
      </c>
      <c r="R709" s="49">
        <f t="shared" si="1"/>
        <v>4.090294333</v>
      </c>
      <c r="S709" s="49">
        <f>(R709-S708)*'Historical Data Daily'!$S$14 + S708</f>
        <v>-2.562286254</v>
      </c>
      <c r="T709" s="49">
        <f t="shared" si="2"/>
        <v>6.652580588</v>
      </c>
      <c r="U709" s="65">
        <f t="shared" si="3"/>
        <v>262.8704061</v>
      </c>
      <c r="V709" s="65">
        <f t="shared" si="4"/>
        <v>179.1795909</v>
      </c>
    </row>
    <row r="710">
      <c r="M710" s="116">
        <v>45334.0</v>
      </c>
      <c r="N710" s="55">
        <f>AVERAGE('Historical Data Daily'!E701:E710)</f>
        <v>228.2549973</v>
      </c>
      <c r="O710" s="55">
        <f>STDEV('Historical Data Daily'!E701:E710)</f>
        <v>27.48157116</v>
      </c>
      <c r="P710" s="49">
        <f>('Historical Data Daily'!E710-P709)*'Historical Data Daily'!$S$13 + P709</f>
        <v>225.8025157</v>
      </c>
      <c r="Q710" s="49">
        <f>('Historical Data Daily'!F710-Q709)*'Historical Data Daily'!$S$12 + Q709</f>
        <v>233.9802393</v>
      </c>
      <c r="R710" s="49">
        <f t="shared" si="1"/>
        <v>8.177723589</v>
      </c>
      <c r="S710" s="49">
        <f>(R710-S709)*'Historical Data Daily'!$S$14 + S709</f>
        <v>-0.4142842857</v>
      </c>
      <c r="T710" s="49">
        <f t="shared" si="2"/>
        <v>8.592007874</v>
      </c>
      <c r="U710" s="65">
        <f t="shared" si="3"/>
        <v>283.2181396</v>
      </c>
      <c r="V710" s="65">
        <f t="shared" si="4"/>
        <v>173.291855</v>
      </c>
    </row>
    <row r="711">
      <c r="M711" s="116">
        <v>45335.0</v>
      </c>
      <c r="N711" s="55">
        <f>AVERAGE('Historical Data Daily'!E702:E711)</f>
        <v>233.6199967</v>
      </c>
      <c r="O711" s="55">
        <f>STDEV('Historical Data Daily'!E702:E711)</f>
        <v>28.22792182</v>
      </c>
      <c r="P711" s="49">
        <f>('Historical Data Daily'!E711-P710)*'Historical Data Daily'!$S$13 + P710</f>
        <v>228.4282553</v>
      </c>
      <c r="Q711" s="49">
        <f>('Historical Data Daily'!F711-Q710)*'Historical Data Daily'!$S$12 + Q710</f>
        <v>238.1755871</v>
      </c>
      <c r="R711" s="49">
        <f t="shared" si="1"/>
        <v>9.747331813</v>
      </c>
      <c r="S711" s="49">
        <f>(R711-S710)*'Historical Data Daily'!$S$14 + S710</f>
        <v>1.618038934</v>
      </c>
      <c r="T711" s="49">
        <f t="shared" si="2"/>
        <v>8.129292879</v>
      </c>
      <c r="U711" s="65">
        <f t="shared" si="3"/>
        <v>290.0758403</v>
      </c>
      <c r="V711" s="65">
        <f t="shared" si="4"/>
        <v>177.1641531</v>
      </c>
    </row>
    <row r="712">
      <c r="M712" s="116">
        <v>45336.0</v>
      </c>
      <c r="N712" s="55">
        <f>AVERAGE('Historical Data Daily'!E703:E712)</f>
        <v>239.5299973</v>
      </c>
      <c r="O712" s="55">
        <f>STDEV('Historical Data Daily'!E703:E712)</f>
        <v>27.8944569</v>
      </c>
      <c r="P712" s="49">
        <f>('Historical Data Daily'!E712-P711)*'Historical Data Daily'!$S$13 + P711</f>
        <v>231.1150521</v>
      </c>
      <c r="Q712" s="49">
        <f>('Historical Data Daily'!F712-Q711)*'Historical Data Daily'!$S$12 + Q711</f>
        <v>242.2562678</v>
      </c>
      <c r="R712" s="49">
        <f t="shared" si="1"/>
        <v>11.14121577</v>
      </c>
      <c r="S712" s="49">
        <f>(R712-S711)*'Historical Data Daily'!$S$14 + S711</f>
        <v>3.522674302</v>
      </c>
      <c r="T712" s="49">
        <f t="shared" si="2"/>
        <v>7.618541472</v>
      </c>
      <c r="U712" s="65">
        <f t="shared" si="3"/>
        <v>295.3189111</v>
      </c>
      <c r="V712" s="65">
        <f t="shared" si="4"/>
        <v>183.7410835</v>
      </c>
    </row>
    <row r="713">
      <c r="M713" s="116">
        <v>45337.0</v>
      </c>
      <c r="N713" s="55">
        <f>AVERAGE('Historical Data Daily'!E704:E713)</f>
        <v>244.7699982</v>
      </c>
      <c r="O713" s="55">
        <f>STDEV('Historical Data Daily'!E704:E713)</f>
        <v>26.66730587</v>
      </c>
      <c r="P713" s="49">
        <f>('Historical Data Daily'!E713-P712)*'Historical Data Daily'!$S$13 + P712</f>
        <v>233.4472709</v>
      </c>
      <c r="Q713" s="49">
        <f>('Historical Data Daily'!F713-Q712)*'Historical Data Daily'!$S$12 + Q712</f>
        <v>245.3860737</v>
      </c>
      <c r="R713" s="49">
        <f t="shared" si="1"/>
        <v>11.93880284</v>
      </c>
      <c r="S713" s="49">
        <f>(R713-S712)*'Historical Data Daily'!$S$14 + S712</f>
        <v>5.205900009</v>
      </c>
      <c r="T713" s="49">
        <f t="shared" si="2"/>
        <v>6.732902827</v>
      </c>
      <c r="U713" s="65">
        <f t="shared" si="3"/>
        <v>298.1046099</v>
      </c>
      <c r="V713" s="65">
        <f t="shared" si="4"/>
        <v>191.4353865</v>
      </c>
    </row>
    <row r="714">
      <c r="M714" s="116">
        <v>45338.0</v>
      </c>
      <c r="N714" s="55">
        <f>AVERAGE('Historical Data Daily'!E705:E714)</f>
        <v>250.2599976</v>
      </c>
      <c r="O714" s="55">
        <f>STDEV('Historical Data Daily'!E705:E714)</f>
        <v>24.60553047</v>
      </c>
      <c r="P714" s="49">
        <f>('Historical Data Daily'!E714-P713)*'Historical Data Daily'!$S$13 + P713</f>
        <v>235.8808055</v>
      </c>
      <c r="Q714" s="49">
        <f>('Historical Data Daily'!F714-Q713)*'Historical Data Daily'!$S$12 + Q713</f>
        <v>248.603599</v>
      </c>
      <c r="R714" s="49">
        <f t="shared" si="1"/>
        <v>12.72279351</v>
      </c>
      <c r="S714" s="49">
        <f>(R714-S713)*'Historical Data Daily'!$S$14 + S713</f>
        <v>6.709278709</v>
      </c>
      <c r="T714" s="49">
        <f t="shared" si="2"/>
        <v>6.0135148</v>
      </c>
      <c r="U714" s="65">
        <f t="shared" si="3"/>
        <v>299.4710585</v>
      </c>
      <c r="V714" s="65">
        <f t="shared" si="4"/>
        <v>201.0489367</v>
      </c>
    </row>
    <row r="715">
      <c r="M715" s="116">
        <v>45341.0</v>
      </c>
      <c r="N715" s="55">
        <f>AVERAGE('Historical Data Daily'!E706:E715)</f>
        <v>255.2149994</v>
      </c>
      <c r="O715" s="55">
        <f>STDEV('Historical Data Daily'!E706:E715)</f>
        <v>20.09455483</v>
      </c>
      <c r="P715" s="49">
        <f>('Historical Data Daily'!E715-P714)*'Historical Data Daily'!$S$13 + P714</f>
        <v>237.6081541</v>
      </c>
      <c r="Q715" s="49">
        <f>('Historical Data Daily'!F715-Q714)*'Historical Data Daily'!$S$12 + Q714</f>
        <v>250.2338164</v>
      </c>
      <c r="R715" s="49">
        <f t="shared" si="1"/>
        <v>12.62566226</v>
      </c>
      <c r="S715" s="49">
        <f>(R715-S714)*'Historical Data Daily'!$S$14 + S714</f>
        <v>7.89255542</v>
      </c>
      <c r="T715" s="49">
        <f t="shared" si="2"/>
        <v>4.733106844</v>
      </c>
      <c r="U715" s="65">
        <f t="shared" si="3"/>
        <v>295.4041091</v>
      </c>
      <c r="V715" s="65">
        <f t="shared" si="4"/>
        <v>215.0258897</v>
      </c>
    </row>
    <row r="716">
      <c r="M716" s="116">
        <v>45342.0</v>
      </c>
      <c r="N716" s="55">
        <f>AVERAGE('Historical Data Daily'!E707:E716)</f>
        <v>259.7849991</v>
      </c>
      <c r="O716" s="55">
        <f>STDEV('Historical Data Daily'!E707:E716)</f>
        <v>11.40609011</v>
      </c>
      <c r="P716" s="49">
        <f>('Historical Data Daily'!E716-P715)*'Historical Data Daily'!$S$13 + P715</f>
        <v>238.77792</v>
      </c>
      <c r="Q716" s="49">
        <f>('Historical Data Daily'!F716-Q715)*'Historical Data Daily'!$S$12 + Q715</f>
        <v>250.7209206</v>
      </c>
      <c r="R716" s="49">
        <f t="shared" si="1"/>
        <v>11.9430006</v>
      </c>
      <c r="S716" s="49">
        <f>(R716-S715)*'Historical Data Daily'!$S$14 + S715</f>
        <v>8.702644455</v>
      </c>
      <c r="T716" s="49">
        <f t="shared" si="2"/>
        <v>3.240356141</v>
      </c>
      <c r="U716" s="65">
        <f t="shared" si="3"/>
        <v>282.5971793</v>
      </c>
      <c r="V716" s="65">
        <f t="shared" si="4"/>
        <v>236.9728189</v>
      </c>
    </row>
    <row r="717">
      <c r="M717" s="116">
        <v>45343.0</v>
      </c>
      <c r="N717" s="55">
        <f>AVERAGE('Historical Data Daily'!E708:E717)</f>
        <v>261.6300003</v>
      </c>
      <c r="O717" s="55">
        <f>STDEV('Historical Data Daily'!E708:E717)</f>
        <v>8.199731822</v>
      </c>
      <c r="P717" s="49">
        <f>('Historical Data Daily'!E717-P716)*'Historical Data Daily'!$S$13 + P716</f>
        <v>239.9499264</v>
      </c>
      <c r="Q717" s="49">
        <f>('Historical Data Daily'!F717-Q716)*'Historical Data Daily'!$S$12 + Q716</f>
        <v>251.317703</v>
      </c>
      <c r="R717" s="49">
        <f t="shared" si="1"/>
        <v>11.36777659</v>
      </c>
      <c r="S717" s="49">
        <f>(R717-S716)*'Historical Data Daily'!$S$14 + S716</f>
        <v>9.235670883</v>
      </c>
      <c r="T717" s="49">
        <f t="shared" si="2"/>
        <v>2.132105711</v>
      </c>
      <c r="U717" s="65">
        <f t="shared" si="3"/>
        <v>278.0294639</v>
      </c>
      <c r="V717" s="65">
        <f t="shared" si="4"/>
        <v>245.2305367</v>
      </c>
    </row>
    <row r="718">
      <c r="M718" s="116">
        <v>45344.0</v>
      </c>
      <c r="N718" s="55">
        <f>AVERAGE('Historical Data Daily'!E709:E718)</f>
        <v>262.4299988</v>
      </c>
      <c r="O718" s="55">
        <f>STDEV('Historical Data Daily'!E709:E718)</f>
        <v>7.523596452</v>
      </c>
      <c r="P718" s="49">
        <f>('Historical Data Daily'!E718-P717)*'Historical Data Daily'!$S$13 + P717</f>
        <v>241.4388198</v>
      </c>
      <c r="Q718" s="49">
        <f>('Historical Data Daily'!F718-Q717)*'Historical Data Daily'!$S$12 + Q717</f>
        <v>252.6611315</v>
      </c>
      <c r="R718" s="49">
        <f t="shared" si="1"/>
        <v>11.2223116</v>
      </c>
      <c r="S718" s="49">
        <f>(R718-S717)*'Historical Data Daily'!$S$14 + S717</f>
        <v>9.632999027</v>
      </c>
      <c r="T718" s="49">
        <f t="shared" si="2"/>
        <v>1.589312578</v>
      </c>
      <c r="U718" s="65">
        <f t="shared" si="3"/>
        <v>277.4771917</v>
      </c>
      <c r="V718" s="65">
        <f t="shared" si="4"/>
        <v>247.3828059</v>
      </c>
    </row>
    <row r="719">
      <c r="M719" s="116">
        <v>45345.0</v>
      </c>
      <c r="N719" s="55">
        <f>AVERAGE('Historical Data Daily'!E710:E719)</f>
        <v>261.9549988</v>
      </c>
      <c r="O719" s="55">
        <f>STDEV('Historical Data Daily'!E710:E719)</f>
        <v>7.725548004</v>
      </c>
      <c r="P719" s="49">
        <f>('Historical Data Daily'!E719-P718)*'Historical Data Daily'!$S$13 + P718</f>
        <v>242.584092</v>
      </c>
      <c r="Q719" s="49">
        <f>('Historical Data Daily'!F719-Q718)*'Historical Data Daily'!$S$12 + Q718</f>
        <v>253.3132642</v>
      </c>
      <c r="R719" s="49">
        <f t="shared" si="1"/>
        <v>10.72917215</v>
      </c>
      <c r="S719" s="49">
        <f>(R719-S718)*'Historical Data Daily'!$S$14 + S718</f>
        <v>9.852233651</v>
      </c>
      <c r="T719" s="49">
        <f t="shared" si="2"/>
        <v>0.8769384942</v>
      </c>
      <c r="U719" s="65">
        <f t="shared" si="3"/>
        <v>277.4060948</v>
      </c>
      <c r="V719" s="65">
        <f t="shared" si="4"/>
        <v>246.5039028</v>
      </c>
    </row>
    <row r="720">
      <c r="M720" s="116">
        <v>45348.0</v>
      </c>
      <c r="N720" s="55">
        <f>AVERAGE('Historical Data Daily'!E711:E720)</f>
        <v>259.5100006</v>
      </c>
      <c r="O720" s="55">
        <f>STDEV('Historical Data Daily'!E711:E720)</f>
        <v>4.293198537</v>
      </c>
      <c r="P720" s="49">
        <f>('Historical Data Daily'!E720-P719)*'Historical Data Daily'!$S$13 + P719</f>
        <v>243.5852708</v>
      </c>
      <c r="Q720" s="49">
        <f>('Historical Data Daily'!F720-Q719)*'Historical Data Daily'!$S$12 + Q719</f>
        <v>253.7419937</v>
      </c>
      <c r="R720" s="49">
        <f t="shared" si="1"/>
        <v>10.15672285</v>
      </c>
      <c r="S720" s="49">
        <f>(R720-S719)*'Historical Data Daily'!$S$14 + S719</f>
        <v>9.91313149</v>
      </c>
      <c r="T720" s="49">
        <f t="shared" si="2"/>
        <v>0.243591356</v>
      </c>
      <c r="U720" s="65">
        <f t="shared" si="3"/>
        <v>268.0963977</v>
      </c>
      <c r="V720" s="65">
        <f t="shared" si="4"/>
        <v>250.9236035</v>
      </c>
    </row>
    <row r="721">
      <c r="M721" s="116">
        <v>45349.0</v>
      </c>
      <c r="N721" s="55">
        <f>AVERAGE('Historical Data Daily'!E712:E721)</f>
        <v>259.0100006</v>
      </c>
      <c r="O721" s="55">
        <f>STDEV('Historical Data Daily'!E712:E721)</f>
        <v>4.358694874</v>
      </c>
      <c r="P721" s="49">
        <f>('Historical Data Daily'!E721-P720)*'Historical Data Daily'!$S$13 + P720</f>
        <v>244.5233989</v>
      </c>
      <c r="Q721" s="49">
        <f>('Historical Data Daily'!F721-Q720)*'Historical Data Daily'!$S$12 + Q720</f>
        <v>254.1278408</v>
      </c>
      <c r="R721" s="49">
        <f t="shared" si="1"/>
        <v>9.604441887</v>
      </c>
      <c r="S721" s="49">
        <f>(R721-S720)*'Historical Data Daily'!$S$14 + S720</f>
        <v>9.851393569</v>
      </c>
      <c r="T721" s="49">
        <f t="shared" si="2"/>
        <v>-0.2469516826</v>
      </c>
      <c r="U721" s="65">
        <f t="shared" si="3"/>
        <v>267.7273903</v>
      </c>
      <c r="V721" s="65">
        <f t="shared" si="4"/>
        <v>250.2926109</v>
      </c>
    </row>
    <row r="722">
      <c r="M722" s="116">
        <v>45350.0</v>
      </c>
      <c r="N722" s="55">
        <f>AVERAGE('Historical Data Daily'!E713:E722)</f>
        <v>257.1699997</v>
      </c>
      <c r="O722" s="55">
        <f>STDEV('Historical Data Daily'!E713:E722)</f>
        <v>5.439523725</v>
      </c>
      <c r="P722" s="49">
        <f>('Historical Data Daily'!E722-P721)*'Historical Data Daily'!$S$13 + P721</f>
        <v>244.6549992</v>
      </c>
      <c r="Q722" s="49">
        <f>('Historical Data Daily'!F722-Q721)*'Historical Data Daily'!$S$12 + Q721</f>
        <v>252.9235581</v>
      </c>
      <c r="R722" s="49">
        <f t="shared" si="1"/>
        <v>8.268558846</v>
      </c>
      <c r="S722" s="49">
        <f>(R722-S721)*'Historical Data Daily'!$S$14 + S721</f>
        <v>9.534826625</v>
      </c>
      <c r="T722" s="49">
        <f t="shared" si="2"/>
        <v>-1.266267779</v>
      </c>
      <c r="U722" s="65">
        <f t="shared" si="3"/>
        <v>268.0490472</v>
      </c>
      <c r="V722" s="65">
        <f t="shared" si="4"/>
        <v>246.2909522</v>
      </c>
    </row>
    <row r="723">
      <c r="M723" s="116">
        <v>45351.0</v>
      </c>
      <c r="N723" s="55">
        <f>AVERAGE('Historical Data Daily'!E714:E723)</f>
        <v>255.2099991</v>
      </c>
      <c r="O723" s="55">
        <f>STDEV('Historical Data Daily'!E714:E723)</f>
        <v>6.659860399</v>
      </c>
      <c r="P723" s="49">
        <f>('Historical Data Daily'!E723-P722)*'Historical Data Daily'!$S$13 + P722</f>
        <v>244.5324067</v>
      </c>
      <c r="Q723" s="49">
        <f>('Historical Data Daily'!F723-Q722)*'Historical Data Daily'!$S$12 + Q722</f>
        <v>251.3968568</v>
      </c>
      <c r="R723" s="49">
        <f t="shared" si="1"/>
        <v>6.86445014</v>
      </c>
      <c r="S723" s="49">
        <f>(R723-S722)*'Historical Data Daily'!$S$14 + S722</f>
        <v>9.000751328</v>
      </c>
      <c r="T723" s="49">
        <f t="shared" si="2"/>
        <v>-2.136301187</v>
      </c>
      <c r="U723" s="65">
        <f t="shared" si="3"/>
        <v>268.5297199</v>
      </c>
      <c r="V723" s="65">
        <f t="shared" si="4"/>
        <v>241.8902783</v>
      </c>
    </row>
    <row r="724">
      <c r="M724" s="116">
        <v>45352.0</v>
      </c>
      <c r="N724" s="55">
        <f>AVERAGE('Historical Data Daily'!E715:E724)</f>
        <v>253.0850006</v>
      </c>
      <c r="O724" s="55">
        <f>STDEV('Historical Data Daily'!E715:E724)</f>
        <v>6.0943065</v>
      </c>
      <c r="P724" s="49">
        <f>('Historical Data Daily'!E724-P723)*'Historical Data Daily'!$S$13 + P723</f>
        <v>244.5707471</v>
      </c>
      <c r="Q724" s="49">
        <f>('Historical Data Daily'!F724-Q723)*'Historical Data Daily'!$S$12 + Q723</f>
        <v>250.4204178</v>
      </c>
      <c r="R724" s="49">
        <f t="shared" si="1"/>
        <v>5.849670623</v>
      </c>
      <c r="S724" s="49">
        <f>(R724-S723)*'Historical Data Daily'!$S$14 + S723</f>
        <v>8.370535187</v>
      </c>
      <c r="T724" s="49">
        <f t="shared" si="2"/>
        <v>-2.520864564</v>
      </c>
      <c r="U724" s="65">
        <f t="shared" si="3"/>
        <v>265.2736136</v>
      </c>
      <c r="V724" s="65">
        <f t="shared" si="4"/>
        <v>240.8963876</v>
      </c>
    </row>
    <row r="725">
      <c r="M725" s="116">
        <v>45355.0</v>
      </c>
      <c r="N725" s="55">
        <f>AVERAGE('Historical Data Daily'!E716:E725)</f>
        <v>251.175</v>
      </c>
      <c r="O725" s="55">
        <f>STDEV('Historical Data Daily'!E716:E725)</f>
        <v>6.904111842</v>
      </c>
      <c r="P725" s="49">
        <f>('Historical Data Daily'!E725-P724)*'Historical Data Daily'!$S$13 + P724</f>
        <v>244.2395811</v>
      </c>
      <c r="Q725" s="49">
        <f>('Historical Data Daily'!F725-Q724)*'Historical Data Daily'!$S$12 + Q724</f>
        <v>248.8326621</v>
      </c>
      <c r="R725" s="49">
        <f t="shared" si="1"/>
        <v>4.593080977</v>
      </c>
      <c r="S725" s="49">
        <f>(R725-S724)*'Historical Data Daily'!$S$14 + S724</f>
        <v>7.615044345</v>
      </c>
      <c r="T725" s="49">
        <f t="shared" si="2"/>
        <v>-3.021963368</v>
      </c>
      <c r="U725" s="65">
        <f t="shared" si="3"/>
        <v>264.9832237</v>
      </c>
      <c r="V725" s="65">
        <f t="shared" si="4"/>
        <v>237.3667763</v>
      </c>
    </row>
    <row r="726">
      <c r="M726" s="116">
        <v>45356.0</v>
      </c>
      <c r="N726" s="55">
        <f>AVERAGE('Historical Data Daily'!E717:E726)</f>
        <v>249.2150009</v>
      </c>
      <c r="O726" s="55">
        <f>STDEV('Historical Data Daily'!E717:E726)</f>
        <v>8.740231376</v>
      </c>
      <c r="P726" s="49">
        <f>('Historical Data Daily'!E726-P725)*'Historical Data Daily'!$S$13 + P725</f>
        <v>243.4662791</v>
      </c>
      <c r="Q726" s="49">
        <f>('Historical Data Daily'!F726-Q725)*'Historical Data Daily'!$S$12 + Q725</f>
        <v>246.5199453</v>
      </c>
      <c r="R726" s="49">
        <f t="shared" si="1"/>
        <v>3.053666275</v>
      </c>
      <c r="S726" s="49">
        <f>(R726-S725)*'Historical Data Daily'!$S$14 + S725</f>
        <v>6.702768731</v>
      </c>
      <c r="T726" s="49">
        <f t="shared" si="2"/>
        <v>-3.649102456</v>
      </c>
      <c r="U726" s="65">
        <f t="shared" si="3"/>
        <v>266.6954637</v>
      </c>
      <c r="V726" s="65">
        <f t="shared" si="4"/>
        <v>231.7345381</v>
      </c>
    </row>
    <row r="727">
      <c r="M727" s="116">
        <v>45357.0</v>
      </c>
      <c r="N727" s="55">
        <f>AVERAGE('Historical Data Daily'!E718:E727)</f>
        <v>246.1650009</v>
      </c>
      <c r="O727" s="55">
        <f>STDEV('Historical Data Daily'!E718:E727)</f>
        <v>11.52901889</v>
      </c>
      <c r="P727" s="49">
        <f>('Historical Data Daily'!E727-P726)*'Historical Data Daily'!$S$13 + P726</f>
        <v>242.0317403</v>
      </c>
      <c r="Q727" s="49">
        <f>('Historical Data Daily'!F727-Q726)*'Historical Data Daily'!$S$12 + Q726</f>
        <v>243.0707239</v>
      </c>
      <c r="R727" s="49">
        <f t="shared" si="1"/>
        <v>1.038983585</v>
      </c>
      <c r="S727" s="49">
        <f>(R727-S726)*'Historical Data Daily'!$S$14 + S726</f>
        <v>5.570011702</v>
      </c>
      <c r="T727" s="49">
        <f t="shared" si="2"/>
        <v>-4.531028117</v>
      </c>
      <c r="U727" s="65">
        <f t="shared" si="3"/>
        <v>269.2230387</v>
      </c>
      <c r="V727" s="65">
        <f t="shared" si="4"/>
        <v>223.1069631</v>
      </c>
    </row>
    <row r="728">
      <c r="M728" s="116">
        <v>45358.0</v>
      </c>
      <c r="N728" s="55">
        <f>AVERAGE('Historical Data Daily'!E719:E728)</f>
        <v>242.5750015</v>
      </c>
      <c r="O728" s="55">
        <f>STDEV('Historical Data Daily'!E719:E728)</f>
        <v>12.28934134</v>
      </c>
      <c r="P728" s="49">
        <f>('Historical Data Daily'!E728-P727)*'Historical Data Daily'!$S$13 + P727</f>
        <v>240.7071665</v>
      </c>
      <c r="Q728" s="49">
        <f>('Historical Data Daily'!F728-Q727)*'Historical Data Daily'!$S$12 + Q727</f>
        <v>240.1598424</v>
      </c>
      <c r="R728" s="49">
        <f t="shared" si="1"/>
        <v>-0.5473241366</v>
      </c>
      <c r="S728" s="49">
        <f>(R728-S727)*'Historical Data Daily'!$S$14 + S727</f>
        <v>4.346544534</v>
      </c>
      <c r="T728" s="49">
        <f t="shared" si="2"/>
        <v>-4.893868671</v>
      </c>
      <c r="U728" s="65">
        <f t="shared" si="3"/>
        <v>267.1536842</v>
      </c>
      <c r="V728" s="65">
        <f t="shared" si="4"/>
        <v>217.9963188</v>
      </c>
    </row>
    <row r="729">
      <c r="M729" s="116">
        <v>45362.0</v>
      </c>
      <c r="N729" s="55">
        <f>AVERAGE('Historical Data Daily'!E720:E729)</f>
        <v>238.7550018</v>
      </c>
      <c r="O729" s="55">
        <f>STDEV('Historical Data Daily'!E720:E729)</f>
        <v>13.24192688</v>
      </c>
      <c r="P729" s="49">
        <f>('Historical Data Daily'!E729-P728)*'Historical Data Daily'!$S$13 + P728</f>
        <v>239.0770058</v>
      </c>
      <c r="Q729" s="49">
        <f>('Historical Data Daily'!F729-Q728)*'Historical Data Daily'!$S$12 + Q728</f>
        <v>236.8583277</v>
      </c>
      <c r="R729" s="49">
        <f t="shared" si="1"/>
        <v>-2.218678105</v>
      </c>
      <c r="S729" s="49">
        <f>(R729-S728)*'Historical Data Daily'!$S$14 + S728</f>
        <v>3.033500006</v>
      </c>
      <c r="T729" s="49">
        <f t="shared" si="2"/>
        <v>-5.252178111</v>
      </c>
      <c r="U729" s="65">
        <f t="shared" si="3"/>
        <v>265.2388556</v>
      </c>
      <c r="V729" s="65">
        <f t="shared" si="4"/>
        <v>212.271148</v>
      </c>
    </row>
    <row r="730">
      <c r="M730" s="116">
        <v>45363.0</v>
      </c>
      <c r="N730" s="55">
        <f>AVERAGE('Historical Data Daily'!E721:E730)</f>
        <v>234.0650009</v>
      </c>
      <c r="O730" s="55">
        <f>STDEV('Historical Data Daily'!E721:E730)</f>
        <v>14.64705394</v>
      </c>
      <c r="P730" s="49">
        <f>('Historical Data Daily'!E730-P729)*'Historical Data Daily'!$S$13 + P729</f>
        <v>236.863894</v>
      </c>
      <c r="Q730" s="49">
        <f>('Historical Data Daily'!F730-Q729)*'Historical Data Daily'!$S$12 + Q729</f>
        <v>232.6031999</v>
      </c>
      <c r="R730" s="49">
        <f t="shared" si="1"/>
        <v>-4.260694141</v>
      </c>
      <c r="S730" s="49">
        <f>(R730-S729)*'Historical Data Daily'!$S$14 + S729</f>
        <v>1.574661177</v>
      </c>
      <c r="T730" s="49">
        <f t="shared" si="2"/>
        <v>-5.835355318</v>
      </c>
      <c r="U730" s="65">
        <f t="shared" si="3"/>
        <v>263.3591088</v>
      </c>
      <c r="V730" s="65">
        <f t="shared" si="4"/>
        <v>204.770893</v>
      </c>
    </row>
    <row r="731">
      <c r="M731" s="116">
        <v>45364.0</v>
      </c>
      <c r="N731" s="55">
        <f>AVERAGE('Historical Data Daily'!E722:E731)</f>
        <v>227.7250015</v>
      </c>
      <c r="O731" s="55">
        <f>STDEV('Historical Data Daily'!E722:E731)</f>
        <v>17.43359272</v>
      </c>
      <c r="P731" s="49">
        <f>('Historical Data Daily'!E731-P730)*'Historical Data Daily'!$S$13 + P730</f>
        <v>233.603606</v>
      </c>
      <c r="Q731" s="49">
        <f>('Historical Data Daily'!F731-Q730)*'Historical Data Daily'!$S$12 + Q730</f>
        <v>226.4873239</v>
      </c>
      <c r="R731" s="49">
        <f t="shared" si="1"/>
        <v>-7.116282122</v>
      </c>
      <c r="S731" s="49">
        <f>(R731-S730)*'Historical Data Daily'!$S$14 + S730</f>
        <v>-0.163527483</v>
      </c>
      <c r="T731" s="49">
        <f t="shared" si="2"/>
        <v>-6.952754639</v>
      </c>
      <c r="U731" s="65">
        <f t="shared" si="3"/>
        <v>262.5921869</v>
      </c>
      <c r="V731" s="65">
        <f t="shared" si="4"/>
        <v>192.8578161</v>
      </c>
    </row>
    <row r="732">
      <c r="M732" s="116">
        <v>45365.0</v>
      </c>
      <c r="N732" s="55">
        <f>AVERAGE('Historical Data Daily'!E723:E732)</f>
        <v>223.3250015</v>
      </c>
      <c r="O732" s="55">
        <f>STDEV('Historical Data Daily'!E723:E732)</f>
        <v>17.77379865</v>
      </c>
      <c r="P732" s="49">
        <f>('Historical Data Daily'!E732-P731)*'Historical Data Daily'!$S$13 + P731</f>
        <v>231.2848206</v>
      </c>
      <c r="Q732" s="49">
        <f>('Historical Data Daily'!F732-Q731)*'Historical Data Daily'!$S$12 + Q731</f>
        <v>222.7661976</v>
      </c>
      <c r="R732" s="49">
        <f t="shared" si="1"/>
        <v>-8.518623007</v>
      </c>
      <c r="S732" s="49">
        <f>(R732-S731)*'Historical Data Daily'!$S$14 + S731</f>
        <v>-1.834546588</v>
      </c>
      <c r="T732" s="49">
        <f t="shared" si="2"/>
        <v>-6.684076419</v>
      </c>
      <c r="U732" s="65">
        <f t="shared" si="3"/>
        <v>258.8725988</v>
      </c>
      <c r="V732" s="65">
        <f t="shared" si="4"/>
        <v>187.7774042</v>
      </c>
    </row>
    <row r="733">
      <c r="M733" s="116">
        <v>45366.0</v>
      </c>
      <c r="N733" s="55">
        <f>AVERAGE('Historical Data Daily'!E724:E733)</f>
        <v>219.0300018</v>
      </c>
      <c r="O733" s="55">
        <f>STDEV('Historical Data Daily'!E724:E733)</f>
        <v>17.68024959</v>
      </c>
      <c r="P733" s="49">
        <f>('Historical Data Daily'!E733-P732)*'Historical Data Daily'!$S$13 + P732</f>
        <v>228.9711304</v>
      </c>
      <c r="Q733" s="49">
        <f>('Historical Data Daily'!F733-Q732)*'Historical Data Daily'!$S$12 + Q732</f>
        <v>219.2713984</v>
      </c>
      <c r="R733" s="49">
        <f t="shared" si="1"/>
        <v>-9.699731984</v>
      </c>
      <c r="S733" s="49">
        <f>(R733-S732)*'Historical Data Daily'!$S$14 + S732</f>
        <v>-3.407583667</v>
      </c>
      <c r="T733" s="49">
        <f t="shared" si="2"/>
        <v>-6.292148317</v>
      </c>
      <c r="U733" s="65">
        <f t="shared" si="3"/>
        <v>254.390501</v>
      </c>
      <c r="V733" s="65">
        <f t="shared" si="4"/>
        <v>183.6695026</v>
      </c>
    </row>
    <row r="734">
      <c r="M734" s="116">
        <v>45369.0</v>
      </c>
      <c r="N734" s="55">
        <f>AVERAGE('Historical Data Daily'!E725:E734)</f>
        <v>214.1550018</v>
      </c>
      <c r="O734" s="55">
        <f>STDEV('Historical Data Daily'!E725:E734)</f>
        <v>16.38182313</v>
      </c>
      <c r="P734" s="49">
        <f>('Historical Data Daily'!E734-P733)*'Historical Data Daily'!$S$13 + P733</f>
        <v>226.5510469</v>
      </c>
      <c r="Q734" s="49">
        <f>('Historical Data Daily'!F734-Q733)*'Historical Data Daily'!$S$12 + Q733</f>
        <v>215.7373376</v>
      </c>
      <c r="R734" s="49">
        <f t="shared" si="1"/>
        <v>-10.81370931</v>
      </c>
      <c r="S734" s="49">
        <f>(R734-S733)*'Historical Data Daily'!$S$14 + S733</f>
        <v>-4.888808795</v>
      </c>
      <c r="T734" s="49">
        <f t="shared" si="2"/>
        <v>-5.924900513</v>
      </c>
      <c r="U734" s="65">
        <f t="shared" si="3"/>
        <v>246.9186481</v>
      </c>
      <c r="V734" s="65">
        <f t="shared" si="4"/>
        <v>181.3913555</v>
      </c>
    </row>
    <row r="735">
      <c r="M735" s="116">
        <v>45370.0</v>
      </c>
      <c r="N735" s="55">
        <f>AVERAGE('Historical Data Daily'!E726:E735)</f>
        <v>209.6200012</v>
      </c>
      <c r="O735" s="55">
        <f>STDEV('Historical Data Daily'!E726:E735)</f>
        <v>14.57938312</v>
      </c>
      <c r="P735" s="49">
        <f>('Historical Data Daily'!E735-P734)*'Historical Data Daily'!$S$13 + P734</f>
        <v>224.1954138</v>
      </c>
      <c r="Q735" s="49">
        <f>('Historical Data Daily'!F735-Q734)*'Historical Data Daily'!$S$12 + Q734</f>
        <v>212.5085164</v>
      </c>
      <c r="R735" s="49">
        <f t="shared" si="1"/>
        <v>-11.68689737</v>
      </c>
      <c r="S735" s="49">
        <f>(R735-S734)*'Historical Data Daily'!$S$14 + S734</f>
        <v>-6.248426511</v>
      </c>
      <c r="T735" s="49">
        <f t="shared" si="2"/>
        <v>-5.438470863</v>
      </c>
      <c r="U735" s="65">
        <f t="shared" si="3"/>
        <v>238.7787674</v>
      </c>
      <c r="V735" s="65">
        <f t="shared" si="4"/>
        <v>180.461235</v>
      </c>
    </row>
    <row r="736">
      <c r="M736" s="116">
        <v>45371.0</v>
      </c>
      <c r="N736" s="55">
        <f>AVERAGE('Historical Data Daily'!E727:E736)</f>
        <v>206.3250015</v>
      </c>
      <c r="O736" s="55">
        <f>STDEV('Historical Data Daily'!E727:E736)</f>
        <v>12.0032209</v>
      </c>
      <c r="P736" s="49">
        <f>('Historical Data Daily'!E736-P735)*'Historical Data Daily'!$S$13 + P735</f>
        <v>222.4661243</v>
      </c>
      <c r="Q736" s="49">
        <f>('Historical Data Daily'!F736-Q735)*'Historical Data Daily'!$S$12 + Q735</f>
        <v>210.7148994</v>
      </c>
      <c r="R736" s="49">
        <f t="shared" si="1"/>
        <v>-11.7512249</v>
      </c>
      <c r="S736" s="49">
        <f>(R736-S735)*'Historical Data Daily'!$S$14 + S735</f>
        <v>-7.348986189</v>
      </c>
      <c r="T736" s="49">
        <f t="shared" si="2"/>
        <v>-4.402238709</v>
      </c>
      <c r="U736" s="65">
        <f t="shared" si="3"/>
        <v>230.3314433</v>
      </c>
      <c r="V736" s="65">
        <f t="shared" si="4"/>
        <v>182.3185597</v>
      </c>
    </row>
    <row r="737">
      <c r="M737" s="116">
        <v>45372.0</v>
      </c>
      <c r="N737" s="55">
        <f>AVERAGE('Historical Data Daily'!E728:E737)</f>
        <v>203.9050003</v>
      </c>
      <c r="O737" s="55">
        <f>STDEV('Historical Data Daily'!E728:E737)</f>
        <v>10.34655974</v>
      </c>
      <c r="P737" s="49">
        <f>('Historical Data Daily'!E737-P736)*'Historical Data Daily'!$S$13 + P736</f>
        <v>220.7945591</v>
      </c>
      <c r="Q737" s="49">
        <f>('Historical Data Daily'!F737-Q736)*'Historical Data Daily'!$S$12 + Q736</f>
        <v>209.0510678</v>
      </c>
      <c r="R737" s="49">
        <f t="shared" si="1"/>
        <v>-11.74349129</v>
      </c>
      <c r="S737" s="49">
        <f>(R737-S736)*'Historical Data Daily'!$S$14 + S736</f>
        <v>-8.22788721</v>
      </c>
      <c r="T737" s="49">
        <f t="shared" si="2"/>
        <v>-3.515604084</v>
      </c>
      <c r="U737" s="65">
        <f t="shared" si="3"/>
        <v>224.5981198</v>
      </c>
      <c r="V737" s="65">
        <f t="shared" si="4"/>
        <v>183.2118808</v>
      </c>
    </row>
    <row r="738">
      <c r="M738" s="116">
        <v>45373.0</v>
      </c>
      <c r="N738" s="55">
        <f>AVERAGE('Historical Data Daily'!E729:E738)</f>
        <v>201.7500015</v>
      </c>
      <c r="O738" s="55">
        <f>STDEV('Historical Data Daily'!E729:E738)</f>
        <v>7.519343417</v>
      </c>
      <c r="P738" s="49">
        <f>('Historical Data Daily'!E738-P737)*'Historical Data Daily'!$S$13 + P737</f>
        <v>219.4468145</v>
      </c>
      <c r="Q738" s="49">
        <f>('Historical Data Daily'!F738-Q737)*'Historical Data Daily'!$S$12 + Q737</f>
        <v>208.0585968</v>
      </c>
      <c r="R738" s="49">
        <f t="shared" si="1"/>
        <v>-11.38821767</v>
      </c>
      <c r="S738" s="49">
        <f>(R738-S737)*'Historical Data Daily'!$S$14 + S737</f>
        <v>-8.859953302</v>
      </c>
      <c r="T738" s="49">
        <f t="shared" si="2"/>
        <v>-2.528264368</v>
      </c>
      <c r="U738" s="65">
        <f t="shared" si="3"/>
        <v>216.7886883</v>
      </c>
      <c r="V738" s="65">
        <f t="shared" si="4"/>
        <v>186.7113147</v>
      </c>
    </row>
    <row r="739">
      <c r="M739" s="116">
        <v>45377.0</v>
      </c>
      <c r="N739" s="55">
        <f>AVERAGE('Historical Data Daily'!E730:E739)</f>
        <v>200.4350021</v>
      </c>
      <c r="O739" s="55">
        <f>STDEV('Historical Data Daily'!E730:E739)</f>
        <v>4.929617503</v>
      </c>
      <c r="P739" s="49">
        <f>('Historical Data Daily'!E739-P738)*'Historical Data Daily'!$S$13 + P738</f>
        <v>218.417421</v>
      </c>
      <c r="Q739" s="49">
        <f>('Historical Data Daily'!F739-Q738)*'Historical Data Daily'!$S$12 + Q738</f>
        <v>207.6726593</v>
      </c>
      <c r="R739" s="49">
        <f t="shared" si="1"/>
        <v>-10.74476173</v>
      </c>
      <c r="S739" s="49">
        <f>(R739-S738)*'Historical Data Daily'!$S$14 + S738</f>
        <v>-9.236914988</v>
      </c>
      <c r="T739" s="49">
        <f t="shared" si="2"/>
        <v>-1.507846746</v>
      </c>
      <c r="U739" s="65">
        <f t="shared" si="3"/>
        <v>210.2942371</v>
      </c>
      <c r="V739" s="65">
        <f t="shared" si="4"/>
        <v>190.5757671</v>
      </c>
    </row>
    <row r="740">
      <c r="M740" s="116">
        <v>45378.0</v>
      </c>
      <c r="N740" s="55">
        <f>AVERAGE('Historical Data Daily'!E731:E740)</f>
        <v>200.6100021</v>
      </c>
      <c r="O740" s="55">
        <f>STDEV('Historical Data Daily'!E731:E740)</f>
        <v>5.293013117</v>
      </c>
      <c r="P740" s="49">
        <f>('Historical Data Daily'!E740-P739)*'Historical Data Daily'!$S$13 + P739</f>
        <v>217.8642785</v>
      </c>
      <c r="Q740" s="49">
        <f>('Historical Data Daily'!F740-Q739)*'Historical Data Daily'!$S$12 + Q739</f>
        <v>208.1768651</v>
      </c>
      <c r="R740" s="49">
        <f t="shared" si="1"/>
        <v>-9.687413412</v>
      </c>
      <c r="S740" s="49">
        <f>(R740-S739)*'Historical Data Daily'!$S$14 + S739</f>
        <v>-9.327014673</v>
      </c>
      <c r="T740" s="49">
        <f t="shared" si="2"/>
        <v>-0.3603987389</v>
      </c>
      <c r="U740" s="65">
        <f t="shared" si="3"/>
        <v>211.1960283</v>
      </c>
      <c r="V740" s="65">
        <f t="shared" si="4"/>
        <v>190.0239759</v>
      </c>
    </row>
    <row r="741">
      <c r="M741" s="116">
        <v>45379.0</v>
      </c>
      <c r="N741" s="55">
        <f>AVERAGE('Historical Data Daily'!E732:E741)</f>
        <v>202.1150009</v>
      </c>
      <c r="O741" s="55">
        <f>STDEV('Historical Data Daily'!E732:E741)</f>
        <v>4.971252013</v>
      </c>
      <c r="P741" s="49">
        <f>('Historical Data Daily'!E741-P740)*'Historical Data Daily'!$S$13 + P740</f>
        <v>217.1261833</v>
      </c>
      <c r="Q741" s="49">
        <f>('Historical Data Daily'!F741-Q740)*'Historical Data Daily'!$S$12 + Q740</f>
        <v>208.1342695</v>
      </c>
      <c r="R741" s="49">
        <f t="shared" si="1"/>
        <v>-8.991913815</v>
      </c>
      <c r="S741" s="49">
        <f>(R741-S740)*'Historical Data Daily'!$S$14 + S740</f>
        <v>-9.259994501</v>
      </c>
      <c r="T741" s="49">
        <f t="shared" si="2"/>
        <v>0.268080686</v>
      </c>
      <c r="U741" s="65">
        <f t="shared" si="3"/>
        <v>212.0575049</v>
      </c>
      <c r="V741" s="65">
        <f t="shared" si="4"/>
        <v>192.1724969</v>
      </c>
    </row>
    <row r="742">
      <c r="M742" s="120"/>
      <c r="P742" s="49"/>
      <c r="Q742" s="49"/>
      <c r="R742" s="49"/>
      <c r="S742" s="49"/>
      <c r="T742" s="49"/>
      <c r="U742" s="65"/>
      <c r="V742" s="117"/>
    </row>
    <row r="743">
      <c r="M743" s="120"/>
      <c r="P743" s="49"/>
      <c r="Q743" s="49"/>
      <c r="R743" s="49"/>
      <c r="S743" s="49"/>
      <c r="T743" s="49"/>
      <c r="U743" s="65"/>
      <c r="V743" s="117"/>
    </row>
    <row r="744">
      <c r="M744" s="120"/>
      <c r="P744" s="49"/>
      <c r="Q744" s="49"/>
      <c r="R744" s="49"/>
      <c r="S744" s="49"/>
      <c r="T744" s="49"/>
      <c r="U744" s="65"/>
      <c r="V744" s="117"/>
    </row>
    <row r="745">
      <c r="M745" s="120"/>
      <c r="P745" s="49"/>
      <c r="Q745" s="49"/>
      <c r="R745" s="49"/>
      <c r="S745" s="49"/>
      <c r="T745" s="49"/>
      <c r="U745" s="65"/>
      <c r="V745" s="117"/>
    </row>
    <row r="746">
      <c r="M746" s="120"/>
      <c r="P746" s="49"/>
      <c r="Q746" s="49"/>
      <c r="R746" s="49"/>
      <c r="S746" s="49"/>
      <c r="T746" s="49"/>
      <c r="U746" s="65"/>
      <c r="V746" s="117"/>
    </row>
    <row r="747">
      <c r="M747" s="120"/>
      <c r="P747" s="49"/>
      <c r="Q747" s="49"/>
      <c r="R747" s="49"/>
      <c r="S747" s="49"/>
      <c r="T747" s="49"/>
      <c r="U747" s="49"/>
      <c r="V747" s="49"/>
    </row>
    <row r="748">
      <c r="M748" s="120"/>
      <c r="P748" s="49"/>
      <c r="Q748" s="49"/>
      <c r="R748" s="49"/>
      <c r="S748" s="49"/>
      <c r="T748" s="49"/>
      <c r="U748" s="49"/>
      <c r="V748" s="49"/>
    </row>
    <row r="749">
      <c r="M749" s="120"/>
      <c r="P749" s="49"/>
      <c r="Q749" s="49"/>
      <c r="R749" s="49"/>
      <c r="S749" s="49"/>
      <c r="T749" s="49"/>
      <c r="U749" s="49"/>
      <c r="V749" s="49"/>
    </row>
    <row r="750">
      <c r="M750" s="120"/>
      <c r="P750" s="49"/>
      <c r="Q750" s="49"/>
      <c r="R750" s="49"/>
      <c r="S750" s="49"/>
      <c r="T750" s="49"/>
      <c r="U750" s="49"/>
      <c r="V750" s="49"/>
    </row>
    <row r="751">
      <c r="M751" s="120"/>
      <c r="P751" s="49"/>
      <c r="Q751" s="49"/>
      <c r="R751" s="49"/>
      <c r="S751" s="49"/>
      <c r="T751" s="49"/>
      <c r="U751" s="49"/>
      <c r="V751" s="49"/>
    </row>
    <row r="752">
      <c r="M752" s="120"/>
      <c r="P752" s="49"/>
      <c r="Q752" s="49"/>
      <c r="R752" s="49"/>
      <c r="S752" s="49"/>
      <c r="T752" s="49"/>
      <c r="U752" s="49"/>
      <c r="V752" s="49"/>
    </row>
    <row r="753">
      <c r="M753" s="120"/>
      <c r="P753" s="49"/>
      <c r="Q753" s="49"/>
      <c r="R753" s="49"/>
      <c r="S753" s="49"/>
      <c r="T753" s="49"/>
      <c r="U753" s="49"/>
      <c r="V753" s="49"/>
    </row>
    <row r="754">
      <c r="M754" s="120"/>
      <c r="P754" s="49"/>
      <c r="Q754" s="49"/>
      <c r="R754" s="49"/>
      <c r="S754" s="49"/>
      <c r="T754" s="49"/>
      <c r="U754" s="49"/>
      <c r="V754" s="49"/>
    </row>
    <row r="755">
      <c r="M755" s="120"/>
      <c r="P755" s="49"/>
      <c r="Q755" s="49"/>
      <c r="R755" s="49"/>
      <c r="S755" s="49"/>
      <c r="T755" s="49"/>
      <c r="U755" s="49"/>
      <c r="V755" s="49"/>
    </row>
    <row r="756">
      <c r="M756" s="120"/>
      <c r="P756" s="49"/>
      <c r="Q756" s="49"/>
      <c r="R756" s="49"/>
      <c r="S756" s="49"/>
      <c r="T756" s="49"/>
      <c r="U756" s="49"/>
      <c r="V756" s="49"/>
    </row>
    <row r="757">
      <c r="M757" s="120"/>
      <c r="P757" s="49"/>
      <c r="Q757" s="49"/>
      <c r="R757" s="49"/>
      <c r="S757" s="49"/>
      <c r="T757" s="49"/>
      <c r="U757" s="49"/>
      <c r="V757" s="49"/>
    </row>
    <row r="758">
      <c r="M758" s="120"/>
      <c r="P758" s="49"/>
      <c r="Q758" s="49"/>
      <c r="R758" s="49"/>
      <c r="S758" s="49"/>
      <c r="T758" s="49"/>
      <c r="U758" s="49"/>
      <c r="V758" s="49"/>
    </row>
    <row r="759">
      <c r="M759" s="120"/>
      <c r="P759" s="49"/>
      <c r="Q759" s="49"/>
      <c r="R759" s="49"/>
      <c r="S759" s="49"/>
      <c r="T759" s="49"/>
      <c r="U759" s="49"/>
      <c r="V759" s="49"/>
    </row>
    <row r="760">
      <c r="M760" s="120"/>
      <c r="P760" s="49"/>
      <c r="Q760" s="49"/>
      <c r="R760" s="49"/>
      <c r="S760" s="49"/>
      <c r="T760" s="49"/>
      <c r="U760" s="49"/>
      <c r="V760" s="49"/>
    </row>
    <row r="761">
      <c r="M761" s="120"/>
      <c r="P761" s="49"/>
      <c r="Q761" s="49"/>
      <c r="R761" s="49"/>
      <c r="S761" s="49"/>
      <c r="T761" s="49"/>
      <c r="U761" s="49"/>
      <c r="V761" s="49"/>
    </row>
    <row r="762">
      <c r="M762" s="120"/>
      <c r="P762" s="49"/>
      <c r="Q762" s="49"/>
      <c r="R762" s="49"/>
      <c r="S762" s="49"/>
      <c r="T762" s="49"/>
      <c r="U762" s="49"/>
      <c r="V762" s="49"/>
    </row>
    <row r="763">
      <c r="M763" s="120"/>
      <c r="P763" s="49"/>
      <c r="Q763" s="49"/>
      <c r="R763" s="49"/>
      <c r="S763" s="49"/>
      <c r="T763" s="49"/>
      <c r="U763" s="49"/>
      <c r="V763" s="49"/>
    </row>
    <row r="764">
      <c r="M764" s="120"/>
      <c r="P764" s="49"/>
      <c r="Q764" s="49"/>
      <c r="R764" s="49"/>
      <c r="S764" s="49"/>
      <c r="T764" s="49"/>
      <c r="U764" s="49"/>
      <c r="V764" s="49"/>
    </row>
    <row r="765">
      <c r="M765" s="120"/>
      <c r="P765" s="49"/>
      <c r="Q765" s="49"/>
      <c r="R765" s="49"/>
      <c r="S765" s="49"/>
      <c r="T765" s="49"/>
      <c r="U765" s="49"/>
      <c r="V765" s="49"/>
    </row>
    <row r="766">
      <c r="M766" s="120"/>
      <c r="P766" s="49"/>
      <c r="Q766" s="49"/>
      <c r="R766" s="49"/>
      <c r="S766" s="49"/>
      <c r="T766" s="49"/>
      <c r="U766" s="49"/>
      <c r="V766" s="49"/>
    </row>
    <row r="767">
      <c r="M767" s="120"/>
      <c r="P767" s="49"/>
      <c r="Q767" s="49"/>
      <c r="R767" s="49"/>
      <c r="S767" s="49"/>
      <c r="T767" s="49"/>
      <c r="U767" s="49"/>
      <c r="V767" s="49"/>
    </row>
    <row r="768">
      <c r="M768" s="120"/>
      <c r="P768" s="49"/>
      <c r="Q768" s="49"/>
      <c r="R768" s="49"/>
      <c r="S768" s="49"/>
      <c r="T768" s="49"/>
      <c r="U768" s="49"/>
      <c r="V768" s="49"/>
    </row>
    <row r="769">
      <c r="M769" s="120"/>
      <c r="P769" s="49"/>
      <c r="Q769" s="49"/>
      <c r="R769" s="49"/>
      <c r="S769" s="49"/>
      <c r="T769" s="49"/>
      <c r="U769" s="49"/>
      <c r="V769" s="49"/>
    </row>
    <row r="770">
      <c r="M770" s="120"/>
      <c r="P770" s="49"/>
      <c r="Q770" s="49"/>
      <c r="R770" s="49"/>
      <c r="S770" s="49"/>
      <c r="T770" s="49"/>
      <c r="U770" s="49"/>
      <c r="V770" s="49"/>
    </row>
    <row r="771">
      <c r="M771" s="120"/>
      <c r="P771" s="49"/>
      <c r="Q771" s="49"/>
      <c r="R771" s="49"/>
      <c r="S771" s="49"/>
      <c r="T771" s="49"/>
      <c r="U771" s="49"/>
      <c r="V771" s="49"/>
    </row>
    <row r="772">
      <c r="M772" s="120"/>
      <c r="P772" s="49"/>
      <c r="Q772" s="49"/>
      <c r="R772" s="49"/>
      <c r="S772" s="49"/>
      <c r="T772" s="49"/>
      <c r="U772" s="49"/>
      <c r="V772" s="49"/>
    </row>
    <row r="773">
      <c r="M773" s="120"/>
      <c r="P773" s="49"/>
      <c r="Q773" s="49"/>
      <c r="R773" s="49"/>
      <c r="S773" s="49"/>
      <c r="T773" s="49"/>
      <c r="U773" s="49"/>
      <c r="V773" s="49"/>
    </row>
    <row r="774">
      <c r="M774" s="120"/>
      <c r="P774" s="49"/>
      <c r="Q774" s="49"/>
      <c r="R774" s="49"/>
      <c r="S774" s="49"/>
      <c r="T774" s="49"/>
      <c r="U774" s="49"/>
      <c r="V774" s="49"/>
    </row>
    <row r="775">
      <c r="M775" s="120"/>
      <c r="P775" s="49"/>
      <c r="Q775" s="49"/>
      <c r="R775" s="49"/>
      <c r="S775" s="49"/>
      <c r="T775" s="49"/>
      <c r="U775" s="49"/>
      <c r="V775" s="49"/>
    </row>
    <row r="776">
      <c r="M776" s="120"/>
      <c r="P776" s="49"/>
      <c r="Q776" s="49"/>
      <c r="R776" s="49"/>
      <c r="S776" s="49"/>
      <c r="T776" s="49"/>
      <c r="U776" s="49"/>
      <c r="V776" s="49"/>
    </row>
    <row r="777">
      <c r="M777" s="120"/>
      <c r="P777" s="49"/>
      <c r="Q777" s="49"/>
      <c r="R777" s="49"/>
      <c r="S777" s="49"/>
      <c r="T777" s="49"/>
      <c r="U777" s="49"/>
      <c r="V777" s="49"/>
    </row>
    <row r="778">
      <c r="M778" s="120"/>
      <c r="P778" s="49"/>
      <c r="Q778" s="49"/>
      <c r="R778" s="49"/>
      <c r="S778" s="49"/>
      <c r="T778" s="49"/>
      <c r="U778" s="49"/>
      <c r="V778" s="49"/>
    </row>
    <row r="779">
      <c r="M779" s="120"/>
      <c r="P779" s="49"/>
      <c r="Q779" s="49"/>
      <c r="R779" s="49"/>
      <c r="S779" s="49"/>
      <c r="T779" s="49"/>
      <c r="U779" s="49"/>
      <c r="V779" s="49"/>
    </row>
    <row r="780">
      <c r="M780" s="120"/>
      <c r="P780" s="49"/>
      <c r="Q780" s="49"/>
      <c r="R780" s="49"/>
      <c r="S780" s="49"/>
      <c r="T780" s="49"/>
      <c r="U780" s="49"/>
      <c r="V780" s="49"/>
    </row>
    <row r="781">
      <c r="M781" s="120"/>
      <c r="P781" s="49"/>
      <c r="Q781" s="49"/>
      <c r="R781" s="49"/>
      <c r="S781" s="49"/>
      <c r="T781" s="49"/>
      <c r="U781" s="49"/>
      <c r="V781" s="49"/>
    </row>
    <row r="782">
      <c r="M782" s="120"/>
      <c r="P782" s="49"/>
      <c r="Q782" s="49"/>
      <c r="R782" s="49"/>
      <c r="S782" s="49"/>
      <c r="T782" s="49"/>
      <c r="U782" s="49"/>
      <c r="V782" s="49"/>
    </row>
    <row r="783">
      <c r="M783" s="120"/>
      <c r="P783" s="49"/>
      <c r="Q783" s="49"/>
      <c r="R783" s="49"/>
      <c r="S783" s="49"/>
      <c r="T783" s="49"/>
      <c r="U783" s="49"/>
      <c r="V783" s="49"/>
    </row>
    <row r="784">
      <c r="M784" s="120"/>
      <c r="P784" s="49"/>
      <c r="Q784" s="49"/>
      <c r="R784" s="49"/>
      <c r="S784" s="49"/>
      <c r="T784" s="49"/>
      <c r="U784" s="49"/>
      <c r="V784" s="49"/>
    </row>
    <row r="785">
      <c r="M785" s="120"/>
      <c r="P785" s="49"/>
      <c r="Q785" s="49"/>
      <c r="R785" s="49"/>
      <c r="S785" s="49"/>
      <c r="T785" s="49"/>
      <c r="U785" s="49"/>
      <c r="V785" s="49"/>
    </row>
    <row r="786">
      <c r="M786" s="120"/>
      <c r="P786" s="49"/>
      <c r="Q786" s="49"/>
      <c r="R786" s="49"/>
      <c r="S786" s="49"/>
      <c r="T786" s="49"/>
      <c r="U786" s="49"/>
      <c r="V786" s="49"/>
    </row>
    <row r="787">
      <c r="M787" s="120"/>
      <c r="P787" s="49"/>
      <c r="Q787" s="49"/>
      <c r="R787" s="49"/>
      <c r="S787" s="49"/>
      <c r="T787" s="49"/>
      <c r="U787" s="49"/>
      <c r="V787" s="49"/>
    </row>
    <row r="788">
      <c r="M788" s="120"/>
      <c r="P788" s="49"/>
      <c r="Q788" s="49"/>
      <c r="R788" s="49"/>
      <c r="S788" s="49"/>
      <c r="T788" s="49"/>
      <c r="U788" s="49"/>
      <c r="V788" s="49"/>
    </row>
    <row r="789">
      <c r="M789" s="120"/>
      <c r="P789" s="49"/>
      <c r="Q789" s="49"/>
      <c r="R789" s="49"/>
      <c r="S789" s="49"/>
      <c r="T789" s="49"/>
      <c r="U789" s="49"/>
      <c r="V789" s="49"/>
    </row>
    <row r="790">
      <c r="M790" s="120"/>
      <c r="P790" s="49"/>
      <c r="Q790" s="49"/>
      <c r="R790" s="49"/>
      <c r="S790" s="49"/>
      <c r="T790" s="49"/>
      <c r="U790" s="49"/>
      <c r="V790" s="49"/>
    </row>
    <row r="791">
      <c r="M791" s="120"/>
      <c r="P791" s="49"/>
      <c r="Q791" s="49"/>
      <c r="R791" s="49"/>
      <c r="S791" s="49"/>
      <c r="T791" s="49"/>
      <c r="U791" s="49"/>
      <c r="V791" s="49"/>
    </row>
    <row r="792">
      <c r="M792" s="120"/>
      <c r="P792" s="49"/>
      <c r="Q792" s="49"/>
      <c r="R792" s="49"/>
      <c r="S792" s="49"/>
      <c r="T792" s="49"/>
      <c r="U792" s="49"/>
      <c r="V792" s="49"/>
    </row>
    <row r="793">
      <c r="M793" s="120"/>
      <c r="P793" s="49"/>
      <c r="Q793" s="49"/>
      <c r="R793" s="49"/>
      <c r="S793" s="49"/>
      <c r="T793" s="49"/>
      <c r="U793" s="49"/>
      <c r="V793" s="49"/>
    </row>
    <row r="794">
      <c r="M794" s="120"/>
      <c r="P794" s="49"/>
      <c r="Q794" s="49"/>
      <c r="R794" s="49"/>
      <c r="S794" s="49"/>
      <c r="T794" s="49"/>
      <c r="U794" s="49"/>
      <c r="V794" s="49"/>
    </row>
    <row r="795">
      <c r="M795" s="120"/>
      <c r="P795" s="49"/>
      <c r="Q795" s="49"/>
      <c r="R795" s="49"/>
      <c r="S795" s="49"/>
      <c r="T795" s="49"/>
      <c r="U795" s="49"/>
      <c r="V795" s="49"/>
    </row>
    <row r="796">
      <c r="M796" s="120"/>
      <c r="P796" s="49"/>
      <c r="Q796" s="49"/>
      <c r="R796" s="49"/>
      <c r="S796" s="49"/>
      <c r="T796" s="49"/>
      <c r="U796" s="49"/>
      <c r="V796" s="49"/>
    </row>
    <row r="797">
      <c r="M797" s="120"/>
      <c r="P797" s="49"/>
      <c r="Q797" s="49"/>
      <c r="R797" s="49"/>
      <c r="S797" s="49"/>
      <c r="T797" s="49"/>
      <c r="U797" s="49"/>
      <c r="V797" s="49"/>
    </row>
    <row r="798">
      <c r="M798" s="120"/>
      <c r="P798" s="49"/>
      <c r="Q798" s="49"/>
      <c r="R798" s="49"/>
      <c r="S798" s="49"/>
      <c r="T798" s="49"/>
      <c r="U798" s="49"/>
      <c r="V798" s="49"/>
    </row>
    <row r="799">
      <c r="M799" s="120"/>
      <c r="P799" s="49"/>
      <c r="Q799" s="49"/>
      <c r="R799" s="49"/>
      <c r="S799" s="49"/>
      <c r="T799" s="49"/>
      <c r="U799" s="49"/>
      <c r="V799" s="49"/>
    </row>
    <row r="800">
      <c r="M800" s="120"/>
      <c r="P800" s="49"/>
      <c r="Q800" s="49"/>
      <c r="R800" s="49"/>
      <c r="S800" s="49"/>
      <c r="T800" s="49"/>
      <c r="U800" s="49"/>
      <c r="V800" s="49"/>
    </row>
    <row r="801">
      <c r="M801" s="120"/>
      <c r="P801" s="49"/>
      <c r="Q801" s="49"/>
      <c r="R801" s="49"/>
      <c r="S801" s="49"/>
      <c r="T801" s="49"/>
      <c r="U801" s="49"/>
      <c r="V801" s="49"/>
    </row>
    <row r="802">
      <c r="M802" s="120"/>
      <c r="P802" s="49"/>
      <c r="Q802" s="49"/>
      <c r="R802" s="49"/>
      <c r="S802" s="49"/>
      <c r="T802" s="49"/>
      <c r="U802" s="49"/>
      <c r="V802" s="49"/>
    </row>
    <row r="803">
      <c r="M803" s="120"/>
      <c r="P803" s="49"/>
      <c r="Q803" s="49"/>
      <c r="R803" s="49"/>
      <c r="S803" s="49"/>
      <c r="T803" s="49"/>
      <c r="U803" s="49"/>
      <c r="V803" s="49"/>
    </row>
    <row r="804">
      <c r="M804" s="120"/>
      <c r="P804" s="49"/>
      <c r="Q804" s="49"/>
      <c r="R804" s="49"/>
      <c r="S804" s="49"/>
      <c r="T804" s="49"/>
      <c r="U804" s="49"/>
      <c r="V804" s="49"/>
    </row>
    <row r="805">
      <c r="M805" s="120"/>
      <c r="P805" s="49"/>
      <c r="Q805" s="49"/>
      <c r="R805" s="49"/>
      <c r="S805" s="49"/>
      <c r="T805" s="49"/>
      <c r="U805" s="49"/>
      <c r="V805" s="49"/>
    </row>
    <row r="806">
      <c r="M806" s="120"/>
      <c r="P806" s="49"/>
      <c r="Q806" s="49"/>
      <c r="R806" s="49"/>
      <c r="S806" s="49"/>
      <c r="T806" s="49"/>
      <c r="U806" s="49"/>
      <c r="V806" s="49"/>
    </row>
    <row r="807">
      <c r="M807" s="120"/>
      <c r="P807" s="49"/>
      <c r="Q807" s="49"/>
      <c r="R807" s="49"/>
      <c r="S807" s="49"/>
      <c r="T807" s="49"/>
      <c r="U807" s="49"/>
      <c r="V807" s="49"/>
    </row>
    <row r="808">
      <c r="M808" s="120"/>
      <c r="P808" s="49"/>
      <c r="Q808" s="49"/>
      <c r="R808" s="49"/>
      <c r="S808" s="49"/>
      <c r="T808" s="49"/>
      <c r="U808" s="49"/>
      <c r="V808" s="49"/>
    </row>
    <row r="809">
      <c r="M809" s="120"/>
      <c r="P809" s="49"/>
      <c r="Q809" s="49"/>
      <c r="R809" s="49"/>
      <c r="S809" s="49"/>
      <c r="T809" s="49"/>
      <c r="U809" s="49"/>
      <c r="V809" s="49"/>
    </row>
    <row r="810">
      <c r="M810" s="120"/>
      <c r="P810" s="49"/>
      <c r="Q810" s="49"/>
      <c r="R810" s="49"/>
      <c r="S810" s="49"/>
      <c r="T810" s="49"/>
      <c r="U810" s="49"/>
      <c r="V810" s="49"/>
    </row>
    <row r="811">
      <c r="M811" s="120"/>
      <c r="P811" s="49"/>
      <c r="Q811" s="49"/>
      <c r="R811" s="49"/>
      <c r="S811" s="49"/>
      <c r="T811" s="49"/>
      <c r="U811" s="49"/>
      <c r="V811" s="49"/>
    </row>
    <row r="812">
      <c r="M812" s="120"/>
      <c r="P812" s="49"/>
      <c r="Q812" s="49"/>
      <c r="R812" s="49"/>
      <c r="S812" s="49"/>
      <c r="T812" s="49"/>
      <c r="U812" s="49"/>
      <c r="V812" s="49"/>
    </row>
    <row r="813">
      <c r="M813" s="120"/>
      <c r="P813" s="49"/>
      <c r="Q813" s="49"/>
      <c r="R813" s="49"/>
      <c r="S813" s="49"/>
      <c r="T813" s="49"/>
      <c r="U813" s="49"/>
      <c r="V813" s="49"/>
    </row>
    <row r="814">
      <c r="M814" s="120"/>
      <c r="P814" s="49"/>
      <c r="Q814" s="49"/>
      <c r="R814" s="49"/>
      <c r="S814" s="49"/>
      <c r="T814" s="49"/>
      <c r="U814" s="49"/>
      <c r="V814" s="49"/>
    </row>
    <row r="815">
      <c r="M815" s="120"/>
      <c r="P815" s="49"/>
      <c r="Q815" s="49"/>
      <c r="R815" s="49"/>
      <c r="S815" s="49"/>
      <c r="T815" s="49"/>
      <c r="U815" s="49"/>
      <c r="V815" s="49"/>
    </row>
    <row r="816">
      <c r="M816" s="120"/>
      <c r="P816" s="49"/>
      <c r="Q816" s="49"/>
      <c r="R816" s="49"/>
      <c r="S816" s="49"/>
      <c r="T816" s="49"/>
      <c r="U816" s="49"/>
      <c r="V816" s="49"/>
    </row>
    <row r="817">
      <c r="M817" s="120"/>
      <c r="P817" s="49"/>
      <c r="Q817" s="49"/>
      <c r="R817" s="49"/>
      <c r="S817" s="49"/>
      <c r="T817" s="49"/>
      <c r="U817" s="49"/>
      <c r="V817" s="49"/>
    </row>
    <row r="818">
      <c r="M818" s="120"/>
      <c r="P818" s="49"/>
      <c r="Q818" s="49"/>
      <c r="R818" s="49"/>
      <c r="S818" s="49"/>
      <c r="T818" s="49"/>
      <c r="U818" s="49"/>
      <c r="V818" s="49"/>
    </row>
    <row r="819">
      <c r="M819" s="120"/>
      <c r="P819" s="49"/>
      <c r="Q819" s="49"/>
      <c r="R819" s="49"/>
      <c r="S819" s="49"/>
      <c r="T819" s="49"/>
      <c r="U819" s="49"/>
      <c r="V819" s="49"/>
    </row>
    <row r="820">
      <c r="M820" s="120"/>
      <c r="P820" s="49"/>
      <c r="Q820" s="49"/>
      <c r="R820" s="49"/>
      <c r="S820" s="49"/>
      <c r="T820" s="49"/>
      <c r="U820" s="49"/>
      <c r="V820" s="49"/>
    </row>
    <row r="821">
      <c r="M821" s="120"/>
      <c r="P821" s="49"/>
      <c r="Q821" s="49"/>
      <c r="R821" s="49"/>
      <c r="S821" s="49"/>
      <c r="T821" s="49"/>
      <c r="U821" s="49"/>
      <c r="V821" s="49"/>
    </row>
    <row r="822">
      <c r="M822" s="120"/>
      <c r="P822" s="49"/>
      <c r="Q822" s="49"/>
      <c r="R822" s="49"/>
      <c r="S822" s="49"/>
      <c r="T822" s="49"/>
      <c r="U822" s="49"/>
      <c r="V822" s="49"/>
    </row>
    <row r="823">
      <c r="M823" s="120"/>
      <c r="P823" s="49"/>
      <c r="Q823" s="49"/>
      <c r="R823" s="49"/>
      <c r="S823" s="49"/>
      <c r="T823" s="49"/>
      <c r="U823" s="49"/>
      <c r="V823" s="49"/>
    </row>
    <row r="824">
      <c r="M824" s="120"/>
      <c r="P824" s="49"/>
      <c r="Q824" s="49"/>
      <c r="R824" s="49"/>
      <c r="S824" s="49"/>
      <c r="T824" s="49"/>
      <c r="U824" s="49"/>
      <c r="V824" s="49"/>
    </row>
    <row r="825">
      <c r="M825" s="120"/>
      <c r="P825" s="49"/>
      <c r="Q825" s="49"/>
      <c r="R825" s="49"/>
      <c r="S825" s="49"/>
      <c r="T825" s="49"/>
      <c r="U825" s="49"/>
      <c r="V825" s="49"/>
    </row>
    <row r="826">
      <c r="M826" s="120"/>
      <c r="P826" s="49"/>
      <c r="Q826" s="49"/>
      <c r="R826" s="49"/>
      <c r="S826" s="49"/>
      <c r="T826" s="49"/>
      <c r="U826" s="49"/>
      <c r="V826" s="49"/>
    </row>
    <row r="827">
      <c r="M827" s="120"/>
      <c r="P827" s="49"/>
      <c r="Q827" s="49"/>
      <c r="R827" s="49"/>
      <c r="S827" s="49"/>
      <c r="T827" s="49"/>
      <c r="U827" s="49"/>
      <c r="V827" s="49"/>
    </row>
    <row r="828">
      <c r="M828" s="120"/>
      <c r="P828" s="49"/>
      <c r="Q828" s="49"/>
      <c r="R828" s="49"/>
      <c r="S828" s="49"/>
      <c r="T828" s="49"/>
      <c r="U828" s="49"/>
      <c r="V828" s="49"/>
    </row>
    <row r="829">
      <c r="M829" s="120"/>
      <c r="P829" s="49"/>
      <c r="Q829" s="49"/>
      <c r="R829" s="49"/>
      <c r="S829" s="49"/>
      <c r="T829" s="49"/>
      <c r="U829" s="49"/>
      <c r="V829" s="49"/>
    </row>
    <row r="830">
      <c r="M830" s="120"/>
      <c r="P830" s="49"/>
      <c r="Q830" s="49"/>
      <c r="R830" s="49"/>
      <c r="S830" s="49"/>
      <c r="T830" s="49"/>
      <c r="U830" s="49"/>
      <c r="V830" s="49"/>
    </row>
    <row r="831">
      <c r="M831" s="120"/>
      <c r="P831" s="49"/>
      <c r="Q831" s="49"/>
      <c r="R831" s="49"/>
      <c r="S831" s="49"/>
      <c r="T831" s="49"/>
      <c r="U831" s="49"/>
      <c r="V831" s="49"/>
    </row>
    <row r="832">
      <c r="M832" s="120"/>
      <c r="P832" s="49"/>
      <c r="Q832" s="49"/>
      <c r="R832" s="49"/>
      <c r="S832" s="49"/>
      <c r="T832" s="49"/>
      <c r="U832" s="49"/>
      <c r="V832" s="49"/>
    </row>
    <row r="833">
      <c r="M833" s="120"/>
      <c r="P833" s="49"/>
      <c r="Q833" s="49"/>
      <c r="R833" s="49"/>
      <c r="S833" s="49"/>
      <c r="T833" s="49"/>
      <c r="U833" s="49"/>
      <c r="V833" s="49"/>
    </row>
    <row r="834">
      <c r="M834" s="120"/>
      <c r="P834" s="49"/>
      <c r="Q834" s="49"/>
      <c r="R834" s="49"/>
      <c r="S834" s="49"/>
      <c r="T834" s="49"/>
      <c r="U834" s="49"/>
      <c r="V834" s="49"/>
    </row>
    <row r="835">
      <c r="M835" s="120"/>
      <c r="P835" s="49"/>
      <c r="Q835" s="49"/>
      <c r="R835" s="49"/>
      <c r="S835" s="49"/>
      <c r="T835" s="49"/>
      <c r="U835" s="49"/>
      <c r="V835" s="49"/>
    </row>
    <row r="836">
      <c r="M836" s="120"/>
      <c r="P836" s="49"/>
      <c r="Q836" s="49"/>
      <c r="R836" s="49"/>
      <c r="S836" s="49"/>
      <c r="T836" s="49"/>
      <c r="U836" s="49"/>
      <c r="V836" s="49"/>
    </row>
    <row r="837">
      <c r="M837" s="120"/>
      <c r="P837" s="49"/>
      <c r="Q837" s="49"/>
      <c r="R837" s="49"/>
      <c r="S837" s="49"/>
      <c r="T837" s="49"/>
      <c r="U837" s="49"/>
      <c r="V837" s="49"/>
    </row>
    <row r="838">
      <c r="M838" s="120"/>
      <c r="P838" s="49"/>
      <c r="Q838" s="49"/>
      <c r="R838" s="49"/>
      <c r="S838" s="49"/>
      <c r="T838" s="49"/>
      <c r="U838" s="49"/>
      <c r="V838" s="49"/>
    </row>
    <row r="839">
      <c r="M839" s="120"/>
      <c r="P839" s="49"/>
      <c r="Q839" s="49"/>
      <c r="R839" s="49"/>
      <c r="S839" s="49"/>
      <c r="T839" s="49"/>
      <c r="U839" s="49"/>
      <c r="V839" s="49"/>
    </row>
    <row r="840">
      <c r="M840" s="120"/>
      <c r="P840" s="49"/>
      <c r="Q840" s="49"/>
      <c r="R840" s="49"/>
      <c r="S840" s="49"/>
      <c r="T840" s="49"/>
      <c r="U840" s="49"/>
      <c r="V840" s="49"/>
    </row>
    <row r="841">
      <c r="M841" s="120"/>
      <c r="P841" s="49"/>
      <c r="Q841" s="49"/>
      <c r="R841" s="49"/>
      <c r="S841" s="49"/>
      <c r="T841" s="49"/>
      <c r="U841" s="49"/>
      <c r="V841" s="49"/>
    </row>
    <row r="842">
      <c r="M842" s="120"/>
      <c r="P842" s="49"/>
      <c r="Q842" s="49"/>
      <c r="R842" s="49"/>
      <c r="S842" s="49"/>
      <c r="T842" s="49"/>
      <c r="U842" s="49"/>
      <c r="V842" s="49"/>
    </row>
    <row r="843">
      <c r="M843" s="120"/>
      <c r="P843" s="49"/>
      <c r="Q843" s="49"/>
      <c r="R843" s="49"/>
      <c r="S843" s="49"/>
      <c r="T843" s="49"/>
      <c r="U843" s="49"/>
      <c r="V843" s="49"/>
    </row>
    <row r="844">
      <c r="M844" s="120"/>
      <c r="P844" s="49"/>
      <c r="Q844" s="49"/>
      <c r="R844" s="49"/>
      <c r="S844" s="49"/>
      <c r="T844" s="49"/>
      <c r="U844" s="49"/>
      <c r="V844" s="49"/>
    </row>
    <row r="845">
      <c r="M845" s="120"/>
      <c r="P845" s="49"/>
      <c r="Q845" s="49"/>
      <c r="R845" s="49"/>
      <c r="S845" s="49"/>
      <c r="T845" s="49"/>
      <c r="U845" s="49"/>
      <c r="V845" s="49"/>
    </row>
    <row r="846">
      <c r="M846" s="120"/>
      <c r="P846" s="49"/>
      <c r="Q846" s="49"/>
      <c r="R846" s="49"/>
      <c r="S846" s="49"/>
      <c r="T846" s="49"/>
      <c r="U846" s="49"/>
      <c r="V846" s="49"/>
    </row>
    <row r="847">
      <c r="M847" s="120"/>
      <c r="P847" s="49"/>
      <c r="Q847" s="49"/>
      <c r="R847" s="49"/>
      <c r="S847" s="49"/>
      <c r="T847" s="49"/>
      <c r="U847" s="49"/>
      <c r="V847" s="49"/>
    </row>
    <row r="848">
      <c r="M848" s="120"/>
      <c r="P848" s="49"/>
      <c r="Q848" s="49"/>
      <c r="R848" s="49"/>
      <c r="S848" s="49"/>
      <c r="T848" s="49"/>
      <c r="U848" s="49"/>
      <c r="V848" s="49"/>
    </row>
    <row r="849">
      <c r="M849" s="120"/>
      <c r="P849" s="49"/>
      <c r="Q849" s="49"/>
      <c r="R849" s="49"/>
      <c r="S849" s="49"/>
      <c r="T849" s="49"/>
      <c r="U849" s="49"/>
      <c r="V849" s="49"/>
    </row>
    <row r="850">
      <c r="M850" s="120"/>
      <c r="P850" s="49"/>
      <c r="Q850" s="49"/>
      <c r="R850" s="49"/>
      <c r="S850" s="49"/>
      <c r="T850" s="49"/>
      <c r="U850" s="49"/>
      <c r="V850" s="49"/>
    </row>
    <row r="851">
      <c r="M851" s="120"/>
      <c r="P851" s="49"/>
      <c r="Q851" s="49"/>
      <c r="R851" s="49"/>
      <c r="S851" s="49"/>
      <c r="T851" s="49"/>
      <c r="U851" s="49"/>
      <c r="V851" s="49"/>
    </row>
    <row r="852">
      <c r="M852" s="120"/>
      <c r="P852" s="49"/>
      <c r="Q852" s="49"/>
      <c r="R852" s="49"/>
      <c r="S852" s="49"/>
      <c r="T852" s="49"/>
      <c r="U852" s="49"/>
      <c r="V852" s="49"/>
    </row>
    <row r="853">
      <c r="M853" s="120"/>
      <c r="P853" s="49"/>
      <c r="Q853" s="49"/>
      <c r="R853" s="49"/>
      <c r="S853" s="49"/>
      <c r="T853" s="49"/>
      <c r="U853" s="49"/>
      <c r="V853" s="49"/>
    </row>
    <row r="854">
      <c r="M854" s="120"/>
      <c r="P854" s="49"/>
      <c r="Q854" s="49"/>
      <c r="R854" s="49"/>
      <c r="S854" s="49"/>
      <c r="T854" s="49"/>
      <c r="U854" s="49"/>
      <c r="V854" s="49"/>
    </row>
    <row r="855">
      <c r="M855" s="120"/>
      <c r="P855" s="49"/>
      <c r="Q855" s="49"/>
      <c r="R855" s="49"/>
      <c r="S855" s="49"/>
      <c r="T855" s="49"/>
      <c r="U855" s="49"/>
      <c r="V855" s="49"/>
    </row>
    <row r="856">
      <c r="M856" s="120"/>
      <c r="P856" s="49"/>
      <c r="Q856" s="49"/>
      <c r="R856" s="49"/>
      <c r="S856" s="49"/>
      <c r="T856" s="49"/>
      <c r="U856" s="49"/>
      <c r="V856" s="49"/>
    </row>
    <row r="857">
      <c r="M857" s="120"/>
      <c r="P857" s="49"/>
      <c r="Q857" s="49"/>
      <c r="R857" s="49"/>
      <c r="S857" s="49"/>
      <c r="T857" s="49"/>
      <c r="U857" s="49"/>
      <c r="V857" s="49"/>
    </row>
    <row r="858">
      <c r="M858" s="120"/>
      <c r="P858" s="49"/>
      <c r="Q858" s="49"/>
      <c r="R858" s="49"/>
      <c r="S858" s="49"/>
      <c r="T858" s="49"/>
      <c r="U858" s="49"/>
      <c r="V858" s="49"/>
    </row>
    <row r="859">
      <c r="M859" s="120"/>
      <c r="P859" s="49"/>
      <c r="Q859" s="49"/>
      <c r="R859" s="49"/>
      <c r="S859" s="49"/>
      <c r="T859" s="49"/>
      <c r="U859" s="49"/>
      <c r="V859" s="49"/>
    </row>
    <row r="860">
      <c r="M860" s="120"/>
      <c r="P860" s="49"/>
      <c r="Q860" s="49"/>
      <c r="R860" s="49"/>
      <c r="S860" s="49"/>
      <c r="T860" s="49"/>
      <c r="U860" s="49"/>
      <c r="V860" s="49"/>
    </row>
    <row r="861">
      <c r="M861" s="120"/>
      <c r="P861" s="49"/>
      <c r="Q861" s="49"/>
      <c r="R861" s="49"/>
      <c r="S861" s="49"/>
      <c r="T861" s="49"/>
      <c r="U861" s="49"/>
      <c r="V861" s="49"/>
    </row>
    <row r="862">
      <c r="M862" s="120"/>
      <c r="P862" s="49"/>
      <c r="Q862" s="49"/>
      <c r="R862" s="49"/>
      <c r="S862" s="49"/>
      <c r="T862" s="49"/>
      <c r="U862" s="49"/>
      <c r="V862" s="49"/>
    </row>
    <row r="863">
      <c r="M863" s="120"/>
      <c r="P863" s="49"/>
      <c r="Q863" s="49"/>
      <c r="R863" s="49"/>
      <c r="S863" s="49"/>
      <c r="T863" s="49"/>
      <c r="U863" s="49"/>
      <c r="V863" s="49"/>
    </row>
    <row r="864">
      <c r="M864" s="120"/>
      <c r="P864" s="49"/>
      <c r="Q864" s="49"/>
      <c r="R864" s="49"/>
      <c r="S864" s="49"/>
      <c r="T864" s="49"/>
      <c r="U864" s="49"/>
      <c r="V864" s="49"/>
    </row>
    <row r="865">
      <c r="M865" s="120"/>
      <c r="P865" s="49"/>
      <c r="Q865" s="49"/>
      <c r="R865" s="49"/>
      <c r="S865" s="49"/>
      <c r="T865" s="49"/>
      <c r="U865" s="49"/>
      <c r="V865" s="49"/>
    </row>
    <row r="866">
      <c r="M866" s="120"/>
      <c r="P866" s="49"/>
      <c r="Q866" s="49"/>
      <c r="R866" s="49"/>
      <c r="S866" s="49"/>
      <c r="T866" s="49"/>
      <c r="U866" s="49"/>
      <c r="V866" s="49"/>
    </row>
    <row r="867">
      <c r="M867" s="120"/>
      <c r="P867" s="49"/>
      <c r="Q867" s="49"/>
      <c r="R867" s="49"/>
      <c r="S867" s="49"/>
      <c r="T867" s="49"/>
      <c r="U867" s="49"/>
      <c r="V867" s="49"/>
    </row>
    <row r="868">
      <c r="M868" s="120"/>
      <c r="P868" s="49"/>
      <c r="Q868" s="49"/>
      <c r="R868" s="49"/>
      <c r="S868" s="49"/>
      <c r="T868" s="49"/>
      <c r="U868" s="49"/>
      <c r="V868" s="49"/>
    </row>
    <row r="869">
      <c r="M869" s="120"/>
      <c r="P869" s="49"/>
      <c r="Q869" s="49"/>
      <c r="R869" s="49"/>
      <c r="S869" s="49"/>
      <c r="T869" s="49"/>
      <c r="U869" s="49"/>
      <c r="V869" s="49"/>
    </row>
    <row r="870">
      <c r="M870" s="120"/>
      <c r="P870" s="49"/>
      <c r="Q870" s="49"/>
      <c r="R870" s="49"/>
      <c r="S870" s="49"/>
      <c r="T870" s="49"/>
      <c r="U870" s="49"/>
      <c r="V870" s="49"/>
    </row>
    <row r="871">
      <c r="M871" s="120"/>
      <c r="P871" s="49"/>
      <c r="Q871" s="49"/>
      <c r="R871" s="49"/>
      <c r="S871" s="49"/>
      <c r="T871" s="49"/>
      <c r="U871" s="49"/>
      <c r="V871" s="49"/>
    </row>
    <row r="872">
      <c r="M872" s="120"/>
      <c r="P872" s="49"/>
      <c r="Q872" s="49"/>
      <c r="R872" s="49"/>
      <c r="S872" s="49"/>
      <c r="T872" s="49"/>
      <c r="U872" s="49"/>
      <c r="V872" s="49"/>
    </row>
    <row r="873">
      <c r="M873" s="120"/>
      <c r="P873" s="49"/>
      <c r="Q873" s="49"/>
      <c r="R873" s="49"/>
      <c r="S873" s="49"/>
      <c r="T873" s="49"/>
      <c r="U873" s="49"/>
      <c r="V873" s="49"/>
    </row>
    <row r="874">
      <c r="M874" s="120"/>
      <c r="P874" s="49"/>
      <c r="Q874" s="49"/>
      <c r="R874" s="49"/>
      <c r="S874" s="49"/>
      <c r="T874" s="49"/>
      <c r="U874" s="49"/>
      <c r="V874" s="49"/>
    </row>
    <row r="875">
      <c r="M875" s="120"/>
      <c r="P875" s="49"/>
      <c r="Q875" s="49"/>
      <c r="R875" s="49"/>
      <c r="S875" s="49"/>
      <c r="T875" s="49"/>
      <c r="U875" s="49"/>
      <c r="V875" s="49"/>
    </row>
    <row r="876">
      <c r="M876" s="120"/>
      <c r="P876" s="49"/>
      <c r="Q876" s="49"/>
      <c r="R876" s="49"/>
      <c r="S876" s="49"/>
      <c r="T876" s="49"/>
      <c r="U876" s="49"/>
      <c r="V876" s="49"/>
    </row>
    <row r="877">
      <c r="M877" s="120"/>
      <c r="P877" s="49"/>
      <c r="Q877" s="49"/>
      <c r="R877" s="49"/>
      <c r="S877" s="49"/>
      <c r="T877" s="49"/>
      <c r="U877" s="49"/>
      <c r="V877" s="49"/>
    </row>
    <row r="878">
      <c r="M878" s="120"/>
      <c r="P878" s="49"/>
      <c r="Q878" s="49"/>
      <c r="R878" s="49"/>
      <c r="S878" s="49"/>
      <c r="T878" s="49"/>
      <c r="U878" s="49"/>
      <c r="V878" s="49"/>
    </row>
    <row r="879">
      <c r="M879" s="120"/>
      <c r="P879" s="49"/>
      <c r="Q879" s="49"/>
      <c r="R879" s="49"/>
      <c r="S879" s="49"/>
      <c r="T879" s="49"/>
      <c r="U879" s="49"/>
      <c r="V879" s="49"/>
    </row>
    <row r="880">
      <c r="M880" s="120"/>
      <c r="P880" s="49"/>
      <c r="Q880" s="49"/>
      <c r="R880" s="49"/>
      <c r="S880" s="49"/>
      <c r="T880" s="49"/>
      <c r="U880" s="49"/>
      <c r="V880" s="49"/>
    </row>
    <row r="881">
      <c r="M881" s="120"/>
      <c r="P881" s="49"/>
      <c r="Q881" s="49"/>
      <c r="R881" s="49"/>
      <c r="S881" s="49"/>
      <c r="T881" s="49"/>
      <c r="U881" s="49"/>
      <c r="V881" s="49"/>
    </row>
    <row r="882">
      <c r="M882" s="120"/>
      <c r="P882" s="49"/>
      <c r="Q882" s="49"/>
      <c r="R882" s="49"/>
      <c r="S882" s="49"/>
      <c r="T882" s="49"/>
      <c r="U882" s="49"/>
      <c r="V882" s="49"/>
    </row>
    <row r="883">
      <c r="M883" s="120"/>
      <c r="P883" s="49"/>
      <c r="Q883" s="49"/>
      <c r="R883" s="49"/>
      <c r="S883" s="49"/>
      <c r="T883" s="49"/>
      <c r="U883" s="49"/>
      <c r="V883" s="49"/>
    </row>
    <row r="884">
      <c r="M884" s="120"/>
      <c r="P884" s="49"/>
      <c r="Q884" s="49"/>
      <c r="R884" s="49"/>
      <c r="S884" s="49"/>
      <c r="T884" s="49"/>
      <c r="U884" s="49"/>
      <c r="V884" s="49"/>
    </row>
    <row r="885">
      <c r="M885" s="120"/>
      <c r="P885" s="49"/>
      <c r="Q885" s="49"/>
      <c r="R885" s="49"/>
      <c r="S885" s="49"/>
      <c r="T885" s="49"/>
      <c r="U885" s="49"/>
      <c r="V885" s="49"/>
    </row>
    <row r="886">
      <c r="M886" s="120"/>
      <c r="P886" s="49"/>
      <c r="Q886" s="49"/>
      <c r="R886" s="49"/>
      <c r="S886" s="49"/>
      <c r="T886" s="49"/>
      <c r="U886" s="49"/>
      <c r="V886" s="49"/>
    </row>
    <row r="887">
      <c r="M887" s="120"/>
      <c r="P887" s="49"/>
      <c r="Q887" s="49"/>
      <c r="R887" s="49"/>
      <c r="S887" s="49"/>
      <c r="T887" s="49"/>
      <c r="U887" s="49"/>
      <c r="V887" s="49"/>
    </row>
    <row r="888">
      <c r="M888" s="120"/>
      <c r="P888" s="49"/>
      <c r="Q888" s="49"/>
      <c r="R888" s="49"/>
      <c r="S888" s="49"/>
      <c r="T888" s="49"/>
      <c r="U888" s="49"/>
      <c r="V888" s="49"/>
    </row>
    <row r="889">
      <c r="M889" s="120"/>
      <c r="P889" s="49"/>
      <c r="Q889" s="49"/>
      <c r="R889" s="49"/>
      <c r="S889" s="49"/>
      <c r="T889" s="49"/>
      <c r="U889" s="49"/>
      <c r="V889" s="49"/>
    </row>
    <row r="890">
      <c r="M890" s="120"/>
      <c r="P890" s="49"/>
      <c r="Q890" s="49"/>
      <c r="R890" s="49"/>
      <c r="S890" s="49"/>
      <c r="T890" s="49"/>
      <c r="U890" s="49"/>
      <c r="V890" s="49"/>
    </row>
    <row r="891">
      <c r="M891" s="120"/>
      <c r="P891" s="49"/>
      <c r="Q891" s="49"/>
      <c r="R891" s="49"/>
      <c r="S891" s="49"/>
      <c r="T891" s="49"/>
      <c r="U891" s="49"/>
      <c r="V891" s="49"/>
    </row>
    <row r="892">
      <c r="M892" s="120"/>
      <c r="P892" s="49"/>
      <c r="Q892" s="49"/>
      <c r="R892" s="49"/>
      <c r="S892" s="49"/>
      <c r="T892" s="49"/>
      <c r="U892" s="49"/>
      <c r="V892" s="49"/>
    </row>
    <row r="893">
      <c r="M893" s="120"/>
      <c r="P893" s="49"/>
      <c r="Q893" s="49"/>
      <c r="R893" s="49"/>
      <c r="S893" s="49"/>
      <c r="T893" s="49"/>
      <c r="U893" s="49"/>
      <c r="V893" s="49"/>
    </row>
    <row r="894">
      <c r="M894" s="120"/>
      <c r="P894" s="49"/>
      <c r="Q894" s="49"/>
      <c r="R894" s="49"/>
      <c r="S894" s="49"/>
      <c r="T894" s="49"/>
      <c r="U894" s="49"/>
      <c r="V894" s="49"/>
    </row>
    <row r="895">
      <c r="M895" s="120"/>
      <c r="P895" s="49"/>
      <c r="Q895" s="49"/>
      <c r="R895" s="49"/>
      <c r="S895" s="49"/>
      <c r="T895" s="49"/>
      <c r="U895" s="49"/>
      <c r="V895" s="49"/>
    </row>
    <row r="896">
      <c r="M896" s="120"/>
      <c r="P896" s="49"/>
      <c r="Q896" s="49"/>
      <c r="R896" s="49"/>
      <c r="S896" s="49"/>
      <c r="T896" s="49"/>
      <c r="U896" s="49"/>
      <c r="V896" s="49"/>
    </row>
    <row r="897">
      <c r="M897" s="120"/>
      <c r="P897" s="49"/>
      <c r="Q897" s="49"/>
      <c r="R897" s="49"/>
      <c r="S897" s="49"/>
      <c r="T897" s="49"/>
      <c r="U897" s="49"/>
      <c r="V897" s="49"/>
    </row>
    <row r="898">
      <c r="M898" s="120"/>
      <c r="P898" s="49"/>
      <c r="Q898" s="49"/>
      <c r="R898" s="49"/>
      <c r="S898" s="49"/>
      <c r="T898" s="49"/>
      <c r="U898" s="49"/>
      <c r="V898" s="49"/>
    </row>
    <row r="899">
      <c r="M899" s="120"/>
      <c r="P899" s="49"/>
      <c r="Q899" s="49"/>
      <c r="R899" s="49"/>
      <c r="S899" s="49"/>
      <c r="T899" s="49"/>
      <c r="U899" s="49"/>
      <c r="V899" s="49"/>
    </row>
    <row r="900">
      <c r="M900" s="120"/>
      <c r="P900" s="49"/>
      <c r="Q900" s="49"/>
      <c r="R900" s="49"/>
      <c r="S900" s="49"/>
      <c r="T900" s="49"/>
      <c r="U900" s="49"/>
      <c r="V900" s="49"/>
    </row>
    <row r="901">
      <c r="M901" s="120"/>
      <c r="P901" s="49"/>
      <c r="Q901" s="49"/>
      <c r="R901" s="49"/>
      <c r="S901" s="49"/>
      <c r="T901" s="49"/>
      <c r="U901" s="49"/>
      <c r="V901" s="49"/>
    </row>
    <row r="902">
      <c r="M902" s="120"/>
      <c r="P902" s="49"/>
      <c r="Q902" s="49"/>
      <c r="R902" s="49"/>
      <c r="S902" s="49"/>
      <c r="T902" s="49"/>
      <c r="U902" s="49"/>
      <c r="V902" s="49"/>
    </row>
    <row r="903">
      <c r="M903" s="120"/>
      <c r="P903" s="49"/>
      <c r="Q903" s="49"/>
      <c r="R903" s="49"/>
      <c r="S903" s="49"/>
      <c r="T903" s="49"/>
      <c r="U903" s="49"/>
      <c r="V903" s="49"/>
    </row>
    <row r="904">
      <c r="M904" s="120"/>
      <c r="P904" s="49"/>
      <c r="Q904" s="49"/>
      <c r="R904" s="49"/>
      <c r="S904" s="49"/>
      <c r="T904" s="49"/>
      <c r="U904" s="49"/>
      <c r="V904" s="49"/>
    </row>
    <row r="905">
      <c r="M905" s="120"/>
      <c r="P905" s="49"/>
      <c r="Q905" s="49"/>
      <c r="R905" s="49"/>
      <c r="S905" s="49"/>
      <c r="T905" s="49"/>
      <c r="U905" s="49"/>
      <c r="V905" s="49"/>
    </row>
    <row r="906">
      <c r="M906" s="120"/>
      <c r="P906" s="49"/>
      <c r="Q906" s="49"/>
      <c r="R906" s="49"/>
      <c r="S906" s="49"/>
      <c r="T906" s="49"/>
      <c r="U906" s="49"/>
      <c r="V906" s="49"/>
    </row>
    <row r="907">
      <c r="M907" s="120"/>
      <c r="P907" s="49"/>
      <c r="Q907" s="49"/>
      <c r="R907" s="49"/>
      <c r="S907" s="49"/>
      <c r="T907" s="49"/>
      <c r="U907" s="49"/>
      <c r="V907" s="49"/>
    </row>
    <row r="908">
      <c r="M908" s="120"/>
      <c r="P908" s="49"/>
      <c r="Q908" s="49"/>
      <c r="R908" s="49"/>
      <c r="S908" s="49"/>
      <c r="T908" s="49"/>
      <c r="U908" s="49"/>
      <c r="V908" s="49"/>
    </row>
    <row r="909">
      <c r="M909" s="120"/>
      <c r="P909" s="49"/>
      <c r="Q909" s="49"/>
      <c r="R909" s="49"/>
      <c r="S909" s="49"/>
      <c r="T909" s="49"/>
      <c r="U909" s="49"/>
      <c r="V909" s="49"/>
    </row>
    <row r="910">
      <c r="M910" s="120"/>
      <c r="P910" s="49"/>
      <c r="Q910" s="49"/>
      <c r="R910" s="49"/>
      <c r="S910" s="49"/>
      <c r="T910" s="49"/>
      <c r="U910" s="49"/>
      <c r="V910" s="49"/>
    </row>
    <row r="911">
      <c r="M911" s="120"/>
      <c r="P911" s="49"/>
      <c r="Q911" s="49"/>
      <c r="R911" s="49"/>
      <c r="S911" s="49"/>
      <c r="T911" s="49"/>
      <c r="U911" s="49"/>
      <c r="V911" s="49"/>
    </row>
    <row r="912">
      <c r="M912" s="120"/>
      <c r="P912" s="49"/>
      <c r="Q912" s="49"/>
      <c r="R912" s="49"/>
      <c r="S912" s="49"/>
      <c r="T912" s="49"/>
      <c r="U912" s="49"/>
      <c r="V912" s="49"/>
    </row>
    <row r="913">
      <c r="M913" s="120"/>
      <c r="P913" s="49"/>
      <c r="Q913" s="49"/>
      <c r="R913" s="49"/>
      <c r="S913" s="49"/>
      <c r="T913" s="49"/>
      <c r="U913" s="49"/>
      <c r="V913" s="49"/>
    </row>
    <row r="914">
      <c r="M914" s="120"/>
      <c r="P914" s="49"/>
      <c r="Q914" s="49"/>
      <c r="R914" s="49"/>
      <c r="S914" s="49"/>
      <c r="T914" s="49"/>
      <c r="U914" s="49"/>
      <c r="V914" s="49"/>
    </row>
    <row r="915">
      <c r="M915" s="120"/>
      <c r="P915" s="49"/>
      <c r="Q915" s="49"/>
      <c r="R915" s="49"/>
      <c r="S915" s="49"/>
      <c r="T915" s="49"/>
      <c r="U915" s="49"/>
      <c r="V915" s="49"/>
    </row>
    <row r="916">
      <c r="M916" s="120"/>
      <c r="P916" s="49"/>
      <c r="Q916" s="49"/>
      <c r="R916" s="49"/>
      <c r="S916" s="49"/>
      <c r="T916" s="49"/>
      <c r="U916" s="49"/>
      <c r="V916" s="49"/>
    </row>
    <row r="917">
      <c r="M917" s="120"/>
      <c r="P917" s="49"/>
      <c r="Q917" s="49"/>
      <c r="R917" s="49"/>
      <c r="S917" s="49"/>
      <c r="T917" s="49"/>
      <c r="U917" s="49"/>
      <c r="V917" s="49"/>
    </row>
    <row r="918">
      <c r="M918" s="120"/>
      <c r="P918" s="49"/>
      <c r="Q918" s="49"/>
      <c r="R918" s="49"/>
      <c r="S918" s="49"/>
      <c r="T918" s="49"/>
      <c r="U918" s="49"/>
      <c r="V918" s="49"/>
    </row>
    <row r="919">
      <c r="M919" s="120"/>
      <c r="P919" s="49"/>
      <c r="Q919" s="49"/>
      <c r="R919" s="49"/>
      <c r="S919" s="49"/>
      <c r="T919" s="49"/>
      <c r="U919" s="49"/>
      <c r="V919" s="49"/>
    </row>
    <row r="920">
      <c r="M920" s="120"/>
      <c r="P920" s="49"/>
      <c r="Q920" s="49"/>
      <c r="R920" s="49"/>
      <c r="S920" s="49"/>
      <c r="T920" s="49"/>
      <c r="U920" s="49"/>
      <c r="V920" s="49"/>
    </row>
    <row r="921">
      <c r="M921" s="120"/>
      <c r="P921" s="49"/>
      <c r="Q921" s="49"/>
      <c r="R921" s="49"/>
      <c r="S921" s="49"/>
      <c r="T921" s="49"/>
      <c r="U921" s="49"/>
      <c r="V921" s="49"/>
    </row>
    <row r="922">
      <c r="M922" s="120"/>
      <c r="P922" s="49"/>
      <c r="Q922" s="49"/>
      <c r="R922" s="49"/>
      <c r="S922" s="49"/>
      <c r="T922" s="49"/>
      <c r="U922" s="49"/>
      <c r="V922" s="49"/>
    </row>
    <row r="923">
      <c r="M923" s="120"/>
      <c r="P923" s="49"/>
      <c r="Q923" s="49"/>
      <c r="R923" s="49"/>
      <c r="S923" s="49"/>
      <c r="T923" s="49"/>
      <c r="U923" s="49"/>
      <c r="V923" s="49"/>
    </row>
    <row r="924">
      <c r="M924" s="120"/>
      <c r="P924" s="49"/>
      <c r="Q924" s="49"/>
      <c r="R924" s="49"/>
      <c r="S924" s="49"/>
      <c r="T924" s="49"/>
      <c r="U924" s="49"/>
      <c r="V924" s="49"/>
    </row>
    <row r="925">
      <c r="M925" s="120"/>
      <c r="P925" s="49"/>
      <c r="Q925" s="49"/>
      <c r="R925" s="49"/>
      <c r="S925" s="49"/>
      <c r="T925" s="49"/>
      <c r="U925" s="49"/>
      <c r="V925" s="49"/>
    </row>
    <row r="926">
      <c r="M926" s="120"/>
      <c r="P926" s="49"/>
      <c r="Q926" s="49"/>
      <c r="R926" s="49"/>
      <c r="S926" s="49"/>
      <c r="T926" s="49"/>
      <c r="U926" s="49"/>
      <c r="V926" s="49"/>
    </row>
    <row r="927">
      <c r="M927" s="120"/>
      <c r="P927" s="49"/>
      <c r="Q927" s="49"/>
      <c r="R927" s="49"/>
      <c r="S927" s="49"/>
      <c r="T927" s="49"/>
      <c r="U927" s="49"/>
      <c r="V927" s="49"/>
    </row>
    <row r="928">
      <c r="M928" s="120"/>
      <c r="P928" s="49"/>
      <c r="Q928" s="49"/>
      <c r="R928" s="49"/>
      <c r="S928" s="49"/>
      <c r="T928" s="49"/>
      <c r="U928" s="49"/>
      <c r="V928" s="49"/>
    </row>
    <row r="929">
      <c r="M929" s="120"/>
      <c r="P929" s="49"/>
      <c r="Q929" s="49"/>
      <c r="R929" s="49"/>
      <c r="S929" s="49"/>
      <c r="T929" s="49"/>
      <c r="U929" s="49"/>
      <c r="V929" s="49"/>
    </row>
    <row r="930">
      <c r="M930" s="120"/>
      <c r="P930" s="49"/>
      <c r="Q930" s="49"/>
      <c r="R930" s="49"/>
      <c r="S930" s="49"/>
      <c r="T930" s="49"/>
      <c r="U930" s="49"/>
      <c r="V930" s="49"/>
    </row>
    <row r="931">
      <c r="M931" s="120"/>
      <c r="P931" s="49"/>
      <c r="Q931" s="49"/>
      <c r="R931" s="49"/>
      <c r="S931" s="49"/>
      <c r="T931" s="49"/>
      <c r="U931" s="49"/>
      <c r="V931" s="49"/>
    </row>
    <row r="932">
      <c r="M932" s="120"/>
      <c r="P932" s="49"/>
      <c r="Q932" s="49"/>
      <c r="R932" s="49"/>
      <c r="S932" s="49"/>
      <c r="T932" s="49"/>
      <c r="U932" s="49"/>
      <c r="V932" s="49"/>
    </row>
    <row r="933">
      <c r="M933" s="120"/>
      <c r="P933" s="49"/>
      <c r="Q933" s="49"/>
      <c r="R933" s="49"/>
      <c r="S933" s="49"/>
      <c r="T933" s="49"/>
      <c r="U933" s="49"/>
      <c r="V933" s="49"/>
    </row>
    <row r="934">
      <c r="M934" s="120"/>
      <c r="P934" s="49"/>
      <c r="Q934" s="49"/>
      <c r="R934" s="49"/>
      <c r="S934" s="49"/>
      <c r="T934" s="49"/>
      <c r="U934" s="49"/>
      <c r="V934" s="49"/>
    </row>
    <row r="935">
      <c r="M935" s="120"/>
      <c r="P935" s="49"/>
      <c r="Q935" s="49"/>
      <c r="R935" s="49"/>
      <c r="S935" s="49"/>
      <c r="T935" s="49"/>
      <c r="U935" s="49"/>
      <c r="V935" s="49"/>
    </row>
    <row r="936">
      <c r="M936" s="120"/>
      <c r="P936" s="49"/>
      <c r="Q936" s="49"/>
      <c r="R936" s="49"/>
      <c r="S936" s="49"/>
      <c r="T936" s="49"/>
      <c r="U936" s="49"/>
      <c r="V936" s="49"/>
    </row>
    <row r="937">
      <c r="M937" s="120"/>
      <c r="P937" s="49"/>
      <c r="Q937" s="49"/>
      <c r="R937" s="49"/>
      <c r="S937" s="49"/>
      <c r="T937" s="49"/>
      <c r="U937" s="49"/>
      <c r="V937" s="49"/>
    </row>
    <row r="938">
      <c r="M938" s="120"/>
      <c r="P938" s="49"/>
      <c r="Q938" s="49"/>
      <c r="R938" s="49"/>
      <c r="S938" s="49"/>
      <c r="T938" s="49"/>
      <c r="U938" s="49"/>
      <c r="V938" s="49"/>
    </row>
    <row r="939">
      <c r="M939" s="120"/>
      <c r="P939" s="49"/>
      <c r="Q939" s="49"/>
      <c r="R939" s="49"/>
      <c r="S939" s="49"/>
      <c r="T939" s="49"/>
      <c r="U939" s="49"/>
      <c r="V939" s="49"/>
    </row>
    <row r="940">
      <c r="M940" s="120"/>
      <c r="P940" s="49"/>
      <c r="Q940" s="49"/>
      <c r="R940" s="49"/>
      <c r="S940" s="49"/>
      <c r="T940" s="49"/>
      <c r="U940" s="49"/>
      <c r="V940" s="49"/>
    </row>
    <row r="941">
      <c r="M941" s="120"/>
      <c r="P941" s="49"/>
      <c r="Q941" s="49"/>
      <c r="R941" s="49"/>
      <c r="S941" s="49"/>
      <c r="T941" s="49"/>
      <c r="U941" s="49"/>
      <c r="V941" s="49"/>
    </row>
    <row r="942">
      <c r="M942" s="120"/>
      <c r="P942" s="49"/>
      <c r="Q942" s="49"/>
      <c r="R942" s="49"/>
      <c r="S942" s="49"/>
      <c r="T942" s="49"/>
      <c r="U942" s="49"/>
      <c r="V942" s="49"/>
    </row>
    <row r="943">
      <c r="M943" s="120"/>
      <c r="P943" s="49"/>
      <c r="Q943" s="49"/>
      <c r="R943" s="49"/>
      <c r="S943" s="49"/>
      <c r="T943" s="49"/>
      <c r="U943" s="49"/>
      <c r="V943" s="49"/>
    </row>
    <row r="944">
      <c r="M944" s="120"/>
      <c r="P944" s="49"/>
      <c r="Q944" s="49"/>
      <c r="R944" s="49"/>
      <c r="S944" s="49"/>
      <c r="T944" s="49"/>
      <c r="U944" s="49"/>
      <c r="V944" s="49"/>
    </row>
    <row r="945">
      <c r="M945" s="120"/>
      <c r="P945" s="49"/>
      <c r="Q945" s="49"/>
      <c r="R945" s="49"/>
      <c r="S945" s="49"/>
      <c r="T945" s="49"/>
      <c r="U945" s="49"/>
      <c r="V945" s="49"/>
    </row>
    <row r="946">
      <c r="M946" s="120"/>
      <c r="P946" s="49"/>
      <c r="Q946" s="49"/>
      <c r="R946" s="49"/>
      <c r="S946" s="49"/>
      <c r="T946" s="49"/>
      <c r="U946" s="49"/>
      <c r="V946" s="49"/>
    </row>
    <row r="947">
      <c r="M947" s="120"/>
      <c r="P947" s="49"/>
      <c r="Q947" s="49"/>
      <c r="R947" s="49"/>
      <c r="S947" s="49"/>
      <c r="T947" s="49"/>
      <c r="U947" s="49"/>
      <c r="V947" s="49"/>
    </row>
    <row r="948">
      <c r="M948" s="120"/>
      <c r="P948" s="49"/>
      <c r="Q948" s="49"/>
      <c r="R948" s="49"/>
      <c r="S948" s="49"/>
      <c r="T948" s="49"/>
      <c r="U948" s="49"/>
      <c r="V948" s="49"/>
    </row>
    <row r="949">
      <c r="M949" s="120"/>
      <c r="P949" s="49"/>
      <c r="Q949" s="49"/>
      <c r="R949" s="49"/>
      <c r="S949" s="49"/>
      <c r="T949" s="49"/>
      <c r="U949" s="49"/>
      <c r="V949" s="49"/>
    </row>
    <row r="950">
      <c r="M950" s="120"/>
      <c r="P950" s="49"/>
      <c r="Q950" s="49"/>
      <c r="R950" s="49"/>
      <c r="S950" s="49"/>
      <c r="T950" s="49"/>
      <c r="U950" s="49"/>
      <c r="V950" s="49"/>
    </row>
    <row r="951">
      <c r="M951" s="120"/>
      <c r="P951" s="49"/>
      <c r="Q951" s="49"/>
      <c r="R951" s="49"/>
      <c r="S951" s="49"/>
      <c r="T951" s="49"/>
      <c r="U951" s="49"/>
      <c r="V951" s="49"/>
    </row>
    <row r="952">
      <c r="M952" s="120"/>
      <c r="P952" s="49"/>
      <c r="Q952" s="49"/>
      <c r="R952" s="49"/>
      <c r="S952" s="49"/>
      <c r="T952" s="49"/>
      <c r="U952" s="49"/>
      <c r="V952" s="49"/>
    </row>
    <row r="953">
      <c r="M953" s="120"/>
      <c r="P953" s="49"/>
      <c r="Q953" s="49"/>
      <c r="R953" s="49"/>
      <c r="S953" s="49"/>
      <c r="T953" s="49"/>
      <c r="U953" s="49"/>
      <c r="V953" s="49"/>
    </row>
    <row r="954">
      <c r="M954" s="120"/>
      <c r="P954" s="49"/>
      <c r="Q954" s="49"/>
      <c r="R954" s="49"/>
      <c r="S954" s="49"/>
      <c r="T954" s="49"/>
      <c r="U954" s="49"/>
      <c r="V954" s="49"/>
    </row>
    <row r="955">
      <c r="M955" s="120"/>
      <c r="P955" s="49"/>
      <c r="Q955" s="49"/>
      <c r="R955" s="49"/>
      <c r="S955" s="49"/>
      <c r="T955" s="49"/>
      <c r="U955" s="49"/>
      <c r="V955" s="49"/>
    </row>
    <row r="956">
      <c r="M956" s="120"/>
      <c r="P956" s="49"/>
      <c r="Q956" s="49"/>
      <c r="R956" s="49"/>
      <c r="S956" s="49"/>
      <c r="T956" s="49"/>
      <c r="U956" s="49"/>
      <c r="V956" s="49"/>
    </row>
    <row r="957">
      <c r="M957" s="120"/>
      <c r="P957" s="49"/>
      <c r="Q957" s="49"/>
      <c r="R957" s="49"/>
      <c r="S957" s="49"/>
      <c r="T957" s="49"/>
      <c r="U957" s="49"/>
      <c r="V957" s="49"/>
    </row>
    <row r="958">
      <c r="M958" s="120"/>
      <c r="P958" s="49"/>
      <c r="Q958" s="49"/>
      <c r="R958" s="49"/>
      <c r="S958" s="49"/>
      <c r="T958" s="49"/>
      <c r="U958" s="49"/>
      <c r="V958" s="49"/>
    </row>
    <row r="959">
      <c r="M959" s="120"/>
      <c r="P959" s="49"/>
      <c r="Q959" s="49"/>
      <c r="R959" s="49"/>
      <c r="S959" s="49"/>
      <c r="T959" s="49"/>
      <c r="U959" s="49"/>
      <c r="V959" s="49"/>
    </row>
    <row r="960">
      <c r="M960" s="120"/>
      <c r="P960" s="49"/>
      <c r="Q960" s="49"/>
      <c r="R960" s="49"/>
      <c r="S960" s="49"/>
      <c r="T960" s="49"/>
      <c r="U960" s="49"/>
      <c r="V960" s="49"/>
    </row>
    <row r="961">
      <c r="M961" s="120"/>
      <c r="P961" s="49"/>
      <c r="Q961" s="49"/>
      <c r="R961" s="49"/>
      <c r="S961" s="49"/>
      <c r="T961" s="49"/>
      <c r="U961" s="49"/>
      <c r="V961" s="49"/>
    </row>
    <row r="962">
      <c r="M962" s="120"/>
      <c r="P962" s="49"/>
      <c r="Q962" s="49"/>
      <c r="R962" s="49"/>
      <c r="S962" s="49"/>
      <c r="T962" s="49"/>
      <c r="U962" s="49"/>
      <c r="V962" s="49"/>
    </row>
    <row r="963">
      <c r="M963" s="120"/>
      <c r="P963" s="49"/>
      <c r="Q963" s="49"/>
      <c r="R963" s="49"/>
      <c r="S963" s="49"/>
      <c r="T963" s="49"/>
      <c r="U963" s="49"/>
      <c r="V963" s="49"/>
    </row>
    <row r="964">
      <c r="M964" s="120"/>
      <c r="P964" s="49"/>
      <c r="Q964" s="49"/>
      <c r="R964" s="49"/>
      <c r="S964" s="49"/>
      <c r="T964" s="49"/>
      <c r="U964" s="49"/>
      <c r="V964" s="49"/>
    </row>
    <row r="965">
      <c r="M965" s="120"/>
      <c r="P965" s="49"/>
      <c r="Q965" s="49"/>
      <c r="R965" s="49"/>
      <c r="S965" s="49"/>
      <c r="T965" s="49"/>
      <c r="U965" s="49"/>
      <c r="V965" s="49"/>
    </row>
    <row r="966">
      <c r="M966" s="120"/>
      <c r="P966" s="49"/>
      <c r="Q966" s="49"/>
      <c r="R966" s="49"/>
      <c r="S966" s="49"/>
      <c r="T966" s="49"/>
      <c r="U966" s="49"/>
      <c r="V966" s="49"/>
    </row>
    <row r="967">
      <c r="M967" s="120"/>
      <c r="P967" s="49"/>
      <c r="Q967" s="49"/>
      <c r="R967" s="49"/>
      <c r="S967" s="49"/>
      <c r="T967" s="49"/>
      <c r="U967" s="49"/>
      <c r="V967" s="49"/>
    </row>
    <row r="968">
      <c r="M968" s="120"/>
      <c r="P968" s="49"/>
      <c r="Q968" s="49"/>
      <c r="R968" s="49"/>
      <c r="S968" s="49"/>
      <c r="T968" s="49"/>
      <c r="U968" s="49"/>
      <c r="V968" s="49"/>
    </row>
    <row r="969">
      <c r="M969" s="120"/>
      <c r="P969" s="49"/>
      <c r="Q969" s="49"/>
      <c r="R969" s="49"/>
      <c r="S969" s="49"/>
      <c r="T969" s="49"/>
      <c r="U969" s="49"/>
      <c r="V969" s="49"/>
    </row>
    <row r="970">
      <c r="M970" s="120"/>
      <c r="P970" s="49"/>
      <c r="Q970" s="49"/>
      <c r="R970" s="49"/>
      <c r="S970" s="49"/>
      <c r="T970" s="49"/>
      <c r="U970" s="49"/>
      <c r="V970" s="49"/>
    </row>
    <row r="971">
      <c r="M971" s="120"/>
      <c r="P971" s="49"/>
      <c r="Q971" s="49"/>
      <c r="R971" s="49"/>
      <c r="S971" s="49"/>
      <c r="T971" s="49"/>
      <c r="U971" s="49"/>
      <c r="V971" s="49"/>
    </row>
    <row r="972">
      <c r="M972" s="120"/>
      <c r="P972" s="49"/>
      <c r="Q972" s="49"/>
      <c r="R972" s="49"/>
      <c r="S972" s="49"/>
      <c r="T972" s="49"/>
      <c r="U972" s="49"/>
      <c r="V972" s="49"/>
    </row>
    <row r="973">
      <c r="M973" s="120"/>
      <c r="P973" s="49"/>
      <c r="Q973" s="49"/>
      <c r="R973" s="49"/>
      <c r="S973" s="49"/>
      <c r="T973" s="49"/>
      <c r="U973" s="49"/>
      <c r="V973" s="49"/>
    </row>
    <row r="974">
      <c r="M974" s="120"/>
      <c r="P974" s="49"/>
      <c r="Q974" s="49"/>
      <c r="R974" s="49"/>
      <c r="S974" s="49"/>
      <c r="T974" s="49"/>
      <c r="U974" s="49"/>
      <c r="V974" s="49"/>
    </row>
    <row r="975">
      <c r="M975" s="120"/>
      <c r="P975" s="49"/>
      <c r="Q975" s="49"/>
      <c r="R975" s="49"/>
      <c r="S975" s="49"/>
      <c r="T975" s="49"/>
      <c r="U975" s="49"/>
      <c r="V975" s="49"/>
    </row>
    <row r="976">
      <c r="M976" s="120"/>
      <c r="P976" s="49"/>
      <c r="Q976" s="49"/>
      <c r="R976" s="49"/>
      <c r="S976" s="49"/>
      <c r="T976" s="49"/>
      <c r="U976" s="49"/>
      <c r="V976" s="49"/>
    </row>
    <row r="977">
      <c r="M977" s="120"/>
      <c r="P977" s="49"/>
      <c r="Q977" s="49"/>
      <c r="R977" s="49"/>
      <c r="S977" s="49"/>
      <c r="T977" s="49"/>
      <c r="U977" s="49"/>
      <c r="V977" s="49"/>
    </row>
    <row r="978">
      <c r="M978" s="120"/>
      <c r="P978" s="49"/>
      <c r="Q978" s="49"/>
      <c r="R978" s="49"/>
      <c r="S978" s="49"/>
      <c r="T978" s="49"/>
      <c r="U978" s="49"/>
      <c r="V978" s="49"/>
    </row>
    <row r="979">
      <c r="M979" s="120"/>
      <c r="P979" s="49"/>
      <c r="Q979" s="49"/>
      <c r="R979" s="49"/>
      <c r="S979" s="49"/>
      <c r="T979" s="49"/>
      <c r="U979" s="49"/>
      <c r="V979" s="49"/>
    </row>
    <row r="980">
      <c r="M980" s="120"/>
      <c r="P980" s="49"/>
      <c r="Q980" s="49"/>
      <c r="R980" s="49"/>
      <c r="S980" s="49"/>
      <c r="T980" s="49"/>
      <c r="U980" s="49"/>
      <c r="V980" s="49"/>
    </row>
    <row r="981">
      <c r="M981" s="120"/>
      <c r="P981" s="49"/>
      <c r="Q981" s="49"/>
      <c r="R981" s="49"/>
      <c r="S981" s="49"/>
      <c r="T981" s="49"/>
      <c r="U981" s="49"/>
      <c r="V981" s="49"/>
    </row>
    <row r="982">
      <c r="M982" s="120"/>
      <c r="P982" s="49"/>
      <c r="Q982" s="49"/>
      <c r="R982" s="49"/>
      <c r="S982" s="49"/>
      <c r="T982" s="49"/>
      <c r="U982" s="49"/>
      <c r="V982" s="49"/>
    </row>
    <row r="983">
      <c r="M983" s="120"/>
      <c r="P983" s="49"/>
      <c r="Q983" s="49"/>
      <c r="R983" s="49"/>
      <c r="S983" s="49"/>
      <c r="T983" s="49"/>
      <c r="U983" s="49"/>
      <c r="V983" s="49"/>
    </row>
    <row r="984">
      <c r="M984" s="120"/>
      <c r="P984" s="49"/>
      <c r="Q984" s="49"/>
      <c r="R984" s="49"/>
      <c r="S984" s="49"/>
      <c r="T984" s="49"/>
      <c r="U984" s="49"/>
      <c r="V984" s="49"/>
    </row>
    <row r="985">
      <c r="M985" s="120"/>
      <c r="P985" s="49"/>
      <c r="Q985" s="49"/>
      <c r="R985" s="49"/>
      <c r="S985" s="49"/>
      <c r="T985" s="49"/>
      <c r="U985" s="49"/>
      <c r="V985" s="49"/>
    </row>
    <row r="986">
      <c r="M986" s="120"/>
      <c r="P986" s="49"/>
      <c r="Q986" s="49"/>
      <c r="R986" s="49"/>
      <c r="S986" s="49"/>
      <c r="T986" s="49"/>
      <c r="U986" s="49"/>
      <c r="V986" s="49"/>
    </row>
    <row r="987">
      <c r="M987" s="120"/>
      <c r="P987" s="49"/>
      <c r="Q987" s="49"/>
      <c r="R987" s="49"/>
      <c r="S987" s="49"/>
      <c r="T987" s="49"/>
      <c r="U987" s="49"/>
      <c r="V987" s="49"/>
    </row>
    <row r="988">
      <c r="M988" s="120"/>
      <c r="P988" s="49"/>
      <c r="Q988" s="49"/>
      <c r="R988" s="49"/>
      <c r="S988" s="49"/>
      <c r="T988" s="49"/>
      <c r="U988" s="49"/>
      <c r="V988" s="49"/>
    </row>
    <row r="989">
      <c r="M989" s="120"/>
      <c r="P989" s="49"/>
      <c r="Q989" s="49"/>
      <c r="R989" s="49"/>
      <c r="S989" s="49"/>
      <c r="T989" s="49"/>
      <c r="U989" s="49"/>
      <c r="V989" s="49"/>
    </row>
    <row r="990">
      <c r="M990" s="120"/>
      <c r="P990" s="49"/>
      <c r="Q990" s="49"/>
      <c r="R990" s="49"/>
      <c r="S990" s="49"/>
      <c r="T990" s="49"/>
      <c r="U990" s="49"/>
      <c r="V990" s="49"/>
    </row>
    <row r="991">
      <c r="M991" s="120"/>
      <c r="P991" s="49"/>
      <c r="Q991" s="49"/>
      <c r="R991" s="49"/>
      <c r="S991" s="49"/>
      <c r="T991" s="49"/>
      <c r="U991" s="49"/>
      <c r="V991" s="49"/>
    </row>
    <row r="992">
      <c r="M992" s="120"/>
      <c r="P992" s="49"/>
      <c r="Q992" s="49"/>
      <c r="R992" s="49"/>
      <c r="S992" s="49"/>
      <c r="T992" s="49"/>
      <c r="U992" s="49"/>
      <c r="V992" s="49"/>
    </row>
    <row r="993">
      <c r="M993" s="120"/>
      <c r="P993" s="49"/>
      <c r="Q993" s="49"/>
      <c r="R993" s="49"/>
      <c r="S993" s="49"/>
      <c r="T993" s="49"/>
      <c r="U993" s="49"/>
      <c r="V993" s="49"/>
    </row>
    <row r="994">
      <c r="M994" s="120"/>
      <c r="P994" s="49"/>
      <c r="Q994" s="49"/>
      <c r="R994" s="49"/>
      <c r="S994" s="49"/>
      <c r="T994" s="49"/>
      <c r="U994" s="49"/>
      <c r="V994" s="49"/>
    </row>
    <row r="995">
      <c r="M995" s="120"/>
      <c r="P995" s="49"/>
      <c r="Q995" s="49"/>
      <c r="R995" s="49"/>
      <c r="S995" s="49"/>
      <c r="T995" s="49"/>
      <c r="U995" s="49"/>
      <c r="V995" s="49"/>
    </row>
    <row r="996">
      <c r="M996" s="120"/>
      <c r="P996" s="49"/>
      <c r="Q996" s="49"/>
      <c r="R996" s="49"/>
      <c r="S996" s="49"/>
      <c r="T996" s="49"/>
      <c r="U996" s="49"/>
      <c r="V996" s="49"/>
    </row>
    <row r="997">
      <c r="M997" s="120"/>
      <c r="P997" s="49"/>
      <c r="Q997" s="49"/>
      <c r="R997" s="49"/>
      <c r="S997" s="49"/>
      <c r="T997" s="49"/>
      <c r="U997" s="49"/>
      <c r="V997" s="49"/>
    </row>
    <row r="998">
      <c r="M998" s="120"/>
      <c r="P998" s="49"/>
      <c r="Q998" s="49"/>
      <c r="R998" s="49"/>
      <c r="S998" s="49"/>
      <c r="T998" s="49"/>
      <c r="U998" s="49"/>
      <c r="V998" s="49"/>
    </row>
    <row r="999">
      <c r="M999" s="120"/>
      <c r="P999" s="49"/>
      <c r="Q999" s="49"/>
      <c r="R999" s="49"/>
      <c r="S999" s="49"/>
      <c r="T999" s="49"/>
      <c r="U999" s="49"/>
      <c r="V999" s="49"/>
    </row>
    <row r="1000">
      <c r="M1000" s="120"/>
      <c r="P1000" s="49"/>
      <c r="Q1000" s="49"/>
      <c r="R1000" s="49"/>
      <c r="S1000" s="49"/>
      <c r="T1000" s="49"/>
      <c r="U1000" s="49"/>
      <c r="V1000" s="49"/>
    </row>
    <row r="1001">
      <c r="M1001" s="120"/>
      <c r="P1001" s="49"/>
      <c r="Q1001" s="49"/>
      <c r="R1001" s="49"/>
      <c r="S1001" s="49"/>
      <c r="T1001" s="49"/>
      <c r="U1001" s="49"/>
      <c r="V1001" s="49"/>
    </row>
  </sheetData>
  <mergeCells count="10">
    <mergeCell ref="J216:L244"/>
    <mergeCell ref="J247:L275"/>
    <mergeCell ref="J279:L308"/>
    <mergeCell ref="J8:L33"/>
    <mergeCell ref="J36:L61"/>
    <mergeCell ref="J65:L90"/>
    <mergeCell ref="J94:L119"/>
    <mergeCell ref="J123:L148"/>
    <mergeCell ref="J151:L180"/>
    <mergeCell ref="J183:L211"/>
  </mergeCells>
  <hyperlinks>
    <hyperlink r:id="rId1" ref="B2"/>
  </hyperlinks>
  <drawing r:id="rId2"/>
  <tableParts count="2">
    <tablePart r:id="rId5"/>
    <tablePart r:id="rId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5"/>
    <col customWidth="1" min="2" max="2" width="30.5"/>
    <col customWidth="1" min="3" max="6" width="28.38"/>
  </cols>
  <sheetData>
    <row r="1">
      <c r="A1" s="121" t="s">
        <v>566</v>
      </c>
      <c r="B1" s="122">
        <v>45374.0</v>
      </c>
      <c r="C1" s="122">
        <v>45373.0</v>
      </c>
      <c r="D1" s="122">
        <v>45372.0</v>
      </c>
      <c r="E1" s="123"/>
      <c r="F1" s="123"/>
      <c r="G1" s="124"/>
      <c r="H1" s="42"/>
      <c r="I1" s="42"/>
      <c r="J1" s="42"/>
      <c r="K1" s="42"/>
      <c r="L1" s="42"/>
      <c r="M1" s="42"/>
      <c r="N1" s="42"/>
      <c r="O1" s="42"/>
      <c r="P1" s="42"/>
      <c r="Q1" s="42"/>
      <c r="R1" s="42"/>
      <c r="S1" s="42"/>
      <c r="T1" s="42"/>
      <c r="U1" s="42"/>
      <c r="V1" s="42"/>
      <c r="W1" s="42"/>
      <c r="X1" s="42"/>
      <c r="Y1" s="42"/>
      <c r="Z1" s="42"/>
    </row>
    <row r="2">
      <c r="A2" s="125" t="s">
        <v>567</v>
      </c>
      <c r="B2" s="126">
        <v>807.91</v>
      </c>
      <c r="C2" s="126">
        <v>554.03</v>
      </c>
      <c r="D2" s="126">
        <v>928.14</v>
      </c>
      <c r="E2" s="127"/>
      <c r="F2" s="127"/>
      <c r="G2" s="128"/>
    </row>
    <row r="3">
      <c r="A3" s="125" t="s">
        <v>568</v>
      </c>
      <c r="B3" s="126">
        <v>117.2</v>
      </c>
      <c r="C3" s="126">
        <v>95.2</v>
      </c>
      <c r="D3" s="126">
        <v>83.94</v>
      </c>
      <c r="E3" s="129"/>
      <c r="F3" s="129"/>
      <c r="G3" s="130"/>
    </row>
    <row r="4">
      <c r="A4" s="125" t="s">
        <v>569</v>
      </c>
      <c r="B4" s="131">
        <v>690.71</v>
      </c>
      <c r="C4" s="131">
        <v>458.83</v>
      </c>
      <c r="D4" s="131">
        <v>844.2</v>
      </c>
      <c r="E4" s="132"/>
      <c r="F4" s="132"/>
      <c r="G4" s="130"/>
    </row>
    <row r="5">
      <c r="A5" s="125" t="s">
        <v>570</v>
      </c>
      <c r="B5" s="126">
        <v>690.71</v>
      </c>
      <c r="C5" s="126">
        <v>-138.56</v>
      </c>
      <c r="D5" s="126">
        <v>392.78</v>
      </c>
      <c r="E5" s="129"/>
      <c r="F5" s="129"/>
      <c r="G5" s="130"/>
    </row>
    <row r="6">
      <c r="A6" s="125" t="s">
        <v>571</v>
      </c>
      <c r="B6" s="126">
        <v>760.02</v>
      </c>
      <c r="C6" s="126">
        <v>583.77</v>
      </c>
      <c r="D6" s="126">
        <v>444.79</v>
      </c>
      <c r="E6" s="129"/>
      <c r="F6" s="129"/>
      <c r="G6" s="130"/>
    </row>
    <row r="7">
      <c r="A7" s="125" t="s">
        <v>572</v>
      </c>
      <c r="B7" s="126">
        <v>690.71</v>
      </c>
      <c r="C7" s="126">
        <v>13.62</v>
      </c>
      <c r="D7" s="126">
        <v>451.43</v>
      </c>
      <c r="E7" s="129"/>
      <c r="F7" s="129"/>
      <c r="G7" s="130"/>
    </row>
    <row r="8">
      <c r="A8" s="125" t="s">
        <v>573</v>
      </c>
      <c r="B8" s="126">
        <v>22.07</v>
      </c>
      <c r="C8" s="126">
        <v>0.0</v>
      </c>
      <c r="D8" s="133"/>
      <c r="E8" s="129"/>
      <c r="F8" s="129"/>
      <c r="G8" s="130"/>
    </row>
    <row r="9">
      <c r="A9" s="125" t="s">
        <v>574</v>
      </c>
      <c r="B9" s="126">
        <v>271.26</v>
      </c>
      <c r="C9" s="126">
        <v>277.69</v>
      </c>
      <c r="D9" s="126">
        <v>46.11</v>
      </c>
      <c r="E9" s="129"/>
      <c r="F9" s="129"/>
      <c r="G9" s="130"/>
    </row>
    <row r="10">
      <c r="A10" s="125" t="s">
        <v>575</v>
      </c>
      <c r="B10" s="131">
        <v>255.23</v>
      </c>
      <c r="C10" s="126">
        <v>259.63</v>
      </c>
      <c r="D10" s="131">
        <v>33.32</v>
      </c>
      <c r="E10" s="129"/>
      <c r="F10" s="129"/>
      <c r="G10" s="130"/>
    </row>
    <row r="11">
      <c r="A11" s="125" t="s">
        <v>576</v>
      </c>
      <c r="B11" s="133"/>
      <c r="C11" s="126">
        <v>0.0</v>
      </c>
      <c r="D11" s="133"/>
      <c r="E11" s="129"/>
      <c r="F11" s="129"/>
      <c r="G11" s="130"/>
    </row>
    <row r="12">
      <c r="A12" s="125" t="s">
        <v>577</v>
      </c>
      <c r="B12" s="126">
        <v>6.56</v>
      </c>
      <c r="C12" s="126">
        <v>5.22</v>
      </c>
      <c r="D12" s="126">
        <v>2.62</v>
      </c>
      <c r="E12" s="134"/>
      <c r="F12" s="134"/>
      <c r="G12" s="135"/>
    </row>
    <row r="13">
      <c r="A13" s="125" t="s">
        <v>578</v>
      </c>
      <c r="B13" s="126">
        <v>588.43</v>
      </c>
      <c r="C13" s="126">
        <v>563.31</v>
      </c>
      <c r="D13" s="126">
        <v>708.28</v>
      </c>
      <c r="E13" s="129"/>
      <c r="F13" s="129"/>
      <c r="G13" s="130"/>
    </row>
    <row r="14">
      <c r="A14" s="125" t="s">
        <v>579</v>
      </c>
      <c r="B14" s="126">
        <v>334.21</v>
      </c>
      <c r="C14" s="126">
        <v>258.05</v>
      </c>
      <c r="D14" s="126">
        <v>317.52</v>
      </c>
      <c r="E14" s="129"/>
      <c r="F14" s="129"/>
      <c r="G14" s="130"/>
    </row>
    <row r="15">
      <c r="A15" s="136" t="s">
        <v>580</v>
      </c>
      <c r="B15" s="126">
        <v>152.58</v>
      </c>
      <c r="C15" s="126">
        <v>225.86</v>
      </c>
      <c r="D15" s="126">
        <v>304.13</v>
      </c>
      <c r="E15" s="132"/>
      <c r="F15" s="132"/>
      <c r="G15" s="130"/>
    </row>
    <row r="16">
      <c r="A16" s="125" t="s">
        <v>581</v>
      </c>
      <c r="B16" s="131">
        <v>59.94</v>
      </c>
      <c r="C16" s="131">
        <v>49.62</v>
      </c>
      <c r="D16" s="131">
        <v>45.12</v>
      </c>
      <c r="E16" s="132"/>
      <c r="F16" s="132"/>
      <c r="G16" s="130"/>
    </row>
    <row r="17">
      <c r="A17" s="125" t="s">
        <v>582</v>
      </c>
      <c r="B17" s="131">
        <v>859.69</v>
      </c>
      <c r="C17" s="131">
        <v>841.0</v>
      </c>
      <c r="D17" s="131">
        <v>754.39</v>
      </c>
      <c r="E17" s="132"/>
      <c r="F17" s="132"/>
      <c r="G17" s="130"/>
    </row>
    <row r="18">
      <c r="A18" s="125" t="s">
        <v>583</v>
      </c>
      <c r="B18" s="126">
        <v>1667.6</v>
      </c>
      <c r="C18" s="137"/>
      <c r="D18" s="137"/>
      <c r="E18" s="132"/>
      <c r="F18" s="132"/>
      <c r="G18" s="130"/>
    </row>
    <row r="19">
      <c r="A19" s="125" t="s">
        <v>584</v>
      </c>
      <c r="B19" s="131">
        <v>552.93</v>
      </c>
      <c r="C19" s="131">
        <v>497.56</v>
      </c>
      <c r="D19" s="131">
        <v>496.66</v>
      </c>
      <c r="E19" s="132"/>
      <c r="F19" s="132"/>
      <c r="G19" s="130"/>
    </row>
    <row r="20">
      <c r="A20" s="125" t="s">
        <v>585</v>
      </c>
      <c r="B20" s="133"/>
      <c r="C20" s="126">
        <v>553.64</v>
      </c>
      <c r="D20" s="126">
        <v>926.2</v>
      </c>
      <c r="E20" s="132"/>
      <c r="F20" s="132"/>
      <c r="G20" s="130"/>
    </row>
    <row r="21">
      <c r="A21" s="125" t="s">
        <v>586</v>
      </c>
      <c r="B21" s="126">
        <v>480.62</v>
      </c>
      <c r="C21" s="126">
        <v>468.42</v>
      </c>
      <c r="D21" s="126">
        <v>474.37</v>
      </c>
      <c r="E21" s="134"/>
      <c r="F21" s="134"/>
      <c r="G21" s="135"/>
    </row>
    <row r="22">
      <c r="A22" s="125" t="s">
        <v>587</v>
      </c>
      <c r="B22" s="126">
        <v>0.195</v>
      </c>
      <c r="C22" s="126">
        <v>0.388</v>
      </c>
      <c r="D22" s="126">
        <v>1.94</v>
      </c>
      <c r="E22" s="132"/>
      <c r="F22" s="132"/>
      <c r="G22" s="130"/>
    </row>
    <row r="23">
      <c r="A23" s="125" t="s">
        <v>588</v>
      </c>
      <c r="B23" s="137"/>
      <c r="C23" s="137"/>
      <c r="D23" s="137"/>
      <c r="E23" s="132"/>
      <c r="F23" s="132"/>
      <c r="G23" s="130"/>
    </row>
    <row r="24">
      <c r="A24" s="125" t="s">
        <v>589</v>
      </c>
      <c r="B24" s="131">
        <v>7.18</v>
      </c>
      <c r="C24" s="131">
        <v>6.85</v>
      </c>
      <c r="D24" s="131">
        <v>68.08</v>
      </c>
      <c r="E24" s="132"/>
      <c r="F24" s="132"/>
      <c r="G24" s="130"/>
    </row>
    <row r="25">
      <c r="A25" s="125" t="s">
        <v>590</v>
      </c>
      <c r="B25" s="126">
        <v>1114.67</v>
      </c>
      <c r="C25" s="126">
        <v>897.47</v>
      </c>
      <c r="D25" s="126">
        <v>1185.87</v>
      </c>
      <c r="E25" s="129"/>
      <c r="F25" s="129"/>
      <c r="G25" s="130"/>
    </row>
    <row r="26">
      <c r="A26" s="125" t="s">
        <v>591</v>
      </c>
      <c r="B26" s="125">
        <v>573.55</v>
      </c>
      <c r="C26" s="125">
        <v>478.74</v>
      </c>
      <c r="D26" s="125">
        <v>694.79</v>
      </c>
      <c r="E26" s="132"/>
      <c r="F26" s="132"/>
      <c r="G26" s="130"/>
    </row>
    <row r="27">
      <c r="A27" s="125" t="s">
        <v>592</v>
      </c>
      <c r="B27" s="131">
        <v>168.23</v>
      </c>
      <c r="C27" s="131">
        <v>125.31</v>
      </c>
      <c r="D27" s="131">
        <v>158.95</v>
      </c>
      <c r="E27" s="129"/>
      <c r="F27" s="129"/>
      <c r="G27" s="130"/>
    </row>
    <row r="28">
      <c r="A28" s="125" t="s">
        <v>593</v>
      </c>
      <c r="B28" s="126">
        <v>15.3</v>
      </c>
      <c r="C28" s="126">
        <v>84.0</v>
      </c>
      <c r="D28" s="126">
        <v>18.65</v>
      </c>
      <c r="E28" s="134"/>
      <c r="F28" s="134"/>
      <c r="G28" s="135"/>
    </row>
    <row r="29">
      <c r="A29" s="125" t="s">
        <v>594</v>
      </c>
      <c r="B29" s="126">
        <v>-6.56</v>
      </c>
      <c r="C29" s="126">
        <v>79.67</v>
      </c>
      <c r="D29" s="131">
        <v>6.95</v>
      </c>
      <c r="E29" s="132"/>
      <c r="F29" s="132"/>
      <c r="G29" s="130"/>
    </row>
    <row r="30">
      <c r="A30" s="125" t="s">
        <v>595</v>
      </c>
      <c r="B30" s="126">
        <v>1.5</v>
      </c>
      <c r="C30" s="126">
        <v>4.33</v>
      </c>
      <c r="D30" s="131">
        <v>11.71</v>
      </c>
      <c r="E30" s="132"/>
      <c r="F30" s="132"/>
      <c r="G30" s="130"/>
    </row>
    <row r="31">
      <c r="A31" s="125" t="s">
        <v>596</v>
      </c>
      <c r="B31" s="131">
        <v>357.59</v>
      </c>
      <c r="C31" s="131">
        <v>133.96</v>
      </c>
      <c r="D31" s="131">
        <v>472.43</v>
      </c>
      <c r="E31" s="132"/>
      <c r="F31" s="132"/>
      <c r="G31" s="130"/>
    </row>
    <row r="32">
      <c r="A32" s="125" t="s">
        <v>597</v>
      </c>
      <c r="B32" s="131">
        <v>1667.6</v>
      </c>
      <c r="C32" s="131">
        <v>1395.03</v>
      </c>
      <c r="D32" s="131">
        <v>1682.53</v>
      </c>
      <c r="E32" s="132"/>
      <c r="F32" s="132"/>
      <c r="G32" s="130"/>
    </row>
    <row r="33">
      <c r="A33" s="125" t="s">
        <v>598</v>
      </c>
      <c r="B33" s="131">
        <v>526.24</v>
      </c>
      <c r="C33" s="131">
        <v>334.16</v>
      </c>
      <c r="D33" s="131">
        <v>477.59</v>
      </c>
      <c r="E33" s="132"/>
      <c r="F33" s="132"/>
      <c r="G33" s="130"/>
    </row>
    <row r="34">
      <c r="A34" s="125" t="s">
        <v>599</v>
      </c>
      <c r="B34" s="126">
        <v>1397.36</v>
      </c>
      <c r="C34" s="126">
        <v>1071.71</v>
      </c>
      <c r="D34" s="126">
        <v>1278.98</v>
      </c>
      <c r="E34" s="132"/>
      <c r="F34" s="132"/>
      <c r="G34" s="130"/>
    </row>
    <row r="35">
      <c r="A35" s="125" t="s">
        <v>600</v>
      </c>
      <c r="B35" s="126">
        <v>10.82</v>
      </c>
      <c r="C35" s="126">
        <v>9.54</v>
      </c>
      <c r="D35" s="126">
        <v>8.41</v>
      </c>
      <c r="E35" s="134"/>
      <c r="F35" s="134"/>
      <c r="G35" s="135"/>
    </row>
    <row r="36">
      <c r="A36" s="125" t="s">
        <v>601</v>
      </c>
      <c r="B36" s="131">
        <v>74.65</v>
      </c>
      <c r="C36" s="131">
        <v>58.09</v>
      </c>
      <c r="D36" s="131">
        <v>110.27</v>
      </c>
      <c r="E36" s="132"/>
      <c r="F36" s="132"/>
      <c r="G36" s="130"/>
    </row>
    <row r="37">
      <c r="A37" s="125" t="s">
        <v>602</v>
      </c>
      <c r="B37" s="131">
        <v>589.45</v>
      </c>
      <c r="C37" s="131">
        <v>438.01</v>
      </c>
      <c r="D37" s="131">
        <v>376.74</v>
      </c>
      <c r="E37" s="132"/>
      <c r="F37" s="132"/>
      <c r="G37" s="130"/>
    </row>
    <row r="38">
      <c r="A38" s="138"/>
      <c r="B38" s="139"/>
      <c r="C38" s="139"/>
      <c r="D38" s="139"/>
      <c r="E38" s="132"/>
      <c r="F38" s="132"/>
      <c r="G38" s="130"/>
    </row>
    <row r="39">
      <c r="A39" s="140"/>
      <c r="B39" s="141"/>
      <c r="C39" s="141"/>
      <c r="D39" s="141"/>
      <c r="E39" s="129"/>
      <c r="F39" s="129"/>
      <c r="G39" s="130"/>
    </row>
    <row r="40">
      <c r="A40" s="140"/>
      <c r="B40" s="142"/>
      <c r="C40" s="143"/>
      <c r="D40" s="141"/>
      <c r="E40" s="129"/>
      <c r="F40" s="129"/>
      <c r="G40" s="130"/>
    </row>
    <row r="41">
      <c r="A41" s="140"/>
      <c r="B41" s="139"/>
      <c r="C41" s="139"/>
      <c r="D41" s="139"/>
      <c r="E41" s="132"/>
      <c r="F41" s="132"/>
      <c r="G41" s="130"/>
    </row>
    <row r="42">
      <c r="A42" s="140"/>
      <c r="B42" s="139"/>
      <c r="C42" s="139"/>
      <c r="D42" s="139"/>
      <c r="E42" s="132"/>
      <c r="F42" s="132"/>
      <c r="G42" s="130"/>
    </row>
    <row r="43">
      <c r="A43" s="140"/>
      <c r="B43" s="139"/>
      <c r="C43" s="139"/>
      <c r="D43" s="139"/>
      <c r="E43" s="132"/>
      <c r="F43" s="132"/>
      <c r="G43" s="130"/>
    </row>
    <row r="44">
      <c r="A44" s="140"/>
      <c r="B44" s="139"/>
      <c r="C44" s="139"/>
      <c r="D44" s="139"/>
      <c r="E44" s="132"/>
      <c r="F44" s="132"/>
      <c r="G44" s="130"/>
    </row>
    <row r="45">
      <c r="A45" s="140"/>
      <c r="B45" s="141"/>
      <c r="C45" s="141"/>
      <c r="D45" s="141"/>
      <c r="E45" s="144"/>
      <c r="F45" s="144"/>
      <c r="G45" s="145"/>
    </row>
    <row r="46">
      <c r="A46" s="140"/>
      <c r="B46" s="139"/>
      <c r="C46" s="139"/>
      <c r="D46" s="139"/>
    </row>
    <row r="47">
      <c r="A47" s="140"/>
      <c r="B47" s="139"/>
      <c r="C47" s="139"/>
      <c r="D47" s="139"/>
    </row>
    <row r="48">
      <c r="A48" s="140"/>
      <c r="B48" s="139"/>
      <c r="C48" s="139"/>
      <c r="D48" s="139"/>
    </row>
    <row r="49">
      <c r="A49" s="140"/>
      <c r="B49" s="139"/>
      <c r="C49" s="139"/>
      <c r="D49" s="139"/>
    </row>
    <row r="50">
      <c r="A50" s="140"/>
      <c r="B50" s="139"/>
      <c r="C50" s="139"/>
      <c r="D50" s="139"/>
    </row>
    <row r="51">
      <c r="A51" s="140"/>
      <c r="B51" s="139"/>
      <c r="C51" s="139"/>
      <c r="D51" s="139"/>
    </row>
    <row r="52">
      <c r="A52" s="140"/>
      <c r="B52" s="139"/>
      <c r="C52" s="139"/>
      <c r="D52" s="139"/>
    </row>
    <row r="53">
      <c r="A53" s="140"/>
      <c r="B53" s="139"/>
      <c r="C53" s="139"/>
      <c r="D53" s="139"/>
    </row>
    <row r="54">
      <c r="A54" s="140"/>
      <c r="B54" s="139"/>
      <c r="C54" s="139"/>
      <c r="D54" s="139"/>
    </row>
    <row r="55">
      <c r="A55" s="140"/>
      <c r="B55" s="139"/>
      <c r="C55" s="139"/>
      <c r="D55" s="139"/>
    </row>
    <row r="56">
      <c r="A56" s="140"/>
      <c r="B56" s="139"/>
      <c r="C56" s="139"/>
      <c r="D56" s="139"/>
    </row>
    <row r="57">
      <c r="A57" s="140"/>
      <c r="B57" s="141"/>
      <c r="C57" s="141"/>
      <c r="D57" s="141"/>
    </row>
    <row r="58">
      <c r="A58" s="140"/>
      <c r="B58" s="141"/>
      <c r="C58" s="141"/>
      <c r="D58" s="141"/>
    </row>
    <row r="59">
      <c r="A59" s="140"/>
      <c r="B59" s="146"/>
      <c r="C59" s="146"/>
      <c r="D59" s="146"/>
    </row>
    <row r="60">
      <c r="A60" s="86"/>
      <c r="B60" s="86"/>
      <c r="C60" s="86"/>
      <c r="D60" s="86"/>
    </row>
    <row r="61">
      <c r="A61" s="86"/>
      <c r="B61" s="86"/>
      <c r="C61" s="86"/>
      <c r="D61" s="86"/>
    </row>
    <row r="62">
      <c r="A62" s="86"/>
      <c r="B62" s="86"/>
      <c r="C62" s="86"/>
      <c r="D62" s="86"/>
    </row>
    <row r="63">
      <c r="A63" s="86"/>
      <c r="B63" s="86"/>
      <c r="C63" s="86"/>
      <c r="D63" s="86"/>
    </row>
    <row r="64">
      <c r="A64" s="86"/>
      <c r="B64" s="86"/>
      <c r="C64" s="86"/>
      <c r="D64" s="86"/>
    </row>
    <row r="65">
      <c r="A65" s="86"/>
      <c r="B65" s="86"/>
      <c r="C65" s="86"/>
      <c r="D65" s="86"/>
    </row>
    <row r="66">
      <c r="A66" s="86"/>
      <c r="B66" s="86"/>
      <c r="C66" s="86"/>
      <c r="D66" s="86"/>
    </row>
    <row r="67">
      <c r="A67" s="86"/>
      <c r="B67" s="86"/>
      <c r="C67" s="86"/>
      <c r="D67" s="86"/>
    </row>
    <row r="68">
      <c r="A68" s="86"/>
      <c r="B68" s="86"/>
      <c r="C68" s="86"/>
      <c r="D68" s="86"/>
    </row>
    <row r="69">
      <c r="A69" s="86"/>
      <c r="B69" s="86"/>
      <c r="C69" s="86"/>
      <c r="D69" s="86"/>
    </row>
    <row r="70">
      <c r="A70" s="86"/>
      <c r="B70" s="86"/>
      <c r="C70" s="86"/>
      <c r="D70" s="86"/>
    </row>
    <row r="71">
      <c r="A71" s="86"/>
      <c r="B71" s="86"/>
      <c r="C71" s="86"/>
      <c r="D71" s="86"/>
    </row>
    <row r="72">
      <c r="A72" s="86"/>
      <c r="B72" s="86"/>
      <c r="C72" s="86"/>
      <c r="D72" s="86"/>
    </row>
    <row r="73">
      <c r="A73" s="86"/>
      <c r="B73" s="86"/>
      <c r="C73" s="86"/>
      <c r="D73" s="86"/>
    </row>
    <row r="74">
      <c r="A74" s="86"/>
      <c r="B74" s="86"/>
      <c r="C74" s="86"/>
      <c r="D74" s="86"/>
    </row>
    <row r="75">
      <c r="A75" s="86"/>
      <c r="B75" s="86"/>
      <c r="C75" s="86"/>
      <c r="D75" s="86"/>
    </row>
    <row r="76">
      <c r="A76" s="86"/>
      <c r="B76" s="86"/>
      <c r="C76" s="86"/>
      <c r="D76" s="86"/>
    </row>
    <row r="77">
      <c r="A77" s="86"/>
      <c r="B77" s="86"/>
      <c r="C77" s="86"/>
      <c r="D77" s="86"/>
    </row>
    <row r="78">
      <c r="A78" s="86"/>
      <c r="B78" s="86"/>
      <c r="C78" s="86"/>
      <c r="D78" s="86"/>
    </row>
    <row r="79">
      <c r="A79" s="86"/>
      <c r="B79" s="86"/>
      <c r="C79" s="86"/>
      <c r="D79" s="86"/>
    </row>
    <row r="80">
      <c r="A80" s="86"/>
      <c r="B80" s="86"/>
      <c r="C80" s="86"/>
      <c r="D80" s="86"/>
    </row>
    <row r="81">
      <c r="A81" s="86"/>
      <c r="B81" s="86"/>
      <c r="C81" s="86"/>
      <c r="D81" s="86"/>
    </row>
    <row r="82">
      <c r="A82" s="86"/>
      <c r="B82" s="86"/>
      <c r="C82" s="86"/>
      <c r="D82" s="86"/>
    </row>
    <row r="83">
      <c r="A83" s="86"/>
      <c r="B83" s="86"/>
      <c r="C83" s="86"/>
      <c r="D83" s="86"/>
    </row>
    <row r="84">
      <c r="A84" s="86"/>
      <c r="B84" s="86"/>
      <c r="C84" s="86"/>
      <c r="D84" s="86"/>
    </row>
    <row r="85">
      <c r="A85" s="86"/>
      <c r="B85" s="86"/>
      <c r="C85" s="86"/>
      <c r="D85" s="86"/>
    </row>
    <row r="86">
      <c r="A86" s="86"/>
      <c r="B86" s="86"/>
      <c r="C86" s="86"/>
      <c r="D86" s="86"/>
    </row>
    <row r="87">
      <c r="A87" s="86"/>
      <c r="B87" s="86"/>
      <c r="C87" s="86"/>
      <c r="D87" s="86"/>
    </row>
    <row r="88">
      <c r="A88" s="86"/>
      <c r="B88" s="86"/>
      <c r="C88" s="86"/>
      <c r="D88" s="86"/>
    </row>
    <row r="89">
      <c r="A89" s="86"/>
      <c r="B89" s="86"/>
      <c r="C89" s="86"/>
      <c r="D89" s="86"/>
    </row>
    <row r="90">
      <c r="A90" s="86"/>
      <c r="B90" s="86"/>
      <c r="C90" s="86"/>
      <c r="D90" s="86"/>
    </row>
    <row r="91">
      <c r="A91" s="86"/>
      <c r="B91" s="86"/>
      <c r="C91" s="86"/>
      <c r="D91" s="86"/>
    </row>
    <row r="92">
      <c r="A92" s="86"/>
      <c r="B92" s="86"/>
      <c r="C92" s="86"/>
      <c r="D92" s="86"/>
    </row>
    <row r="93">
      <c r="A93" s="86"/>
      <c r="B93" s="86"/>
      <c r="C93" s="86"/>
      <c r="D93" s="86"/>
    </row>
    <row r="94">
      <c r="A94" s="86"/>
      <c r="B94" s="86"/>
      <c r="C94" s="86"/>
      <c r="D94" s="86"/>
    </row>
    <row r="95">
      <c r="A95" s="86"/>
      <c r="B95" s="86"/>
      <c r="C95" s="86"/>
      <c r="D95" s="86"/>
    </row>
    <row r="96">
      <c r="A96" s="86"/>
      <c r="B96" s="86"/>
      <c r="C96" s="86"/>
      <c r="D96" s="86"/>
    </row>
    <row r="97">
      <c r="A97" s="86"/>
      <c r="B97" s="86"/>
      <c r="C97" s="86"/>
      <c r="D97" s="86"/>
    </row>
    <row r="98">
      <c r="A98" s="86"/>
      <c r="B98" s="86"/>
      <c r="C98" s="86"/>
      <c r="D98" s="86"/>
    </row>
    <row r="99">
      <c r="A99" s="86"/>
      <c r="B99" s="86"/>
      <c r="C99" s="86"/>
      <c r="D99" s="86"/>
    </row>
    <row r="100">
      <c r="A100" s="86"/>
      <c r="B100" s="86"/>
      <c r="C100" s="86"/>
      <c r="D100" s="86"/>
    </row>
    <row r="101">
      <c r="A101" s="86"/>
      <c r="B101" s="86"/>
      <c r="C101" s="86"/>
      <c r="D101" s="86"/>
    </row>
    <row r="102">
      <c r="A102" s="86"/>
      <c r="B102" s="86"/>
      <c r="C102" s="86"/>
      <c r="D102" s="86"/>
    </row>
    <row r="103">
      <c r="A103" s="86"/>
      <c r="B103" s="86"/>
      <c r="C103" s="86"/>
      <c r="D103" s="86"/>
    </row>
    <row r="104">
      <c r="A104" s="86"/>
      <c r="B104" s="86"/>
      <c r="C104" s="86"/>
      <c r="D104" s="86"/>
    </row>
    <row r="105">
      <c r="A105" s="86"/>
      <c r="B105" s="86"/>
      <c r="C105" s="86"/>
      <c r="D105" s="86"/>
    </row>
    <row r="106">
      <c r="A106" s="86"/>
      <c r="B106" s="86"/>
      <c r="C106" s="86"/>
      <c r="D106" s="86"/>
    </row>
    <row r="107">
      <c r="A107" s="86"/>
      <c r="B107" s="86"/>
      <c r="C107" s="86"/>
      <c r="D107" s="86"/>
    </row>
    <row r="108">
      <c r="A108" s="86"/>
      <c r="B108" s="86"/>
      <c r="C108" s="86"/>
      <c r="D108" s="86"/>
    </row>
    <row r="109">
      <c r="A109" s="86"/>
      <c r="B109" s="86"/>
      <c r="C109" s="86"/>
      <c r="D109" s="86"/>
    </row>
    <row r="110">
      <c r="A110" s="86"/>
      <c r="B110" s="86"/>
      <c r="C110" s="86"/>
      <c r="D110" s="86"/>
    </row>
    <row r="111">
      <c r="A111" s="86"/>
      <c r="B111" s="86"/>
      <c r="C111" s="86"/>
      <c r="D111" s="86"/>
    </row>
    <row r="112">
      <c r="A112" s="86"/>
      <c r="B112" s="86"/>
      <c r="C112" s="86"/>
      <c r="D112" s="86"/>
    </row>
    <row r="113">
      <c r="A113" s="86"/>
      <c r="B113" s="86"/>
      <c r="C113" s="86"/>
      <c r="D113" s="86"/>
    </row>
    <row r="114">
      <c r="A114" s="86"/>
      <c r="B114" s="86"/>
      <c r="C114" s="86"/>
      <c r="D114" s="86"/>
    </row>
    <row r="115">
      <c r="A115" s="86"/>
      <c r="B115" s="86"/>
      <c r="C115" s="86"/>
      <c r="D115" s="86"/>
    </row>
    <row r="116">
      <c r="A116" s="86"/>
      <c r="B116" s="86"/>
      <c r="C116" s="86"/>
      <c r="D116" s="86"/>
    </row>
    <row r="117">
      <c r="A117" s="86"/>
      <c r="B117" s="86"/>
      <c r="C117" s="86"/>
      <c r="D117" s="86"/>
    </row>
    <row r="118">
      <c r="A118" s="86"/>
      <c r="B118" s="86"/>
      <c r="C118" s="86"/>
      <c r="D118" s="86"/>
    </row>
    <row r="119">
      <c r="A119" s="86"/>
      <c r="B119" s="86"/>
      <c r="C119" s="86"/>
      <c r="D119" s="86"/>
    </row>
    <row r="120">
      <c r="A120" s="86"/>
      <c r="B120" s="86"/>
      <c r="C120" s="86"/>
      <c r="D120" s="86"/>
    </row>
    <row r="121">
      <c r="A121" s="86"/>
      <c r="B121" s="86"/>
      <c r="C121" s="86"/>
      <c r="D121" s="86"/>
    </row>
    <row r="122">
      <c r="A122" s="86"/>
      <c r="B122" s="86"/>
      <c r="C122" s="86"/>
      <c r="D122" s="86"/>
    </row>
    <row r="123">
      <c r="A123" s="86"/>
      <c r="B123" s="86"/>
      <c r="C123" s="86"/>
      <c r="D123" s="86"/>
    </row>
    <row r="124">
      <c r="A124" s="86"/>
      <c r="B124" s="86"/>
      <c r="C124" s="86"/>
      <c r="D124" s="86"/>
    </row>
    <row r="125">
      <c r="A125" s="86"/>
      <c r="B125" s="86"/>
      <c r="C125" s="86"/>
      <c r="D125" s="86"/>
    </row>
    <row r="126">
      <c r="A126" s="86"/>
      <c r="B126" s="86"/>
      <c r="C126" s="86"/>
      <c r="D126" s="86"/>
    </row>
    <row r="127">
      <c r="A127" s="86"/>
      <c r="B127" s="86"/>
      <c r="C127" s="86"/>
      <c r="D127" s="86"/>
    </row>
    <row r="128">
      <c r="A128" s="86"/>
      <c r="B128" s="86"/>
      <c r="C128" s="86"/>
      <c r="D128" s="86"/>
    </row>
    <row r="129">
      <c r="A129" s="86"/>
      <c r="B129" s="86"/>
      <c r="C129" s="86"/>
      <c r="D129" s="86"/>
    </row>
    <row r="130">
      <c r="A130" s="86"/>
      <c r="B130" s="86"/>
      <c r="C130" s="86"/>
      <c r="D130" s="86"/>
    </row>
    <row r="131">
      <c r="A131" s="86"/>
      <c r="B131" s="86"/>
      <c r="C131" s="86"/>
      <c r="D131" s="86"/>
    </row>
    <row r="132">
      <c r="A132" s="86"/>
      <c r="B132" s="86"/>
      <c r="C132" s="86"/>
      <c r="D132" s="86"/>
    </row>
    <row r="133">
      <c r="A133" s="86"/>
      <c r="B133" s="86"/>
      <c r="C133" s="86"/>
      <c r="D133" s="86"/>
    </row>
    <row r="134">
      <c r="A134" s="86"/>
      <c r="B134" s="86"/>
      <c r="C134" s="86"/>
      <c r="D134" s="86"/>
    </row>
    <row r="135">
      <c r="A135" s="86"/>
      <c r="B135" s="86"/>
      <c r="C135" s="86"/>
      <c r="D135" s="86"/>
    </row>
    <row r="136">
      <c r="A136" s="86"/>
      <c r="B136" s="86"/>
      <c r="C136" s="86"/>
      <c r="D136" s="86"/>
    </row>
    <row r="137">
      <c r="A137" s="86"/>
      <c r="B137" s="86"/>
      <c r="C137" s="86"/>
      <c r="D137" s="86"/>
    </row>
    <row r="138">
      <c r="A138" s="86"/>
      <c r="B138" s="86"/>
      <c r="C138" s="86"/>
      <c r="D138" s="86"/>
    </row>
    <row r="139">
      <c r="A139" s="86"/>
      <c r="B139" s="86"/>
      <c r="C139" s="86"/>
      <c r="D139" s="86"/>
    </row>
    <row r="140">
      <c r="A140" s="86"/>
      <c r="B140" s="86"/>
      <c r="C140" s="86"/>
      <c r="D140" s="86"/>
    </row>
    <row r="141">
      <c r="A141" s="86"/>
      <c r="B141" s="86"/>
      <c r="C141" s="86"/>
      <c r="D141" s="86"/>
    </row>
    <row r="142">
      <c r="A142" s="86"/>
      <c r="B142" s="86"/>
      <c r="C142" s="86"/>
      <c r="D142" s="86"/>
    </row>
    <row r="143">
      <c r="A143" s="86"/>
      <c r="B143" s="86"/>
      <c r="C143" s="86"/>
      <c r="D143" s="86"/>
    </row>
    <row r="144">
      <c r="A144" s="86"/>
      <c r="B144" s="86"/>
      <c r="C144" s="86"/>
      <c r="D144" s="86"/>
    </row>
    <row r="145">
      <c r="A145" s="86"/>
      <c r="B145" s="86"/>
      <c r="C145" s="86"/>
      <c r="D145" s="86"/>
    </row>
    <row r="146">
      <c r="A146" s="86"/>
      <c r="B146" s="86"/>
      <c r="C146" s="86"/>
      <c r="D146" s="86"/>
    </row>
    <row r="147">
      <c r="A147" s="86"/>
      <c r="B147" s="86"/>
      <c r="C147" s="86"/>
      <c r="D147" s="86"/>
    </row>
    <row r="148">
      <c r="A148" s="86"/>
      <c r="B148" s="86"/>
      <c r="C148" s="86"/>
      <c r="D148" s="86"/>
    </row>
    <row r="149">
      <c r="A149" s="86"/>
      <c r="B149" s="86"/>
      <c r="C149" s="86"/>
      <c r="D149" s="86"/>
    </row>
    <row r="150">
      <c r="A150" s="86"/>
      <c r="B150" s="86"/>
      <c r="C150" s="86"/>
      <c r="D150" s="86"/>
    </row>
    <row r="151">
      <c r="A151" s="86"/>
      <c r="B151" s="86"/>
      <c r="C151" s="86"/>
      <c r="D151" s="86"/>
    </row>
    <row r="152">
      <c r="A152" s="86"/>
      <c r="B152" s="86"/>
      <c r="C152" s="86"/>
      <c r="D152" s="86"/>
    </row>
    <row r="153">
      <c r="A153" s="86"/>
      <c r="B153" s="86"/>
      <c r="C153" s="86"/>
      <c r="D153" s="86"/>
    </row>
    <row r="154">
      <c r="A154" s="86"/>
      <c r="B154" s="86"/>
      <c r="C154" s="86"/>
      <c r="D154" s="86"/>
    </row>
    <row r="155">
      <c r="A155" s="86"/>
      <c r="B155" s="86"/>
      <c r="C155" s="86"/>
      <c r="D155" s="86"/>
    </row>
    <row r="156">
      <c r="A156" s="86"/>
      <c r="B156" s="86"/>
      <c r="C156" s="86"/>
      <c r="D156" s="86"/>
    </row>
    <row r="157">
      <c r="A157" s="86"/>
      <c r="B157" s="86"/>
      <c r="C157" s="86"/>
      <c r="D157" s="86"/>
    </row>
    <row r="158">
      <c r="A158" s="86"/>
      <c r="B158" s="86"/>
      <c r="C158" s="86"/>
      <c r="D158" s="86"/>
    </row>
    <row r="159">
      <c r="A159" s="86"/>
      <c r="B159" s="86"/>
      <c r="C159" s="86"/>
      <c r="D159" s="86"/>
    </row>
    <row r="160">
      <c r="A160" s="86"/>
      <c r="B160" s="86"/>
      <c r="C160" s="86"/>
      <c r="D160" s="86"/>
    </row>
    <row r="161">
      <c r="A161" s="86"/>
      <c r="B161" s="86"/>
      <c r="C161" s="86"/>
      <c r="D161" s="86"/>
    </row>
    <row r="162">
      <c r="A162" s="86"/>
      <c r="B162" s="86"/>
      <c r="C162" s="86"/>
      <c r="D162" s="86"/>
    </row>
    <row r="163">
      <c r="A163" s="86"/>
      <c r="B163" s="86"/>
      <c r="C163" s="86"/>
      <c r="D163" s="86"/>
    </row>
    <row r="164">
      <c r="A164" s="86"/>
      <c r="B164" s="86"/>
      <c r="C164" s="86"/>
      <c r="D164" s="86"/>
    </row>
    <row r="165">
      <c r="A165" s="86"/>
      <c r="B165" s="86"/>
      <c r="C165" s="86"/>
      <c r="D165" s="86"/>
    </row>
    <row r="166">
      <c r="A166" s="86"/>
      <c r="B166" s="86"/>
      <c r="C166" s="86"/>
      <c r="D166" s="86"/>
    </row>
    <row r="167">
      <c r="A167" s="86"/>
      <c r="B167" s="86"/>
      <c r="C167" s="86"/>
      <c r="D167" s="86"/>
    </row>
    <row r="168">
      <c r="A168" s="86"/>
      <c r="B168" s="86"/>
      <c r="C168" s="86"/>
      <c r="D168" s="86"/>
    </row>
    <row r="169">
      <c r="A169" s="86"/>
      <c r="B169" s="86"/>
      <c r="C169" s="86"/>
      <c r="D169" s="86"/>
    </row>
    <row r="170">
      <c r="A170" s="86"/>
      <c r="B170" s="86"/>
      <c r="C170" s="86"/>
      <c r="D170" s="86"/>
    </row>
    <row r="171">
      <c r="A171" s="86"/>
      <c r="B171" s="86"/>
      <c r="C171" s="86"/>
      <c r="D171" s="86"/>
    </row>
    <row r="172">
      <c r="A172" s="86"/>
      <c r="B172" s="86"/>
      <c r="C172" s="86"/>
      <c r="D172" s="86"/>
    </row>
    <row r="173">
      <c r="A173" s="86"/>
      <c r="B173" s="86"/>
      <c r="C173" s="86"/>
      <c r="D173" s="86"/>
    </row>
    <row r="174">
      <c r="A174" s="86"/>
      <c r="B174" s="86"/>
      <c r="C174" s="86"/>
      <c r="D174" s="86"/>
    </row>
    <row r="175">
      <c r="A175" s="86"/>
      <c r="B175" s="86"/>
      <c r="C175" s="86"/>
      <c r="D175" s="86"/>
    </row>
    <row r="176">
      <c r="A176" s="86"/>
      <c r="B176" s="86"/>
      <c r="C176" s="86"/>
      <c r="D176" s="86"/>
    </row>
    <row r="177">
      <c r="A177" s="86"/>
      <c r="B177" s="86"/>
      <c r="C177" s="86"/>
      <c r="D177" s="86"/>
    </row>
    <row r="178">
      <c r="A178" s="86"/>
      <c r="B178" s="86"/>
      <c r="C178" s="86"/>
      <c r="D178" s="86"/>
    </row>
    <row r="179">
      <c r="A179" s="86"/>
      <c r="B179" s="86"/>
      <c r="C179" s="86"/>
      <c r="D179" s="86"/>
    </row>
    <row r="180">
      <c r="A180" s="86"/>
      <c r="B180" s="86"/>
      <c r="C180" s="86"/>
      <c r="D180" s="86"/>
    </row>
    <row r="181">
      <c r="A181" s="86"/>
      <c r="B181" s="86"/>
      <c r="C181" s="86"/>
      <c r="D181" s="86"/>
    </row>
    <row r="182">
      <c r="A182" s="86"/>
      <c r="B182" s="86"/>
      <c r="C182" s="86"/>
      <c r="D182" s="86"/>
    </row>
    <row r="183">
      <c r="A183" s="86"/>
      <c r="B183" s="86"/>
      <c r="C183" s="86"/>
      <c r="D183" s="86"/>
    </row>
    <row r="184">
      <c r="A184" s="86"/>
      <c r="B184" s="86"/>
      <c r="C184" s="86"/>
      <c r="D184" s="86"/>
    </row>
    <row r="185">
      <c r="A185" s="86"/>
      <c r="B185" s="86"/>
      <c r="C185" s="86"/>
      <c r="D185" s="86"/>
    </row>
    <row r="186">
      <c r="A186" s="86"/>
      <c r="B186" s="86"/>
      <c r="C186" s="86"/>
      <c r="D186" s="86"/>
    </row>
    <row r="187">
      <c r="A187" s="86"/>
      <c r="B187" s="86"/>
      <c r="C187" s="86"/>
      <c r="D187" s="86"/>
    </row>
    <row r="188">
      <c r="A188" s="86"/>
      <c r="B188" s="86"/>
      <c r="C188" s="86"/>
      <c r="D188" s="86"/>
    </row>
    <row r="189">
      <c r="A189" s="86"/>
      <c r="B189" s="86"/>
      <c r="C189" s="86"/>
      <c r="D189" s="86"/>
    </row>
    <row r="190">
      <c r="A190" s="86"/>
      <c r="B190" s="86"/>
      <c r="C190" s="86"/>
      <c r="D190" s="86"/>
    </row>
    <row r="191">
      <c r="A191" s="86"/>
      <c r="B191" s="86"/>
      <c r="C191" s="86"/>
      <c r="D191" s="86"/>
    </row>
    <row r="192">
      <c r="A192" s="86"/>
      <c r="B192" s="86"/>
      <c r="C192" s="86"/>
      <c r="D192" s="86"/>
    </row>
    <row r="193">
      <c r="A193" s="86"/>
      <c r="B193" s="86"/>
      <c r="C193" s="86"/>
      <c r="D193" s="86"/>
    </row>
    <row r="194">
      <c r="A194" s="86"/>
      <c r="B194" s="86"/>
      <c r="C194" s="86"/>
      <c r="D194" s="86"/>
    </row>
    <row r="195">
      <c r="A195" s="86"/>
      <c r="B195" s="86"/>
      <c r="C195" s="86"/>
      <c r="D195" s="86"/>
    </row>
    <row r="196">
      <c r="A196" s="86"/>
      <c r="B196" s="86"/>
      <c r="C196" s="86"/>
      <c r="D196" s="86"/>
    </row>
    <row r="197">
      <c r="A197" s="86"/>
      <c r="B197" s="86"/>
      <c r="C197" s="86"/>
      <c r="D197" s="86"/>
    </row>
    <row r="198">
      <c r="A198" s="86"/>
      <c r="B198" s="86"/>
      <c r="C198" s="86"/>
      <c r="D198" s="86"/>
    </row>
    <row r="199">
      <c r="A199" s="86"/>
      <c r="B199" s="86"/>
      <c r="C199" s="86"/>
      <c r="D199" s="86"/>
    </row>
    <row r="200">
      <c r="A200" s="86"/>
      <c r="B200" s="86"/>
      <c r="C200" s="86"/>
      <c r="D200" s="86"/>
    </row>
    <row r="201">
      <c r="A201" s="86"/>
      <c r="B201" s="86"/>
      <c r="C201" s="86"/>
      <c r="D201" s="86"/>
    </row>
    <row r="202">
      <c r="A202" s="86"/>
      <c r="B202" s="86"/>
      <c r="C202" s="86"/>
      <c r="D202" s="86"/>
    </row>
    <row r="203">
      <c r="A203" s="86"/>
      <c r="B203" s="86"/>
      <c r="C203" s="86"/>
      <c r="D203" s="86"/>
    </row>
    <row r="204">
      <c r="A204" s="86"/>
      <c r="B204" s="86"/>
      <c r="C204" s="86"/>
      <c r="D204" s="86"/>
    </row>
    <row r="205">
      <c r="A205" s="86"/>
      <c r="B205" s="86"/>
      <c r="C205" s="86"/>
      <c r="D205" s="86"/>
    </row>
    <row r="206">
      <c r="A206" s="86"/>
      <c r="B206" s="86"/>
      <c r="C206" s="86"/>
      <c r="D206" s="86"/>
    </row>
    <row r="207">
      <c r="A207" s="86"/>
      <c r="B207" s="86"/>
      <c r="C207" s="86"/>
      <c r="D207" s="86"/>
    </row>
    <row r="208">
      <c r="A208" s="86"/>
      <c r="B208" s="86"/>
      <c r="C208" s="86"/>
      <c r="D208" s="86"/>
    </row>
    <row r="209">
      <c r="A209" s="86"/>
      <c r="B209" s="86"/>
      <c r="C209" s="86"/>
      <c r="D209" s="86"/>
    </row>
    <row r="210">
      <c r="A210" s="86"/>
      <c r="B210" s="86"/>
      <c r="C210" s="86"/>
      <c r="D210" s="86"/>
    </row>
    <row r="211">
      <c r="A211" s="86"/>
      <c r="B211" s="86"/>
      <c r="C211" s="86"/>
      <c r="D211" s="86"/>
    </row>
    <row r="212">
      <c r="A212" s="86"/>
      <c r="B212" s="86"/>
      <c r="C212" s="86"/>
      <c r="D212" s="86"/>
    </row>
    <row r="213">
      <c r="A213" s="86"/>
      <c r="B213" s="86"/>
      <c r="C213" s="86"/>
      <c r="D213" s="86"/>
    </row>
    <row r="214">
      <c r="A214" s="86"/>
      <c r="B214" s="86"/>
      <c r="C214" s="86"/>
      <c r="D214" s="86"/>
    </row>
    <row r="215">
      <c r="A215" s="86"/>
      <c r="B215" s="86"/>
      <c r="C215" s="86"/>
      <c r="D215" s="86"/>
    </row>
    <row r="216">
      <c r="A216" s="86"/>
      <c r="B216" s="86"/>
      <c r="C216" s="86"/>
      <c r="D216" s="86"/>
    </row>
    <row r="217">
      <c r="A217" s="86"/>
      <c r="B217" s="86"/>
      <c r="C217" s="86"/>
      <c r="D217" s="86"/>
    </row>
    <row r="218">
      <c r="A218" s="86"/>
      <c r="B218" s="86"/>
      <c r="C218" s="86"/>
      <c r="D218" s="86"/>
    </row>
    <row r="219">
      <c r="A219" s="86"/>
      <c r="B219" s="86"/>
      <c r="C219" s="86"/>
      <c r="D219" s="86"/>
    </row>
    <row r="220">
      <c r="A220" s="86"/>
      <c r="B220" s="86"/>
      <c r="C220" s="86"/>
      <c r="D220" s="86"/>
    </row>
    <row r="221">
      <c r="A221" s="86"/>
      <c r="B221" s="86"/>
      <c r="C221" s="86"/>
      <c r="D221" s="86"/>
    </row>
    <row r="222">
      <c r="A222" s="86"/>
      <c r="B222" s="86"/>
      <c r="C222" s="86"/>
      <c r="D222" s="86"/>
    </row>
    <row r="223">
      <c r="A223" s="86"/>
      <c r="B223" s="86"/>
      <c r="C223" s="86"/>
      <c r="D223" s="86"/>
    </row>
    <row r="224">
      <c r="A224" s="86"/>
      <c r="B224" s="86"/>
      <c r="C224" s="86"/>
      <c r="D224" s="86"/>
    </row>
    <row r="225">
      <c r="A225" s="86"/>
      <c r="B225" s="86"/>
      <c r="C225" s="86"/>
      <c r="D225" s="86"/>
    </row>
    <row r="226">
      <c r="A226" s="86"/>
      <c r="B226" s="86"/>
      <c r="C226" s="86"/>
      <c r="D226" s="86"/>
    </row>
    <row r="227">
      <c r="A227" s="86"/>
      <c r="B227" s="86"/>
      <c r="C227" s="86"/>
      <c r="D227" s="86"/>
    </row>
    <row r="228">
      <c r="A228" s="86"/>
      <c r="B228" s="86"/>
      <c r="C228" s="86"/>
      <c r="D228" s="86"/>
    </row>
    <row r="229">
      <c r="A229" s="86"/>
      <c r="B229" s="86"/>
      <c r="C229" s="86"/>
      <c r="D229" s="86"/>
    </row>
    <row r="230">
      <c r="A230" s="86"/>
      <c r="B230" s="86"/>
      <c r="C230" s="86"/>
      <c r="D230" s="86"/>
    </row>
    <row r="231">
      <c r="A231" s="86"/>
      <c r="B231" s="86"/>
      <c r="C231" s="86"/>
      <c r="D231" s="86"/>
    </row>
    <row r="232">
      <c r="A232" s="86"/>
      <c r="B232" s="86"/>
      <c r="C232" s="86"/>
      <c r="D232" s="86"/>
    </row>
    <row r="233">
      <c r="A233" s="86"/>
      <c r="B233" s="86"/>
      <c r="C233" s="86"/>
      <c r="D233" s="86"/>
    </row>
    <row r="234">
      <c r="A234" s="86"/>
      <c r="B234" s="86"/>
      <c r="C234" s="86"/>
      <c r="D234" s="86"/>
    </row>
    <row r="235">
      <c r="A235" s="86"/>
      <c r="B235" s="86"/>
      <c r="C235" s="86"/>
      <c r="D235" s="86"/>
    </row>
    <row r="236">
      <c r="A236" s="86"/>
      <c r="B236" s="86"/>
      <c r="C236" s="86"/>
      <c r="D236" s="86"/>
    </row>
    <row r="237">
      <c r="A237" s="86"/>
      <c r="B237" s="86"/>
      <c r="C237" s="86"/>
      <c r="D237" s="86"/>
    </row>
    <row r="238">
      <c r="A238" s="86"/>
      <c r="B238" s="86"/>
      <c r="C238" s="86"/>
      <c r="D238" s="86"/>
    </row>
    <row r="239">
      <c r="A239" s="86"/>
      <c r="B239" s="86"/>
      <c r="C239" s="86"/>
      <c r="D239" s="86"/>
    </row>
    <row r="240">
      <c r="A240" s="86"/>
      <c r="B240" s="86"/>
      <c r="C240" s="86"/>
      <c r="D240" s="86"/>
    </row>
    <row r="241">
      <c r="A241" s="86"/>
      <c r="B241" s="86"/>
      <c r="C241" s="86"/>
      <c r="D241" s="86"/>
    </row>
    <row r="242">
      <c r="A242" s="86"/>
      <c r="B242" s="86"/>
      <c r="C242" s="86"/>
      <c r="D242" s="86"/>
    </row>
    <row r="243">
      <c r="A243" s="86"/>
      <c r="B243" s="86"/>
      <c r="C243" s="86"/>
      <c r="D243" s="86"/>
    </row>
    <row r="244">
      <c r="A244" s="86"/>
      <c r="B244" s="86"/>
      <c r="C244" s="86"/>
      <c r="D244" s="86"/>
    </row>
    <row r="245">
      <c r="A245" s="86"/>
      <c r="B245" s="86"/>
      <c r="C245" s="86"/>
      <c r="D245" s="86"/>
    </row>
    <row r="246">
      <c r="A246" s="86"/>
      <c r="B246" s="86"/>
      <c r="C246" s="86"/>
      <c r="D246" s="86"/>
    </row>
    <row r="247">
      <c r="A247" s="86"/>
      <c r="B247" s="86"/>
      <c r="C247" s="86"/>
      <c r="D247" s="86"/>
    </row>
    <row r="248">
      <c r="A248" s="86"/>
      <c r="B248" s="86"/>
      <c r="C248" s="86"/>
      <c r="D248" s="86"/>
    </row>
    <row r="249">
      <c r="A249" s="86"/>
      <c r="B249" s="86"/>
      <c r="C249" s="86"/>
      <c r="D249" s="86"/>
    </row>
    <row r="250">
      <c r="A250" s="86"/>
      <c r="B250" s="86"/>
      <c r="C250" s="86"/>
      <c r="D250" s="86"/>
    </row>
    <row r="251">
      <c r="A251" s="86"/>
      <c r="B251" s="86"/>
      <c r="C251" s="86"/>
      <c r="D251" s="86"/>
    </row>
    <row r="252">
      <c r="A252" s="86"/>
      <c r="B252" s="86"/>
      <c r="C252" s="86"/>
      <c r="D252" s="86"/>
    </row>
    <row r="253">
      <c r="A253" s="86"/>
      <c r="B253" s="86"/>
      <c r="C253" s="86"/>
      <c r="D253" s="86"/>
    </row>
    <row r="254">
      <c r="A254" s="86"/>
      <c r="B254" s="86"/>
      <c r="C254" s="86"/>
      <c r="D254" s="86"/>
    </row>
    <row r="255">
      <c r="A255" s="86"/>
      <c r="B255" s="86"/>
      <c r="C255" s="86"/>
      <c r="D255" s="86"/>
    </row>
    <row r="256">
      <c r="A256" s="86"/>
      <c r="B256" s="86"/>
      <c r="C256" s="86"/>
      <c r="D256" s="86"/>
    </row>
    <row r="257">
      <c r="A257" s="86"/>
      <c r="B257" s="86"/>
      <c r="C257" s="86"/>
      <c r="D257" s="86"/>
    </row>
    <row r="258">
      <c r="A258" s="86"/>
      <c r="B258" s="86"/>
      <c r="C258" s="86"/>
      <c r="D258" s="86"/>
    </row>
    <row r="259">
      <c r="A259" s="86"/>
      <c r="B259" s="86"/>
      <c r="C259" s="86"/>
      <c r="D259" s="86"/>
    </row>
    <row r="260">
      <c r="A260" s="86"/>
      <c r="B260" s="86"/>
      <c r="C260" s="86"/>
      <c r="D260" s="86"/>
    </row>
    <row r="261">
      <c r="A261" s="86"/>
      <c r="B261" s="86"/>
      <c r="C261" s="86"/>
      <c r="D261" s="86"/>
    </row>
    <row r="262">
      <c r="A262" s="86"/>
      <c r="B262" s="86"/>
      <c r="C262" s="86"/>
      <c r="D262" s="86"/>
    </row>
    <row r="263">
      <c r="A263" s="86"/>
      <c r="B263" s="86"/>
      <c r="C263" s="86"/>
      <c r="D263" s="86"/>
    </row>
    <row r="264">
      <c r="A264" s="86"/>
      <c r="B264" s="86"/>
      <c r="C264" s="86"/>
      <c r="D264" s="86"/>
    </row>
    <row r="265">
      <c r="A265" s="86"/>
      <c r="B265" s="86"/>
      <c r="C265" s="86"/>
      <c r="D265" s="86"/>
    </row>
    <row r="266">
      <c r="A266" s="86"/>
      <c r="B266" s="86"/>
      <c r="C266" s="86"/>
      <c r="D266" s="86"/>
    </row>
    <row r="267">
      <c r="A267" s="86"/>
      <c r="B267" s="86"/>
      <c r="C267" s="86"/>
      <c r="D267" s="86"/>
    </row>
    <row r="268">
      <c r="A268" s="86"/>
      <c r="B268" s="86"/>
      <c r="C268" s="86"/>
      <c r="D268" s="86"/>
    </row>
    <row r="269">
      <c r="A269" s="86"/>
      <c r="B269" s="86"/>
      <c r="C269" s="86"/>
      <c r="D269" s="86"/>
    </row>
    <row r="270">
      <c r="A270" s="86"/>
      <c r="B270" s="86"/>
      <c r="C270" s="86"/>
      <c r="D270" s="86"/>
    </row>
    <row r="271">
      <c r="A271" s="86"/>
      <c r="B271" s="86"/>
      <c r="C271" s="86"/>
      <c r="D271" s="86"/>
    </row>
    <row r="272">
      <c r="A272" s="86"/>
      <c r="B272" s="86"/>
      <c r="C272" s="86"/>
      <c r="D272" s="86"/>
    </row>
    <row r="273">
      <c r="A273" s="86"/>
      <c r="B273" s="86"/>
      <c r="C273" s="86"/>
      <c r="D273" s="86"/>
    </row>
    <row r="274">
      <c r="A274" s="86"/>
      <c r="B274" s="86"/>
      <c r="C274" s="86"/>
      <c r="D274" s="86"/>
    </row>
    <row r="275">
      <c r="A275" s="86"/>
      <c r="B275" s="86"/>
      <c r="C275" s="86"/>
      <c r="D275" s="86"/>
    </row>
    <row r="276">
      <c r="A276" s="86"/>
      <c r="B276" s="86"/>
      <c r="C276" s="86"/>
      <c r="D276" s="86"/>
    </row>
    <row r="277">
      <c r="A277" s="86"/>
      <c r="B277" s="86"/>
      <c r="C277" s="86"/>
      <c r="D277" s="86"/>
    </row>
    <row r="278">
      <c r="A278" s="86"/>
      <c r="B278" s="86"/>
      <c r="C278" s="86"/>
      <c r="D278" s="86"/>
    </row>
    <row r="279">
      <c r="A279" s="86"/>
      <c r="B279" s="86"/>
      <c r="C279" s="86"/>
      <c r="D279" s="86"/>
    </row>
    <row r="280">
      <c r="A280" s="86"/>
      <c r="B280" s="86"/>
      <c r="C280" s="86"/>
      <c r="D280" s="86"/>
    </row>
    <row r="281">
      <c r="A281" s="86"/>
      <c r="B281" s="86"/>
      <c r="C281" s="86"/>
      <c r="D281" s="86"/>
    </row>
    <row r="282">
      <c r="A282" s="86"/>
      <c r="B282" s="86"/>
      <c r="C282" s="86"/>
      <c r="D282" s="86"/>
    </row>
    <row r="283">
      <c r="A283" s="86"/>
      <c r="B283" s="86"/>
      <c r="C283" s="86"/>
      <c r="D283" s="86"/>
    </row>
    <row r="284">
      <c r="A284" s="86"/>
      <c r="B284" s="86"/>
      <c r="C284" s="86"/>
      <c r="D284" s="86"/>
    </row>
    <row r="285">
      <c r="A285" s="86"/>
      <c r="B285" s="86"/>
      <c r="C285" s="86"/>
      <c r="D285" s="86"/>
    </row>
    <row r="286">
      <c r="A286" s="86"/>
      <c r="B286" s="86"/>
      <c r="C286" s="86"/>
      <c r="D286" s="86"/>
    </row>
    <row r="287">
      <c r="A287" s="86"/>
      <c r="B287" s="86"/>
      <c r="C287" s="86"/>
      <c r="D287" s="86"/>
    </row>
    <row r="288">
      <c r="A288" s="86"/>
      <c r="B288" s="86"/>
      <c r="C288" s="86"/>
      <c r="D288" s="86"/>
    </row>
    <row r="289">
      <c r="A289" s="86"/>
      <c r="B289" s="86"/>
      <c r="C289" s="86"/>
      <c r="D289" s="86"/>
    </row>
    <row r="290">
      <c r="A290" s="86"/>
      <c r="B290" s="86"/>
      <c r="C290" s="86"/>
      <c r="D290" s="86"/>
    </row>
    <row r="291">
      <c r="A291" s="86"/>
      <c r="B291" s="86"/>
      <c r="C291" s="86"/>
      <c r="D291" s="86"/>
    </row>
    <row r="292">
      <c r="A292" s="86"/>
      <c r="B292" s="86"/>
      <c r="C292" s="86"/>
      <c r="D292" s="86"/>
    </row>
    <row r="293">
      <c r="A293" s="86"/>
      <c r="B293" s="86"/>
      <c r="C293" s="86"/>
      <c r="D293" s="86"/>
    </row>
    <row r="294">
      <c r="A294" s="86"/>
      <c r="B294" s="86"/>
      <c r="C294" s="86"/>
      <c r="D294" s="86"/>
    </row>
    <row r="295">
      <c r="A295" s="86"/>
      <c r="B295" s="86"/>
      <c r="C295" s="86"/>
      <c r="D295" s="86"/>
    </row>
    <row r="296">
      <c r="A296" s="86"/>
      <c r="B296" s="86"/>
      <c r="C296" s="86"/>
      <c r="D296" s="86"/>
    </row>
    <row r="297">
      <c r="A297" s="86"/>
      <c r="B297" s="86"/>
      <c r="C297" s="86"/>
      <c r="D297" s="86"/>
    </row>
    <row r="298">
      <c r="A298" s="86"/>
      <c r="B298" s="86"/>
      <c r="C298" s="86"/>
      <c r="D298" s="86"/>
    </row>
    <row r="299">
      <c r="A299" s="86"/>
      <c r="B299" s="86"/>
      <c r="C299" s="86"/>
      <c r="D299" s="86"/>
    </row>
    <row r="300">
      <c r="A300" s="86"/>
      <c r="B300" s="86"/>
      <c r="C300" s="86"/>
      <c r="D300" s="86"/>
    </row>
    <row r="301">
      <c r="A301" s="86"/>
      <c r="B301" s="86"/>
      <c r="C301" s="86"/>
      <c r="D301" s="86"/>
    </row>
    <row r="302">
      <c r="A302" s="86"/>
      <c r="B302" s="86"/>
      <c r="C302" s="86"/>
      <c r="D302" s="86"/>
    </row>
    <row r="303">
      <c r="A303" s="86"/>
      <c r="B303" s="86"/>
      <c r="C303" s="86"/>
      <c r="D303" s="86"/>
    </row>
    <row r="304">
      <c r="A304" s="86"/>
      <c r="B304" s="86"/>
      <c r="C304" s="86"/>
      <c r="D304" s="86"/>
    </row>
    <row r="305">
      <c r="A305" s="86"/>
      <c r="B305" s="86"/>
      <c r="C305" s="86"/>
      <c r="D305" s="86"/>
    </row>
    <row r="306">
      <c r="A306" s="86"/>
      <c r="B306" s="86"/>
      <c r="C306" s="86"/>
      <c r="D306" s="86"/>
    </row>
    <row r="307">
      <c r="A307" s="86"/>
      <c r="B307" s="86"/>
      <c r="C307" s="86"/>
      <c r="D307" s="86"/>
    </row>
    <row r="308">
      <c r="A308" s="86"/>
      <c r="B308" s="86"/>
      <c r="C308" s="86"/>
      <c r="D308" s="86"/>
    </row>
    <row r="309">
      <c r="A309" s="86"/>
      <c r="B309" s="86"/>
      <c r="C309" s="86"/>
      <c r="D309" s="86"/>
    </row>
    <row r="310">
      <c r="A310" s="86"/>
      <c r="B310" s="86"/>
      <c r="C310" s="86"/>
      <c r="D310" s="86"/>
    </row>
    <row r="311">
      <c r="A311" s="86"/>
      <c r="B311" s="86"/>
      <c r="C311" s="86"/>
      <c r="D311" s="86"/>
    </row>
    <row r="312">
      <c r="A312" s="86"/>
      <c r="B312" s="86"/>
      <c r="C312" s="86"/>
      <c r="D312" s="86"/>
    </row>
    <row r="313">
      <c r="A313" s="86"/>
      <c r="B313" s="86"/>
      <c r="C313" s="86"/>
      <c r="D313" s="86"/>
    </row>
    <row r="314">
      <c r="A314" s="86"/>
      <c r="B314" s="86"/>
      <c r="C314" s="86"/>
      <c r="D314" s="86"/>
    </row>
    <row r="315">
      <c r="A315" s="86"/>
      <c r="B315" s="86"/>
      <c r="C315" s="86"/>
      <c r="D315" s="86"/>
    </row>
    <row r="316">
      <c r="A316" s="86"/>
      <c r="B316" s="86"/>
      <c r="C316" s="86"/>
      <c r="D316" s="86"/>
    </row>
    <row r="317">
      <c r="A317" s="86"/>
      <c r="B317" s="86"/>
      <c r="C317" s="86"/>
      <c r="D317" s="86"/>
    </row>
    <row r="318">
      <c r="A318" s="86"/>
      <c r="B318" s="86"/>
      <c r="C318" s="86"/>
      <c r="D318" s="86"/>
    </row>
    <row r="319">
      <c r="A319" s="86"/>
      <c r="B319" s="86"/>
      <c r="C319" s="86"/>
      <c r="D319" s="86"/>
    </row>
    <row r="320">
      <c r="A320" s="86"/>
      <c r="B320" s="86"/>
      <c r="C320" s="86"/>
      <c r="D320" s="86"/>
    </row>
    <row r="321">
      <c r="A321" s="86"/>
      <c r="B321" s="86"/>
      <c r="C321" s="86"/>
      <c r="D321" s="86"/>
    </row>
    <row r="322">
      <c r="A322" s="86"/>
      <c r="B322" s="86"/>
      <c r="C322" s="86"/>
      <c r="D322" s="86"/>
    </row>
    <row r="323">
      <c r="A323" s="86"/>
      <c r="B323" s="86"/>
      <c r="C323" s="86"/>
      <c r="D323" s="86"/>
    </row>
    <row r="324">
      <c r="A324" s="86"/>
      <c r="B324" s="86"/>
      <c r="C324" s="86"/>
      <c r="D324" s="86"/>
    </row>
    <row r="325">
      <c r="A325" s="86"/>
      <c r="B325" s="86"/>
      <c r="C325" s="86"/>
      <c r="D325" s="86"/>
    </row>
    <row r="326">
      <c r="A326" s="86"/>
      <c r="B326" s="86"/>
      <c r="C326" s="86"/>
      <c r="D326" s="86"/>
    </row>
    <row r="327">
      <c r="A327" s="86"/>
      <c r="B327" s="86"/>
      <c r="C327" s="86"/>
      <c r="D327" s="86"/>
    </row>
    <row r="328">
      <c r="A328" s="86"/>
      <c r="B328" s="86"/>
      <c r="C328" s="86"/>
      <c r="D328" s="86"/>
    </row>
    <row r="329">
      <c r="A329" s="86"/>
      <c r="B329" s="86"/>
      <c r="C329" s="86"/>
      <c r="D329" s="86"/>
    </row>
    <row r="330">
      <c r="A330" s="86"/>
      <c r="B330" s="86"/>
      <c r="C330" s="86"/>
      <c r="D330" s="86"/>
    </row>
    <row r="331">
      <c r="A331" s="86"/>
      <c r="B331" s="86"/>
      <c r="C331" s="86"/>
      <c r="D331" s="86"/>
    </row>
    <row r="332">
      <c r="A332" s="86"/>
      <c r="B332" s="86"/>
      <c r="C332" s="86"/>
      <c r="D332" s="86"/>
    </row>
    <row r="333">
      <c r="A333" s="86"/>
      <c r="B333" s="86"/>
      <c r="C333" s="86"/>
      <c r="D333" s="86"/>
    </row>
    <row r="334">
      <c r="A334" s="86"/>
      <c r="B334" s="86"/>
      <c r="C334" s="86"/>
      <c r="D334" s="86"/>
    </row>
    <row r="335">
      <c r="A335" s="86"/>
      <c r="B335" s="86"/>
      <c r="C335" s="86"/>
      <c r="D335" s="86"/>
    </row>
    <row r="336">
      <c r="A336" s="86"/>
      <c r="B336" s="86"/>
      <c r="C336" s="86"/>
      <c r="D336" s="86"/>
    </row>
    <row r="337">
      <c r="A337" s="86"/>
      <c r="B337" s="86"/>
      <c r="C337" s="86"/>
      <c r="D337" s="86"/>
    </row>
    <row r="338">
      <c r="A338" s="86"/>
      <c r="B338" s="86"/>
      <c r="C338" s="86"/>
      <c r="D338" s="86"/>
    </row>
    <row r="339">
      <c r="A339" s="86"/>
      <c r="B339" s="86"/>
      <c r="C339" s="86"/>
      <c r="D339" s="86"/>
    </row>
    <row r="340">
      <c r="A340" s="86"/>
      <c r="B340" s="86"/>
      <c r="C340" s="86"/>
      <c r="D340" s="86"/>
    </row>
    <row r="341">
      <c r="A341" s="86"/>
      <c r="B341" s="86"/>
      <c r="C341" s="86"/>
      <c r="D341" s="86"/>
    </row>
    <row r="342">
      <c r="A342" s="86"/>
      <c r="B342" s="86"/>
      <c r="C342" s="86"/>
      <c r="D342" s="86"/>
    </row>
    <row r="343">
      <c r="A343" s="86"/>
      <c r="B343" s="86"/>
      <c r="C343" s="86"/>
      <c r="D343" s="86"/>
    </row>
    <row r="344">
      <c r="A344" s="86"/>
      <c r="B344" s="86"/>
      <c r="C344" s="86"/>
      <c r="D344" s="86"/>
    </row>
    <row r="345">
      <c r="A345" s="86"/>
      <c r="B345" s="86"/>
      <c r="C345" s="86"/>
      <c r="D345" s="86"/>
    </row>
    <row r="346">
      <c r="A346" s="86"/>
      <c r="B346" s="86"/>
      <c r="C346" s="86"/>
      <c r="D346" s="86"/>
    </row>
    <row r="347">
      <c r="A347" s="86"/>
      <c r="B347" s="86"/>
      <c r="C347" s="86"/>
      <c r="D347" s="86"/>
    </row>
    <row r="348">
      <c r="A348" s="86"/>
      <c r="B348" s="86"/>
      <c r="C348" s="86"/>
      <c r="D348" s="86"/>
    </row>
    <row r="349">
      <c r="A349" s="86"/>
      <c r="B349" s="86"/>
      <c r="C349" s="86"/>
      <c r="D349" s="86"/>
    </row>
    <row r="350">
      <c r="A350" s="86"/>
      <c r="B350" s="86"/>
      <c r="C350" s="86"/>
      <c r="D350" s="86"/>
    </row>
    <row r="351">
      <c r="A351" s="86"/>
      <c r="B351" s="86"/>
      <c r="C351" s="86"/>
      <c r="D351" s="86"/>
    </row>
    <row r="352">
      <c r="A352" s="86"/>
      <c r="B352" s="86"/>
      <c r="C352" s="86"/>
      <c r="D352" s="86"/>
    </row>
    <row r="353">
      <c r="A353" s="86"/>
      <c r="B353" s="86"/>
      <c r="C353" s="86"/>
      <c r="D353" s="86"/>
    </row>
    <row r="354">
      <c r="A354" s="86"/>
      <c r="B354" s="86"/>
      <c r="C354" s="86"/>
      <c r="D354" s="86"/>
    </row>
    <row r="355">
      <c r="A355" s="86"/>
      <c r="B355" s="86"/>
      <c r="C355" s="86"/>
      <c r="D355" s="86"/>
    </row>
    <row r="356">
      <c r="A356" s="86"/>
      <c r="B356" s="86"/>
      <c r="C356" s="86"/>
      <c r="D356" s="86"/>
    </row>
    <row r="357">
      <c r="A357" s="86"/>
      <c r="B357" s="86"/>
      <c r="C357" s="86"/>
      <c r="D357" s="86"/>
    </row>
    <row r="358">
      <c r="A358" s="86"/>
      <c r="B358" s="86"/>
      <c r="C358" s="86"/>
      <c r="D358" s="86"/>
    </row>
    <row r="359">
      <c r="A359" s="86"/>
      <c r="B359" s="86"/>
      <c r="C359" s="86"/>
      <c r="D359" s="86"/>
    </row>
    <row r="360">
      <c r="A360" s="86"/>
      <c r="B360" s="86"/>
      <c r="C360" s="86"/>
      <c r="D360" s="86"/>
    </row>
    <row r="361">
      <c r="A361" s="86"/>
      <c r="B361" s="86"/>
      <c r="C361" s="86"/>
      <c r="D361" s="86"/>
    </row>
    <row r="362">
      <c r="A362" s="86"/>
      <c r="B362" s="86"/>
      <c r="C362" s="86"/>
      <c r="D362" s="86"/>
    </row>
    <row r="363">
      <c r="A363" s="86"/>
      <c r="B363" s="86"/>
      <c r="C363" s="86"/>
      <c r="D363" s="86"/>
    </row>
    <row r="364">
      <c r="A364" s="86"/>
      <c r="B364" s="86"/>
      <c r="C364" s="86"/>
      <c r="D364" s="86"/>
    </row>
    <row r="365">
      <c r="A365" s="86"/>
      <c r="B365" s="86"/>
      <c r="C365" s="86"/>
      <c r="D365" s="86"/>
    </row>
    <row r="366">
      <c r="A366" s="86"/>
      <c r="B366" s="86"/>
      <c r="C366" s="86"/>
      <c r="D366" s="86"/>
    </row>
    <row r="367">
      <c r="A367" s="86"/>
      <c r="B367" s="86"/>
      <c r="C367" s="86"/>
      <c r="D367" s="86"/>
    </row>
    <row r="368">
      <c r="A368" s="86"/>
      <c r="B368" s="86"/>
      <c r="C368" s="86"/>
      <c r="D368" s="86"/>
    </row>
    <row r="369">
      <c r="A369" s="86"/>
      <c r="B369" s="86"/>
      <c r="C369" s="86"/>
      <c r="D369" s="86"/>
    </row>
    <row r="370">
      <c r="A370" s="86"/>
      <c r="B370" s="86"/>
      <c r="C370" s="86"/>
      <c r="D370" s="86"/>
    </row>
    <row r="371">
      <c r="A371" s="86"/>
      <c r="B371" s="86"/>
      <c r="C371" s="86"/>
      <c r="D371" s="86"/>
    </row>
    <row r="372">
      <c r="A372" s="86"/>
      <c r="B372" s="86"/>
      <c r="C372" s="86"/>
      <c r="D372" s="86"/>
    </row>
    <row r="373">
      <c r="A373" s="86"/>
      <c r="B373" s="86"/>
      <c r="C373" s="86"/>
      <c r="D373" s="86"/>
    </row>
    <row r="374">
      <c r="A374" s="86"/>
      <c r="B374" s="86"/>
      <c r="C374" s="86"/>
      <c r="D374" s="86"/>
    </row>
    <row r="375">
      <c r="A375" s="86"/>
      <c r="B375" s="86"/>
      <c r="C375" s="86"/>
      <c r="D375" s="86"/>
    </row>
    <row r="376">
      <c r="A376" s="86"/>
      <c r="B376" s="86"/>
      <c r="C376" s="86"/>
      <c r="D376" s="86"/>
    </row>
    <row r="377">
      <c r="A377" s="86"/>
      <c r="B377" s="86"/>
      <c r="C377" s="86"/>
      <c r="D377" s="86"/>
    </row>
    <row r="378">
      <c r="A378" s="86"/>
      <c r="B378" s="86"/>
      <c r="C378" s="86"/>
      <c r="D378" s="86"/>
    </row>
    <row r="379">
      <c r="A379" s="86"/>
      <c r="B379" s="86"/>
      <c r="C379" s="86"/>
      <c r="D379" s="86"/>
    </row>
    <row r="380">
      <c r="A380" s="86"/>
      <c r="B380" s="86"/>
      <c r="C380" s="86"/>
      <c r="D380" s="86"/>
    </row>
    <row r="381">
      <c r="A381" s="86"/>
      <c r="B381" s="86"/>
      <c r="C381" s="86"/>
      <c r="D381" s="86"/>
    </row>
    <row r="382">
      <c r="A382" s="86"/>
      <c r="B382" s="86"/>
      <c r="C382" s="86"/>
      <c r="D382" s="86"/>
    </row>
    <row r="383">
      <c r="A383" s="86"/>
      <c r="B383" s="86"/>
      <c r="C383" s="86"/>
      <c r="D383" s="86"/>
    </row>
    <row r="384">
      <c r="A384" s="86"/>
      <c r="B384" s="86"/>
      <c r="C384" s="86"/>
      <c r="D384" s="86"/>
    </row>
    <row r="385">
      <c r="A385" s="86"/>
      <c r="B385" s="86"/>
      <c r="C385" s="86"/>
      <c r="D385" s="86"/>
    </row>
    <row r="386">
      <c r="A386" s="86"/>
      <c r="B386" s="86"/>
      <c r="C386" s="86"/>
      <c r="D386" s="86"/>
    </row>
    <row r="387">
      <c r="A387" s="86"/>
      <c r="B387" s="86"/>
      <c r="C387" s="86"/>
      <c r="D387" s="86"/>
    </row>
    <row r="388">
      <c r="A388" s="86"/>
      <c r="B388" s="86"/>
      <c r="C388" s="86"/>
      <c r="D388" s="86"/>
    </row>
    <row r="389">
      <c r="A389" s="86"/>
      <c r="B389" s="86"/>
      <c r="C389" s="86"/>
      <c r="D389" s="86"/>
    </row>
    <row r="390">
      <c r="A390" s="86"/>
      <c r="B390" s="86"/>
      <c r="C390" s="86"/>
      <c r="D390" s="86"/>
    </row>
    <row r="391">
      <c r="A391" s="86"/>
      <c r="B391" s="86"/>
      <c r="C391" s="86"/>
      <c r="D391" s="86"/>
    </row>
    <row r="392">
      <c r="A392" s="86"/>
      <c r="B392" s="86"/>
      <c r="C392" s="86"/>
      <c r="D392" s="86"/>
    </row>
    <row r="393">
      <c r="A393" s="86"/>
      <c r="B393" s="86"/>
      <c r="C393" s="86"/>
      <c r="D393" s="86"/>
    </row>
    <row r="394">
      <c r="A394" s="86"/>
      <c r="B394" s="86"/>
      <c r="C394" s="86"/>
      <c r="D394" s="86"/>
    </row>
    <row r="395">
      <c r="A395" s="86"/>
      <c r="B395" s="86"/>
      <c r="C395" s="86"/>
      <c r="D395" s="86"/>
    </row>
    <row r="396">
      <c r="A396" s="86"/>
      <c r="B396" s="86"/>
      <c r="C396" s="86"/>
      <c r="D396" s="86"/>
    </row>
    <row r="397">
      <c r="A397" s="86"/>
      <c r="B397" s="86"/>
      <c r="C397" s="86"/>
      <c r="D397" s="86"/>
    </row>
    <row r="398">
      <c r="A398" s="86"/>
      <c r="B398" s="86"/>
      <c r="C398" s="86"/>
      <c r="D398" s="86"/>
    </row>
    <row r="399">
      <c r="A399" s="86"/>
      <c r="B399" s="86"/>
      <c r="C399" s="86"/>
      <c r="D399" s="86"/>
    </row>
    <row r="400">
      <c r="A400" s="86"/>
      <c r="B400" s="86"/>
      <c r="C400" s="86"/>
      <c r="D400" s="86"/>
    </row>
    <row r="401">
      <c r="A401" s="86"/>
      <c r="B401" s="86"/>
      <c r="C401" s="86"/>
      <c r="D401" s="86"/>
    </row>
    <row r="402">
      <c r="A402" s="86"/>
      <c r="B402" s="86"/>
      <c r="C402" s="86"/>
      <c r="D402" s="86"/>
    </row>
    <row r="403">
      <c r="A403" s="86"/>
      <c r="B403" s="86"/>
      <c r="C403" s="86"/>
      <c r="D403" s="86"/>
    </row>
    <row r="404">
      <c r="A404" s="86"/>
      <c r="B404" s="86"/>
      <c r="C404" s="86"/>
      <c r="D404" s="86"/>
    </row>
    <row r="405">
      <c r="A405" s="86"/>
      <c r="B405" s="86"/>
      <c r="C405" s="86"/>
      <c r="D405" s="86"/>
    </row>
    <row r="406">
      <c r="A406" s="86"/>
      <c r="B406" s="86"/>
      <c r="C406" s="86"/>
      <c r="D406" s="86"/>
    </row>
    <row r="407">
      <c r="A407" s="86"/>
      <c r="B407" s="86"/>
      <c r="C407" s="86"/>
      <c r="D407" s="86"/>
    </row>
    <row r="408">
      <c r="A408" s="86"/>
      <c r="B408" s="86"/>
      <c r="C408" s="86"/>
      <c r="D408" s="86"/>
    </row>
    <row r="409">
      <c r="A409" s="86"/>
      <c r="B409" s="86"/>
      <c r="C409" s="86"/>
      <c r="D409" s="86"/>
    </row>
    <row r="410">
      <c r="A410" s="86"/>
      <c r="B410" s="86"/>
      <c r="C410" s="86"/>
      <c r="D410" s="86"/>
    </row>
    <row r="411">
      <c r="A411" s="86"/>
      <c r="B411" s="86"/>
      <c r="C411" s="86"/>
      <c r="D411" s="86"/>
    </row>
    <row r="412">
      <c r="A412" s="86"/>
      <c r="B412" s="86"/>
      <c r="C412" s="86"/>
      <c r="D412" s="86"/>
    </row>
    <row r="413">
      <c r="A413" s="86"/>
      <c r="B413" s="86"/>
      <c r="C413" s="86"/>
      <c r="D413" s="86"/>
    </row>
    <row r="414">
      <c r="A414" s="86"/>
      <c r="B414" s="86"/>
      <c r="C414" s="86"/>
      <c r="D414" s="86"/>
    </row>
    <row r="415">
      <c r="A415" s="86"/>
      <c r="B415" s="86"/>
      <c r="C415" s="86"/>
      <c r="D415" s="86"/>
    </row>
    <row r="416">
      <c r="A416" s="86"/>
      <c r="B416" s="86"/>
      <c r="C416" s="86"/>
      <c r="D416" s="86"/>
    </row>
    <row r="417">
      <c r="A417" s="86"/>
      <c r="B417" s="86"/>
      <c r="C417" s="86"/>
      <c r="D417" s="86"/>
    </row>
    <row r="418">
      <c r="A418" s="86"/>
      <c r="B418" s="86"/>
      <c r="C418" s="86"/>
      <c r="D418" s="86"/>
    </row>
    <row r="419">
      <c r="A419" s="86"/>
      <c r="B419" s="86"/>
      <c r="C419" s="86"/>
      <c r="D419" s="86"/>
    </row>
    <row r="420">
      <c r="A420" s="86"/>
      <c r="B420" s="86"/>
      <c r="C420" s="86"/>
      <c r="D420" s="86"/>
    </row>
    <row r="421">
      <c r="A421" s="86"/>
      <c r="B421" s="86"/>
      <c r="C421" s="86"/>
      <c r="D421" s="86"/>
    </row>
    <row r="422">
      <c r="A422" s="86"/>
      <c r="B422" s="86"/>
      <c r="C422" s="86"/>
      <c r="D422" s="86"/>
    </row>
    <row r="423">
      <c r="A423" s="86"/>
      <c r="B423" s="86"/>
      <c r="C423" s="86"/>
      <c r="D423" s="86"/>
    </row>
    <row r="424">
      <c r="A424" s="86"/>
      <c r="B424" s="86"/>
      <c r="C424" s="86"/>
      <c r="D424" s="86"/>
    </row>
    <row r="425">
      <c r="A425" s="86"/>
      <c r="B425" s="86"/>
      <c r="C425" s="86"/>
      <c r="D425" s="86"/>
    </row>
    <row r="426">
      <c r="A426" s="86"/>
      <c r="B426" s="86"/>
      <c r="C426" s="86"/>
      <c r="D426" s="86"/>
    </row>
    <row r="427">
      <c r="A427" s="86"/>
      <c r="B427" s="86"/>
      <c r="C427" s="86"/>
      <c r="D427" s="86"/>
    </row>
    <row r="428">
      <c r="A428" s="86"/>
      <c r="B428" s="86"/>
      <c r="C428" s="86"/>
      <c r="D428" s="86"/>
    </row>
    <row r="429">
      <c r="A429" s="86"/>
      <c r="B429" s="86"/>
      <c r="C429" s="86"/>
      <c r="D429" s="86"/>
    </row>
    <row r="430">
      <c r="A430" s="86"/>
      <c r="B430" s="86"/>
      <c r="C430" s="86"/>
      <c r="D430" s="86"/>
    </row>
    <row r="431">
      <c r="A431" s="86"/>
      <c r="B431" s="86"/>
      <c r="C431" s="86"/>
      <c r="D431" s="86"/>
    </row>
    <row r="432">
      <c r="A432" s="86"/>
      <c r="B432" s="86"/>
      <c r="C432" s="86"/>
      <c r="D432" s="86"/>
    </row>
    <row r="433">
      <c r="A433" s="86"/>
      <c r="B433" s="86"/>
      <c r="C433" s="86"/>
      <c r="D433" s="86"/>
    </row>
    <row r="434">
      <c r="A434" s="86"/>
      <c r="B434" s="86"/>
      <c r="C434" s="86"/>
      <c r="D434" s="86"/>
    </row>
    <row r="435">
      <c r="A435" s="86"/>
      <c r="B435" s="86"/>
      <c r="C435" s="86"/>
      <c r="D435" s="86"/>
    </row>
    <row r="436">
      <c r="A436" s="86"/>
      <c r="B436" s="86"/>
      <c r="C436" s="86"/>
      <c r="D436" s="86"/>
    </row>
    <row r="437">
      <c r="A437" s="86"/>
      <c r="B437" s="86"/>
      <c r="C437" s="86"/>
      <c r="D437" s="86"/>
    </row>
    <row r="438">
      <c r="A438" s="86"/>
      <c r="B438" s="86"/>
      <c r="C438" s="86"/>
      <c r="D438" s="86"/>
    </row>
    <row r="439">
      <c r="A439" s="86"/>
      <c r="B439" s="86"/>
      <c r="C439" s="86"/>
      <c r="D439" s="86"/>
    </row>
    <row r="440">
      <c r="A440" s="86"/>
      <c r="B440" s="86"/>
      <c r="C440" s="86"/>
      <c r="D440" s="86"/>
    </row>
    <row r="441">
      <c r="A441" s="86"/>
      <c r="B441" s="86"/>
      <c r="C441" s="86"/>
      <c r="D441" s="86"/>
    </row>
    <row r="442">
      <c r="A442" s="86"/>
      <c r="B442" s="86"/>
      <c r="C442" s="86"/>
      <c r="D442" s="86"/>
    </row>
    <row r="443">
      <c r="A443" s="86"/>
      <c r="B443" s="86"/>
      <c r="C443" s="86"/>
      <c r="D443" s="86"/>
    </row>
    <row r="444">
      <c r="A444" s="86"/>
      <c r="B444" s="86"/>
      <c r="C444" s="86"/>
      <c r="D444" s="86"/>
    </row>
    <row r="445">
      <c r="A445" s="86"/>
      <c r="B445" s="86"/>
      <c r="C445" s="86"/>
      <c r="D445" s="86"/>
    </row>
    <row r="446">
      <c r="A446" s="86"/>
      <c r="B446" s="86"/>
      <c r="C446" s="86"/>
      <c r="D446" s="86"/>
    </row>
    <row r="447">
      <c r="A447" s="86"/>
      <c r="B447" s="86"/>
      <c r="C447" s="86"/>
      <c r="D447" s="86"/>
    </row>
    <row r="448">
      <c r="A448" s="86"/>
      <c r="B448" s="86"/>
      <c r="C448" s="86"/>
      <c r="D448" s="86"/>
    </row>
    <row r="449">
      <c r="A449" s="86"/>
      <c r="B449" s="86"/>
      <c r="C449" s="86"/>
      <c r="D449" s="86"/>
    </row>
    <row r="450">
      <c r="A450" s="86"/>
      <c r="B450" s="86"/>
      <c r="C450" s="86"/>
      <c r="D450" s="86"/>
    </row>
    <row r="451">
      <c r="A451" s="86"/>
      <c r="B451" s="86"/>
      <c r="C451" s="86"/>
      <c r="D451" s="86"/>
    </row>
    <row r="452">
      <c r="A452" s="86"/>
      <c r="B452" s="86"/>
      <c r="C452" s="86"/>
      <c r="D452" s="86"/>
    </row>
    <row r="453">
      <c r="A453" s="86"/>
      <c r="B453" s="86"/>
      <c r="C453" s="86"/>
      <c r="D453" s="86"/>
    </row>
    <row r="454">
      <c r="A454" s="86"/>
      <c r="B454" s="86"/>
      <c r="C454" s="86"/>
      <c r="D454" s="86"/>
    </row>
    <row r="455">
      <c r="A455" s="86"/>
      <c r="B455" s="86"/>
      <c r="C455" s="86"/>
      <c r="D455" s="86"/>
    </row>
    <row r="456">
      <c r="A456" s="86"/>
      <c r="B456" s="86"/>
      <c r="C456" s="86"/>
      <c r="D456" s="86"/>
    </row>
    <row r="457">
      <c r="A457" s="86"/>
      <c r="B457" s="86"/>
      <c r="C457" s="86"/>
      <c r="D457" s="86"/>
    </row>
    <row r="458">
      <c r="A458" s="86"/>
      <c r="B458" s="86"/>
      <c r="C458" s="86"/>
      <c r="D458" s="86"/>
    </row>
    <row r="459">
      <c r="A459" s="86"/>
      <c r="B459" s="86"/>
      <c r="C459" s="86"/>
      <c r="D459" s="86"/>
    </row>
    <row r="460">
      <c r="A460" s="86"/>
      <c r="B460" s="86"/>
      <c r="C460" s="86"/>
      <c r="D460" s="86"/>
    </row>
    <row r="461">
      <c r="A461" s="86"/>
      <c r="B461" s="86"/>
      <c r="C461" s="86"/>
      <c r="D461" s="86"/>
    </row>
    <row r="462">
      <c r="A462" s="86"/>
      <c r="B462" s="86"/>
      <c r="C462" s="86"/>
      <c r="D462" s="86"/>
    </row>
    <row r="463">
      <c r="A463" s="86"/>
      <c r="B463" s="86"/>
      <c r="C463" s="86"/>
      <c r="D463" s="86"/>
    </row>
    <row r="464">
      <c r="A464" s="86"/>
      <c r="B464" s="86"/>
      <c r="C464" s="86"/>
      <c r="D464" s="86"/>
    </row>
    <row r="465">
      <c r="A465" s="86"/>
      <c r="B465" s="86"/>
      <c r="C465" s="86"/>
      <c r="D465" s="86"/>
    </row>
    <row r="466">
      <c r="A466" s="86"/>
      <c r="B466" s="86"/>
      <c r="C466" s="86"/>
      <c r="D466" s="86"/>
    </row>
    <row r="467">
      <c r="A467" s="86"/>
      <c r="B467" s="86"/>
      <c r="C467" s="86"/>
      <c r="D467" s="86"/>
    </row>
    <row r="468">
      <c r="A468" s="86"/>
      <c r="B468" s="86"/>
      <c r="C468" s="86"/>
      <c r="D468" s="86"/>
    </row>
    <row r="469">
      <c r="A469" s="86"/>
      <c r="B469" s="86"/>
      <c r="C469" s="86"/>
      <c r="D469" s="86"/>
    </row>
    <row r="470">
      <c r="A470" s="86"/>
      <c r="B470" s="86"/>
      <c r="C470" s="86"/>
      <c r="D470" s="86"/>
    </row>
    <row r="471">
      <c r="A471" s="86"/>
      <c r="B471" s="86"/>
      <c r="C471" s="86"/>
      <c r="D471" s="86"/>
    </row>
    <row r="472">
      <c r="A472" s="86"/>
      <c r="B472" s="86"/>
      <c r="C472" s="86"/>
      <c r="D472" s="86"/>
    </row>
    <row r="473">
      <c r="A473" s="86"/>
      <c r="B473" s="86"/>
      <c r="C473" s="86"/>
      <c r="D473" s="86"/>
    </row>
    <row r="474">
      <c r="A474" s="86"/>
      <c r="B474" s="86"/>
      <c r="C474" s="86"/>
      <c r="D474" s="86"/>
    </row>
    <row r="475">
      <c r="A475" s="86"/>
      <c r="B475" s="86"/>
      <c r="C475" s="86"/>
      <c r="D475" s="86"/>
    </row>
    <row r="476">
      <c r="A476" s="86"/>
      <c r="B476" s="86"/>
      <c r="C476" s="86"/>
      <c r="D476" s="86"/>
    </row>
    <row r="477">
      <c r="A477" s="86"/>
      <c r="B477" s="86"/>
      <c r="C477" s="86"/>
      <c r="D477" s="86"/>
    </row>
    <row r="478">
      <c r="A478" s="86"/>
      <c r="B478" s="86"/>
      <c r="C478" s="86"/>
      <c r="D478" s="86"/>
    </row>
    <row r="479">
      <c r="A479" s="86"/>
      <c r="B479" s="86"/>
      <c r="C479" s="86"/>
      <c r="D479" s="86"/>
    </row>
    <row r="480">
      <c r="A480" s="86"/>
      <c r="B480" s="86"/>
      <c r="C480" s="86"/>
      <c r="D480" s="86"/>
    </row>
    <row r="481">
      <c r="A481" s="86"/>
      <c r="B481" s="86"/>
      <c r="C481" s="86"/>
      <c r="D481" s="86"/>
    </row>
    <row r="482">
      <c r="A482" s="86"/>
      <c r="B482" s="86"/>
      <c r="C482" s="86"/>
      <c r="D482" s="86"/>
    </row>
    <row r="483">
      <c r="A483" s="86"/>
      <c r="B483" s="86"/>
      <c r="C483" s="86"/>
      <c r="D483" s="86"/>
    </row>
    <row r="484">
      <c r="A484" s="86"/>
      <c r="B484" s="86"/>
      <c r="C484" s="86"/>
      <c r="D484" s="86"/>
    </row>
    <row r="485">
      <c r="A485" s="86"/>
      <c r="B485" s="86"/>
      <c r="C485" s="86"/>
      <c r="D485" s="86"/>
    </row>
    <row r="486">
      <c r="A486" s="86"/>
      <c r="B486" s="86"/>
      <c r="C486" s="86"/>
      <c r="D486" s="86"/>
    </row>
    <row r="487">
      <c r="A487" s="86"/>
      <c r="B487" s="86"/>
      <c r="C487" s="86"/>
      <c r="D487" s="86"/>
    </row>
    <row r="488">
      <c r="A488" s="86"/>
      <c r="B488" s="86"/>
      <c r="C488" s="86"/>
      <c r="D488" s="86"/>
    </row>
    <row r="489">
      <c r="A489" s="86"/>
      <c r="B489" s="86"/>
      <c r="C489" s="86"/>
      <c r="D489" s="86"/>
    </row>
    <row r="490">
      <c r="A490" s="86"/>
      <c r="B490" s="86"/>
      <c r="C490" s="86"/>
      <c r="D490" s="86"/>
    </row>
    <row r="491">
      <c r="A491" s="86"/>
      <c r="B491" s="86"/>
      <c r="C491" s="86"/>
      <c r="D491" s="86"/>
    </row>
    <row r="492">
      <c r="A492" s="86"/>
      <c r="B492" s="86"/>
      <c r="C492" s="86"/>
      <c r="D492" s="86"/>
    </row>
    <row r="493">
      <c r="A493" s="86"/>
      <c r="B493" s="86"/>
      <c r="C493" s="86"/>
      <c r="D493" s="86"/>
    </row>
    <row r="494">
      <c r="A494" s="86"/>
      <c r="B494" s="86"/>
      <c r="C494" s="86"/>
      <c r="D494" s="86"/>
    </row>
    <row r="495">
      <c r="A495" s="86"/>
      <c r="B495" s="86"/>
      <c r="C495" s="86"/>
      <c r="D495" s="86"/>
    </row>
    <row r="496">
      <c r="A496" s="86"/>
      <c r="B496" s="86"/>
      <c r="C496" s="86"/>
      <c r="D496" s="86"/>
    </row>
    <row r="497">
      <c r="A497" s="86"/>
      <c r="B497" s="86"/>
      <c r="C497" s="86"/>
      <c r="D497" s="86"/>
    </row>
    <row r="498">
      <c r="A498" s="86"/>
      <c r="B498" s="86"/>
      <c r="C498" s="86"/>
      <c r="D498" s="86"/>
    </row>
    <row r="499">
      <c r="A499" s="86"/>
      <c r="B499" s="86"/>
      <c r="C499" s="86"/>
      <c r="D499" s="86"/>
    </row>
    <row r="500">
      <c r="A500" s="86"/>
      <c r="B500" s="86"/>
      <c r="C500" s="86"/>
      <c r="D500" s="86"/>
    </row>
    <row r="501">
      <c r="A501" s="86"/>
      <c r="B501" s="86"/>
      <c r="C501" s="86"/>
      <c r="D501" s="86"/>
    </row>
    <row r="502">
      <c r="A502" s="86"/>
      <c r="B502" s="86"/>
      <c r="C502" s="86"/>
      <c r="D502" s="86"/>
    </row>
    <row r="503">
      <c r="A503" s="86"/>
      <c r="B503" s="86"/>
      <c r="C503" s="86"/>
      <c r="D503" s="86"/>
    </row>
    <row r="504">
      <c r="A504" s="86"/>
      <c r="B504" s="86"/>
      <c r="C504" s="86"/>
      <c r="D504" s="86"/>
    </row>
    <row r="505">
      <c r="A505" s="86"/>
      <c r="B505" s="86"/>
      <c r="C505" s="86"/>
      <c r="D505" s="86"/>
    </row>
    <row r="506">
      <c r="A506" s="86"/>
      <c r="B506" s="86"/>
      <c r="C506" s="86"/>
      <c r="D506" s="86"/>
    </row>
    <row r="507">
      <c r="A507" s="86"/>
      <c r="B507" s="86"/>
      <c r="C507" s="86"/>
      <c r="D507" s="86"/>
    </row>
    <row r="508">
      <c r="A508" s="86"/>
      <c r="B508" s="86"/>
      <c r="C508" s="86"/>
      <c r="D508" s="86"/>
    </row>
    <row r="509">
      <c r="A509" s="86"/>
      <c r="B509" s="86"/>
      <c r="C509" s="86"/>
      <c r="D509" s="86"/>
    </row>
    <row r="510">
      <c r="A510" s="86"/>
      <c r="B510" s="86"/>
      <c r="C510" s="86"/>
      <c r="D510" s="86"/>
    </row>
    <row r="511">
      <c r="A511" s="86"/>
      <c r="B511" s="86"/>
      <c r="C511" s="86"/>
      <c r="D511" s="86"/>
    </row>
    <row r="512">
      <c r="A512" s="86"/>
      <c r="B512" s="86"/>
      <c r="C512" s="86"/>
      <c r="D512" s="86"/>
    </row>
    <row r="513">
      <c r="A513" s="86"/>
      <c r="B513" s="86"/>
      <c r="C513" s="86"/>
      <c r="D513" s="86"/>
    </row>
    <row r="514">
      <c r="A514" s="86"/>
      <c r="B514" s="86"/>
      <c r="C514" s="86"/>
      <c r="D514" s="86"/>
    </row>
    <row r="515">
      <c r="A515" s="86"/>
      <c r="B515" s="86"/>
      <c r="C515" s="86"/>
      <c r="D515" s="86"/>
    </row>
    <row r="516">
      <c r="A516" s="86"/>
      <c r="B516" s="86"/>
      <c r="C516" s="86"/>
      <c r="D516" s="86"/>
    </row>
    <row r="517">
      <c r="A517" s="86"/>
      <c r="B517" s="86"/>
      <c r="C517" s="86"/>
      <c r="D517" s="86"/>
    </row>
    <row r="518">
      <c r="A518" s="86"/>
      <c r="B518" s="86"/>
      <c r="C518" s="86"/>
      <c r="D518" s="86"/>
    </row>
    <row r="519">
      <c r="A519" s="86"/>
      <c r="B519" s="86"/>
      <c r="C519" s="86"/>
      <c r="D519" s="86"/>
    </row>
    <row r="520">
      <c r="A520" s="86"/>
      <c r="B520" s="86"/>
      <c r="C520" s="86"/>
      <c r="D520" s="86"/>
    </row>
    <row r="521">
      <c r="A521" s="86"/>
      <c r="B521" s="86"/>
      <c r="C521" s="86"/>
      <c r="D521" s="86"/>
    </row>
    <row r="522">
      <c r="A522" s="86"/>
      <c r="B522" s="86"/>
      <c r="C522" s="86"/>
      <c r="D522" s="86"/>
    </row>
    <row r="523">
      <c r="A523" s="86"/>
      <c r="B523" s="86"/>
      <c r="C523" s="86"/>
      <c r="D523" s="86"/>
    </row>
    <row r="524">
      <c r="A524" s="86"/>
      <c r="B524" s="86"/>
      <c r="C524" s="86"/>
      <c r="D524" s="86"/>
    </row>
    <row r="525">
      <c r="A525" s="86"/>
      <c r="B525" s="86"/>
      <c r="C525" s="86"/>
      <c r="D525" s="86"/>
    </row>
    <row r="526">
      <c r="A526" s="86"/>
      <c r="B526" s="86"/>
      <c r="C526" s="86"/>
      <c r="D526" s="86"/>
    </row>
    <row r="527">
      <c r="A527" s="86"/>
      <c r="B527" s="86"/>
      <c r="C527" s="86"/>
      <c r="D527" s="86"/>
    </row>
    <row r="528">
      <c r="A528" s="86"/>
      <c r="B528" s="86"/>
      <c r="C528" s="86"/>
      <c r="D528" s="86"/>
    </row>
    <row r="529">
      <c r="A529" s="86"/>
      <c r="B529" s="86"/>
      <c r="C529" s="86"/>
      <c r="D529" s="86"/>
    </row>
    <row r="530">
      <c r="A530" s="86"/>
      <c r="B530" s="86"/>
      <c r="C530" s="86"/>
      <c r="D530" s="86"/>
    </row>
    <row r="531">
      <c r="A531" s="86"/>
      <c r="B531" s="86"/>
      <c r="C531" s="86"/>
      <c r="D531" s="86"/>
    </row>
    <row r="532">
      <c r="A532" s="86"/>
      <c r="B532" s="86"/>
      <c r="C532" s="86"/>
      <c r="D532" s="86"/>
    </row>
    <row r="533">
      <c r="A533" s="86"/>
      <c r="B533" s="86"/>
      <c r="C533" s="86"/>
      <c r="D533" s="86"/>
    </row>
    <row r="534">
      <c r="A534" s="86"/>
      <c r="B534" s="86"/>
      <c r="C534" s="86"/>
      <c r="D534" s="86"/>
    </row>
    <row r="535">
      <c r="A535" s="86"/>
      <c r="B535" s="86"/>
      <c r="C535" s="86"/>
      <c r="D535" s="86"/>
    </row>
    <row r="536">
      <c r="A536" s="86"/>
      <c r="B536" s="86"/>
      <c r="C536" s="86"/>
      <c r="D536" s="86"/>
    </row>
    <row r="537">
      <c r="A537" s="86"/>
      <c r="B537" s="86"/>
      <c r="C537" s="86"/>
      <c r="D537" s="86"/>
    </row>
    <row r="538">
      <c r="A538" s="86"/>
      <c r="B538" s="86"/>
      <c r="C538" s="86"/>
      <c r="D538" s="86"/>
    </row>
    <row r="539">
      <c r="A539" s="86"/>
      <c r="B539" s="86"/>
      <c r="C539" s="86"/>
      <c r="D539" s="86"/>
    </row>
    <row r="540">
      <c r="A540" s="86"/>
      <c r="B540" s="86"/>
      <c r="C540" s="86"/>
      <c r="D540" s="86"/>
    </row>
    <row r="541">
      <c r="A541" s="86"/>
      <c r="B541" s="86"/>
      <c r="C541" s="86"/>
      <c r="D541" s="86"/>
    </row>
    <row r="542">
      <c r="A542" s="86"/>
      <c r="B542" s="86"/>
      <c r="C542" s="86"/>
      <c r="D542" s="86"/>
    </row>
    <row r="543">
      <c r="A543" s="86"/>
      <c r="B543" s="86"/>
      <c r="C543" s="86"/>
      <c r="D543" s="86"/>
    </row>
    <row r="544">
      <c r="A544" s="86"/>
      <c r="B544" s="86"/>
      <c r="C544" s="86"/>
      <c r="D544" s="86"/>
    </row>
    <row r="545">
      <c r="A545" s="86"/>
      <c r="B545" s="86"/>
      <c r="C545" s="86"/>
      <c r="D545" s="86"/>
    </row>
    <row r="546">
      <c r="A546" s="86"/>
      <c r="B546" s="86"/>
      <c r="C546" s="86"/>
      <c r="D546" s="86"/>
    </row>
    <row r="547">
      <c r="A547" s="86"/>
      <c r="B547" s="86"/>
      <c r="C547" s="86"/>
      <c r="D547" s="86"/>
    </row>
    <row r="548">
      <c r="A548" s="86"/>
      <c r="B548" s="86"/>
      <c r="C548" s="86"/>
      <c r="D548" s="86"/>
    </row>
    <row r="549">
      <c r="A549" s="86"/>
      <c r="B549" s="86"/>
      <c r="C549" s="86"/>
      <c r="D549" s="86"/>
    </row>
    <row r="550">
      <c r="A550" s="86"/>
      <c r="B550" s="86"/>
      <c r="C550" s="86"/>
      <c r="D550" s="86"/>
    </row>
    <row r="551">
      <c r="A551" s="86"/>
      <c r="B551" s="86"/>
      <c r="C551" s="86"/>
      <c r="D551" s="86"/>
    </row>
    <row r="552">
      <c r="A552" s="86"/>
      <c r="B552" s="86"/>
      <c r="C552" s="86"/>
      <c r="D552" s="86"/>
    </row>
    <row r="553">
      <c r="A553" s="86"/>
      <c r="B553" s="86"/>
      <c r="C553" s="86"/>
      <c r="D553" s="86"/>
    </row>
    <row r="554">
      <c r="A554" s="86"/>
      <c r="B554" s="86"/>
      <c r="C554" s="86"/>
      <c r="D554" s="86"/>
    </row>
    <row r="555">
      <c r="A555" s="86"/>
      <c r="B555" s="86"/>
      <c r="C555" s="86"/>
      <c r="D555" s="86"/>
    </row>
    <row r="556">
      <c r="A556" s="86"/>
      <c r="B556" s="86"/>
      <c r="C556" s="86"/>
      <c r="D556" s="86"/>
    </row>
    <row r="557">
      <c r="A557" s="86"/>
      <c r="B557" s="86"/>
      <c r="C557" s="86"/>
      <c r="D557" s="86"/>
    </row>
    <row r="558">
      <c r="A558" s="86"/>
      <c r="B558" s="86"/>
      <c r="C558" s="86"/>
      <c r="D558" s="86"/>
    </row>
    <row r="559">
      <c r="A559" s="86"/>
      <c r="B559" s="86"/>
      <c r="C559" s="86"/>
      <c r="D559" s="86"/>
    </row>
    <row r="560">
      <c r="A560" s="86"/>
      <c r="B560" s="86"/>
      <c r="C560" s="86"/>
      <c r="D560" s="86"/>
    </row>
    <row r="561">
      <c r="A561" s="86"/>
      <c r="B561" s="86"/>
      <c r="C561" s="86"/>
      <c r="D561" s="86"/>
    </row>
    <row r="562">
      <c r="A562" s="86"/>
      <c r="B562" s="86"/>
      <c r="C562" s="86"/>
      <c r="D562" s="86"/>
    </row>
    <row r="563">
      <c r="A563" s="86"/>
      <c r="B563" s="86"/>
      <c r="C563" s="86"/>
      <c r="D563" s="86"/>
    </row>
    <row r="564">
      <c r="A564" s="86"/>
      <c r="B564" s="86"/>
      <c r="C564" s="86"/>
      <c r="D564" s="86"/>
    </row>
    <row r="565">
      <c r="A565" s="86"/>
      <c r="B565" s="86"/>
      <c r="C565" s="86"/>
      <c r="D565" s="86"/>
    </row>
    <row r="566">
      <c r="A566" s="86"/>
      <c r="B566" s="86"/>
      <c r="C566" s="86"/>
      <c r="D566" s="86"/>
    </row>
    <row r="567">
      <c r="A567" s="86"/>
      <c r="B567" s="86"/>
      <c r="C567" s="86"/>
      <c r="D567" s="86"/>
    </row>
    <row r="568">
      <c r="A568" s="86"/>
      <c r="B568" s="86"/>
      <c r="C568" s="86"/>
      <c r="D568" s="86"/>
    </row>
    <row r="569">
      <c r="A569" s="86"/>
      <c r="B569" s="86"/>
      <c r="C569" s="86"/>
      <c r="D569" s="86"/>
    </row>
    <row r="570">
      <c r="A570" s="86"/>
      <c r="B570" s="86"/>
      <c r="C570" s="86"/>
      <c r="D570" s="86"/>
    </row>
    <row r="571">
      <c r="A571" s="86"/>
      <c r="B571" s="86"/>
      <c r="C571" s="86"/>
      <c r="D571" s="86"/>
    </row>
    <row r="572">
      <c r="A572" s="86"/>
      <c r="B572" s="86"/>
      <c r="C572" s="86"/>
      <c r="D572" s="86"/>
    </row>
    <row r="573">
      <c r="A573" s="86"/>
      <c r="B573" s="86"/>
      <c r="C573" s="86"/>
      <c r="D573" s="86"/>
    </row>
    <row r="574">
      <c r="A574" s="86"/>
      <c r="B574" s="86"/>
      <c r="C574" s="86"/>
      <c r="D574" s="86"/>
    </row>
    <row r="575">
      <c r="A575" s="86"/>
      <c r="B575" s="86"/>
      <c r="C575" s="86"/>
      <c r="D575" s="86"/>
    </row>
    <row r="576">
      <c r="A576" s="86"/>
      <c r="B576" s="86"/>
      <c r="C576" s="86"/>
      <c r="D576" s="86"/>
    </row>
    <row r="577">
      <c r="A577" s="86"/>
      <c r="B577" s="86"/>
      <c r="C577" s="86"/>
      <c r="D577" s="86"/>
    </row>
    <row r="578">
      <c r="A578" s="86"/>
      <c r="B578" s="86"/>
      <c r="C578" s="86"/>
      <c r="D578" s="86"/>
    </row>
    <row r="579">
      <c r="A579" s="86"/>
      <c r="B579" s="86"/>
      <c r="C579" s="86"/>
      <c r="D579" s="86"/>
    </row>
    <row r="580">
      <c r="A580" s="86"/>
      <c r="B580" s="86"/>
      <c r="C580" s="86"/>
      <c r="D580" s="86"/>
    </row>
    <row r="581">
      <c r="A581" s="86"/>
      <c r="B581" s="86"/>
      <c r="C581" s="86"/>
      <c r="D581" s="86"/>
    </row>
    <row r="582">
      <c r="A582" s="86"/>
      <c r="B582" s="86"/>
      <c r="C582" s="86"/>
      <c r="D582" s="86"/>
    </row>
    <row r="583">
      <c r="A583" s="86"/>
      <c r="B583" s="86"/>
      <c r="C583" s="86"/>
      <c r="D583" s="86"/>
    </row>
    <row r="584">
      <c r="A584" s="86"/>
      <c r="B584" s="86"/>
      <c r="C584" s="86"/>
      <c r="D584" s="86"/>
    </row>
    <row r="585">
      <c r="A585" s="86"/>
      <c r="B585" s="86"/>
      <c r="C585" s="86"/>
      <c r="D585" s="86"/>
    </row>
    <row r="586">
      <c r="A586" s="86"/>
      <c r="B586" s="86"/>
      <c r="C586" s="86"/>
      <c r="D586" s="86"/>
    </row>
    <row r="587">
      <c r="A587" s="86"/>
      <c r="B587" s="86"/>
      <c r="C587" s="86"/>
      <c r="D587" s="86"/>
    </row>
    <row r="588">
      <c r="A588" s="86"/>
      <c r="B588" s="86"/>
      <c r="C588" s="86"/>
      <c r="D588" s="86"/>
    </row>
    <row r="589">
      <c r="A589" s="86"/>
      <c r="B589" s="86"/>
      <c r="C589" s="86"/>
      <c r="D589" s="86"/>
    </row>
    <row r="590">
      <c r="A590" s="86"/>
      <c r="B590" s="86"/>
      <c r="C590" s="86"/>
      <c r="D590" s="86"/>
    </row>
    <row r="591">
      <c r="A591" s="86"/>
      <c r="B591" s="86"/>
      <c r="C591" s="86"/>
      <c r="D591" s="86"/>
    </row>
    <row r="592">
      <c r="A592" s="86"/>
      <c r="B592" s="86"/>
      <c r="C592" s="86"/>
      <c r="D592" s="86"/>
    </row>
    <row r="593">
      <c r="A593" s="86"/>
      <c r="B593" s="86"/>
      <c r="C593" s="86"/>
      <c r="D593" s="86"/>
    </row>
    <row r="594">
      <c r="A594" s="86"/>
      <c r="B594" s="86"/>
      <c r="C594" s="86"/>
      <c r="D594" s="86"/>
    </row>
    <row r="595">
      <c r="A595" s="86"/>
      <c r="B595" s="86"/>
      <c r="C595" s="86"/>
      <c r="D595" s="86"/>
    </row>
    <row r="596">
      <c r="A596" s="86"/>
      <c r="B596" s="86"/>
      <c r="C596" s="86"/>
      <c r="D596" s="86"/>
    </row>
    <row r="597">
      <c r="A597" s="86"/>
      <c r="B597" s="86"/>
      <c r="C597" s="86"/>
      <c r="D597" s="86"/>
    </row>
    <row r="598">
      <c r="A598" s="86"/>
      <c r="B598" s="86"/>
      <c r="C598" s="86"/>
      <c r="D598" s="86"/>
    </row>
    <row r="599">
      <c r="A599" s="86"/>
      <c r="B599" s="86"/>
      <c r="C599" s="86"/>
      <c r="D599" s="86"/>
    </row>
    <row r="600">
      <c r="A600" s="86"/>
      <c r="B600" s="86"/>
      <c r="C600" s="86"/>
      <c r="D600" s="86"/>
    </row>
    <row r="601">
      <c r="A601" s="86"/>
      <c r="B601" s="86"/>
      <c r="C601" s="86"/>
      <c r="D601" s="86"/>
    </row>
    <row r="602">
      <c r="A602" s="86"/>
      <c r="B602" s="86"/>
      <c r="C602" s="86"/>
      <c r="D602" s="86"/>
    </row>
    <row r="603">
      <c r="A603" s="86"/>
      <c r="B603" s="86"/>
      <c r="C603" s="86"/>
      <c r="D603" s="86"/>
    </row>
    <row r="604">
      <c r="A604" s="86"/>
      <c r="B604" s="86"/>
      <c r="C604" s="86"/>
      <c r="D604" s="86"/>
    </row>
    <row r="605">
      <c r="A605" s="86"/>
      <c r="B605" s="86"/>
      <c r="C605" s="86"/>
      <c r="D605" s="86"/>
    </row>
    <row r="606">
      <c r="A606" s="86"/>
      <c r="B606" s="86"/>
      <c r="C606" s="86"/>
      <c r="D606" s="86"/>
    </row>
    <row r="607">
      <c r="A607" s="86"/>
      <c r="B607" s="86"/>
      <c r="C607" s="86"/>
      <c r="D607" s="86"/>
    </row>
    <row r="608">
      <c r="A608" s="86"/>
      <c r="B608" s="86"/>
      <c r="C608" s="86"/>
      <c r="D608" s="86"/>
    </row>
    <row r="609">
      <c r="A609" s="86"/>
      <c r="B609" s="86"/>
      <c r="C609" s="86"/>
      <c r="D609" s="86"/>
    </row>
    <row r="610">
      <c r="A610" s="86"/>
      <c r="B610" s="86"/>
      <c r="C610" s="86"/>
      <c r="D610" s="86"/>
    </row>
    <row r="611">
      <c r="A611" s="86"/>
      <c r="B611" s="86"/>
      <c r="C611" s="86"/>
      <c r="D611" s="86"/>
    </row>
    <row r="612">
      <c r="A612" s="86"/>
      <c r="B612" s="86"/>
      <c r="C612" s="86"/>
      <c r="D612" s="86"/>
    </row>
    <row r="613">
      <c r="A613" s="86"/>
      <c r="B613" s="86"/>
      <c r="C613" s="86"/>
      <c r="D613" s="86"/>
    </row>
    <row r="614">
      <c r="A614" s="86"/>
      <c r="B614" s="86"/>
      <c r="C614" s="86"/>
      <c r="D614" s="86"/>
    </row>
    <row r="615">
      <c r="A615" s="86"/>
      <c r="B615" s="86"/>
      <c r="C615" s="86"/>
      <c r="D615" s="86"/>
    </row>
    <row r="616">
      <c r="A616" s="86"/>
      <c r="B616" s="86"/>
      <c r="C616" s="86"/>
      <c r="D616" s="86"/>
    </row>
    <row r="617">
      <c r="A617" s="86"/>
      <c r="B617" s="86"/>
      <c r="C617" s="86"/>
      <c r="D617" s="86"/>
    </row>
    <row r="618">
      <c r="A618" s="86"/>
      <c r="B618" s="86"/>
      <c r="C618" s="86"/>
      <c r="D618" s="86"/>
    </row>
    <row r="619">
      <c r="A619" s="86"/>
      <c r="B619" s="86"/>
      <c r="C619" s="86"/>
      <c r="D619" s="86"/>
    </row>
    <row r="620">
      <c r="A620" s="86"/>
      <c r="B620" s="86"/>
      <c r="C620" s="86"/>
      <c r="D620" s="86"/>
    </row>
    <row r="621">
      <c r="A621" s="86"/>
      <c r="B621" s="86"/>
      <c r="C621" s="86"/>
      <c r="D621" s="86"/>
    </row>
    <row r="622">
      <c r="A622" s="86"/>
      <c r="B622" s="86"/>
      <c r="C622" s="86"/>
      <c r="D622" s="86"/>
    </row>
    <row r="623">
      <c r="A623" s="86"/>
      <c r="B623" s="86"/>
      <c r="C623" s="86"/>
      <c r="D623" s="86"/>
    </row>
    <row r="624">
      <c r="A624" s="86"/>
      <c r="B624" s="86"/>
      <c r="C624" s="86"/>
      <c r="D624" s="86"/>
    </row>
    <row r="625">
      <c r="A625" s="86"/>
      <c r="B625" s="86"/>
      <c r="C625" s="86"/>
      <c r="D625" s="86"/>
    </row>
    <row r="626">
      <c r="A626" s="86"/>
      <c r="B626" s="86"/>
      <c r="C626" s="86"/>
      <c r="D626" s="86"/>
    </row>
    <row r="627">
      <c r="A627" s="86"/>
      <c r="B627" s="86"/>
      <c r="C627" s="86"/>
      <c r="D627" s="86"/>
    </row>
    <row r="628">
      <c r="A628" s="86"/>
      <c r="B628" s="86"/>
      <c r="C628" s="86"/>
      <c r="D628" s="86"/>
    </row>
    <row r="629">
      <c r="A629" s="86"/>
      <c r="B629" s="86"/>
      <c r="C629" s="86"/>
      <c r="D629" s="86"/>
    </row>
    <row r="630">
      <c r="A630" s="86"/>
      <c r="B630" s="86"/>
      <c r="C630" s="86"/>
      <c r="D630" s="86"/>
    </row>
    <row r="631">
      <c r="A631" s="86"/>
      <c r="B631" s="86"/>
      <c r="C631" s="86"/>
      <c r="D631" s="86"/>
    </row>
    <row r="632">
      <c r="A632" s="86"/>
      <c r="B632" s="86"/>
      <c r="C632" s="86"/>
      <c r="D632" s="86"/>
    </row>
    <row r="633">
      <c r="A633" s="86"/>
      <c r="B633" s="86"/>
      <c r="C633" s="86"/>
      <c r="D633" s="86"/>
    </row>
    <row r="634">
      <c r="A634" s="86"/>
      <c r="B634" s="86"/>
      <c r="C634" s="86"/>
      <c r="D634" s="86"/>
    </row>
    <row r="635">
      <c r="A635" s="86"/>
      <c r="B635" s="86"/>
      <c r="C635" s="86"/>
      <c r="D635" s="86"/>
    </row>
    <row r="636">
      <c r="A636" s="86"/>
      <c r="B636" s="86"/>
      <c r="C636" s="86"/>
      <c r="D636" s="86"/>
    </row>
    <row r="637">
      <c r="A637" s="86"/>
      <c r="B637" s="86"/>
      <c r="C637" s="86"/>
      <c r="D637" s="86"/>
    </row>
    <row r="638">
      <c r="A638" s="86"/>
      <c r="B638" s="86"/>
      <c r="C638" s="86"/>
      <c r="D638" s="86"/>
    </row>
    <row r="639">
      <c r="A639" s="86"/>
      <c r="B639" s="86"/>
      <c r="C639" s="86"/>
      <c r="D639" s="86"/>
    </row>
    <row r="640">
      <c r="A640" s="86"/>
      <c r="B640" s="86"/>
      <c r="C640" s="86"/>
      <c r="D640" s="86"/>
    </row>
    <row r="641">
      <c r="A641" s="86"/>
      <c r="B641" s="86"/>
      <c r="C641" s="86"/>
      <c r="D641" s="86"/>
    </row>
    <row r="642">
      <c r="A642" s="86"/>
      <c r="B642" s="86"/>
      <c r="C642" s="86"/>
      <c r="D642" s="86"/>
    </row>
    <row r="643">
      <c r="A643" s="86"/>
      <c r="B643" s="86"/>
      <c r="C643" s="86"/>
      <c r="D643" s="86"/>
    </row>
    <row r="644">
      <c r="A644" s="86"/>
      <c r="B644" s="86"/>
      <c r="C644" s="86"/>
      <c r="D644" s="86"/>
    </row>
    <row r="645">
      <c r="A645" s="86"/>
      <c r="B645" s="86"/>
      <c r="C645" s="86"/>
      <c r="D645" s="86"/>
    </row>
    <row r="646">
      <c r="A646" s="86"/>
      <c r="B646" s="86"/>
      <c r="C646" s="86"/>
      <c r="D646" s="86"/>
    </row>
    <row r="647">
      <c r="A647" s="86"/>
      <c r="B647" s="86"/>
      <c r="C647" s="86"/>
      <c r="D647" s="86"/>
    </row>
    <row r="648">
      <c r="A648" s="86"/>
      <c r="B648" s="86"/>
      <c r="C648" s="86"/>
      <c r="D648" s="86"/>
    </row>
    <row r="649">
      <c r="A649" s="86"/>
      <c r="B649" s="86"/>
      <c r="C649" s="86"/>
      <c r="D649" s="86"/>
    </row>
    <row r="650">
      <c r="A650" s="86"/>
      <c r="B650" s="86"/>
      <c r="C650" s="86"/>
      <c r="D650" s="86"/>
    </row>
    <row r="651">
      <c r="A651" s="86"/>
      <c r="B651" s="86"/>
      <c r="C651" s="86"/>
      <c r="D651" s="86"/>
    </row>
    <row r="652">
      <c r="A652" s="86"/>
      <c r="B652" s="86"/>
      <c r="C652" s="86"/>
      <c r="D652" s="86"/>
    </row>
    <row r="653">
      <c r="A653" s="86"/>
      <c r="B653" s="86"/>
      <c r="C653" s="86"/>
      <c r="D653" s="86"/>
    </row>
    <row r="654">
      <c r="A654" s="86"/>
      <c r="B654" s="86"/>
      <c r="C654" s="86"/>
      <c r="D654" s="86"/>
    </row>
    <row r="655">
      <c r="A655" s="86"/>
      <c r="B655" s="86"/>
      <c r="C655" s="86"/>
      <c r="D655" s="86"/>
    </row>
    <row r="656">
      <c r="A656" s="86"/>
      <c r="B656" s="86"/>
      <c r="C656" s="86"/>
      <c r="D656" s="86"/>
    </row>
    <row r="657">
      <c r="A657" s="86"/>
      <c r="B657" s="86"/>
      <c r="C657" s="86"/>
      <c r="D657" s="86"/>
    </row>
    <row r="658">
      <c r="A658" s="86"/>
      <c r="B658" s="86"/>
      <c r="C658" s="86"/>
      <c r="D658" s="86"/>
    </row>
    <row r="659">
      <c r="A659" s="86"/>
      <c r="B659" s="86"/>
      <c r="C659" s="86"/>
      <c r="D659" s="86"/>
    </row>
    <row r="660">
      <c r="A660" s="86"/>
      <c r="B660" s="86"/>
      <c r="C660" s="86"/>
      <c r="D660" s="86"/>
    </row>
    <row r="661">
      <c r="A661" s="86"/>
      <c r="B661" s="86"/>
      <c r="C661" s="86"/>
      <c r="D661" s="86"/>
    </row>
    <row r="662">
      <c r="A662" s="86"/>
      <c r="B662" s="86"/>
      <c r="C662" s="86"/>
      <c r="D662" s="86"/>
    </row>
    <row r="663">
      <c r="A663" s="86"/>
      <c r="B663" s="86"/>
      <c r="C663" s="86"/>
      <c r="D663" s="86"/>
    </row>
    <row r="664">
      <c r="A664" s="86"/>
      <c r="B664" s="86"/>
      <c r="C664" s="86"/>
      <c r="D664" s="86"/>
    </row>
    <row r="665">
      <c r="A665" s="86"/>
      <c r="B665" s="86"/>
      <c r="C665" s="86"/>
      <c r="D665" s="86"/>
    </row>
    <row r="666">
      <c r="A666" s="86"/>
      <c r="B666" s="86"/>
      <c r="C666" s="86"/>
      <c r="D666" s="86"/>
    </row>
    <row r="667">
      <c r="A667" s="86"/>
      <c r="B667" s="86"/>
      <c r="C667" s="86"/>
      <c r="D667" s="86"/>
    </row>
    <row r="668">
      <c r="A668" s="86"/>
      <c r="B668" s="86"/>
      <c r="C668" s="86"/>
      <c r="D668" s="86"/>
    </row>
    <row r="669">
      <c r="A669" s="86"/>
      <c r="B669" s="86"/>
      <c r="C669" s="86"/>
      <c r="D669" s="86"/>
    </row>
    <row r="670">
      <c r="A670" s="86"/>
      <c r="B670" s="86"/>
      <c r="C670" s="86"/>
      <c r="D670" s="86"/>
    </row>
    <row r="671">
      <c r="A671" s="86"/>
      <c r="B671" s="86"/>
      <c r="C671" s="86"/>
      <c r="D671" s="86"/>
    </row>
    <row r="672">
      <c r="A672" s="86"/>
      <c r="B672" s="86"/>
      <c r="C672" s="86"/>
      <c r="D672" s="86"/>
    </row>
    <row r="673">
      <c r="A673" s="86"/>
      <c r="B673" s="86"/>
      <c r="C673" s="86"/>
      <c r="D673" s="86"/>
    </row>
    <row r="674">
      <c r="A674" s="86"/>
      <c r="B674" s="86"/>
      <c r="C674" s="86"/>
      <c r="D674" s="86"/>
    </row>
    <row r="675">
      <c r="A675" s="86"/>
      <c r="B675" s="86"/>
      <c r="C675" s="86"/>
      <c r="D675" s="86"/>
    </row>
    <row r="676">
      <c r="A676" s="86"/>
      <c r="B676" s="86"/>
      <c r="C676" s="86"/>
      <c r="D676" s="86"/>
    </row>
    <row r="677">
      <c r="A677" s="86"/>
      <c r="B677" s="86"/>
      <c r="C677" s="86"/>
      <c r="D677" s="86"/>
    </row>
    <row r="678">
      <c r="A678" s="86"/>
      <c r="B678" s="86"/>
      <c r="C678" s="86"/>
      <c r="D678" s="86"/>
    </row>
    <row r="679">
      <c r="A679" s="86"/>
      <c r="B679" s="86"/>
      <c r="C679" s="86"/>
      <c r="D679" s="86"/>
    </row>
    <row r="680">
      <c r="A680" s="86"/>
      <c r="B680" s="86"/>
      <c r="C680" s="86"/>
      <c r="D680" s="86"/>
    </row>
    <row r="681">
      <c r="A681" s="86"/>
      <c r="B681" s="86"/>
      <c r="C681" s="86"/>
      <c r="D681" s="86"/>
    </row>
    <row r="682">
      <c r="A682" s="86"/>
      <c r="B682" s="86"/>
      <c r="C682" s="86"/>
      <c r="D682" s="86"/>
    </row>
    <row r="683">
      <c r="A683" s="86"/>
      <c r="B683" s="86"/>
      <c r="C683" s="86"/>
      <c r="D683" s="86"/>
    </row>
    <row r="684">
      <c r="A684" s="86"/>
      <c r="B684" s="86"/>
      <c r="C684" s="86"/>
      <c r="D684" s="86"/>
    </row>
    <row r="685">
      <c r="A685" s="86"/>
      <c r="B685" s="86"/>
      <c r="C685" s="86"/>
      <c r="D685" s="86"/>
    </row>
    <row r="686">
      <c r="A686" s="86"/>
      <c r="B686" s="86"/>
      <c r="C686" s="86"/>
      <c r="D686" s="86"/>
    </row>
    <row r="687">
      <c r="A687" s="86"/>
      <c r="B687" s="86"/>
      <c r="C687" s="86"/>
      <c r="D687" s="86"/>
    </row>
    <row r="688">
      <c r="A688" s="86"/>
      <c r="B688" s="86"/>
      <c r="C688" s="86"/>
      <c r="D688" s="86"/>
    </row>
    <row r="689">
      <c r="A689" s="86"/>
      <c r="B689" s="86"/>
      <c r="C689" s="86"/>
      <c r="D689" s="86"/>
    </row>
    <row r="690">
      <c r="A690" s="86"/>
      <c r="B690" s="86"/>
      <c r="C690" s="86"/>
      <c r="D690" s="86"/>
    </row>
    <row r="691">
      <c r="A691" s="86"/>
      <c r="B691" s="86"/>
      <c r="C691" s="86"/>
      <c r="D691" s="86"/>
    </row>
    <row r="692">
      <c r="A692" s="86"/>
      <c r="B692" s="86"/>
      <c r="C692" s="86"/>
      <c r="D692" s="86"/>
    </row>
    <row r="693">
      <c r="A693" s="86"/>
      <c r="B693" s="86"/>
      <c r="C693" s="86"/>
      <c r="D693" s="86"/>
    </row>
    <row r="694">
      <c r="A694" s="86"/>
      <c r="B694" s="86"/>
      <c r="C694" s="86"/>
      <c r="D694" s="86"/>
    </row>
    <row r="695">
      <c r="A695" s="86"/>
      <c r="B695" s="86"/>
      <c r="C695" s="86"/>
      <c r="D695" s="86"/>
    </row>
    <row r="696">
      <c r="A696" s="86"/>
      <c r="B696" s="86"/>
      <c r="C696" s="86"/>
      <c r="D696" s="86"/>
    </row>
    <row r="697">
      <c r="A697" s="86"/>
      <c r="B697" s="86"/>
      <c r="C697" s="86"/>
      <c r="D697" s="86"/>
    </row>
    <row r="698">
      <c r="A698" s="86"/>
      <c r="B698" s="86"/>
      <c r="C698" s="86"/>
      <c r="D698" s="86"/>
    </row>
    <row r="699">
      <c r="A699" s="86"/>
      <c r="B699" s="86"/>
      <c r="C699" s="86"/>
      <c r="D699" s="86"/>
    </row>
    <row r="700">
      <c r="A700" s="86"/>
      <c r="B700" s="86"/>
      <c r="C700" s="86"/>
      <c r="D700" s="86"/>
    </row>
    <row r="701">
      <c r="A701" s="86"/>
      <c r="B701" s="86"/>
      <c r="C701" s="86"/>
      <c r="D701" s="86"/>
    </row>
    <row r="702">
      <c r="A702" s="86"/>
      <c r="B702" s="86"/>
      <c r="C702" s="86"/>
      <c r="D702" s="86"/>
    </row>
    <row r="703">
      <c r="A703" s="86"/>
      <c r="B703" s="86"/>
      <c r="C703" s="86"/>
      <c r="D703" s="86"/>
    </row>
    <row r="704">
      <c r="A704" s="86"/>
      <c r="B704" s="86"/>
      <c r="C704" s="86"/>
      <c r="D704" s="86"/>
    </row>
    <row r="705">
      <c r="A705" s="86"/>
      <c r="B705" s="86"/>
      <c r="C705" s="86"/>
      <c r="D705" s="86"/>
    </row>
    <row r="706">
      <c r="A706" s="86"/>
      <c r="B706" s="86"/>
      <c r="C706" s="86"/>
      <c r="D706" s="86"/>
    </row>
    <row r="707">
      <c r="A707" s="86"/>
      <c r="B707" s="86"/>
      <c r="C707" s="86"/>
      <c r="D707" s="86"/>
    </row>
    <row r="708">
      <c r="A708" s="86"/>
      <c r="B708" s="86"/>
      <c r="C708" s="86"/>
      <c r="D708" s="86"/>
    </row>
    <row r="709">
      <c r="A709" s="86"/>
      <c r="B709" s="86"/>
      <c r="C709" s="86"/>
      <c r="D709" s="86"/>
    </row>
    <row r="710">
      <c r="A710" s="86"/>
      <c r="B710" s="86"/>
      <c r="C710" s="86"/>
      <c r="D710" s="86"/>
    </row>
    <row r="711">
      <c r="A711" s="86"/>
      <c r="B711" s="86"/>
      <c r="C711" s="86"/>
      <c r="D711" s="86"/>
    </row>
    <row r="712">
      <c r="A712" s="86"/>
      <c r="B712" s="86"/>
      <c r="C712" s="86"/>
      <c r="D712" s="86"/>
    </row>
    <row r="713">
      <c r="A713" s="86"/>
      <c r="B713" s="86"/>
      <c r="C713" s="86"/>
      <c r="D713" s="86"/>
    </row>
    <row r="714">
      <c r="A714" s="86"/>
      <c r="B714" s="86"/>
      <c r="C714" s="86"/>
      <c r="D714" s="86"/>
    </row>
    <row r="715">
      <c r="A715" s="86"/>
      <c r="B715" s="86"/>
      <c r="C715" s="86"/>
      <c r="D715" s="86"/>
    </row>
    <row r="716">
      <c r="A716" s="86"/>
      <c r="B716" s="86"/>
      <c r="C716" s="86"/>
      <c r="D716" s="86"/>
    </row>
    <row r="717">
      <c r="A717" s="86"/>
      <c r="B717" s="86"/>
      <c r="C717" s="86"/>
      <c r="D717" s="86"/>
    </row>
    <row r="718">
      <c r="A718" s="86"/>
      <c r="B718" s="86"/>
      <c r="C718" s="86"/>
      <c r="D718" s="86"/>
    </row>
    <row r="719">
      <c r="A719" s="86"/>
      <c r="B719" s="86"/>
      <c r="C719" s="86"/>
      <c r="D719" s="86"/>
    </row>
    <row r="720">
      <c r="A720" s="86"/>
      <c r="B720" s="86"/>
      <c r="C720" s="86"/>
      <c r="D720" s="86"/>
    </row>
    <row r="721">
      <c r="A721" s="86"/>
      <c r="B721" s="86"/>
      <c r="C721" s="86"/>
      <c r="D721" s="86"/>
    </row>
    <row r="722">
      <c r="A722" s="86"/>
      <c r="B722" s="86"/>
      <c r="C722" s="86"/>
      <c r="D722" s="86"/>
    </row>
    <row r="723">
      <c r="A723" s="86"/>
      <c r="B723" s="86"/>
      <c r="C723" s="86"/>
      <c r="D723" s="86"/>
    </row>
    <row r="724">
      <c r="A724" s="86"/>
      <c r="B724" s="86"/>
      <c r="C724" s="86"/>
      <c r="D724" s="86"/>
    </row>
    <row r="725">
      <c r="A725" s="86"/>
      <c r="B725" s="86"/>
      <c r="C725" s="86"/>
      <c r="D725" s="86"/>
    </row>
    <row r="726">
      <c r="A726" s="86"/>
      <c r="B726" s="86"/>
      <c r="C726" s="86"/>
      <c r="D726" s="86"/>
    </row>
    <row r="727">
      <c r="A727" s="86"/>
      <c r="B727" s="86"/>
      <c r="C727" s="86"/>
      <c r="D727" s="86"/>
    </row>
    <row r="728">
      <c r="A728" s="86"/>
      <c r="B728" s="86"/>
      <c r="C728" s="86"/>
      <c r="D728" s="86"/>
    </row>
    <row r="729">
      <c r="A729" s="86"/>
      <c r="B729" s="86"/>
      <c r="C729" s="86"/>
      <c r="D729" s="86"/>
    </row>
    <row r="730">
      <c r="A730" s="86"/>
      <c r="B730" s="86"/>
      <c r="C730" s="86"/>
      <c r="D730" s="86"/>
    </row>
    <row r="731">
      <c r="A731" s="86"/>
      <c r="B731" s="86"/>
      <c r="C731" s="86"/>
      <c r="D731" s="86"/>
    </row>
    <row r="732">
      <c r="A732" s="86"/>
      <c r="B732" s="86"/>
      <c r="C732" s="86"/>
      <c r="D732" s="86"/>
    </row>
    <row r="733">
      <c r="A733" s="86"/>
      <c r="B733" s="86"/>
      <c r="C733" s="86"/>
      <c r="D733" s="86"/>
    </row>
    <row r="734">
      <c r="A734" s="86"/>
      <c r="B734" s="86"/>
      <c r="C734" s="86"/>
      <c r="D734" s="86"/>
    </row>
    <row r="735">
      <c r="A735" s="86"/>
      <c r="B735" s="86"/>
      <c r="C735" s="86"/>
      <c r="D735" s="86"/>
    </row>
    <row r="736">
      <c r="A736" s="86"/>
      <c r="B736" s="86"/>
      <c r="C736" s="86"/>
      <c r="D736" s="86"/>
    </row>
    <row r="737">
      <c r="A737" s="86"/>
      <c r="B737" s="86"/>
      <c r="C737" s="86"/>
      <c r="D737" s="86"/>
    </row>
    <row r="738">
      <c r="A738" s="86"/>
      <c r="B738" s="86"/>
      <c r="C738" s="86"/>
      <c r="D738" s="86"/>
    </row>
    <row r="739">
      <c r="A739" s="86"/>
      <c r="B739" s="86"/>
      <c r="C739" s="86"/>
      <c r="D739" s="86"/>
    </row>
    <row r="740">
      <c r="A740" s="86"/>
      <c r="B740" s="86"/>
      <c r="C740" s="86"/>
      <c r="D740" s="86"/>
    </row>
    <row r="741">
      <c r="A741" s="86"/>
      <c r="B741" s="86"/>
      <c r="C741" s="86"/>
      <c r="D741" s="86"/>
    </row>
    <row r="742">
      <c r="A742" s="86"/>
      <c r="B742" s="86"/>
      <c r="C742" s="86"/>
      <c r="D742" s="86"/>
    </row>
    <row r="743">
      <c r="A743" s="86"/>
      <c r="B743" s="86"/>
      <c r="C743" s="86"/>
      <c r="D743" s="86"/>
    </row>
    <row r="744">
      <c r="A744" s="86"/>
      <c r="B744" s="86"/>
      <c r="C744" s="86"/>
      <c r="D744" s="86"/>
    </row>
    <row r="745">
      <c r="A745" s="86"/>
      <c r="B745" s="86"/>
      <c r="C745" s="86"/>
      <c r="D745" s="86"/>
    </row>
    <row r="746">
      <c r="A746" s="86"/>
      <c r="B746" s="86"/>
      <c r="C746" s="86"/>
      <c r="D746" s="86"/>
    </row>
    <row r="747">
      <c r="A747" s="86"/>
      <c r="B747" s="86"/>
      <c r="C747" s="86"/>
      <c r="D747" s="86"/>
    </row>
    <row r="748">
      <c r="A748" s="86"/>
      <c r="B748" s="86"/>
      <c r="C748" s="86"/>
      <c r="D748" s="86"/>
    </row>
    <row r="749">
      <c r="A749" s="86"/>
      <c r="B749" s="86"/>
      <c r="C749" s="86"/>
      <c r="D749" s="86"/>
    </row>
    <row r="750">
      <c r="A750" s="86"/>
      <c r="B750" s="86"/>
      <c r="C750" s="86"/>
      <c r="D750" s="86"/>
    </row>
    <row r="751">
      <c r="A751" s="86"/>
      <c r="B751" s="86"/>
      <c r="C751" s="86"/>
      <c r="D751" s="86"/>
    </row>
    <row r="752">
      <c r="A752" s="86"/>
      <c r="B752" s="86"/>
      <c r="C752" s="86"/>
      <c r="D752" s="86"/>
    </row>
    <row r="753">
      <c r="A753" s="86"/>
      <c r="B753" s="86"/>
      <c r="C753" s="86"/>
      <c r="D753" s="86"/>
    </row>
    <row r="754">
      <c r="A754" s="86"/>
      <c r="B754" s="86"/>
      <c r="C754" s="86"/>
      <c r="D754" s="86"/>
    </row>
    <row r="755">
      <c r="A755" s="86"/>
      <c r="B755" s="86"/>
      <c r="C755" s="86"/>
      <c r="D755" s="86"/>
    </row>
    <row r="756">
      <c r="A756" s="86"/>
      <c r="B756" s="86"/>
      <c r="C756" s="86"/>
      <c r="D756" s="86"/>
    </row>
    <row r="757">
      <c r="A757" s="86"/>
      <c r="B757" s="86"/>
      <c r="C757" s="86"/>
      <c r="D757" s="86"/>
    </row>
    <row r="758">
      <c r="A758" s="86"/>
      <c r="B758" s="86"/>
      <c r="C758" s="86"/>
      <c r="D758" s="86"/>
    </row>
    <row r="759">
      <c r="A759" s="86"/>
      <c r="B759" s="86"/>
      <c r="C759" s="86"/>
      <c r="D759" s="86"/>
    </row>
    <row r="760">
      <c r="A760" s="86"/>
      <c r="B760" s="86"/>
      <c r="C760" s="86"/>
      <c r="D760" s="86"/>
    </row>
    <row r="761">
      <c r="A761" s="86"/>
      <c r="B761" s="86"/>
      <c r="C761" s="86"/>
      <c r="D761" s="86"/>
    </row>
    <row r="762">
      <c r="A762" s="86"/>
      <c r="B762" s="86"/>
      <c r="C762" s="86"/>
      <c r="D762" s="86"/>
    </row>
    <row r="763">
      <c r="A763" s="86"/>
      <c r="B763" s="86"/>
      <c r="C763" s="86"/>
      <c r="D763" s="86"/>
    </row>
    <row r="764">
      <c r="A764" s="86"/>
      <c r="B764" s="86"/>
      <c r="C764" s="86"/>
      <c r="D764" s="86"/>
    </row>
    <row r="765">
      <c r="A765" s="86"/>
      <c r="B765" s="86"/>
      <c r="C765" s="86"/>
      <c r="D765" s="86"/>
    </row>
    <row r="766">
      <c r="A766" s="86"/>
      <c r="B766" s="86"/>
      <c r="C766" s="86"/>
      <c r="D766" s="86"/>
    </row>
    <row r="767">
      <c r="A767" s="86"/>
      <c r="B767" s="86"/>
      <c r="C767" s="86"/>
      <c r="D767" s="86"/>
    </row>
    <row r="768">
      <c r="A768" s="86"/>
      <c r="B768" s="86"/>
      <c r="C768" s="86"/>
      <c r="D768" s="86"/>
    </row>
    <row r="769">
      <c r="A769" s="86"/>
      <c r="B769" s="86"/>
      <c r="C769" s="86"/>
      <c r="D769" s="86"/>
    </row>
    <row r="770">
      <c r="A770" s="86"/>
      <c r="B770" s="86"/>
      <c r="C770" s="86"/>
      <c r="D770" s="86"/>
    </row>
    <row r="771">
      <c r="A771" s="86"/>
      <c r="B771" s="86"/>
      <c r="C771" s="86"/>
      <c r="D771" s="86"/>
    </row>
    <row r="772">
      <c r="A772" s="86"/>
      <c r="B772" s="86"/>
      <c r="C772" s="86"/>
      <c r="D772" s="86"/>
    </row>
    <row r="773">
      <c r="A773" s="86"/>
      <c r="B773" s="86"/>
      <c r="C773" s="86"/>
      <c r="D773" s="86"/>
    </row>
    <row r="774">
      <c r="A774" s="86"/>
      <c r="B774" s="86"/>
      <c r="C774" s="86"/>
      <c r="D774" s="86"/>
    </row>
    <row r="775">
      <c r="A775" s="86"/>
      <c r="B775" s="86"/>
      <c r="C775" s="86"/>
      <c r="D775" s="86"/>
    </row>
    <row r="776">
      <c r="A776" s="86"/>
      <c r="B776" s="86"/>
      <c r="C776" s="86"/>
      <c r="D776" s="86"/>
    </row>
    <row r="777">
      <c r="A777" s="86"/>
      <c r="B777" s="86"/>
      <c r="C777" s="86"/>
      <c r="D777" s="86"/>
    </row>
    <row r="778">
      <c r="A778" s="86"/>
      <c r="B778" s="86"/>
      <c r="C778" s="86"/>
      <c r="D778" s="86"/>
    </row>
    <row r="779">
      <c r="A779" s="86"/>
      <c r="B779" s="86"/>
      <c r="C779" s="86"/>
      <c r="D779" s="86"/>
    </row>
    <row r="780">
      <c r="A780" s="86"/>
      <c r="B780" s="86"/>
      <c r="C780" s="86"/>
      <c r="D780" s="86"/>
    </row>
    <row r="781">
      <c r="A781" s="86"/>
      <c r="B781" s="86"/>
      <c r="C781" s="86"/>
      <c r="D781" s="86"/>
    </row>
    <row r="782">
      <c r="A782" s="86"/>
      <c r="B782" s="86"/>
      <c r="C782" s="86"/>
      <c r="D782" s="86"/>
    </row>
    <row r="783">
      <c r="A783" s="86"/>
      <c r="B783" s="86"/>
      <c r="C783" s="86"/>
      <c r="D783" s="86"/>
    </row>
    <row r="784">
      <c r="A784" s="86"/>
      <c r="B784" s="86"/>
      <c r="C784" s="86"/>
      <c r="D784" s="86"/>
    </row>
    <row r="785">
      <c r="A785" s="86"/>
      <c r="B785" s="86"/>
      <c r="C785" s="86"/>
      <c r="D785" s="86"/>
    </row>
    <row r="786">
      <c r="A786" s="86"/>
      <c r="B786" s="86"/>
      <c r="C786" s="86"/>
      <c r="D786" s="86"/>
    </row>
    <row r="787">
      <c r="A787" s="86"/>
      <c r="B787" s="86"/>
      <c r="C787" s="86"/>
      <c r="D787" s="86"/>
    </row>
    <row r="788">
      <c r="A788" s="86"/>
      <c r="B788" s="86"/>
      <c r="C788" s="86"/>
      <c r="D788" s="86"/>
    </row>
    <row r="789">
      <c r="A789" s="86"/>
      <c r="B789" s="86"/>
      <c r="C789" s="86"/>
      <c r="D789" s="86"/>
    </row>
    <row r="790">
      <c r="A790" s="86"/>
      <c r="B790" s="86"/>
      <c r="C790" s="86"/>
      <c r="D790" s="86"/>
    </row>
    <row r="791">
      <c r="A791" s="86"/>
      <c r="B791" s="86"/>
      <c r="C791" s="86"/>
      <c r="D791" s="86"/>
    </row>
    <row r="792">
      <c r="A792" s="86"/>
      <c r="B792" s="86"/>
      <c r="C792" s="86"/>
      <c r="D792" s="86"/>
    </row>
    <row r="793">
      <c r="A793" s="86"/>
      <c r="B793" s="86"/>
      <c r="C793" s="86"/>
      <c r="D793" s="86"/>
    </row>
    <row r="794">
      <c r="A794" s="86"/>
      <c r="B794" s="86"/>
      <c r="C794" s="86"/>
      <c r="D794" s="86"/>
    </row>
    <row r="795">
      <c r="A795" s="86"/>
      <c r="B795" s="86"/>
      <c r="C795" s="86"/>
      <c r="D795" s="86"/>
    </row>
    <row r="796">
      <c r="A796" s="86"/>
      <c r="B796" s="86"/>
      <c r="C796" s="86"/>
      <c r="D796" s="86"/>
    </row>
    <row r="797">
      <c r="A797" s="86"/>
      <c r="B797" s="86"/>
      <c r="C797" s="86"/>
      <c r="D797" s="86"/>
    </row>
    <row r="798">
      <c r="A798" s="86"/>
      <c r="B798" s="86"/>
      <c r="C798" s="86"/>
      <c r="D798" s="86"/>
    </row>
    <row r="799">
      <c r="A799" s="86"/>
      <c r="B799" s="86"/>
      <c r="C799" s="86"/>
      <c r="D799" s="86"/>
    </row>
    <row r="800">
      <c r="A800" s="86"/>
      <c r="B800" s="86"/>
      <c r="C800" s="86"/>
      <c r="D800" s="86"/>
    </row>
    <row r="801">
      <c r="A801" s="86"/>
      <c r="B801" s="86"/>
      <c r="C801" s="86"/>
      <c r="D801" s="86"/>
    </row>
    <row r="802">
      <c r="A802" s="86"/>
      <c r="B802" s="86"/>
      <c r="C802" s="86"/>
      <c r="D802" s="86"/>
    </row>
    <row r="803">
      <c r="A803" s="86"/>
      <c r="B803" s="86"/>
      <c r="C803" s="86"/>
      <c r="D803" s="86"/>
    </row>
    <row r="804">
      <c r="A804" s="86"/>
      <c r="B804" s="86"/>
      <c r="C804" s="86"/>
      <c r="D804" s="86"/>
    </row>
    <row r="805">
      <c r="A805" s="86"/>
      <c r="B805" s="86"/>
      <c r="C805" s="86"/>
      <c r="D805" s="86"/>
    </row>
    <row r="806">
      <c r="A806" s="86"/>
      <c r="B806" s="86"/>
      <c r="C806" s="86"/>
      <c r="D806" s="86"/>
    </row>
    <row r="807">
      <c r="A807" s="86"/>
      <c r="B807" s="86"/>
      <c r="C807" s="86"/>
      <c r="D807" s="86"/>
    </row>
    <row r="808">
      <c r="A808" s="86"/>
      <c r="B808" s="86"/>
      <c r="C808" s="86"/>
      <c r="D808" s="86"/>
    </row>
    <row r="809">
      <c r="A809" s="86"/>
      <c r="B809" s="86"/>
      <c r="C809" s="86"/>
      <c r="D809" s="86"/>
    </row>
    <row r="810">
      <c r="A810" s="86"/>
      <c r="B810" s="86"/>
      <c r="C810" s="86"/>
      <c r="D810" s="86"/>
    </row>
    <row r="811">
      <c r="A811" s="86"/>
      <c r="B811" s="86"/>
      <c r="C811" s="86"/>
      <c r="D811" s="86"/>
    </row>
    <row r="812">
      <c r="A812" s="86"/>
      <c r="B812" s="86"/>
      <c r="C812" s="86"/>
      <c r="D812" s="86"/>
    </row>
    <row r="813">
      <c r="A813" s="86"/>
      <c r="B813" s="86"/>
      <c r="C813" s="86"/>
      <c r="D813" s="86"/>
    </row>
    <row r="814">
      <c r="A814" s="86"/>
      <c r="B814" s="86"/>
      <c r="C814" s="86"/>
      <c r="D814" s="86"/>
    </row>
    <row r="815">
      <c r="A815" s="86"/>
      <c r="B815" s="86"/>
      <c r="C815" s="86"/>
      <c r="D815" s="86"/>
    </row>
    <row r="816">
      <c r="A816" s="86"/>
      <c r="B816" s="86"/>
      <c r="C816" s="86"/>
      <c r="D816" s="86"/>
    </row>
    <row r="817">
      <c r="A817" s="86"/>
      <c r="B817" s="86"/>
      <c r="C817" s="86"/>
      <c r="D817" s="86"/>
    </row>
    <row r="818">
      <c r="A818" s="86"/>
      <c r="B818" s="86"/>
      <c r="C818" s="86"/>
      <c r="D818" s="86"/>
    </row>
    <row r="819">
      <c r="A819" s="86"/>
      <c r="B819" s="86"/>
      <c r="C819" s="86"/>
      <c r="D819" s="86"/>
    </row>
    <row r="820">
      <c r="A820" s="86"/>
      <c r="B820" s="86"/>
      <c r="C820" s="86"/>
      <c r="D820" s="86"/>
    </row>
    <row r="821">
      <c r="A821" s="86"/>
      <c r="B821" s="86"/>
      <c r="C821" s="86"/>
      <c r="D821" s="86"/>
    </row>
    <row r="822">
      <c r="A822" s="86"/>
      <c r="B822" s="86"/>
      <c r="C822" s="86"/>
      <c r="D822" s="86"/>
    </row>
    <row r="823">
      <c r="A823" s="86"/>
      <c r="B823" s="86"/>
      <c r="C823" s="86"/>
      <c r="D823" s="86"/>
    </row>
    <row r="824">
      <c r="A824" s="86"/>
      <c r="B824" s="86"/>
      <c r="C824" s="86"/>
      <c r="D824" s="86"/>
    </row>
    <row r="825">
      <c r="A825" s="86"/>
      <c r="B825" s="86"/>
      <c r="C825" s="86"/>
      <c r="D825" s="86"/>
    </row>
    <row r="826">
      <c r="A826" s="86"/>
      <c r="B826" s="86"/>
      <c r="C826" s="86"/>
      <c r="D826" s="86"/>
    </row>
    <row r="827">
      <c r="A827" s="86"/>
      <c r="B827" s="86"/>
      <c r="C827" s="86"/>
      <c r="D827" s="86"/>
    </row>
    <row r="828">
      <c r="A828" s="86"/>
      <c r="B828" s="86"/>
      <c r="C828" s="86"/>
      <c r="D828" s="86"/>
    </row>
    <row r="829">
      <c r="A829" s="86"/>
      <c r="B829" s="86"/>
      <c r="C829" s="86"/>
      <c r="D829" s="86"/>
    </row>
    <row r="830">
      <c r="A830" s="86"/>
      <c r="B830" s="86"/>
      <c r="C830" s="86"/>
      <c r="D830" s="86"/>
    </row>
    <row r="831">
      <c r="A831" s="86"/>
      <c r="B831" s="86"/>
      <c r="C831" s="86"/>
      <c r="D831" s="86"/>
    </row>
    <row r="832">
      <c r="A832" s="86"/>
      <c r="B832" s="86"/>
      <c r="C832" s="86"/>
      <c r="D832" s="86"/>
    </row>
    <row r="833">
      <c r="A833" s="86"/>
      <c r="B833" s="86"/>
      <c r="C833" s="86"/>
      <c r="D833" s="86"/>
    </row>
    <row r="834">
      <c r="A834" s="86"/>
      <c r="B834" s="86"/>
      <c r="C834" s="86"/>
      <c r="D834" s="86"/>
    </row>
    <row r="835">
      <c r="A835" s="86"/>
      <c r="B835" s="86"/>
      <c r="C835" s="86"/>
      <c r="D835" s="86"/>
    </row>
    <row r="836">
      <c r="A836" s="86"/>
      <c r="B836" s="86"/>
      <c r="C836" s="86"/>
      <c r="D836" s="86"/>
    </row>
    <row r="837">
      <c r="A837" s="86"/>
      <c r="B837" s="86"/>
      <c r="C837" s="86"/>
      <c r="D837" s="86"/>
    </row>
    <row r="838">
      <c r="A838" s="86"/>
      <c r="B838" s="86"/>
      <c r="C838" s="86"/>
      <c r="D838" s="86"/>
    </row>
    <row r="839">
      <c r="A839" s="86"/>
      <c r="B839" s="86"/>
      <c r="C839" s="86"/>
      <c r="D839" s="86"/>
    </row>
    <row r="840">
      <c r="A840" s="86"/>
      <c r="B840" s="86"/>
      <c r="C840" s="86"/>
      <c r="D840" s="86"/>
    </row>
    <row r="841">
      <c r="A841" s="86"/>
      <c r="B841" s="86"/>
      <c r="C841" s="86"/>
      <c r="D841" s="86"/>
    </row>
    <row r="842">
      <c r="A842" s="86"/>
      <c r="B842" s="86"/>
      <c r="C842" s="86"/>
      <c r="D842" s="86"/>
    </row>
    <row r="843">
      <c r="A843" s="86"/>
      <c r="B843" s="86"/>
      <c r="C843" s="86"/>
      <c r="D843" s="86"/>
    </row>
    <row r="844">
      <c r="A844" s="86"/>
      <c r="B844" s="86"/>
      <c r="C844" s="86"/>
      <c r="D844" s="86"/>
    </row>
    <row r="845">
      <c r="A845" s="86"/>
      <c r="B845" s="86"/>
      <c r="C845" s="86"/>
      <c r="D845" s="86"/>
    </row>
    <row r="846">
      <c r="A846" s="86"/>
      <c r="B846" s="86"/>
      <c r="C846" s="86"/>
      <c r="D846" s="86"/>
    </row>
    <row r="847">
      <c r="A847" s="86"/>
      <c r="B847" s="86"/>
      <c r="C847" s="86"/>
      <c r="D847" s="86"/>
    </row>
    <row r="848">
      <c r="A848" s="86"/>
      <c r="B848" s="86"/>
      <c r="C848" s="86"/>
      <c r="D848" s="86"/>
    </row>
    <row r="849">
      <c r="A849" s="86"/>
      <c r="B849" s="86"/>
      <c r="C849" s="86"/>
      <c r="D849" s="86"/>
    </row>
    <row r="850">
      <c r="A850" s="86"/>
      <c r="B850" s="86"/>
      <c r="C850" s="86"/>
      <c r="D850" s="86"/>
    </row>
    <row r="851">
      <c r="A851" s="86"/>
      <c r="B851" s="86"/>
      <c r="C851" s="86"/>
      <c r="D851" s="86"/>
    </row>
    <row r="852">
      <c r="A852" s="86"/>
      <c r="B852" s="86"/>
      <c r="C852" s="86"/>
      <c r="D852" s="86"/>
    </row>
    <row r="853">
      <c r="A853" s="86"/>
      <c r="B853" s="86"/>
      <c r="C853" s="86"/>
      <c r="D853" s="86"/>
    </row>
    <row r="854">
      <c r="A854" s="86"/>
      <c r="B854" s="86"/>
      <c r="C854" s="86"/>
      <c r="D854" s="86"/>
    </row>
    <row r="855">
      <c r="A855" s="86"/>
      <c r="B855" s="86"/>
      <c r="C855" s="86"/>
      <c r="D855" s="86"/>
    </row>
    <row r="856">
      <c r="A856" s="86"/>
      <c r="B856" s="86"/>
      <c r="C856" s="86"/>
      <c r="D856" s="86"/>
    </row>
    <row r="857">
      <c r="A857" s="86"/>
      <c r="B857" s="86"/>
      <c r="C857" s="86"/>
      <c r="D857" s="86"/>
    </row>
    <row r="858">
      <c r="A858" s="86"/>
      <c r="B858" s="86"/>
      <c r="C858" s="86"/>
      <c r="D858" s="86"/>
    </row>
    <row r="859">
      <c r="A859" s="86"/>
      <c r="B859" s="86"/>
      <c r="C859" s="86"/>
      <c r="D859" s="86"/>
    </row>
    <row r="860">
      <c r="A860" s="86"/>
      <c r="B860" s="86"/>
      <c r="C860" s="86"/>
      <c r="D860" s="86"/>
    </row>
    <row r="861">
      <c r="A861" s="86"/>
      <c r="B861" s="86"/>
      <c r="C861" s="86"/>
      <c r="D861" s="86"/>
    </row>
    <row r="862">
      <c r="A862" s="86"/>
      <c r="B862" s="86"/>
      <c r="C862" s="86"/>
      <c r="D862" s="86"/>
    </row>
    <row r="863">
      <c r="A863" s="86"/>
      <c r="B863" s="86"/>
      <c r="C863" s="86"/>
      <c r="D863" s="86"/>
    </row>
    <row r="864">
      <c r="A864" s="86"/>
      <c r="B864" s="86"/>
      <c r="C864" s="86"/>
      <c r="D864" s="86"/>
    </row>
    <row r="865">
      <c r="A865" s="86"/>
      <c r="B865" s="86"/>
      <c r="C865" s="86"/>
      <c r="D865" s="86"/>
    </row>
    <row r="866">
      <c r="A866" s="86"/>
      <c r="B866" s="86"/>
      <c r="C866" s="86"/>
      <c r="D866" s="86"/>
    </row>
    <row r="867">
      <c r="A867" s="86"/>
      <c r="B867" s="86"/>
      <c r="C867" s="86"/>
      <c r="D867" s="86"/>
    </row>
    <row r="868">
      <c r="A868" s="86"/>
      <c r="B868" s="86"/>
      <c r="C868" s="86"/>
      <c r="D868" s="86"/>
    </row>
    <row r="869">
      <c r="A869" s="86"/>
      <c r="B869" s="86"/>
      <c r="C869" s="86"/>
      <c r="D869" s="86"/>
    </row>
    <row r="870">
      <c r="A870" s="86"/>
      <c r="B870" s="86"/>
      <c r="C870" s="86"/>
      <c r="D870" s="86"/>
    </row>
    <row r="871">
      <c r="A871" s="86"/>
      <c r="B871" s="86"/>
      <c r="C871" s="86"/>
      <c r="D871" s="86"/>
    </row>
    <row r="872">
      <c r="A872" s="86"/>
      <c r="B872" s="86"/>
      <c r="C872" s="86"/>
      <c r="D872" s="86"/>
    </row>
    <row r="873">
      <c r="A873" s="86"/>
      <c r="B873" s="86"/>
      <c r="C873" s="86"/>
      <c r="D873" s="86"/>
    </row>
    <row r="874">
      <c r="A874" s="86"/>
      <c r="B874" s="86"/>
      <c r="C874" s="86"/>
      <c r="D874" s="86"/>
    </row>
    <row r="875">
      <c r="A875" s="86"/>
      <c r="B875" s="86"/>
      <c r="C875" s="86"/>
      <c r="D875" s="86"/>
    </row>
    <row r="876">
      <c r="A876" s="86"/>
      <c r="B876" s="86"/>
      <c r="C876" s="86"/>
      <c r="D876" s="86"/>
    </row>
    <row r="877">
      <c r="A877" s="86"/>
      <c r="B877" s="86"/>
      <c r="C877" s="86"/>
      <c r="D877" s="86"/>
    </row>
    <row r="878">
      <c r="A878" s="86"/>
      <c r="B878" s="86"/>
      <c r="C878" s="86"/>
      <c r="D878" s="86"/>
    </row>
    <row r="879">
      <c r="A879" s="86"/>
      <c r="B879" s="86"/>
      <c r="C879" s="86"/>
      <c r="D879" s="86"/>
    </row>
    <row r="880">
      <c r="A880" s="86"/>
      <c r="B880" s="86"/>
      <c r="C880" s="86"/>
      <c r="D880" s="86"/>
    </row>
    <row r="881">
      <c r="A881" s="86"/>
      <c r="B881" s="86"/>
      <c r="C881" s="86"/>
      <c r="D881" s="86"/>
    </row>
    <row r="882">
      <c r="A882" s="86"/>
      <c r="B882" s="86"/>
      <c r="C882" s="86"/>
      <c r="D882" s="86"/>
    </row>
    <row r="883">
      <c r="A883" s="86"/>
      <c r="B883" s="86"/>
      <c r="C883" s="86"/>
      <c r="D883" s="86"/>
    </row>
    <row r="884">
      <c r="A884" s="86"/>
      <c r="B884" s="86"/>
      <c r="C884" s="86"/>
      <c r="D884" s="86"/>
    </row>
    <row r="885">
      <c r="A885" s="86"/>
      <c r="B885" s="86"/>
      <c r="C885" s="86"/>
      <c r="D885" s="86"/>
    </row>
    <row r="886">
      <c r="A886" s="86"/>
      <c r="B886" s="86"/>
      <c r="C886" s="86"/>
      <c r="D886" s="86"/>
    </row>
    <row r="887">
      <c r="A887" s="86"/>
      <c r="B887" s="86"/>
      <c r="C887" s="86"/>
      <c r="D887" s="86"/>
    </row>
    <row r="888">
      <c r="A888" s="86"/>
      <c r="B888" s="86"/>
      <c r="C888" s="86"/>
      <c r="D888" s="86"/>
    </row>
    <row r="889">
      <c r="A889" s="86"/>
      <c r="B889" s="86"/>
      <c r="C889" s="86"/>
      <c r="D889" s="86"/>
    </row>
    <row r="890">
      <c r="A890" s="86"/>
      <c r="B890" s="86"/>
      <c r="C890" s="86"/>
      <c r="D890" s="86"/>
    </row>
    <row r="891">
      <c r="A891" s="86"/>
      <c r="B891" s="86"/>
      <c r="C891" s="86"/>
      <c r="D891" s="86"/>
    </row>
    <row r="892">
      <c r="A892" s="86"/>
      <c r="B892" s="86"/>
      <c r="C892" s="86"/>
      <c r="D892" s="86"/>
    </row>
    <row r="893">
      <c r="A893" s="86"/>
      <c r="B893" s="86"/>
      <c r="C893" s="86"/>
      <c r="D893" s="86"/>
    </row>
    <row r="894">
      <c r="A894" s="86"/>
      <c r="B894" s="86"/>
      <c r="C894" s="86"/>
      <c r="D894" s="86"/>
    </row>
    <row r="895">
      <c r="A895" s="86"/>
      <c r="B895" s="86"/>
      <c r="C895" s="86"/>
      <c r="D895" s="86"/>
    </row>
    <row r="896">
      <c r="A896" s="86"/>
      <c r="B896" s="86"/>
      <c r="C896" s="86"/>
      <c r="D896" s="86"/>
    </row>
    <row r="897">
      <c r="A897" s="86"/>
      <c r="B897" s="86"/>
      <c r="C897" s="86"/>
      <c r="D897" s="86"/>
    </row>
    <row r="898">
      <c r="A898" s="86"/>
      <c r="B898" s="86"/>
      <c r="C898" s="86"/>
      <c r="D898" s="86"/>
    </row>
    <row r="899">
      <c r="A899" s="86"/>
      <c r="B899" s="86"/>
      <c r="C899" s="86"/>
      <c r="D899" s="86"/>
    </row>
    <row r="900">
      <c r="A900" s="86"/>
      <c r="B900" s="86"/>
      <c r="C900" s="86"/>
      <c r="D900" s="86"/>
    </row>
    <row r="901">
      <c r="A901" s="86"/>
      <c r="B901" s="86"/>
      <c r="C901" s="86"/>
      <c r="D901" s="86"/>
    </row>
    <row r="902">
      <c r="A902" s="86"/>
      <c r="B902" s="86"/>
      <c r="C902" s="86"/>
      <c r="D902" s="86"/>
    </row>
    <row r="903">
      <c r="A903" s="86"/>
      <c r="B903" s="86"/>
      <c r="C903" s="86"/>
      <c r="D903" s="86"/>
    </row>
    <row r="904">
      <c r="A904" s="86"/>
      <c r="B904" s="86"/>
      <c r="C904" s="86"/>
      <c r="D904" s="86"/>
    </row>
    <row r="905">
      <c r="A905" s="86"/>
      <c r="B905" s="86"/>
      <c r="C905" s="86"/>
      <c r="D905" s="86"/>
    </row>
    <row r="906">
      <c r="A906" s="86"/>
      <c r="B906" s="86"/>
      <c r="C906" s="86"/>
      <c r="D906" s="86"/>
    </row>
    <row r="907">
      <c r="A907" s="86"/>
      <c r="B907" s="86"/>
      <c r="C907" s="86"/>
      <c r="D907" s="86"/>
    </row>
    <row r="908">
      <c r="A908" s="86"/>
      <c r="B908" s="86"/>
      <c r="C908" s="86"/>
      <c r="D908" s="86"/>
    </row>
    <row r="909">
      <c r="A909" s="86"/>
      <c r="B909" s="86"/>
      <c r="C909" s="86"/>
      <c r="D909" s="86"/>
    </row>
    <row r="910">
      <c r="A910" s="86"/>
      <c r="B910" s="86"/>
      <c r="C910" s="86"/>
      <c r="D910" s="86"/>
    </row>
    <row r="911">
      <c r="A911" s="86"/>
      <c r="B911" s="86"/>
      <c r="C911" s="86"/>
      <c r="D911" s="86"/>
    </row>
    <row r="912">
      <c r="A912" s="86"/>
      <c r="B912" s="86"/>
      <c r="C912" s="86"/>
      <c r="D912" s="86"/>
    </row>
    <row r="913">
      <c r="A913" s="86"/>
      <c r="B913" s="86"/>
      <c r="C913" s="86"/>
      <c r="D913" s="86"/>
    </row>
    <row r="914">
      <c r="A914" s="86"/>
      <c r="B914" s="86"/>
      <c r="C914" s="86"/>
      <c r="D914" s="86"/>
    </row>
    <row r="915">
      <c r="A915" s="86"/>
      <c r="B915" s="86"/>
      <c r="C915" s="86"/>
      <c r="D915" s="86"/>
    </row>
    <row r="916">
      <c r="A916" s="86"/>
      <c r="B916" s="86"/>
      <c r="C916" s="86"/>
      <c r="D916" s="86"/>
    </row>
    <row r="917">
      <c r="A917" s="86"/>
      <c r="B917" s="86"/>
      <c r="C917" s="86"/>
      <c r="D917" s="86"/>
    </row>
    <row r="918">
      <c r="A918" s="86"/>
      <c r="B918" s="86"/>
      <c r="C918" s="86"/>
      <c r="D918" s="86"/>
    </row>
    <row r="919">
      <c r="A919" s="86"/>
      <c r="B919" s="86"/>
      <c r="C919" s="86"/>
      <c r="D919" s="86"/>
    </row>
    <row r="920">
      <c r="A920" s="86"/>
      <c r="B920" s="86"/>
      <c r="C920" s="86"/>
      <c r="D920" s="86"/>
    </row>
    <row r="921">
      <c r="A921" s="86"/>
      <c r="B921" s="86"/>
      <c r="C921" s="86"/>
      <c r="D921" s="86"/>
    </row>
    <row r="922">
      <c r="A922" s="86"/>
      <c r="B922" s="86"/>
      <c r="C922" s="86"/>
      <c r="D922" s="86"/>
    </row>
    <row r="923">
      <c r="A923" s="86"/>
      <c r="B923" s="86"/>
      <c r="C923" s="86"/>
      <c r="D923" s="86"/>
    </row>
    <row r="924">
      <c r="A924" s="86"/>
      <c r="B924" s="86"/>
      <c r="C924" s="86"/>
      <c r="D924" s="86"/>
    </row>
    <row r="925">
      <c r="A925" s="86"/>
      <c r="B925" s="86"/>
      <c r="C925" s="86"/>
      <c r="D925" s="86"/>
    </row>
    <row r="926">
      <c r="A926" s="86"/>
      <c r="B926" s="86"/>
      <c r="C926" s="86"/>
      <c r="D926" s="86"/>
    </row>
    <row r="927">
      <c r="A927" s="86"/>
      <c r="B927" s="86"/>
      <c r="C927" s="86"/>
      <c r="D927" s="86"/>
    </row>
    <row r="928">
      <c r="A928" s="86"/>
      <c r="B928" s="86"/>
      <c r="C928" s="86"/>
      <c r="D928" s="86"/>
    </row>
    <row r="929">
      <c r="A929" s="86"/>
      <c r="B929" s="86"/>
      <c r="C929" s="86"/>
      <c r="D929" s="86"/>
    </row>
    <row r="930">
      <c r="A930" s="86"/>
      <c r="B930" s="86"/>
      <c r="C930" s="86"/>
      <c r="D930" s="86"/>
    </row>
    <row r="931">
      <c r="A931" s="86"/>
      <c r="B931" s="86"/>
      <c r="C931" s="86"/>
      <c r="D931" s="86"/>
    </row>
    <row r="932">
      <c r="A932" s="86"/>
      <c r="B932" s="86"/>
      <c r="C932" s="86"/>
      <c r="D932" s="86"/>
    </row>
    <row r="933">
      <c r="A933" s="86"/>
      <c r="B933" s="86"/>
      <c r="C933" s="86"/>
      <c r="D933" s="86"/>
    </row>
    <row r="934">
      <c r="A934" s="86"/>
      <c r="B934" s="86"/>
      <c r="C934" s="86"/>
      <c r="D934" s="86"/>
    </row>
    <row r="935">
      <c r="A935" s="86"/>
      <c r="B935" s="86"/>
      <c r="C935" s="86"/>
      <c r="D935" s="86"/>
    </row>
    <row r="936">
      <c r="A936" s="86"/>
      <c r="B936" s="86"/>
      <c r="C936" s="86"/>
      <c r="D936" s="86"/>
    </row>
    <row r="937">
      <c r="A937" s="86"/>
      <c r="B937" s="86"/>
      <c r="C937" s="86"/>
      <c r="D937" s="86"/>
    </row>
    <row r="938">
      <c r="A938" s="86"/>
      <c r="B938" s="86"/>
      <c r="C938" s="86"/>
      <c r="D938" s="86"/>
    </row>
    <row r="939">
      <c r="A939" s="86"/>
      <c r="B939" s="86"/>
      <c r="C939" s="86"/>
      <c r="D939" s="86"/>
    </row>
    <row r="940">
      <c r="A940" s="86"/>
      <c r="B940" s="86"/>
      <c r="C940" s="86"/>
      <c r="D940" s="86"/>
    </row>
    <row r="941">
      <c r="A941" s="86"/>
      <c r="B941" s="86"/>
      <c r="C941" s="86"/>
      <c r="D941" s="86"/>
    </row>
    <row r="942">
      <c r="A942" s="86"/>
      <c r="B942" s="86"/>
      <c r="C942" s="86"/>
      <c r="D942" s="86"/>
    </row>
    <row r="943">
      <c r="A943" s="86"/>
      <c r="B943" s="86"/>
      <c r="C943" s="86"/>
      <c r="D943" s="86"/>
    </row>
    <row r="944">
      <c r="A944" s="86"/>
      <c r="B944" s="86"/>
      <c r="C944" s="86"/>
      <c r="D944" s="86"/>
    </row>
    <row r="945">
      <c r="A945" s="86"/>
      <c r="B945" s="86"/>
      <c r="C945" s="86"/>
      <c r="D945" s="86"/>
    </row>
    <row r="946">
      <c r="A946" s="86"/>
      <c r="B946" s="86"/>
      <c r="C946" s="86"/>
      <c r="D946" s="86"/>
    </row>
    <row r="947">
      <c r="A947" s="86"/>
      <c r="B947" s="86"/>
      <c r="C947" s="86"/>
      <c r="D947" s="86"/>
    </row>
    <row r="948">
      <c r="A948" s="86"/>
      <c r="B948" s="86"/>
      <c r="C948" s="86"/>
      <c r="D948" s="86"/>
    </row>
    <row r="949">
      <c r="A949" s="86"/>
      <c r="B949" s="86"/>
      <c r="C949" s="86"/>
      <c r="D949" s="86"/>
    </row>
    <row r="950">
      <c r="A950" s="86"/>
      <c r="B950" s="86"/>
      <c r="C950" s="86"/>
      <c r="D950" s="86"/>
    </row>
    <row r="951">
      <c r="A951" s="86"/>
      <c r="B951" s="86"/>
      <c r="C951" s="86"/>
      <c r="D951" s="86"/>
    </row>
    <row r="952">
      <c r="A952" s="86"/>
      <c r="B952" s="86"/>
      <c r="C952" s="86"/>
      <c r="D952" s="86"/>
    </row>
    <row r="953">
      <c r="A953" s="86"/>
      <c r="B953" s="86"/>
      <c r="C953" s="86"/>
      <c r="D953" s="86"/>
    </row>
    <row r="954">
      <c r="A954" s="86"/>
      <c r="B954" s="86"/>
      <c r="C954" s="86"/>
      <c r="D954" s="86"/>
    </row>
    <row r="955">
      <c r="A955" s="86"/>
      <c r="B955" s="86"/>
      <c r="C955" s="86"/>
      <c r="D955" s="86"/>
    </row>
    <row r="956">
      <c r="A956" s="86"/>
      <c r="B956" s="86"/>
      <c r="C956" s="86"/>
      <c r="D956" s="86"/>
    </row>
    <row r="957">
      <c r="A957" s="86"/>
      <c r="B957" s="86"/>
      <c r="C957" s="86"/>
      <c r="D957" s="86"/>
    </row>
    <row r="958">
      <c r="A958" s="86"/>
      <c r="B958" s="86"/>
      <c r="C958" s="86"/>
      <c r="D958" s="86"/>
    </row>
    <row r="959">
      <c r="A959" s="86"/>
      <c r="B959" s="86"/>
      <c r="C959" s="86"/>
      <c r="D959" s="86"/>
    </row>
    <row r="960">
      <c r="A960" s="86"/>
      <c r="B960" s="86"/>
      <c r="C960" s="86"/>
      <c r="D960" s="86"/>
    </row>
    <row r="961">
      <c r="A961" s="86"/>
      <c r="B961" s="86"/>
      <c r="C961" s="86"/>
      <c r="D961" s="86"/>
    </row>
    <row r="962">
      <c r="A962" s="86"/>
      <c r="B962" s="86"/>
      <c r="C962" s="86"/>
      <c r="D962" s="86"/>
    </row>
    <row r="963">
      <c r="A963" s="86"/>
      <c r="B963" s="86"/>
      <c r="C963" s="86"/>
      <c r="D963" s="86"/>
    </row>
    <row r="964">
      <c r="A964" s="86"/>
      <c r="B964" s="86"/>
      <c r="C964" s="86"/>
      <c r="D964" s="86"/>
    </row>
    <row r="965">
      <c r="A965" s="86"/>
      <c r="B965" s="86"/>
      <c r="C965" s="86"/>
      <c r="D965" s="86"/>
    </row>
    <row r="966">
      <c r="A966" s="86"/>
      <c r="B966" s="86"/>
      <c r="C966" s="86"/>
      <c r="D966" s="86"/>
    </row>
    <row r="967">
      <c r="A967" s="86"/>
      <c r="B967" s="86"/>
      <c r="C967" s="86"/>
      <c r="D967" s="86"/>
    </row>
    <row r="968">
      <c r="A968" s="86"/>
      <c r="B968" s="86"/>
      <c r="C968" s="86"/>
      <c r="D968" s="86"/>
    </row>
    <row r="969">
      <c r="A969" s="86"/>
      <c r="B969" s="86"/>
      <c r="C969" s="86"/>
      <c r="D969" s="86"/>
    </row>
    <row r="970">
      <c r="A970" s="86"/>
      <c r="B970" s="86"/>
      <c r="C970" s="86"/>
      <c r="D970" s="86"/>
    </row>
    <row r="971">
      <c r="A971" s="86"/>
      <c r="B971" s="86"/>
      <c r="C971" s="86"/>
      <c r="D971" s="86"/>
    </row>
    <row r="972">
      <c r="A972" s="86"/>
      <c r="B972" s="86"/>
      <c r="C972" s="86"/>
      <c r="D972" s="86"/>
    </row>
    <row r="973">
      <c r="A973" s="86"/>
      <c r="B973" s="86"/>
      <c r="C973" s="86"/>
      <c r="D973" s="86"/>
    </row>
    <row r="974">
      <c r="A974" s="86"/>
      <c r="B974" s="86"/>
      <c r="C974" s="86"/>
      <c r="D974" s="86"/>
    </row>
    <row r="975">
      <c r="A975" s="86"/>
      <c r="B975" s="86"/>
      <c r="C975" s="86"/>
      <c r="D975" s="86"/>
    </row>
    <row r="976">
      <c r="A976" s="86"/>
      <c r="B976" s="86"/>
      <c r="C976" s="86"/>
      <c r="D976" s="86"/>
    </row>
    <row r="977">
      <c r="A977" s="86"/>
      <c r="B977" s="86"/>
      <c r="C977" s="86"/>
      <c r="D977" s="86"/>
    </row>
    <row r="978">
      <c r="A978" s="86"/>
      <c r="B978" s="86"/>
      <c r="C978" s="86"/>
      <c r="D978" s="86"/>
    </row>
    <row r="979">
      <c r="A979" s="86"/>
      <c r="B979" s="86"/>
      <c r="C979" s="86"/>
      <c r="D979" s="86"/>
    </row>
    <row r="980">
      <c r="A980" s="86"/>
      <c r="B980" s="86"/>
      <c r="C980" s="86"/>
      <c r="D980" s="86"/>
    </row>
    <row r="981">
      <c r="A981" s="86"/>
      <c r="B981" s="86"/>
      <c r="C981" s="86"/>
      <c r="D981" s="86"/>
    </row>
    <row r="982">
      <c r="A982" s="86"/>
      <c r="B982" s="86"/>
      <c r="C982" s="86"/>
      <c r="D982" s="86"/>
    </row>
    <row r="983">
      <c r="A983" s="86"/>
      <c r="B983" s="86"/>
      <c r="C983" s="86"/>
      <c r="D983" s="86"/>
    </row>
    <row r="984">
      <c r="A984" s="86"/>
      <c r="B984" s="86"/>
      <c r="C984" s="86"/>
      <c r="D984" s="86"/>
    </row>
    <row r="985">
      <c r="A985" s="86"/>
      <c r="B985" s="86"/>
      <c r="C985" s="86"/>
      <c r="D985" s="86"/>
    </row>
    <row r="986">
      <c r="A986" s="86"/>
      <c r="B986" s="86"/>
      <c r="C986" s="86"/>
      <c r="D986" s="86"/>
    </row>
    <row r="987">
      <c r="A987" s="86"/>
      <c r="B987" s="86"/>
      <c r="C987" s="86"/>
      <c r="D987" s="86"/>
    </row>
    <row r="988">
      <c r="A988" s="86"/>
      <c r="B988" s="86"/>
      <c r="C988" s="86"/>
      <c r="D988" s="86"/>
    </row>
    <row r="989">
      <c r="A989" s="86"/>
      <c r="B989" s="86"/>
      <c r="C989" s="86"/>
      <c r="D989" s="86"/>
    </row>
    <row r="990">
      <c r="A990" s="86"/>
      <c r="B990" s="86"/>
      <c r="C990" s="86"/>
      <c r="D990" s="86"/>
    </row>
    <row r="991">
      <c r="A991" s="86"/>
      <c r="B991" s="86"/>
      <c r="C991" s="86"/>
      <c r="D991" s="86"/>
    </row>
    <row r="992">
      <c r="A992" s="86"/>
      <c r="B992" s="86"/>
      <c r="C992" s="86"/>
      <c r="D992" s="86"/>
    </row>
    <row r="993">
      <c r="A993" s="86"/>
      <c r="B993" s="86"/>
      <c r="C993" s="86"/>
      <c r="D993" s="86"/>
    </row>
    <row r="994">
      <c r="A994" s="86"/>
      <c r="B994" s="86"/>
      <c r="C994" s="86"/>
      <c r="D994" s="86"/>
    </row>
    <row r="995">
      <c r="A995" s="86"/>
      <c r="B995" s="86"/>
      <c r="C995" s="86"/>
      <c r="D995" s="86"/>
    </row>
    <row r="996">
      <c r="A996" s="86"/>
      <c r="B996" s="86"/>
      <c r="C996" s="86"/>
      <c r="D996" s="86"/>
    </row>
    <row r="997">
      <c r="A997" s="86"/>
      <c r="B997" s="86"/>
      <c r="C997" s="86"/>
      <c r="D997" s="86"/>
    </row>
    <row r="998">
      <c r="A998" s="86"/>
      <c r="B998" s="86"/>
      <c r="C998" s="86"/>
      <c r="D998" s="86"/>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5" width="26.63"/>
  </cols>
  <sheetData>
    <row r="1">
      <c r="A1" s="147" t="s">
        <v>566</v>
      </c>
      <c r="B1" s="148">
        <v>45374.0</v>
      </c>
      <c r="C1" s="148">
        <v>45373.0</v>
      </c>
      <c r="D1" s="148">
        <v>45372.0</v>
      </c>
      <c r="E1" s="149"/>
    </row>
    <row r="2">
      <c r="A2" s="150" t="s">
        <v>603</v>
      </c>
      <c r="B2" s="150">
        <v>2892.62</v>
      </c>
      <c r="C2" s="150">
        <v>2071.75</v>
      </c>
      <c r="D2" s="150">
        <v>1841.76</v>
      </c>
      <c r="E2" s="151"/>
    </row>
    <row r="3">
      <c r="A3" s="150" t="s">
        <v>604</v>
      </c>
      <c r="B3" s="150">
        <v>2323.19</v>
      </c>
      <c r="C3" s="150">
        <v>2080.51</v>
      </c>
      <c r="D3" s="150">
        <v>1355.34</v>
      </c>
      <c r="E3" s="151"/>
    </row>
    <row r="4">
      <c r="A4" s="150" t="s">
        <v>605</v>
      </c>
      <c r="B4" s="150">
        <v>569.43</v>
      </c>
      <c r="C4" s="150">
        <v>-8.76</v>
      </c>
      <c r="D4" s="150">
        <v>438.83</v>
      </c>
      <c r="E4" s="151"/>
    </row>
    <row r="5">
      <c r="A5" s="150" t="s">
        <v>606</v>
      </c>
      <c r="B5" s="150">
        <v>2872.16</v>
      </c>
      <c r="C5" s="150">
        <v>2614.85</v>
      </c>
      <c r="D5" s="150">
        <v>1814.55</v>
      </c>
      <c r="E5" s="151"/>
    </row>
    <row r="6">
      <c r="A6" s="152" t="s">
        <v>607</v>
      </c>
      <c r="B6" s="150">
        <v>98.06</v>
      </c>
      <c r="C6" s="150">
        <v>80.14</v>
      </c>
      <c r="D6" s="150">
        <v>16.73</v>
      </c>
      <c r="E6" s="151"/>
    </row>
    <row r="7">
      <c r="A7" s="150" t="s">
        <v>608</v>
      </c>
      <c r="B7" s="150">
        <v>2696.74</v>
      </c>
      <c r="C7" s="150">
        <v>314.64</v>
      </c>
      <c r="D7" s="150">
        <v>1710.5</v>
      </c>
      <c r="E7" s="151"/>
    </row>
    <row r="8">
      <c r="A8" s="150" t="s">
        <v>609</v>
      </c>
      <c r="B8" s="150">
        <v>77.37</v>
      </c>
      <c r="C8" s="153"/>
      <c r="D8" s="150">
        <v>39.34</v>
      </c>
      <c r="E8" s="151"/>
    </row>
    <row r="9">
      <c r="A9" s="150" t="s">
        <v>610</v>
      </c>
      <c r="B9" s="152">
        <v>57.28</v>
      </c>
      <c r="C9" s="150">
        <v>53.77</v>
      </c>
      <c r="D9" s="150">
        <v>51.8</v>
      </c>
      <c r="E9" s="151"/>
    </row>
    <row r="10">
      <c r="A10" s="150" t="s">
        <v>611</v>
      </c>
      <c r="B10" s="150">
        <v>75.62</v>
      </c>
      <c r="C10" s="150">
        <v>-492.13</v>
      </c>
      <c r="D10" s="150">
        <v>83.67</v>
      </c>
      <c r="E10" s="151"/>
    </row>
    <row r="11">
      <c r="A11" s="152" t="s">
        <v>612</v>
      </c>
      <c r="B11" s="150">
        <v>55.16</v>
      </c>
      <c r="C11" s="150">
        <v>4.36</v>
      </c>
      <c r="D11" s="150">
        <v>45.77</v>
      </c>
      <c r="E11" s="151"/>
    </row>
    <row r="12">
      <c r="A12" s="150" t="s">
        <v>613</v>
      </c>
      <c r="B12" s="150">
        <v>-55.16</v>
      </c>
      <c r="C12" s="150">
        <v>-29.92</v>
      </c>
      <c r="D12" s="150">
        <v>42.95</v>
      </c>
      <c r="E12" s="151"/>
    </row>
    <row r="13">
      <c r="A13" s="150" t="s">
        <v>614</v>
      </c>
      <c r="B13" s="150">
        <v>163.5</v>
      </c>
      <c r="C13" s="150">
        <v>-417.33</v>
      </c>
      <c r="D13" s="150">
        <v>137.23</v>
      </c>
      <c r="E13" s="151"/>
    </row>
    <row r="14">
      <c r="A14" s="150" t="s">
        <v>615</v>
      </c>
      <c r="B14" s="150">
        <v>57.28</v>
      </c>
      <c r="C14" s="150">
        <v>53.77</v>
      </c>
      <c r="D14" s="150">
        <v>51.8</v>
      </c>
      <c r="E14" s="151"/>
    </row>
    <row r="15">
      <c r="A15" s="150" t="s">
        <v>616</v>
      </c>
      <c r="B15" s="150">
        <v>106.22</v>
      </c>
      <c r="C15" s="150">
        <v>-471.1</v>
      </c>
      <c r="D15" s="150">
        <v>85.44</v>
      </c>
      <c r="E15" s="151"/>
    </row>
    <row r="16">
      <c r="A16" s="150" t="s">
        <v>617</v>
      </c>
      <c r="B16" s="150">
        <v>55.16</v>
      </c>
      <c r="C16" s="150">
        <v>50.96</v>
      </c>
      <c r="D16" s="150">
        <v>45.77</v>
      </c>
      <c r="E16" s="151"/>
    </row>
    <row r="17">
      <c r="A17" s="150" t="s">
        <v>618</v>
      </c>
      <c r="B17" s="150">
        <v>51.06</v>
      </c>
      <c r="C17" s="150">
        <v>-522.05</v>
      </c>
      <c r="D17" s="150">
        <v>40.72</v>
      </c>
      <c r="E17" s="151"/>
    </row>
    <row r="18">
      <c r="A18" s="150" t="s">
        <v>619</v>
      </c>
      <c r="B18" s="150">
        <v>-2.19</v>
      </c>
      <c r="C18" s="150">
        <v>10.44</v>
      </c>
      <c r="D18" s="150">
        <v>20.02</v>
      </c>
      <c r="E18" s="151"/>
    </row>
    <row r="19">
      <c r="A19" s="150" t="s">
        <v>620</v>
      </c>
      <c r="B19" s="150">
        <v>-2.19</v>
      </c>
      <c r="C19" s="150">
        <v>10.44</v>
      </c>
      <c r="D19" s="150">
        <v>20.02</v>
      </c>
      <c r="E19" s="151"/>
    </row>
    <row r="20">
      <c r="A20" s="152" t="s">
        <v>621</v>
      </c>
      <c r="B20" s="150">
        <v>53.25</v>
      </c>
      <c r="C20" s="150">
        <v>-532.5</v>
      </c>
      <c r="D20" s="150">
        <v>20.71</v>
      </c>
      <c r="E20" s="151"/>
    </row>
    <row r="21">
      <c r="A21" s="150" t="s">
        <v>622</v>
      </c>
      <c r="B21" s="150">
        <v>53.25</v>
      </c>
      <c r="C21" s="150">
        <v>-532.5</v>
      </c>
      <c r="D21" s="150">
        <v>20.71</v>
      </c>
      <c r="E21" s="151"/>
    </row>
    <row r="22">
      <c r="A22" s="150" t="s">
        <v>623</v>
      </c>
      <c r="B22" s="150">
        <v>53.25</v>
      </c>
      <c r="C22" s="150">
        <v>-532.5</v>
      </c>
      <c r="D22" s="150">
        <v>20.7</v>
      </c>
      <c r="E22" s="151"/>
    </row>
    <row r="23">
      <c r="A23" s="150" t="s">
        <v>624</v>
      </c>
      <c r="B23" s="152">
        <v>4.92</v>
      </c>
      <c r="C23" s="152">
        <v>-55.83</v>
      </c>
      <c r="D23" s="152">
        <v>2.46</v>
      </c>
      <c r="E23" s="154"/>
    </row>
    <row r="24">
      <c r="A24" s="155"/>
      <c r="B24" s="154"/>
      <c r="C24" s="154"/>
      <c r="D24" s="154"/>
      <c r="E24" s="154"/>
    </row>
    <row r="25">
      <c r="A25" s="154"/>
      <c r="B25" s="156"/>
      <c r="C25" s="156"/>
      <c r="D25" s="156"/>
      <c r="E25" s="156"/>
    </row>
    <row r="26">
      <c r="A26" s="151"/>
      <c r="B26" s="156"/>
      <c r="C26" s="156"/>
      <c r="D26" s="156"/>
      <c r="E26" s="156"/>
    </row>
    <row r="27">
      <c r="A27" s="151"/>
      <c r="B27" s="157"/>
      <c r="C27" s="151"/>
      <c r="D27" s="151"/>
      <c r="E27" s="151"/>
    </row>
    <row r="28">
      <c r="A28" s="151"/>
      <c r="B28" s="151"/>
      <c r="C28" s="151"/>
      <c r="D28" s="151"/>
      <c r="E28" s="151"/>
    </row>
    <row r="29">
      <c r="A29" s="151"/>
      <c r="B29" s="151"/>
      <c r="C29" s="151"/>
      <c r="D29" s="151"/>
      <c r="E29" s="151"/>
    </row>
    <row r="30">
      <c r="A30" s="154"/>
      <c r="B30" s="151"/>
      <c r="C30" s="151"/>
      <c r="D30" s="151"/>
      <c r="E30" s="156"/>
    </row>
    <row r="31">
      <c r="A31" s="151"/>
      <c r="B31" s="157"/>
      <c r="C31" s="151"/>
      <c r="D31" s="151"/>
      <c r="E31" s="151"/>
    </row>
    <row r="32">
      <c r="A32" s="151"/>
      <c r="B32" s="151"/>
      <c r="C32" s="151"/>
      <c r="D32" s="151"/>
      <c r="E32" s="151"/>
    </row>
    <row r="33">
      <c r="A33" s="151"/>
      <c r="B33" s="151"/>
      <c r="C33" s="151"/>
      <c r="D33" s="151"/>
      <c r="E33" s="151"/>
    </row>
    <row r="34">
      <c r="A34" s="151"/>
      <c r="B34" s="151"/>
      <c r="C34" s="151"/>
      <c r="D34" s="151"/>
      <c r="E34" s="151"/>
    </row>
    <row r="35">
      <c r="A35" s="154"/>
      <c r="B35" s="151"/>
      <c r="C35" s="151"/>
      <c r="D35" s="151"/>
      <c r="E35" s="151"/>
    </row>
    <row r="36">
      <c r="A36" s="151"/>
      <c r="B36" s="151"/>
      <c r="C36" s="151"/>
      <c r="D36" s="151"/>
      <c r="E36" s="151"/>
    </row>
    <row r="37">
      <c r="A37" s="151"/>
      <c r="B37" s="151"/>
      <c r="C37" s="151"/>
      <c r="D37" s="151"/>
      <c r="E37" s="151"/>
    </row>
    <row r="38">
      <c r="A38" s="151"/>
      <c r="B38" s="151"/>
      <c r="C38" s="151"/>
      <c r="D38" s="151"/>
      <c r="E38" s="151"/>
    </row>
    <row r="39">
      <c r="A39" s="151"/>
      <c r="B39" s="151"/>
      <c r="C39" s="151"/>
      <c r="D39" s="151"/>
      <c r="E39" s="151"/>
    </row>
    <row r="40">
      <c r="A40" s="154"/>
      <c r="B40" s="151"/>
      <c r="C40" s="151"/>
      <c r="D40" s="151"/>
      <c r="E40" s="151"/>
    </row>
    <row r="41">
      <c r="A41" s="151"/>
      <c r="B41" s="151"/>
      <c r="C41" s="151"/>
      <c r="D41" s="151"/>
      <c r="E41" s="151"/>
    </row>
    <row r="42">
      <c r="A42" s="151"/>
      <c r="B42" s="157"/>
      <c r="C42" s="157"/>
      <c r="D42" s="154"/>
      <c r="E42" s="157"/>
    </row>
    <row r="43">
      <c r="A43" s="151"/>
      <c r="B43" s="151"/>
      <c r="C43" s="151"/>
      <c r="D43" s="151"/>
      <c r="E43" s="156"/>
    </row>
    <row r="44">
      <c r="A44" s="155"/>
    </row>
    <row r="45">
      <c r="A45" s="158"/>
    </row>
    <row r="46">
      <c r="A46" s="159"/>
    </row>
    <row r="47">
      <c r="A47" s="159"/>
    </row>
    <row r="48">
      <c r="A48" s="159"/>
    </row>
    <row r="49">
      <c r="A49" s="159"/>
    </row>
    <row r="50">
      <c r="A50" s="158"/>
    </row>
    <row r="51">
      <c r="A51" s="159"/>
    </row>
    <row r="52">
      <c r="A52" s="159"/>
    </row>
    <row r="53">
      <c r="A53" s="159"/>
    </row>
    <row r="54">
      <c r="A54" s="159"/>
    </row>
    <row r="55">
      <c r="A55" s="158"/>
    </row>
    <row r="56">
      <c r="A56" s="159"/>
    </row>
    <row r="57">
      <c r="A57" s="159"/>
    </row>
    <row r="58">
      <c r="A58" s="159"/>
    </row>
    <row r="59">
      <c r="A59" s="159"/>
    </row>
    <row r="60">
      <c r="A60" s="158"/>
    </row>
    <row r="61">
      <c r="A61" s="159"/>
    </row>
    <row r="62">
      <c r="A62" s="159"/>
    </row>
    <row r="63">
      <c r="A63" s="159"/>
    </row>
    <row r="64">
      <c r="A64" s="159"/>
    </row>
    <row r="65">
      <c r="A65" s="158"/>
    </row>
    <row r="66">
      <c r="A66" s="160"/>
    </row>
    <row r="67">
      <c r="A67" s="160"/>
    </row>
    <row r="68">
      <c r="A68" s="160"/>
    </row>
    <row r="69">
      <c r="A69" s="160"/>
    </row>
    <row r="70">
      <c r="A70" s="158"/>
    </row>
    <row r="71">
      <c r="A71" s="160"/>
    </row>
    <row r="72">
      <c r="A72" s="160"/>
    </row>
    <row r="73">
      <c r="A73" s="160"/>
    </row>
    <row r="74">
      <c r="A74" s="160"/>
    </row>
    <row r="75">
      <c r="A75" s="158"/>
    </row>
    <row r="76">
      <c r="A76" s="159"/>
    </row>
    <row r="77">
      <c r="A77" s="159"/>
    </row>
    <row r="78">
      <c r="A78" s="159"/>
    </row>
    <row r="79">
      <c r="A79" s="159"/>
    </row>
    <row r="80">
      <c r="A80" s="158"/>
    </row>
    <row r="81">
      <c r="A81" s="159"/>
    </row>
    <row r="82">
      <c r="A82" s="159"/>
    </row>
    <row r="83">
      <c r="A83" s="159"/>
    </row>
    <row r="84">
      <c r="A84" s="159"/>
    </row>
    <row r="85">
      <c r="A85" s="158"/>
    </row>
    <row r="86">
      <c r="A86" s="159"/>
    </row>
    <row r="87">
      <c r="A87" s="159"/>
    </row>
    <row r="88">
      <c r="A88" s="159"/>
    </row>
    <row r="89">
      <c r="A89" s="159"/>
    </row>
    <row r="90">
      <c r="A90" s="158"/>
    </row>
    <row r="91">
      <c r="A91" s="159"/>
    </row>
    <row r="92">
      <c r="A92" s="159"/>
    </row>
    <row r="93">
      <c r="A93" s="159"/>
    </row>
    <row r="94">
      <c r="A94" s="160"/>
    </row>
    <row r="95">
      <c r="A95" s="158"/>
    </row>
    <row r="96">
      <c r="A96" s="159"/>
    </row>
    <row r="97">
      <c r="A97" s="159"/>
    </row>
    <row r="98">
      <c r="A98" s="159"/>
    </row>
    <row r="99">
      <c r="A99" s="159"/>
    </row>
    <row r="100">
      <c r="A100" s="158"/>
    </row>
    <row r="101">
      <c r="A101" s="159"/>
    </row>
    <row r="102">
      <c r="A102" s="159"/>
    </row>
    <row r="103">
      <c r="A103" s="159"/>
    </row>
    <row r="104">
      <c r="A104" s="159"/>
    </row>
    <row r="105">
      <c r="A105" s="158"/>
    </row>
    <row r="106">
      <c r="A106" s="159"/>
    </row>
    <row r="107">
      <c r="A107" s="159"/>
    </row>
    <row r="108">
      <c r="A108" s="159"/>
    </row>
    <row r="109">
      <c r="A109" s="159"/>
    </row>
    <row r="110">
      <c r="A110" s="158"/>
    </row>
    <row r="111">
      <c r="A111" s="159"/>
    </row>
    <row r="112">
      <c r="A112" s="159"/>
    </row>
    <row r="113">
      <c r="A113" s="159"/>
    </row>
    <row r="114">
      <c r="A114" s="159"/>
    </row>
    <row r="115">
      <c r="A115" s="158"/>
    </row>
    <row r="116">
      <c r="A116" s="159"/>
    </row>
    <row r="117">
      <c r="A117" s="159"/>
    </row>
    <row r="118">
      <c r="A118" s="159"/>
    </row>
    <row r="119">
      <c r="A119" s="159"/>
    </row>
    <row r="120">
      <c r="A120" s="158"/>
    </row>
    <row r="121">
      <c r="A121" s="159"/>
    </row>
    <row r="122">
      <c r="A122" s="159"/>
    </row>
    <row r="123">
      <c r="A123" s="159"/>
    </row>
    <row r="124">
      <c r="A124" s="159"/>
    </row>
    <row r="125">
      <c r="A125" s="158"/>
    </row>
    <row r="126">
      <c r="A126" s="159"/>
    </row>
    <row r="127">
      <c r="A127" s="159"/>
    </row>
    <row r="128">
      <c r="A128" s="159"/>
    </row>
    <row r="129">
      <c r="A129" s="159"/>
    </row>
    <row r="130">
      <c r="A130" s="158"/>
    </row>
    <row r="131">
      <c r="A131" s="159"/>
    </row>
    <row r="132">
      <c r="A132" s="159"/>
    </row>
    <row r="133">
      <c r="A133" s="159"/>
    </row>
    <row r="134">
      <c r="A134" s="159"/>
    </row>
    <row r="135">
      <c r="A135" s="158"/>
    </row>
    <row r="136">
      <c r="A136" s="159"/>
    </row>
    <row r="137">
      <c r="A137" s="159"/>
    </row>
    <row r="138">
      <c r="A138" s="159"/>
    </row>
    <row r="139">
      <c r="A139" s="159"/>
    </row>
    <row r="140">
      <c r="A140" s="158"/>
    </row>
    <row r="141">
      <c r="A141" s="159"/>
    </row>
    <row r="142">
      <c r="A142" s="159"/>
    </row>
    <row r="143">
      <c r="A143" s="159"/>
    </row>
    <row r="144">
      <c r="A144" s="159"/>
    </row>
    <row r="145">
      <c r="A145" s="158"/>
    </row>
    <row r="146">
      <c r="A146" s="159"/>
    </row>
    <row r="147">
      <c r="A147" s="159"/>
    </row>
    <row r="148">
      <c r="A148" s="159"/>
    </row>
    <row r="149">
      <c r="A149" s="159"/>
    </row>
    <row r="150">
      <c r="A150" s="158"/>
    </row>
    <row r="151">
      <c r="A151" s="159"/>
    </row>
    <row r="152">
      <c r="A152" s="159"/>
    </row>
    <row r="153">
      <c r="A153" s="159"/>
    </row>
    <row r="154">
      <c r="A154" s="160"/>
    </row>
    <row r="155">
      <c r="A155" s="158"/>
    </row>
    <row r="156">
      <c r="A156" s="159"/>
    </row>
    <row r="157">
      <c r="A157" s="159"/>
    </row>
    <row r="158">
      <c r="A158" s="159"/>
    </row>
    <row r="159">
      <c r="A159" s="160"/>
    </row>
    <row r="160">
      <c r="A160" s="158"/>
    </row>
    <row r="161">
      <c r="A161" s="159"/>
    </row>
    <row r="162">
      <c r="A162" s="159"/>
    </row>
    <row r="163">
      <c r="A163" s="159"/>
    </row>
    <row r="164">
      <c r="A164" s="159"/>
    </row>
    <row r="165">
      <c r="A165" s="158"/>
    </row>
    <row r="166">
      <c r="A166" s="159"/>
    </row>
    <row r="167">
      <c r="A167" s="159"/>
    </row>
    <row r="168">
      <c r="A168" s="159"/>
    </row>
    <row r="169">
      <c r="A169" s="159"/>
    </row>
    <row r="170">
      <c r="A170" s="158"/>
    </row>
    <row r="171">
      <c r="A171" s="159"/>
    </row>
    <row r="172">
      <c r="A172" s="159"/>
    </row>
    <row r="173">
      <c r="A173" s="159"/>
    </row>
    <row r="174">
      <c r="A174" s="159"/>
    </row>
    <row r="175">
      <c r="A175" s="158"/>
    </row>
    <row r="176">
      <c r="A176" s="159"/>
    </row>
    <row r="177">
      <c r="A177" s="159"/>
    </row>
    <row r="178">
      <c r="A178" s="159"/>
    </row>
    <row r="179">
      <c r="A179" s="159"/>
    </row>
    <row r="180">
      <c r="A180" s="158"/>
    </row>
    <row r="181">
      <c r="A181" s="159"/>
    </row>
    <row r="182">
      <c r="A182" s="159"/>
    </row>
    <row r="183">
      <c r="A183" s="159"/>
    </row>
    <row r="184">
      <c r="A184" s="159"/>
    </row>
    <row r="185">
      <c r="A185" s="158"/>
    </row>
    <row r="186">
      <c r="A186" s="159"/>
    </row>
    <row r="187">
      <c r="A187" s="159"/>
    </row>
    <row r="188">
      <c r="A188" s="159"/>
    </row>
    <row r="189">
      <c r="A189" s="159"/>
    </row>
    <row r="190">
      <c r="A190" s="158"/>
    </row>
    <row r="191">
      <c r="A191" s="159"/>
    </row>
    <row r="192">
      <c r="A192" s="159"/>
    </row>
    <row r="193">
      <c r="A193" s="159"/>
    </row>
    <row r="194">
      <c r="A194" s="159"/>
    </row>
    <row r="195">
      <c r="A195" s="158"/>
    </row>
    <row r="196">
      <c r="A196" s="159"/>
    </row>
    <row r="197">
      <c r="A197" s="159"/>
    </row>
    <row r="198">
      <c r="A198" s="159"/>
    </row>
    <row r="199">
      <c r="A199" s="159"/>
    </row>
    <row r="200">
      <c r="A200" s="158"/>
    </row>
    <row r="201">
      <c r="A201" s="159"/>
    </row>
    <row r="202">
      <c r="A202" s="159"/>
    </row>
    <row r="203">
      <c r="A203" s="159"/>
    </row>
    <row r="204">
      <c r="A204" s="159"/>
    </row>
    <row r="205">
      <c r="A205" s="158"/>
    </row>
    <row r="206">
      <c r="A206" s="159"/>
    </row>
    <row r="207">
      <c r="A207" s="159"/>
    </row>
    <row r="208">
      <c r="A208" s="159"/>
    </row>
    <row r="209">
      <c r="A209" s="159"/>
    </row>
    <row r="210">
      <c r="A210" s="158"/>
    </row>
    <row r="211">
      <c r="A211" s="158"/>
    </row>
    <row r="212">
      <c r="A212" s="158"/>
    </row>
    <row r="213">
      <c r="A213" s="158"/>
    </row>
    <row r="214">
      <c r="A214" s="158"/>
    </row>
    <row r="215">
      <c r="A215" s="158"/>
    </row>
    <row r="216">
      <c r="A216" s="159"/>
    </row>
    <row r="217">
      <c r="A217" s="159"/>
    </row>
    <row r="218">
      <c r="A218" s="159"/>
    </row>
    <row r="219">
      <c r="A219" s="160"/>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 customWidth="1" min="2" max="4" width="20.0"/>
    <col customWidth="1" min="5" max="9" width="21.25"/>
  </cols>
  <sheetData>
    <row r="1" ht="28.5" customHeight="1">
      <c r="A1" s="161" t="s">
        <v>625</v>
      </c>
      <c r="B1" s="162" t="s">
        <v>626</v>
      </c>
      <c r="C1" s="162" t="s">
        <v>627</v>
      </c>
      <c r="D1" s="162" t="s">
        <v>628</v>
      </c>
      <c r="E1" s="163" t="s">
        <v>629</v>
      </c>
      <c r="F1" s="21"/>
      <c r="G1" s="21"/>
      <c r="H1" s="21"/>
      <c r="I1" s="11"/>
      <c r="J1" s="86"/>
      <c r="K1" s="86"/>
      <c r="L1" s="86"/>
      <c r="M1" s="86"/>
      <c r="N1" s="86"/>
      <c r="O1" s="86"/>
      <c r="P1" s="86"/>
      <c r="Q1" s="86"/>
      <c r="R1" s="86"/>
      <c r="S1" s="86"/>
      <c r="T1" s="86"/>
      <c r="U1" s="86"/>
      <c r="V1" s="86"/>
      <c r="W1" s="86"/>
      <c r="X1" s="86"/>
      <c r="Y1" s="86"/>
    </row>
    <row r="2" ht="28.5" customHeight="1">
      <c r="A2" s="164" t="s">
        <v>630</v>
      </c>
      <c r="B2" s="165"/>
      <c r="C2" s="165"/>
      <c r="D2" s="165"/>
      <c r="E2" s="165"/>
      <c r="F2" s="21"/>
      <c r="G2" s="21"/>
      <c r="H2" s="21"/>
      <c r="I2" s="11"/>
      <c r="J2" s="86"/>
      <c r="K2" s="86"/>
      <c r="L2" s="86"/>
      <c r="M2" s="86"/>
      <c r="N2" s="86"/>
      <c r="O2" s="86"/>
      <c r="P2" s="86"/>
      <c r="Q2" s="86"/>
      <c r="R2" s="86"/>
      <c r="S2" s="86"/>
      <c r="T2" s="86"/>
      <c r="U2" s="86"/>
      <c r="V2" s="86"/>
      <c r="W2" s="86"/>
      <c r="X2" s="86"/>
      <c r="Y2" s="86"/>
    </row>
    <row r="3" ht="28.5" customHeight="1">
      <c r="A3" s="166" t="s">
        <v>631</v>
      </c>
      <c r="B3" s="167">
        <f>'Balance Sheet'!B28/'Balance Sheet'!B13</f>
        <v>0.02600139354</v>
      </c>
      <c r="C3" s="167">
        <f>'Balance Sheet'!C28/'Balance Sheet'!C13</f>
        <v>0.1491186025</v>
      </c>
      <c r="D3" s="167">
        <f>'Balance Sheet'!D28/'Balance Sheet'!D13</f>
        <v>0.02633139436</v>
      </c>
      <c r="E3" s="168" t="s">
        <v>632</v>
      </c>
      <c r="J3" s="86"/>
      <c r="K3" s="86"/>
      <c r="L3" s="86"/>
      <c r="M3" s="86"/>
      <c r="N3" s="86"/>
      <c r="O3" s="86"/>
      <c r="P3" s="86"/>
      <c r="Q3" s="86"/>
      <c r="R3" s="86"/>
      <c r="S3" s="86"/>
      <c r="T3" s="86"/>
      <c r="U3" s="86"/>
      <c r="V3" s="86"/>
      <c r="W3" s="86"/>
      <c r="X3" s="86"/>
      <c r="Y3" s="86"/>
    </row>
    <row r="4" ht="28.5" customHeight="1">
      <c r="A4" s="169" t="s">
        <v>633</v>
      </c>
      <c r="B4" s="170">
        <f>('Balance Sheet'!B25-'Balance Sheet'!B26)/'Balance Sheet'!B13</f>
        <v>0.9195996125</v>
      </c>
      <c r="C4" s="170">
        <f>('Balance Sheet'!C25-'Balance Sheet'!C26)/'Balance Sheet'!C13</f>
        <v>0.7433384815</v>
      </c>
      <c r="D4" s="170">
        <f>('Balance Sheet'!D25-'Balance Sheet'!D26)/'Balance Sheet'!D13</f>
        <v>0.6933416163</v>
      </c>
      <c r="J4" s="86"/>
      <c r="K4" s="86"/>
      <c r="L4" s="86"/>
      <c r="M4" s="86"/>
      <c r="N4" s="86"/>
      <c r="O4" s="86"/>
      <c r="P4" s="86"/>
      <c r="Q4" s="86"/>
      <c r="R4" s="86"/>
      <c r="S4" s="86"/>
      <c r="T4" s="86"/>
      <c r="U4" s="86"/>
      <c r="V4" s="86"/>
      <c r="W4" s="86"/>
      <c r="X4" s="86"/>
      <c r="Y4" s="86"/>
    </row>
    <row r="5" ht="28.5" customHeight="1">
      <c r="A5" s="166" t="s">
        <v>634</v>
      </c>
      <c r="B5" s="171">
        <f>'Balance Sheet'!B25/'Balance Sheet'!B13</f>
        <v>1.894311983</v>
      </c>
      <c r="C5" s="171">
        <f>'Balance Sheet'!C25/'Balance Sheet'!C13</f>
        <v>1.593208003</v>
      </c>
      <c r="D5" s="171">
        <f>'Balance Sheet'!D25/'Balance Sheet'!D13</f>
        <v>1.674295476</v>
      </c>
      <c r="J5" s="86"/>
      <c r="K5" s="86"/>
      <c r="L5" s="86"/>
      <c r="M5" s="86"/>
      <c r="N5" s="86"/>
      <c r="O5" s="86"/>
      <c r="P5" s="86"/>
      <c r="Q5" s="86"/>
      <c r="R5" s="86"/>
      <c r="S5" s="86"/>
      <c r="T5" s="86"/>
      <c r="U5" s="86"/>
      <c r="V5" s="86"/>
      <c r="W5" s="86"/>
      <c r="X5" s="86"/>
      <c r="Y5" s="86"/>
    </row>
    <row r="6" ht="28.5" customHeight="1">
      <c r="A6" s="164" t="s">
        <v>635</v>
      </c>
      <c r="B6" s="165"/>
      <c r="C6" s="165"/>
      <c r="D6" s="165"/>
      <c r="E6" s="165"/>
      <c r="F6" s="21"/>
      <c r="G6" s="21"/>
      <c r="H6" s="21"/>
      <c r="I6" s="11"/>
      <c r="J6" s="86"/>
      <c r="K6" s="86"/>
      <c r="L6" s="86"/>
      <c r="M6" s="86"/>
      <c r="N6" s="86"/>
      <c r="O6" s="86"/>
      <c r="P6" s="86"/>
      <c r="Q6" s="86"/>
      <c r="R6" s="86"/>
      <c r="S6" s="86"/>
      <c r="T6" s="86"/>
      <c r="U6" s="86"/>
      <c r="V6" s="86"/>
      <c r="W6" s="86"/>
      <c r="X6" s="86"/>
      <c r="Y6" s="86"/>
    </row>
    <row r="7" ht="28.5" customHeight="1">
      <c r="A7" s="166" t="s">
        <v>636</v>
      </c>
      <c r="B7" s="171">
        <f>'Income Statement'!B2/'Balance Sheet'!B32</f>
        <v>1.734600624</v>
      </c>
      <c r="C7" s="171">
        <f>'Income Statement'!C2/'Balance Sheet'!C32</f>
        <v>1.485093511</v>
      </c>
      <c r="D7" s="171">
        <f>'Income Statement'!D2/'Balance Sheet'!D32</f>
        <v>1.094637243</v>
      </c>
      <c r="E7" s="172" t="s">
        <v>637</v>
      </c>
      <c r="J7" s="86"/>
      <c r="K7" s="86"/>
      <c r="L7" s="86"/>
      <c r="M7" s="86"/>
      <c r="N7" s="86"/>
      <c r="O7" s="86"/>
      <c r="P7" s="86"/>
      <c r="Q7" s="86"/>
      <c r="R7" s="86"/>
      <c r="S7" s="86"/>
      <c r="T7" s="86"/>
      <c r="U7" s="86"/>
      <c r="V7" s="86"/>
      <c r="W7" s="86"/>
      <c r="X7" s="86"/>
      <c r="Y7" s="86"/>
    </row>
    <row r="8" ht="28.5" customHeight="1">
      <c r="A8" s="169" t="s">
        <v>638</v>
      </c>
      <c r="B8" s="170">
        <f>'Income Statement'!B2/'Balance Sheet'!B27</f>
        <v>17.19443619</v>
      </c>
      <c r="C8" s="170">
        <f>'Income Statement'!C2/'Balance Sheet'!C27</f>
        <v>16.53299816</v>
      </c>
      <c r="D8" s="170">
        <f>'Income Statement'!D2/'Balance Sheet'!D27</f>
        <v>11.58703995</v>
      </c>
      <c r="J8" s="86"/>
      <c r="K8" s="86"/>
      <c r="L8" s="86"/>
      <c r="M8" s="86"/>
      <c r="N8" s="86"/>
      <c r="O8" s="86"/>
      <c r="P8" s="86"/>
      <c r="Q8" s="86"/>
      <c r="R8" s="86"/>
      <c r="S8" s="86"/>
      <c r="T8" s="86"/>
      <c r="U8" s="86"/>
      <c r="V8" s="86"/>
      <c r="W8" s="86"/>
      <c r="X8" s="86"/>
      <c r="Y8" s="86"/>
    </row>
    <row r="9" ht="28.5" customHeight="1">
      <c r="A9" s="166" t="s">
        <v>639</v>
      </c>
      <c r="B9" s="167">
        <f>'Income Statement'!B5/'Balance Sheet'!B26</f>
        <v>5.007688955</v>
      </c>
      <c r="C9" s="167">
        <f>'Income Statement'!C5/'Balance Sheet'!C26</f>
        <v>5.461941764</v>
      </c>
      <c r="D9" s="167">
        <f>'Income Statement'!D5/'Balance Sheet'!D26</f>
        <v>2.611652442</v>
      </c>
      <c r="J9" s="86"/>
      <c r="K9" s="86"/>
      <c r="L9" s="86"/>
      <c r="M9" s="86"/>
      <c r="N9" s="86"/>
      <c r="O9" s="86"/>
      <c r="P9" s="86"/>
      <c r="Q9" s="86"/>
      <c r="R9" s="86"/>
      <c r="S9" s="86"/>
      <c r="T9" s="86"/>
      <c r="U9" s="86"/>
      <c r="V9" s="86"/>
      <c r="W9" s="86"/>
      <c r="X9" s="86"/>
      <c r="Y9" s="86"/>
    </row>
    <row r="10" ht="28.5" customHeight="1">
      <c r="A10" s="169" t="s">
        <v>640</v>
      </c>
      <c r="B10" s="170">
        <f>'Income Statement'!B5/'Balance Sheet'!B15</f>
        <v>18.8239612</v>
      </c>
      <c r="C10" s="170">
        <f>'Income Statement'!C5/'Balance Sheet'!C15</f>
        <v>11.57730452</v>
      </c>
      <c r="D10" s="170">
        <f>'Income Statement'!D5/'Balance Sheet'!D15</f>
        <v>5.966363068</v>
      </c>
      <c r="J10" s="86"/>
      <c r="K10" s="86"/>
      <c r="L10" s="86"/>
      <c r="M10" s="86"/>
      <c r="N10" s="86"/>
      <c r="O10" s="86"/>
      <c r="P10" s="86"/>
      <c r="Q10" s="86"/>
      <c r="R10" s="86"/>
      <c r="S10" s="86"/>
      <c r="T10" s="86"/>
      <c r="U10" s="86"/>
      <c r="V10" s="86"/>
      <c r="W10" s="86"/>
      <c r="X10" s="86"/>
      <c r="Y10" s="86"/>
    </row>
    <row r="11" ht="28.5" customHeight="1">
      <c r="A11" s="173" t="s">
        <v>641</v>
      </c>
      <c r="B11" s="174"/>
      <c r="C11" s="174"/>
      <c r="D11" s="174"/>
      <c r="E11" s="174"/>
      <c r="F11" s="21"/>
      <c r="G11" s="21"/>
      <c r="H11" s="21"/>
      <c r="I11" s="11"/>
      <c r="J11" s="86"/>
      <c r="K11" s="86"/>
      <c r="L11" s="86"/>
      <c r="M11" s="86"/>
      <c r="N11" s="86"/>
      <c r="O11" s="86"/>
      <c r="P11" s="86"/>
      <c r="Q11" s="86"/>
      <c r="R11" s="86"/>
      <c r="S11" s="86"/>
      <c r="T11" s="86"/>
      <c r="U11" s="86"/>
      <c r="V11" s="86"/>
      <c r="W11" s="86"/>
      <c r="X11" s="86"/>
      <c r="Y11" s="86"/>
    </row>
    <row r="12" ht="28.5" customHeight="1">
      <c r="A12" s="169" t="s">
        <v>642</v>
      </c>
      <c r="B12" s="170">
        <f t="shared" ref="B12:D12" si="1">365/B8</f>
        <v>21.22779695</v>
      </c>
      <c r="C12" s="170">
        <f t="shared" si="1"/>
        <v>22.07706046</v>
      </c>
      <c r="D12" s="170">
        <f t="shared" si="1"/>
        <v>31.50071128</v>
      </c>
      <c r="E12" s="168" t="s">
        <v>643</v>
      </c>
      <c r="J12" s="86"/>
      <c r="K12" s="86"/>
      <c r="L12" s="86"/>
      <c r="M12" s="86"/>
      <c r="N12" s="86"/>
      <c r="O12" s="86"/>
      <c r="P12" s="86"/>
      <c r="Q12" s="86"/>
      <c r="R12" s="86"/>
      <c r="S12" s="86"/>
      <c r="T12" s="86"/>
      <c r="U12" s="86"/>
      <c r="V12" s="86"/>
      <c r="W12" s="86"/>
      <c r="X12" s="86"/>
      <c r="Y12" s="86"/>
    </row>
    <row r="13" ht="28.5" customHeight="1">
      <c r="A13" s="166" t="s">
        <v>644</v>
      </c>
      <c r="B13" s="167">
        <f t="shared" ref="B13:D13" si="2">365/B9</f>
        <v>72.88791363</v>
      </c>
      <c r="C13" s="167">
        <f t="shared" si="2"/>
        <v>66.82605121</v>
      </c>
      <c r="D13" s="167">
        <f t="shared" si="2"/>
        <v>139.7582596</v>
      </c>
      <c r="J13" s="86"/>
      <c r="K13" s="86"/>
      <c r="L13" s="86"/>
      <c r="M13" s="86"/>
      <c r="N13" s="86"/>
      <c r="O13" s="86"/>
      <c r="P13" s="86"/>
      <c r="Q13" s="86"/>
      <c r="R13" s="86"/>
      <c r="S13" s="86"/>
      <c r="T13" s="86"/>
      <c r="U13" s="86"/>
      <c r="V13" s="86"/>
      <c r="W13" s="86"/>
      <c r="X13" s="86"/>
      <c r="Y13" s="86"/>
    </row>
    <row r="14" ht="28.5" customHeight="1">
      <c r="A14" s="169" t="s">
        <v>645</v>
      </c>
      <c r="B14" s="170">
        <f t="shared" ref="B14:D14" si="3">365/B10</f>
        <v>19.39018021</v>
      </c>
      <c r="C14" s="170">
        <f t="shared" si="3"/>
        <v>31.52720041</v>
      </c>
      <c r="D14" s="170">
        <f t="shared" si="3"/>
        <v>61.17629715</v>
      </c>
      <c r="J14" s="86"/>
      <c r="K14" s="86"/>
      <c r="L14" s="86"/>
      <c r="M14" s="86"/>
      <c r="N14" s="86"/>
      <c r="O14" s="86"/>
      <c r="P14" s="86"/>
      <c r="Q14" s="86"/>
      <c r="R14" s="86"/>
      <c r="S14" s="86"/>
      <c r="T14" s="86"/>
      <c r="U14" s="86"/>
      <c r="V14" s="86"/>
      <c r="W14" s="86"/>
      <c r="X14" s="86"/>
      <c r="Y14" s="86"/>
    </row>
    <row r="15" ht="28.5" customHeight="1">
      <c r="A15" s="166" t="s">
        <v>646</v>
      </c>
      <c r="B15" s="167">
        <f t="shared" ref="B15:D15" si="4">B12+B13-B14</f>
        <v>74.72553036</v>
      </c>
      <c r="C15" s="167">
        <f t="shared" si="4"/>
        <v>57.37591125</v>
      </c>
      <c r="D15" s="167">
        <f t="shared" si="4"/>
        <v>110.0826737</v>
      </c>
      <c r="J15" s="86"/>
      <c r="K15" s="86"/>
      <c r="L15" s="86"/>
      <c r="M15" s="86"/>
      <c r="N15" s="86"/>
      <c r="O15" s="86"/>
      <c r="P15" s="86"/>
      <c r="Q15" s="86"/>
      <c r="R15" s="86"/>
      <c r="S15" s="86"/>
      <c r="T15" s="86"/>
      <c r="U15" s="86"/>
      <c r="V15" s="86"/>
      <c r="W15" s="86"/>
      <c r="X15" s="86"/>
      <c r="Y15" s="86"/>
    </row>
    <row r="16" ht="28.5" customHeight="1">
      <c r="A16" s="164" t="s">
        <v>647</v>
      </c>
      <c r="B16" s="165"/>
      <c r="C16" s="165"/>
      <c r="D16" s="165"/>
      <c r="E16" s="165"/>
      <c r="F16" s="21"/>
      <c r="G16" s="21"/>
      <c r="H16" s="21"/>
      <c r="I16" s="11"/>
      <c r="J16" s="86"/>
      <c r="K16" s="86"/>
      <c r="L16" s="86"/>
      <c r="M16" s="86"/>
      <c r="N16" s="86"/>
      <c r="O16" s="86"/>
      <c r="P16" s="86"/>
      <c r="Q16" s="86"/>
      <c r="R16" s="86"/>
      <c r="S16" s="86"/>
      <c r="T16" s="86"/>
      <c r="U16" s="86"/>
      <c r="V16" s="86"/>
      <c r="W16" s="86"/>
      <c r="X16" s="86"/>
      <c r="Y16" s="86"/>
    </row>
    <row r="17" ht="28.5" customHeight="1">
      <c r="A17" s="166" t="s">
        <v>648</v>
      </c>
      <c r="B17" s="167">
        <f>'Balance Sheet'!B37/'Balance Sheet'!B32</f>
        <v>0.3534720556</v>
      </c>
      <c r="C17" s="167">
        <f>'Balance Sheet'!C37/'Balance Sheet'!C32</f>
        <v>0.3139789108</v>
      </c>
      <c r="D17" s="167">
        <f>'Balance Sheet'!D37/'Balance Sheet'!D32</f>
        <v>0.223912798</v>
      </c>
      <c r="E17" s="175" t="s">
        <v>649</v>
      </c>
      <c r="J17" s="86"/>
      <c r="K17" s="86"/>
      <c r="L17" s="86"/>
      <c r="M17" s="86"/>
      <c r="N17" s="86"/>
      <c r="O17" s="86"/>
      <c r="P17" s="86"/>
      <c r="Q17" s="86"/>
      <c r="R17" s="86"/>
      <c r="S17" s="86"/>
      <c r="T17" s="86"/>
      <c r="U17" s="86"/>
      <c r="V17" s="86"/>
      <c r="W17" s="86"/>
      <c r="X17" s="86"/>
      <c r="Y17" s="86"/>
    </row>
    <row r="18" ht="28.5" customHeight="1">
      <c r="A18" s="169" t="s">
        <v>650</v>
      </c>
      <c r="B18" s="170">
        <f>'Balance Sheet'!B37/'Income Statement'!B13</f>
        <v>3.605198777</v>
      </c>
      <c r="C18" s="170">
        <f>'Balance Sheet'!C37/'Income Statement'!C13</f>
        <v>-1.049553111</v>
      </c>
      <c r="D18" s="170">
        <f>'Balance Sheet'!D37/'Income Statement'!D13</f>
        <v>2.745318079</v>
      </c>
      <c r="J18" s="86"/>
      <c r="K18" s="86"/>
      <c r="L18" s="86"/>
      <c r="M18" s="86"/>
      <c r="N18" s="86"/>
      <c r="O18" s="86"/>
      <c r="P18" s="86"/>
      <c r="Q18" s="86"/>
      <c r="R18" s="86"/>
      <c r="S18" s="86"/>
      <c r="T18" s="86"/>
      <c r="U18" s="86"/>
      <c r="V18" s="86"/>
      <c r="W18" s="86"/>
      <c r="X18" s="86"/>
      <c r="Y18" s="86"/>
    </row>
    <row r="19" ht="28.5" customHeight="1">
      <c r="A19" s="173" t="s">
        <v>651</v>
      </c>
      <c r="B19" s="174"/>
      <c r="C19" s="174"/>
      <c r="D19" s="174"/>
      <c r="E19" s="174"/>
      <c r="F19" s="21"/>
      <c r="G19" s="21"/>
      <c r="H19" s="21"/>
      <c r="I19" s="11"/>
      <c r="J19" s="86"/>
      <c r="K19" s="86"/>
      <c r="L19" s="86"/>
      <c r="M19" s="86"/>
      <c r="N19" s="86"/>
      <c r="O19" s="86"/>
      <c r="P19" s="86"/>
      <c r="Q19" s="86"/>
      <c r="R19" s="86"/>
      <c r="S19" s="86"/>
      <c r="T19" s="86"/>
      <c r="U19" s="86"/>
      <c r="V19" s="86"/>
      <c r="W19" s="86"/>
      <c r="X19" s="86"/>
      <c r="Y19" s="86"/>
    </row>
    <row r="20" ht="28.5" customHeight="1">
      <c r="A20" s="176" t="s">
        <v>652</v>
      </c>
      <c r="B20" s="176">
        <v>9.84</v>
      </c>
      <c r="C20" s="176">
        <v>-56.64</v>
      </c>
      <c r="D20" s="176">
        <v>8.77</v>
      </c>
      <c r="E20" s="168" t="s">
        <v>653</v>
      </c>
      <c r="J20" s="86"/>
      <c r="K20" s="86"/>
      <c r="L20" s="86"/>
      <c r="M20" s="86"/>
      <c r="N20" s="86"/>
      <c r="O20" s="86"/>
      <c r="P20" s="86"/>
      <c r="Q20" s="86"/>
      <c r="R20" s="86"/>
      <c r="S20" s="86"/>
      <c r="T20" s="86"/>
      <c r="U20" s="86"/>
      <c r="V20" s="86"/>
      <c r="W20" s="86"/>
      <c r="X20" s="86"/>
      <c r="Y20" s="86"/>
    </row>
    <row r="21" ht="28.5" customHeight="1">
      <c r="A21" s="177" t="s">
        <v>654</v>
      </c>
      <c r="B21" s="177">
        <v>6.59</v>
      </c>
      <c r="C21" s="177">
        <v>-96.11</v>
      </c>
      <c r="D21" s="177">
        <v>2.23</v>
      </c>
      <c r="J21" s="86"/>
      <c r="K21" s="86"/>
      <c r="L21" s="86"/>
      <c r="M21" s="86"/>
      <c r="N21" s="86"/>
      <c r="O21" s="86"/>
      <c r="P21" s="86"/>
      <c r="Q21" s="86"/>
      <c r="R21" s="86"/>
      <c r="S21" s="86"/>
      <c r="T21" s="86"/>
      <c r="U21" s="86"/>
      <c r="V21" s="86"/>
      <c r="W21" s="86"/>
      <c r="X21" s="86"/>
      <c r="Y21" s="86"/>
    </row>
    <row r="22" ht="28.5" customHeight="1">
      <c r="A22" s="176" t="s">
        <v>655</v>
      </c>
      <c r="B22" s="176">
        <v>3.19</v>
      </c>
      <c r="C22" s="176">
        <v>-38.17</v>
      </c>
      <c r="D22" s="176">
        <v>1.23</v>
      </c>
      <c r="J22" s="86"/>
      <c r="K22" s="86"/>
      <c r="L22" s="86"/>
      <c r="M22" s="86"/>
      <c r="N22" s="86"/>
      <c r="O22" s="86"/>
      <c r="P22" s="86"/>
      <c r="Q22" s="86"/>
      <c r="R22" s="86"/>
      <c r="S22" s="86"/>
      <c r="T22" s="86"/>
      <c r="U22" s="86"/>
      <c r="V22" s="86"/>
      <c r="W22" s="86"/>
      <c r="X22" s="86"/>
      <c r="Y22" s="86"/>
    </row>
    <row r="23" ht="28.5" customHeight="1">
      <c r="A23" s="177" t="s">
        <v>656</v>
      </c>
      <c r="B23" s="177">
        <v>3.81</v>
      </c>
      <c r="C23" s="177">
        <v>-49.69</v>
      </c>
      <c r="D23" s="177">
        <v>1.62</v>
      </c>
      <c r="J23" s="86"/>
      <c r="K23" s="86"/>
      <c r="L23" s="86"/>
      <c r="M23" s="86"/>
      <c r="N23" s="86"/>
      <c r="O23" s="86"/>
      <c r="P23" s="86"/>
      <c r="Q23" s="86"/>
      <c r="R23" s="86"/>
      <c r="S23" s="86"/>
      <c r="T23" s="86"/>
      <c r="U23" s="86"/>
      <c r="V23" s="86"/>
      <c r="W23" s="86"/>
      <c r="X23" s="86"/>
      <c r="Y23" s="86"/>
    </row>
    <row r="24" ht="28.5" customHeight="1">
      <c r="A24" s="176" t="s">
        <v>657</v>
      </c>
      <c r="B24" s="176">
        <v>2.61</v>
      </c>
      <c r="C24" s="176">
        <v>-23.75</v>
      </c>
      <c r="D24" s="176">
        <v>4.54</v>
      </c>
      <c r="J24" s="86"/>
      <c r="K24" s="86"/>
      <c r="L24" s="86"/>
      <c r="M24" s="86"/>
      <c r="N24" s="86"/>
      <c r="O24" s="86"/>
      <c r="P24" s="86"/>
      <c r="Q24" s="86"/>
      <c r="R24" s="86"/>
      <c r="S24" s="86"/>
      <c r="T24" s="86"/>
      <c r="U24" s="86"/>
      <c r="V24" s="86"/>
      <c r="W24" s="86"/>
      <c r="X24" s="86"/>
      <c r="Y24" s="86"/>
    </row>
    <row r="25" ht="28.5" customHeight="1">
      <c r="A25" s="177" t="s">
        <v>658</v>
      </c>
      <c r="B25" s="177">
        <v>1.84</v>
      </c>
      <c r="C25" s="177">
        <v>-25.7</v>
      </c>
      <c r="D25" s="177">
        <v>1.12</v>
      </c>
      <c r="J25" s="86"/>
      <c r="K25" s="86"/>
      <c r="L25" s="86"/>
      <c r="M25" s="86"/>
      <c r="N25" s="86"/>
      <c r="O25" s="86"/>
      <c r="P25" s="86"/>
      <c r="Q25" s="86"/>
      <c r="R25" s="86"/>
      <c r="S25" s="86"/>
      <c r="T25" s="86"/>
      <c r="U25" s="86"/>
      <c r="V25" s="86"/>
      <c r="W25" s="86"/>
      <c r="X25" s="86"/>
      <c r="Y25" s="86"/>
    </row>
    <row r="26" ht="28.5" customHeight="1">
      <c r="A26" s="176" t="s">
        <v>659</v>
      </c>
      <c r="B26" s="176">
        <v>5.65</v>
      </c>
      <c r="C26" s="176">
        <v>-20.14</v>
      </c>
      <c r="D26" s="176">
        <v>7.45</v>
      </c>
      <c r="J26" s="86"/>
      <c r="K26" s="86"/>
      <c r="L26" s="86"/>
      <c r="M26" s="86"/>
      <c r="N26" s="86"/>
      <c r="O26" s="86"/>
      <c r="P26" s="86"/>
      <c r="Q26" s="86"/>
      <c r="R26" s="86"/>
      <c r="S26" s="86"/>
      <c r="T26" s="86"/>
      <c r="U26" s="86"/>
      <c r="V26" s="86"/>
      <c r="W26" s="86"/>
      <c r="X26" s="86"/>
      <c r="Y26" s="86"/>
    </row>
    <row r="27" ht="28.5" customHeight="1">
      <c r="A27" s="177" t="s">
        <v>660</v>
      </c>
      <c r="B27" s="177">
        <v>188.9</v>
      </c>
      <c r="C27" s="177">
        <v>134.64</v>
      </c>
      <c r="D27" s="177">
        <v>109.39</v>
      </c>
      <c r="J27" s="86"/>
      <c r="K27" s="86"/>
      <c r="L27" s="86"/>
      <c r="M27" s="86"/>
      <c r="N27" s="86"/>
      <c r="O27" s="86"/>
      <c r="P27" s="86"/>
      <c r="Q27" s="86"/>
      <c r="R27" s="86"/>
      <c r="S27" s="86"/>
      <c r="T27" s="86"/>
      <c r="U27" s="86"/>
      <c r="V27" s="86"/>
      <c r="W27" s="86"/>
      <c r="X27" s="86"/>
      <c r="Y27" s="86"/>
    </row>
    <row r="28" ht="28.5" customHeight="1">
      <c r="A28" s="176" t="s">
        <v>661</v>
      </c>
      <c r="B28" s="176">
        <v>-8.81</v>
      </c>
      <c r="C28" s="176">
        <v>-8.91</v>
      </c>
      <c r="D28" s="176">
        <v>3.02</v>
      </c>
      <c r="J28" s="86"/>
      <c r="K28" s="86"/>
      <c r="L28" s="86"/>
      <c r="M28" s="86"/>
      <c r="N28" s="86"/>
      <c r="O28" s="86"/>
      <c r="P28" s="86"/>
      <c r="Q28" s="86"/>
      <c r="R28" s="86"/>
      <c r="S28" s="86"/>
      <c r="T28" s="86"/>
      <c r="U28" s="86"/>
      <c r="V28" s="86"/>
      <c r="W28" s="86"/>
      <c r="X28" s="86"/>
      <c r="Y28" s="86"/>
    </row>
    <row r="29" ht="28.5" customHeight="1">
      <c r="A29" s="177" t="s">
        <v>662</v>
      </c>
      <c r="B29" s="177">
        <v>0.0</v>
      </c>
      <c r="C29" s="177">
        <v>-0.896</v>
      </c>
      <c r="D29" s="177">
        <v>20.31</v>
      </c>
      <c r="J29" s="86"/>
      <c r="K29" s="86"/>
      <c r="L29" s="86"/>
      <c r="M29" s="86"/>
      <c r="N29" s="86"/>
      <c r="O29" s="86"/>
      <c r="P29" s="86"/>
      <c r="Q29" s="86"/>
      <c r="R29" s="86"/>
      <c r="S29" s="86"/>
      <c r="T29" s="86"/>
      <c r="U29" s="86"/>
      <c r="V29" s="86"/>
      <c r="W29" s="86"/>
      <c r="X29" s="86"/>
      <c r="Y29" s="86"/>
    </row>
    <row r="30" ht="28.5" customHeight="1">
      <c r="A30" s="176" t="s">
        <v>663</v>
      </c>
      <c r="B30" s="176">
        <v>-11.64</v>
      </c>
      <c r="C30" s="176">
        <v>-10.68</v>
      </c>
      <c r="D30" s="176">
        <v>5.94</v>
      </c>
      <c r="J30" s="86"/>
      <c r="K30" s="86"/>
      <c r="L30" s="86"/>
      <c r="M30" s="86"/>
      <c r="N30" s="86"/>
      <c r="O30" s="86"/>
      <c r="P30" s="86"/>
      <c r="Q30" s="86"/>
      <c r="R30" s="86"/>
      <c r="S30" s="86"/>
      <c r="T30" s="86"/>
      <c r="U30" s="86"/>
      <c r="V30" s="86"/>
      <c r="W30" s="86"/>
      <c r="X30" s="86"/>
      <c r="Y30" s="86"/>
    </row>
    <row r="31" ht="28.5" customHeight="1">
      <c r="A31" s="173" t="s">
        <v>664</v>
      </c>
      <c r="B31" s="174"/>
      <c r="C31" s="174"/>
      <c r="D31" s="174"/>
      <c r="E31" s="174"/>
      <c r="F31" s="21"/>
      <c r="G31" s="21"/>
      <c r="H31" s="21"/>
      <c r="I31" s="11"/>
      <c r="J31" s="86"/>
      <c r="K31" s="86"/>
      <c r="L31" s="86"/>
      <c r="M31" s="86"/>
      <c r="N31" s="86"/>
      <c r="O31" s="86"/>
      <c r="P31" s="86"/>
      <c r="Q31" s="86"/>
      <c r="R31" s="86"/>
      <c r="S31" s="86"/>
      <c r="T31" s="86"/>
      <c r="U31" s="86"/>
      <c r="V31" s="86"/>
      <c r="W31" s="86"/>
      <c r="X31" s="86"/>
      <c r="Y31" s="86"/>
    </row>
    <row r="32" ht="28.5" customHeight="1">
      <c r="A32" s="169" t="s">
        <v>665</v>
      </c>
      <c r="B32" s="178">
        <v>24.73</v>
      </c>
      <c r="C32" s="178">
        <v>114.99</v>
      </c>
      <c r="D32" s="178" t="s">
        <v>666</v>
      </c>
      <c r="E32" s="168" t="s">
        <v>667</v>
      </c>
      <c r="J32" s="86"/>
      <c r="K32" s="86"/>
      <c r="L32" s="86"/>
      <c r="M32" s="86"/>
      <c r="N32" s="86"/>
      <c r="O32" s="86"/>
      <c r="P32" s="86"/>
      <c r="Q32" s="86"/>
      <c r="R32" s="86"/>
      <c r="S32" s="86"/>
      <c r="T32" s="86"/>
      <c r="U32" s="86"/>
      <c r="V32" s="86"/>
      <c r="W32" s="86"/>
      <c r="X32" s="86"/>
      <c r="Y32" s="86"/>
    </row>
    <row r="33" ht="28.5" customHeight="1">
      <c r="A33" s="166" t="s">
        <v>668</v>
      </c>
      <c r="B33" s="179">
        <v>16.33</v>
      </c>
      <c r="C33" s="179" t="s">
        <v>666</v>
      </c>
      <c r="D33" s="179" t="s">
        <v>666</v>
      </c>
      <c r="J33" s="86"/>
      <c r="K33" s="86"/>
      <c r="L33" s="86"/>
      <c r="M33" s="86"/>
      <c r="N33" s="86"/>
      <c r="O33" s="86"/>
      <c r="P33" s="86"/>
      <c r="Q33" s="86"/>
      <c r="R33" s="86"/>
      <c r="S33" s="86"/>
      <c r="T33" s="86"/>
      <c r="U33" s="86"/>
      <c r="V33" s="86"/>
      <c r="W33" s="86"/>
      <c r="X33" s="86"/>
      <c r="Y33" s="86"/>
    </row>
    <row r="34" ht="28.5" customHeight="1">
      <c r="A34" s="176" t="s">
        <v>669</v>
      </c>
      <c r="B34" s="176">
        <v>4.92</v>
      </c>
      <c r="C34" s="176">
        <v>-55.83</v>
      </c>
      <c r="D34" s="176">
        <v>2.46</v>
      </c>
      <c r="J34" s="86"/>
      <c r="K34" s="86"/>
      <c r="L34" s="86"/>
      <c r="M34" s="86"/>
      <c r="N34" s="86"/>
      <c r="O34" s="86"/>
      <c r="P34" s="86"/>
      <c r="Q34" s="86"/>
      <c r="R34" s="86"/>
      <c r="S34" s="86"/>
      <c r="T34" s="86"/>
      <c r="U34" s="86"/>
      <c r="V34" s="86"/>
      <c r="W34" s="86"/>
      <c r="X34" s="86"/>
      <c r="Y34" s="86"/>
    </row>
    <row r="35" ht="28.5" customHeight="1">
      <c r="A35" s="177" t="s">
        <v>670</v>
      </c>
      <c r="B35" s="177">
        <v>10.21</v>
      </c>
      <c r="C35" s="177">
        <v>-50.26</v>
      </c>
      <c r="D35" s="177">
        <v>8.62</v>
      </c>
      <c r="J35" s="86"/>
      <c r="K35" s="86"/>
      <c r="L35" s="86"/>
      <c r="M35" s="86"/>
      <c r="N35" s="86"/>
      <c r="O35" s="86"/>
      <c r="P35" s="86"/>
      <c r="Q35" s="86"/>
      <c r="R35" s="86"/>
      <c r="S35" s="86"/>
      <c r="T35" s="86"/>
      <c r="U35" s="86"/>
      <c r="V35" s="86"/>
      <c r="W35" s="86"/>
      <c r="X35" s="86"/>
      <c r="Y35" s="86"/>
    </row>
    <row r="36" ht="28.5" customHeight="1">
      <c r="A36" s="176" t="s">
        <v>671</v>
      </c>
      <c r="B36" s="176">
        <v>0.975</v>
      </c>
      <c r="C36" s="176">
        <v>1.67</v>
      </c>
      <c r="D36" s="176">
        <v>0.957</v>
      </c>
      <c r="J36" s="86"/>
      <c r="K36" s="86"/>
      <c r="L36" s="86"/>
      <c r="M36" s="86"/>
      <c r="N36" s="86"/>
      <c r="O36" s="86"/>
      <c r="P36" s="86"/>
      <c r="Q36" s="86"/>
      <c r="R36" s="86"/>
      <c r="S36" s="86"/>
      <c r="T36" s="86"/>
      <c r="U36" s="86"/>
      <c r="V36" s="86"/>
      <c r="W36" s="86"/>
      <c r="X36" s="86"/>
      <c r="Y36" s="86"/>
    </row>
    <row r="37" ht="28.5" customHeight="1">
      <c r="A37" s="177" t="s">
        <v>672</v>
      </c>
      <c r="B37" s="177">
        <v>0.272</v>
      </c>
      <c r="C37" s="177">
        <v>0.445</v>
      </c>
      <c r="D37" s="177">
        <v>0.482</v>
      </c>
      <c r="J37" s="86"/>
      <c r="K37" s="86"/>
      <c r="L37" s="86"/>
      <c r="M37" s="86"/>
      <c r="N37" s="86"/>
      <c r="O37" s="86"/>
      <c r="P37" s="86"/>
      <c r="Q37" s="86"/>
      <c r="R37" s="86"/>
      <c r="S37" s="86"/>
      <c r="T37" s="86"/>
      <c r="U37" s="86"/>
      <c r="V37" s="86"/>
      <c r="W37" s="86"/>
      <c r="X37" s="86"/>
      <c r="Y37" s="86"/>
    </row>
    <row r="38" ht="28.5" customHeight="1">
      <c r="A38" s="176" t="s">
        <v>673</v>
      </c>
      <c r="B38" s="176">
        <v>6.76</v>
      </c>
      <c r="C38" s="176">
        <v>-57.71</v>
      </c>
      <c r="D38" s="176">
        <v>2.33</v>
      </c>
      <c r="J38" s="86"/>
      <c r="K38" s="86"/>
      <c r="L38" s="86"/>
      <c r="M38" s="86"/>
      <c r="N38" s="86"/>
      <c r="O38" s="86"/>
      <c r="P38" s="86"/>
      <c r="Q38" s="86"/>
      <c r="R38" s="86"/>
      <c r="S38" s="86"/>
      <c r="T38" s="86"/>
      <c r="U38" s="86"/>
      <c r="V38" s="86"/>
      <c r="W38" s="86"/>
      <c r="X38" s="86"/>
      <c r="Y38" s="86"/>
    </row>
    <row r="39" ht="28.5" customHeight="1">
      <c r="A39" s="177" t="s">
        <v>674</v>
      </c>
      <c r="B39" s="177">
        <v>-4.06</v>
      </c>
      <c r="C39" s="177">
        <v>-6.19</v>
      </c>
      <c r="D39" s="177">
        <v>8.88</v>
      </c>
      <c r="J39" s="86"/>
      <c r="K39" s="86"/>
      <c r="L39" s="86"/>
      <c r="M39" s="86"/>
      <c r="N39" s="86"/>
      <c r="O39" s="86"/>
      <c r="P39" s="86"/>
      <c r="Q39" s="86"/>
      <c r="R39" s="86"/>
      <c r="S39" s="86"/>
      <c r="T39" s="86"/>
      <c r="U39" s="86"/>
      <c r="V39" s="86"/>
      <c r="W39" s="86"/>
      <c r="X39" s="86"/>
      <c r="Y39" s="86"/>
    </row>
    <row r="40" ht="28.5" customHeight="1">
      <c r="A40" s="176" t="s">
        <v>675</v>
      </c>
      <c r="B40" s="176">
        <v>0.0</v>
      </c>
      <c r="C40" s="176">
        <v>1.01</v>
      </c>
      <c r="D40" s="176">
        <v>0.797</v>
      </c>
      <c r="J40" s="86"/>
      <c r="K40" s="86"/>
      <c r="L40" s="86"/>
      <c r="M40" s="86"/>
      <c r="N40" s="86"/>
      <c r="O40" s="86"/>
      <c r="P40" s="86"/>
      <c r="Q40" s="86"/>
      <c r="R40" s="86"/>
      <c r="S40" s="86"/>
      <c r="T40" s="86"/>
      <c r="U40" s="86"/>
      <c r="V40" s="86"/>
      <c r="W40" s="86"/>
      <c r="X40" s="86"/>
      <c r="Y40" s="86"/>
    </row>
    <row r="41" ht="28.5" customHeight="1">
      <c r="A41" s="177" t="s">
        <v>676</v>
      </c>
      <c r="B41" s="177">
        <v>14.79</v>
      </c>
      <c r="C41" s="177">
        <v>-1.73</v>
      </c>
      <c r="D41" s="177">
        <v>42.9</v>
      </c>
      <c r="J41" s="86"/>
      <c r="K41" s="86"/>
      <c r="L41" s="86"/>
      <c r="M41" s="86"/>
      <c r="N41" s="86"/>
      <c r="O41" s="86"/>
      <c r="P41" s="86"/>
      <c r="Q41" s="86"/>
      <c r="R41" s="86"/>
      <c r="S41" s="86"/>
      <c r="T41" s="86"/>
      <c r="U41" s="86"/>
      <c r="V41" s="86"/>
      <c r="W41" s="86"/>
      <c r="X41" s="86"/>
      <c r="Y41" s="86"/>
    </row>
    <row r="42" ht="28.5" customHeight="1">
      <c r="A42" s="176" t="s">
        <v>677</v>
      </c>
      <c r="B42" s="176">
        <v>-0.136</v>
      </c>
      <c r="C42" s="176">
        <v>7.0E-4</v>
      </c>
      <c r="D42" s="176">
        <v>-0.551</v>
      </c>
      <c r="J42" s="86"/>
      <c r="K42" s="86"/>
      <c r="L42" s="86"/>
      <c r="M42" s="86"/>
      <c r="N42" s="86"/>
      <c r="O42" s="86"/>
      <c r="P42" s="86"/>
      <c r="Q42" s="86"/>
      <c r="R42" s="86"/>
      <c r="S42" s="86"/>
      <c r="T42" s="86"/>
      <c r="U42" s="86"/>
      <c r="V42" s="86"/>
      <c r="W42" s="86"/>
      <c r="X42" s="86"/>
      <c r="Y42" s="86"/>
    </row>
    <row r="43" ht="28.5" customHeight="1">
      <c r="A43" s="177" t="s">
        <v>678</v>
      </c>
      <c r="B43" s="177">
        <v>0.481</v>
      </c>
      <c r="C43" s="177">
        <v>0.649</v>
      </c>
      <c r="D43" s="177">
        <v>0.687</v>
      </c>
      <c r="J43" s="86"/>
      <c r="K43" s="86"/>
      <c r="L43" s="86"/>
      <c r="M43" s="86"/>
      <c r="N43" s="86"/>
      <c r="O43" s="86"/>
      <c r="P43" s="86"/>
      <c r="Q43" s="86"/>
      <c r="R43" s="86"/>
      <c r="S43" s="86"/>
      <c r="T43" s="86"/>
      <c r="U43" s="86"/>
      <c r="V43" s="86"/>
      <c r="W43" s="86"/>
      <c r="X43" s="86"/>
      <c r="Y43" s="86"/>
    </row>
    <row r="44" ht="28.5" customHeight="1">
      <c r="A44" s="176" t="s">
        <v>679</v>
      </c>
      <c r="B44" s="176">
        <v>8.5</v>
      </c>
      <c r="C44" s="176">
        <v>-3.22</v>
      </c>
      <c r="D44" s="176">
        <v>9.21</v>
      </c>
      <c r="J44" s="86"/>
      <c r="K44" s="86"/>
      <c r="L44" s="86"/>
      <c r="M44" s="86"/>
      <c r="N44" s="86"/>
      <c r="O44" s="86"/>
      <c r="P44" s="86"/>
      <c r="Q44" s="86"/>
      <c r="R44" s="86"/>
      <c r="S44" s="86"/>
      <c r="T44" s="86"/>
      <c r="U44" s="86"/>
      <c r="V44" s="86"/>
      <c r="W44" s="86"/>
      <c r="X44" s="86"/>
      <c r="Y44" s="86"/>
    </row>
    <row r="45" ht="28.5" customHeight="1">
      <c r="A45" s="177" t="s">
        <v>680</v>
      </c>
      <c r="B45" s="177">
        <v>0.272</v>
      </c>
      <c r="C45" s="177">
        <v>0.445</v>
      </c>
      <c r="D45" s="177">
        <v>0.482</v>
      </c>
      <c r="J45" s="86"/>
      <c r="K45" s="86"/>
      <c r="L45" s="86"/>
      <c r="M45" s="86"/>
      <c r="N45" s="86"/>
      <c r="O45" s="86"/>
      <c r="P45" s="86"/>
      <c r="Q45" s="86"/>
      <c r="R45" s="86"/>
      <c r="S45" s="86"/>
      <c r="T45" s="86"/>
      <c r="U45" s="86"/>
      <c r="V45" s="86"/>
      <c r="W45" s="86"/>
      <c r="X45" s="86"/>
      <c r="Y45" s="86"/>
    </row>
    <row r="46" ht="28.5" customHeight="1">
      <c r="A46" s="176" t="s">
        <v>681</v>
      </c>
      <c r="B46" s="176">
        <v>0.163</v>
      </c>
      <c r="C46" s="176">
        <v>0.155</v>
      </c>
      <c r="D46" s="176">
        <v>0.158</v>
      </c>
      <c r="J46" s="86"/>
      <c r="K46" s="86"/>
      <c r="L46" s="86"/>
      <c r="M46" s="86"/>
      <c r="N46" s="86"/>
      <c r="O46" s="86"/>
      <c r="P46" s="86"/>
      <c r="Q46" s="86"/>
      <c r="R46" s="86"/>
      <c r="S46" s="86"/>
      <c r="T46" s="86"/>
      <c r="U46" s="86"/>
      <c r="V46" s="86"/>
      <c r="W46" s="86"/>
      <c r="X46" s="86"/>
      <c r="Y46" s="86"/>
    </row>
    <row r="47" ht="28.5" customHeight="1">
      <c r="A47" s="86"/>
      <c r="B47" s="86"/>
      <c r="C47" s="86"/>
      <c r="D47" s="86"/>
      <c r="E47" s="180"/>
      <c r="F47" s="86"/>
      <c r="G47" s="86"/>
      <c r="H47" s="86"/>
      <c r="I47" s="86"/>
      <c r="J47" s="86"/>
      <c r="K47" s="86"/>
      <c r="L47" s="86"/>
      <c r="M47" s="86"/>
      <c r="N47" s="86"/>
      <c r="O47" s="86"/>
      <c r="P47" s="86"/>
      <c r="Q47" s="86"/>
      <c r="R47" s="86"/>
      <c r="S47" s="86"/>
      <c r="T47" s="86"/>
      <c r="U47" s="86"/>
      <c r="V47" s="86"/>
      <c r="W47" s="86"/>
      <c r="X47" s="86"/>
      <c r="Y47" s="86"/>
    </row>
    <row r="48" ht="28.5" customHeight="1">
      <c r="A48" s="86"/>
      <c r="B48" s="86"/>
      <c r="C48" s="86"/>
      <c r="D48" s="86"/>
      <c r="E48" s="180"/>
      <c r="F48" s="86"/>
      <c r="G48" s="86"/>
      <c r="H48" s="86"/>
      <c r="I48" s="86"/>
      <c r="J48" s="86"/>
      <c r="K48" s="86"/>
      <c r="L48" s="86"/>
      <c r="M48" s="86"/>
      <c r="N48" s="86"/>
      <c r="O48" s="86"/>
      <c r="P48" s="86"/>
      <c r="Q48" s="86"/>
      <c r="R48" s="86"/>
      <c r="S48" s="86"/>
      <c r="T48" s="86"/>
      <c r="U48" s="86"/>
      <c r="V48" s="86"/>
      <c r="W48" s="86"/>
      <c r="X48" s="86"/>
      <c r="Y48" s="86"/>
    </row>
    <row r="49" ht="28.5" customHeight="1">
      <c r="A49" s="86"/>
      <c r="B49" s="86"/>
      <c r="C49" s="86"/>
      <c r="D49" s="86"/>
      <c r="E49" s="180"/>
      <c r="F49" s="86"/>
      <c r="G49" s="86"/>
      <c r="H49" s="86"/>
      <c r="I49" s="86"/>
      <c r="J49" s="86"/>
      <c r="K49" s="86"/>
      <c r="L49" s="86"/>
      <c r="M49" s="86"/>
      <c r="N49" s="86"/>
      <c r="O49" s="86"/>
      <c r="P49" s="86"/>
      <c r="Q49" s="86"/>
      <c r="R49" s="86"/>
      <c r="S49" s="86"/>
      <c r="T49" s="86"/>
      <c r="U49" s="86"/>
      <c r="V49" s="86"/>
      <c r="W49" s="86"/>
      <c r="X49" s="86"/>
      <c r="Y49" s="86"/>
    </row>
    <row r="50" ht="28.5" customHeight="1">
      <c r="A50" s="86"/>
      <c r="B50" s="86"/>
      <c r="C50" s="86"/>
      <c r="D50" s="86"/>
      <c r="E50" s="180"/>
      <c r="F50" s="86"/>
      <c r="G50" s="86"/>
      <c r="H50" s="86"/>
      <c r="I50" s="86"/>
      <c r="J50" s="86"/>
      <c r="K50" s="86"/>
      <c r="L50" s="86"/>
      <c r="M50" s="86"/>
      <c r="N50" s="86"/>
      <c r="O50" s="86"/>
      <c r="P50" s="86"/>
      <c r="Q50" s="86"/>
      <c r="R50" s="86"/>
      <c r="S50" s="86"/>
      <c r="T50" s="86"/>
      <c r="U50" s="86"/>
      <c r="V50" s="86"/>
      <c r="W50" s="86"/>
      <c r="X50" s="86"/>
      <c r="Y50" s="86"/>
    </row>
    <row r="51" ht="28.5" customHeight="1">
      <c r="A51" s="86"/>
      <c r="B51" s="86"/>
      <c r="C51" s="86"/>
      <c r="D51" s="86"/>
      <c r="E51" s="180"/>
      <c r="F51" s="86"/>
      <c r="G51" s="86"/>
      <c r="H51" s="86"/>
      <c r="I51" s="86"/>
      <c r="J51" s="86"/>
      <c r="K51" s="86"/>
      <c r="L51" s="86"/>
      <c r="M51" s="86"/>
      <c r="N51" s="86"/>
      <c r="O51" s="86"/>
      <c r="P51" s="86"/>
      <c r="Q51" s="86"/>
      <c r="R51" s="86"/>
      <c r="S51" s="86"/>
      <c r="T51" s="86"/>
      <c r="U51" s="86"/>
      <c r="V51" s="86"/>
      <c r="W51" s="86"/>
      <c r="X51" s="86"/>
      <c r="Y51" s="86"/>
    </row>
    <row r="52" ht="28.5" customHeight="1">
      <c r="A52" s="86"/>
      <c r="B52" s="86"/>
      <c r="C52" s="86"/>
      <c r="D52" s="86"/>
      <c r="E52" s="180"/>
      <c r="F52" s="86"/>
      <c r="G52" s="86"/>
      <c r="H52" s="86"/>
      <c r="I52" s="86"/>
      <c r="J52" s="86"/>
      <c r="K52" s="86"/>
      <c r="L52" s="86"/>
      <c r="M52" s="86"/>
      <c r="N52" s="86"/>
      <c r="O52" s="86"/>
      <c r="P52" s="86"/>
      <c r="Q52" s="86"/>
      <c r="R52" s="86"/>
      <c r="S52" s="86"/>
      <c r="T52" s="86"/>
      <c r="U52" s="86"/>
      <c r="V52" s="86"/>
      <c r="W52" s="86"/>
      <c r="X52" s="86"/>
      <c r="Y52" s="86"/>
    </row>
    <row r="53" ht="28.5" customHeight="1">
      <c r="A53" s="86"/>
      <c r="B53" s="86"/>
      <c r="C53" s="86"/>
      <c r="D53" s="86"/>
      <c r="E53" s="180"/>
      <c r="F53" s="86"/>
      <c r="G53" s="86"/>
      <c r="H53" s="86"/>
      <c r="I53" s="86"/>
      <c r="J53" s="86"/>
      <c r="K53" s="86"/>
      <c r="L53" s="86"/>
      <c r="M53" s="86"/>
      <c r="N53" s="86"/>
      <c r="O53" s="86"/>
      <c r="P53" s="86"/>
      <c r="Q53" s="86"/>
      <c r="R53" s="86"/>
      <c r="S53" s="86"/>
      <c r="T53" s="86"/>
      <c r="U53" s="86"/>
      <c r="V53" s="86"/>
      <c r="W53" s="86"/>
      <c r="X53" s="86"/>
      <c r="Y53" s="86"/>
    </row>
    <row r="54" ht="28.5" customHeight="1">
      <c r="A54" s="86"/>
      <c r="B54" s="86"/>
      <c r="C54" s="86"/>
      <c r="D54" s="86"/>
      <c r="E54" s="180"/>
      <c r="F54" s="86"/>
      <c r="G54" s="86"/>
      <c r="H54" s="86"/>
      <c r="I54" s="86"/>
      <c r="J54" s="86"/>
      <c r="K54" s="86"/>
      <c r="L54" s="86"/>
      <c r="M54" s="86"/>
      <c r="N54" s="86"/>
      <c r="O54" s="86"/>
      <c r="P54" s="86"/>
      <c r="Q54" s="86"/>
      <c r="R54" s="86"/>
      <c r="S54" s="86"/>
      <c r="T54" s="86"/>
      <c r="U54" s="86"/>
      <c r="V54" s="86"/>
      <c r="W54" s="86"/>
      <c r="X54" s="86"/>
      <c r="Y54" s="86"/>
    </row>
    <row r="55" ht="28.5" customHeight="1">
      <c r="A55" s="86"/>
      <c r="B55" s="86"/>
      <c r="C55" s="86"/>
      <c r="D55" s="86"/>
      <c r="E55" s="180"/>
      <c r="F55" s="86"/>
      <c r="G55" s="86"/>
      <c r="H55" s="86"/>
      <c r="I55" s="86"/>
      <c r="J55" s="86"/>
      <c r="K55" s="86"/>
      <c r="L55" s="86"/>
      <c r="M55" s="86"/>
      <c r="N55" s="86"/>
      <c r="O55" s="86"/>
      <c r="P55" s="86"/>
      <c r="Q55" s="86"/>
      <c r="R55" s="86"/>
      <c r="S55" s="86"/>
      <c r="T55" s="86"/>
      <c r="U55" s="86"/>
      <c r="V55" s="86"/>
      <c r="W55" s="86"/>
      <c r="X55" s="86"/>
      <c r="Y55" s="86"/>
    </row>
    <row r="56" ht="28.5" customHeight="1">
      <c r="A56" s="86"/>
      <c r="B56" s="86"/>
      <c r="C56" s="86"/>
      <c r="D56" s="86"/>
      <c r="E56" s="180"/>
      <c r="F56" s="86"/>
      <c r="G56" s="86"/>
      <c r="H56" s="86"/>
      <c r="I56" s="86"/>
      <c r="J56" s="86"/>
      <c r="K56" s="86"/>
      <c r="L56" s="86"/>
      <c r="M56" s="86"/>
      <c r="N56" s="86"/>
      <c r="O56" s="86"/>
      <c r="P56" s="86"/>
      <c r="Q56" s="86"/>
      <c r="R56" s="86"/>
      <c r="S56" s="86"/>
      <c r="T56" s="86"/>
      <c r="U56" s="86"/>
      <c r="V56" s="86"/>
      <c r="W56" s="86"/>
      <c r="X56" s="86"/>
      <c r="Y56" s="86"/>
    </row>
    <row r="57" ht="28.5" customHeight="1">
      <c r="A57" s="86"/>
      <c r="B57" s="86"/>
      <c r="C57" s="86"/>
      <c r="D57" s="86"/>
      <c r="E57" s="180"/>
      <c r="F57" s="86"/>
      <c r="G57" s="86"/>
      <c r="H57" s="86"/>
      <c r="I57" s="86"/>
      <c r="J57" s="86"/>
      <c r="K57" s="86"/>
      <c r="L57" s="86"/>
      <c r="M57" s="86"/>
      <c r="N57" s="86"/>
      <c r="O57" s="86"/>
      <c r="P57" s="86"/>
      <c r="Q57" s="86"/>
      <c r="R57" s="86"/>
      <c r="S57" s="86"/>
      <c r="T57" s="86"/>
      <c r="U57" s="86"/>
      <c r="V57" s="86"/>
      <c r="W57" s="86"/>
      <c r="X57" s="86"/>
      <c r="Y57" s="86"/>
    </row>
    <row r="58" ht="28.5" customHeight="1">
      <c r="A58" s="86"/>
      <c r="B58" s="86"/>
      <c r="C58" s="86"/>
      <c r="D58" s="86"/>
      <c r="E58" s="180"/>
      <c r="F58" s="86"/>
      <c r="G58" s="86"/>
      <c r="H58" s="86"/>
      <c r="I58" s="86"/>
      <c r="J58" s="86"/>
      <c r="K58" s="86"/>
      <c r="L58" s="86"/>
      <c r="M58" s="86"/>
      <c r="N58" s="86"/>
      <c r="O58" s="86"/>
      <c r="P58" s="86"/>
      <c r="Q58" s="86"/>
      <c r="R58" s="86"/>
      <c r="S58" s="86"/>
      <c r="T58" s="86"/>
      <c r="U58" s="86"/>
      <c r="V58" s="86"/>
      <c r="W58" s="86"/>
      <c r="X58" s="86"/>
      <c r="Y58" s="86"/>
    </row>
    <row r="59" ht="28.5" customHeight="1">
      <c r="A59" s="86"/>
      <c r="B59" s="86"/>
      <c r="C59" s="86"/>
      <c r="D59" s="86"/>
      <c r="E59" s="180"/>
      <c r="F59" s="86"/>
      <c r="G59" s="86"/>
      <c r="H59" s="86"/>
      <c r="I59" s="86"/>
      <c r="J59" s="86"/>
      <c r="K59" s="86"/>
      <c r="L59" s="86"/>
      <c r="M59" s="86"/>
      <c r="N59" s="86"/>
      <c r="O59" s="86"/>
      <c r="P59" s="86"/>
      <c r="Q59" s="86"/>
      <c r="R59" s="86"/>
      <c r="S59" s="86"/>
      <c r="T59" s="86"/>
      <c r="U59" s="86"/>
      <c r="V59" s="86"/>
      <c r="W59" s="86"/>
      <c r="X59" s="86"/>
      <c r="Y59" s="86"/>
    </row>
    <row r="60" ht="28.5" customHeight="1">
      <c r="A60" s="86"/>
      <c r="B60" s="86"/>
      <c r="C60" s="86"/>
      <c r="D60" s="86"/>
      <c r="E60" s="180"/>
      <c r="F60" s="86"/>
      <c r="G60" s="86"/>
      <c r="H60" s="86"/>
      <c r="I60" s="86"/>
      <c r="J60" s="86"/>
      <c r="K60" s="86"/>
      <c r="L60" s="86"/>
      <c r="M60" s="86"/>
      <c r="N60" s="86"/>
      <c r="O60" s="86"/>
      <c r="P60" s="86"/>
      <c r="Q60" s="86"/>
      <c r="R60" s="86"/>
      <c r="S60" s="86"/>
      <c r="T60" s="86"/>
      <c r="U60" s="86"/>
      <c r="V60" s="86"/>
      <c r="W60" s="86"/>
      <c r="X60" s="86"/>
      <c r="Y60" s="86"/>
    </row>
    <row r="61" ht="28.5" customHeight="1">
      <c r="A61" s="86"/>
      <c r="B61" s="86"/>
      <c r="C61" s="86"/>
      <c r="D61" s="86"/>
      <c r="E61" s="180"/>
      <c r="F61" s="86"/>
      <c r="G61" s="86"/>
      <c r="H61" s="86"/>
      <c r="I61" s="86"/>
      <c r="J61" s="86"/>
      <c r="K61" s="86"/>
      <c r="L61" s="86"/>
      <c r="M61" s="86"/>
      <c r="N61" s="86"/>
      <c r="O61" s="86"/>
      <c r="P61" s="86"/>
      <c r="Q61" s="86"/>
      <c r="R61" s="86"/>
      <c r="S61" s="86"/>
      <c r="T61" s="86"/>
      <c r="U61" s="86"/>
      <c r="V61" s="86"/>
      <c r="W61" s="86"/>
      <c r="X61" s="86"/>
      <c r="Y61" s="86"/>
    </row>
    <row r="62" ht="28.5" customHeight="1">
      <c r="A62" s="86"/>
      <c r="B62" s="86"/>
      <c r="C62" s="86"/>
      <c r="D62" s="86"/>
      <c r="E62" s="180"/>
      <c r="F62" s="86"/>
      <c r="G62" s="86"/>
      <c r="H62" s="86"/>
      <c r="I62" s="86"/>
      <c r="J62" s="86"/>
      <c r="K62" s="86"/>
      <c r="L62" s="86"/>
      <c r="M62" s="86"/>
      <c r="N62" s="86"/>
      <c r="O62" s="86"/>
      <c r="P62" s="86"/>
      <c r="Q62" s="86"/>
      <c r="R62" s="86"/>
      <c r="S62" s="86"/>
      <c r="T62" s="86"/>
      <c r="U62" s="86"/>
      <c r="V62" s="86"/>
      <c r="W62" s="86"/>
      <c r="X62" s="86"/>
      <c r="Y62" s="86"/>
    </row>
    <row r="63" ht="28.5" customHeight="1">
      <c r="A63" s="86"/>
      <c r="B63" s="86"/>
      <c r="C63" s="86"/>
      <c r="D63" s="86"/>
      <c r="E63" s="180"/>
      <c r="F63" s="86"/>
      <c r="G63" s="86"/>
      <c r="H63" s="86"/>
      <c r="I63" s="86"/>
      <c r="J63" s="86"/>
      <c r="K63" s="86"/>
      <c r="L63" s="86"/>
      <c r="M63" s="86"/>
      <c r="N63" s="86"/>
      <c r="O63" s="86"/>
      <c r="P63" s="86"/>
      <c r="Q63" s="86"/>
      <c r="R63" s="86"/>
      <c r="S63" s="86"/>
      <c r="T63" s="86"/>
      <c r="U63" s="86"/>
      <c r="V63" s="86"/>
      <c r="W63" s="86"/>
      <c r="X63" s="86"/>
      <c r="Y63" s="86"/>
    </row>
    <row r="64" ht="28.5" customHeight="1">
      <c r="A64" s="86"/>
      <c r="B64" s="86"/>
      <c r="C64" s="86"/>
      <c r="D64" s="86"/>
      <c r="E64" s="180"/>
      <c r="F64" s="86"/>
      <c r="G64" s="86"/>
      <c r="H64" s="86"/>
      <c r="I64" s="86"/>
      <c r="J64" s="86"/>
      <c r="K64" s="86"/>
      <c r="L64" s="86"/>
      <c r="M64" s="86"/>
      <c r="N64" s="86"/>
      <c r="O64" s="86"/>
      <c r="P64" s="86"/>
      <c r="Q64" s="86"/>
      <c r="R64" s="86"/>
      <c r="S64" s="86"/>
      <c r="T64" s="86"/>
      <c r="U64" s="86"/>
      <c r="V64" s="86"/>
      <c r="W64" s="86"/>
      <c r="X64" s="86"/>
      <c r="Y64" s="86"/>
    </row>
    <row r="65" ht="28.5" customHeight="1">
      <c r="A65" s="86"/>
      <c r="B65" s="86"/>
      <c r="C65" s="86"/>
      <c r="D65" s="86"/>
      <c r="E65" s="180"/>
      <c r="F65" s="86"/>
      <c r="G65" s="86"/>
      <c r="H65" s="86"/>
      <c r="I65" s="86"/>
      <c r="J65" s="86"/>
      <c r="K65" s="86"/>
      <c r="L65" s="86"/>
      <c r="M65" s="86"/>
      <c r="N65" s="86"/>
      <c r="O65" s="86"/>
      <c r="P65" s="86"/>
      <c r="Q65" s="86"/>
      <c r="R65" s="86"/>
      <c r="S65" s="86"/>
      <c r="T65" s="86"/>
      <c r="U65" s="86"/>
      <c r="V65" s="86"/>
      <c r="W65" s="86"/>
      <c r="X65" s="86"/>
      <c r="Y65" s="86"/>
    </row>
    <row r="66" ht="28.5" customHeight="1">
      <c r="A66" s="86"/>
      <c r="B66" s="86"/>
      <c r="C66" s="86"/>
      <c r="D66" s="86"/>
      <c r="E66" s="180"/>
      <c r="F66" s="86"/>
      <c r="G66" s="86"/>
      <c r="H66" s="86"/>
      <c r="I66" s="86"/>
      <c r="J66" s="86"/>
      <c r="K66" s="86"/>
      <c r="L66" s="86"/>
      <c r="M66" s="86"/>
      <c r="N66" s="86"/>
      <c r="O66" s="86"/>
      <c r="P66" s="86"/>
      <c r="Q66" s="86"/>
      <c r="R66" s="86"/>
      <c r="S66" s="86"/>
      <c r="T66" s="86"/>
      <c r="U66" s="86"/>
      <c r="V66" s="86"/>
      <c r="W66" s="86"/>
      <c r="X66" s="86"/>
      <c r="Y66" s="86"/>
    </row>
    <row r="67" ht="28.5" customHeight="1">
      <c r="A67" s="86"/>
      <c r="B67" s="86"/>
      <c r="C67" s="86"/>
      <c r="D67" s="86"/>
      <c r="E67" s="180"/>
      <c r="F67" s="86"/>
      <c r="G67" s="86"/>
      <c r="H67" s="86"/>
      <c r="I67" s="86"/>
      <c r="J67" s="86"/>
      <c r="K67" s="86"/>
      <c r="L67" s="86"/>
      <c r="M67" s="86"/>
      <c r="N67" s="86"/>
      <c r="O67" s="86"/>
      <c r="P67" s="86"/>
      <c r="Q67" s="86"/>
      <c r="R67" s="86"/>
      <c r="S67" s="86"/>
      <c r="T67" s="86"/>
      <c r="U67" s="86"/>
      <c r="V67" s="86"/>
      <c r="W67" s="86"/>
      <c r="X67" s="86"/>
      <c r="Y67" s="86"/>
    </row>
    <row r="68" ht="28.5" customHeight="1">
      <c r="A68" s="86"/>
      <c r="B68" s="86"/>
      <c r="C68" s="86"/>
      <c r="D68" s="86"/>
      <c r="E68" s="180"/>
      <c r="F68" s="86"/>
      <c r="G68" s="86"/>
      <c r="H68" s="86"/>
      <c r="I68" s="86"/>
      <c r="J68" s="86"/>
      <c r="K68" s="86"/>
      <c r="L68" s="86"/>
      <c r="M68" s="86"/>
      <c r="N68" s="86"/>
      <c r="O68" s="86"/>
      <c r="P68" s="86"/>
      <c r="Q68" s="86"/>
      <c r="R68" s="86"/>
      <c r="S68" s="86"/>
      <c r="T68" s="86"/>
      <c r="U68" s="86"/>
      <c r="V68" s="86"/>
      <c r="W68" s="86"/>
      <c r="X68" s="86"/>
      <c r="Y68" s="86"/>
    </row>
    <row r="69" ht="28.5" customHeight="1">
      <c r="A69" s="86"/>
      <c r="B69" s="86"/>
      <c r="C69" s="86"/>
      <c r="D69" s="86"/>
      <c r="E69" s="180"/>
      <c r="F69" s="86"/>
      <c r="G69" s="86"/>
      <c r="H69" s="86"/>
      <c r="I69" s="86"/>
      <c r="J69" s="86"/>
      <c r="K69" s="86"/>
      <c r="L69" s="86"/>
      <c r="M69" s="86"/>
      <c r="N69" s="86"/>
      <c r="O69" s="86"/>
      <c r="P69" s="86"/>
      <c r="Q69" s="86"/>
      <c r="R69" s="86"/>
      <c r="S69" s="86"/>
      <c r="T69" s="86"/>
      <c r="U69" s="86"/>
      <c r="V69" s="86"/>
      <c r="W69" s="86"/>
      <c r="X69" s="86"/>
      <c r="Y69" s="86"/>
    </row>
    <row r="70" ht="28.5" customHeight="1">
      <c r="A70" s="86"/>
      <c r="B70" s="86"/>
      <c r="C70" s="86"/>
      <c r="D70" s="86"/>
      <c r="E70" s="180"/>
      <c r="F70" s="86"/>
      <c r="G70" s="86"/>
      <c r="H70" s="86"/>
      <c r="I70" s="86"/>
      <c r="J70" s="86"/>
      <c r="K70" s="86"/>
      <c r="L70" s="86"/>
      <c r="M70" s="86"/>
      <c r="N70" s="86"/>
      <c r="O70" s="86"/>
      <c r="P70" s="86"/>
      <c r="Q70" s="86"/>
      <c r="R70" s="86"/>
      <c r="S70" s="86"/>
      <c r="T70" s="86"/>
      <c r="U70" s="86"/>
      <c r="V70" s="86"/>
      <c r="W70" s="86"/>
      <c r="X70" s="86"/>
      <c r="Y70" s="86"/>
    </row>
    <row r="71" ht="28.5" customHeight="1">
      <c r="A71" s="86"/>
      <c r="B71" s="86"/>
      <c r="C71" s="86"/>
      <c r="D71" s="86"/>
      <c r="E71" s="180"/>
      <c r="F71" s="86"/>
      <c r="G71" s="86"/>
      <c r="H71" s="86"/>
      <c r="I71" s="86"/>
      <c r="J71" s="86"/>
      <c r="K71" s="86"/>
      <c r="L71" s="86"/>
      <c r="M71" s="86"/>
      <c r="N71" s="86"/>
      <c r="O71" s="86"/>
      <c r="P71" s="86"/>
      <c r="Q71" s="86"/>
      <c r="R71" s="86"/>
      <c r="S71" s="86"/>
      <c r="T71" s="86"/>
      <c r="U71" s="86"/>
      <c r="V71" s="86"/>
      <c r="W71" s="86"/>
      <c r="X71" s="86"/>
      <c r="Y71" s="86"/>
    </row>
    <row r="72" ht="28.5" customHeight="1">
      <c r="A72" s="86"/>
      <c r="B72" s="86"/>
      <c r="C72" s="86"/>
      <c r="D72" s="86"/>
      <c r="E72" s="180"/>
      <c r="F72" s="86"/>
      <c r="G72" s="86"/>
      <c r="H72" s="86"/>
      <c r="I72" s="86"/>
      <c r="J72" s="86"/>
      <c r="K72" s="86"/>
      <c r="L72" s="86"/>
      <c r="M72" s="86"/>
      <c r="N72" s="86"/>
      <c r="O72" s="86"/>
      <c r="P72" s="86"/>
      <c r="Q72" s="86"/>
      <c r="R72" s="86"/>
      <c r="S72" s="86"/>
      <c r="T72" s="86"/>
      <c r="U72" s="86"/>
      <c r="V72" s="86"/>
      <c r="W72" s="86"/>
      <c r="X72" s="86"/>
      <c r="Y72" s="86"/>
    </row>
    <row r="73" ht="28.5" customHeight="1">
      <c r="A73" s="86"/>
      <c r="B73" s="86"/>
      <c r="C73" s="86"/>
      <c r="D73" s="86"/>
      <c r="E73" s="180"/>
      <c r="F73" s="86"/>
      <c r="G73" s="86"/>
      <c r="H73" s="86"/>
      <c r="I73" s="86"/>
      <c r="J73" s="86"/>
      <c r="K73" s="86"/>
      <c r="L73" s="86"/>
      <c r="M73" s="86"/>
      <c r="N73" s="86"/>
      <c r="O73" s="86"/>
      <c r="P73" s="86"/>
      <c r="Q73" s="86"/>
      <c r="R73" s="86"/>
      <c r="S73" s="86"/>
      <c r="T73" s="86"/>
      <c r="U73" s="86"/>
      <c r="V73" s="86"/>
      <c r="W73" s="86"/>
      <c r="X73" s="86"/>
      <c r="Y73" s="86"/>
    </row>
    <row r="74" ht="28.5" customHeight="1">
      <c r="A74" s="86"/>
      <c r="B74" s="86"/>
      <c r="C74" s="86"/>
      <c r="D74" s="86"/>
      <c r="E74" s="180"/>
      <c r="F74" s="86"/>
      <c r="G74" s="86"/>
      <c r="H74" s="86"/>
      <c r="I74" s="86"/>
      <c r="J74" s="86"/>
      <c r="K74" s="86"/>
      <c r="L74" s="86"/>
      <c r="M74" s="86"/>
      <c r="N74" s="86"/>
      <c r="O74" s="86"/>
      <c r="P74" s="86"/>
      <c r="Q74" s="86"/>
      <c r="R74" s="86"/>
      <c r="S74" s="86"/>
      <c r="T74" s="86"/>
      <c r="U74" s="86"/>
      <c r="V74" s="86"/>
      <c r="W74" s="86"/>
      <c r="X74" s="86"/>
      <c r="Y74" s="86"/>
    </row>
    <row r="75" ht="28.5" customHeight="1">
      <c r="A75" s="86"/>
      <c r="B75" s="86"/>
      <c r="C75" s="86"/>
      <c r="D75" s="86"/>
      <c r="E75" s="180"/>
      <c r="F75" s="86"/>
      <c r="G75" s="86"/>
      <c r="H75" s="86"/>
      <c r="I75" s="86"/>
      <c r="J75" s="86"/>
      <c r="K75" s="86"/>
      <c r="L75" s="86"/>
      <c r="M75" s="86"/>
      <c r="N75" s="86"/>
      <c r="O75" s="86"/>
      <c r="P75" s="86"/>
      <c r="Q75" s="86"/>
      <c r="R75" s="86"/>
      <c r="S75" s="86"/>
      <c r="T75" s="86"/>
      <c r="U75" s="86"/>
      <c r="V75" s="86"/>
      <c r="W75" s="86"/>
      <c r="X75" s="86"/>
      <c r="Y75" s="86"/>
    </row>
    <row r="76" ht="28.5" customHeight="1">
      <c r="A76" s="86"/>
      <c r="B76" s="86"/>
      <c r="C76" s="86"/>
      <c r="D76" s="86"/>
      <c r="E76" s="180"/>
      <c r="F76" s="86"/>
      <c r="G76" s="86"/>
      <c r="H76" s="86"/>
      <c r="I76" s="86"/>
      <c r="J76" s="86"/>
      <c r="K76" s="86"/>
      <c r="L76" s="86"/>
      <c r="M76" s="86"/>
      <c r="N76" s="86"/>
      <c r="O76" s="86"/>
      <c r="P76" s="86"/>
      <c r="Q76" s="86"/>
      <c r="R76" s="86"/>
      <c r="S76" s="86"/>
      <c r="T76" s="86"/>
      <c r="U76" s="86"/>
      <c r="V76" s="86"/>
      <c r="W76" s="86"/>
      <c r="X76" s="86"/>
      <c r="Y76" s="86"/>
    </row>
    <row r="77" ht="28.5" customHeight="1">
      <c r="A77" s="86"/>
      <c r="B77" s="86"/>
      <c r="C77" s="86"/>
      <c r="D77" s="86"/>
      <c r="E77" s="180"/>
      <c r="F77" s="86"/>
      <c r="G77" s="86"/>
      <c r="H77" s="86"/>
      <c r="I77" s="86"/>
      <c r="J77" s="86"/>
      <c r="K77" s="86"/>
      <c r="L77" s="86"/>
      <c r="M77" s="86"/>
      <c r="N77" s="86"/>
      <c r="O77" s="86"/>
      <c r="P77" s="86"/>
      <c r="Q77" s="86"/>
      <c r="R77" s="86"/>
      <c r="S77" s="86"/>
      <c r="T77" s="86"/>
      <c r="U77" s="86"/>
      <c r="V77" s="86"/>
      <c r="W77" s="86"/>
      <c r="X77" s="86"/>
      <c r="Y77" s="86"/>
    </row>
    <row r="78" ht="28.5" customHeight="1">
      <c r="A78" s="86"/>
      <c r="B78" s="86"/>
      <c r="C78" s="86"/>
      <c r="D78" s="86"/>
      <c r="E78" s="180"/>
      <c r="F78" s="86"/>
      <c r="G78" s="86"/>
      <c r="H78" s="86"/>
      <c r="I78" s="86"/>
      <c r="J78" s="86"/>
      <c r="K78" s="86"/>
      <c r="L78" s="86"/>
      <c r="M78" s="86"/>
      <c r="N78" s="86"/>
      <c r="O78" s="86"/>
      <c r="P78" s="86"/>
      <c r="Q78" s="86"/>
      <c r="R78" s="86"/>
      <c r="S78" s="86"/>
      <c r="T78" s="86"/>
      <c r="U78" s="86"/>
      <c r="V78" s="86"/>
      <c r="W78" s="86"/>
      <c r="X78" s="86"/>
      <c r="Y78" s="86"/>
    </row>
    <row r="79" ht="28.5" customHeight="1">
      <c r="A79" s="86"/>
      <c r="B79" s="86"/>
      <c r="C79" s="86"/>
      <c r="D79" s="86"/>
      <c r="E79" s="180"/>
      <c r="F79" s="86"/>
      <c r="G79" s="86"/>
      <c r="H79" s="86"/>
      <c r="I79" s="86"/>
      <c r="J79" s="86"/>
      <c r="K79" s="86"/>
      <c r="L79" s="86"/>
      <c r="M79" s="86"/>
      <c r="N79" s="86"/>
      <c r="O79" s="86"/>
      <c r="P79" s="86"/>
      <c r="Q79" s="86"/>
      <c r="R79" s="86"/>
      <c r="S79" s="86"/>
      <c r="T79" s="86"/>
      <c r="U79" s="86"/>
      <c r="V79" s="86"/>
      <c r="W79" s="86"/>
      <c r="X79" s="86"/>
      <c r="Y79" s="86"/>
    </row>
    <row r="80" ht="28.5" customHeight="1">
      <c r="A80" s="86"/>
      <c r="B80" s="86"/>
      <c r="C80" s="86"/>
      <c r="D80" s="86"/>
      <c r="E80" s="180"/>
      <c r="F80" s="86"/>
      <c r="G80" s="86"/>
      <c r="H80" s="86"/>
      <c r="I80" s="86"/>
      <c r="J80" s="86"/>
      <c r="K80" s="86"/>
      <c r="L80" s="86"/>
      <c r="M80" s="86"/>
      <c r="N80" s="86"/>
      <c r="O80" s="86"/>
      <c r="P80" s="86"/>
      <c r="Q80" s="86"/>
      <c r="R80" s="86"/>
      <c r="S80" s="86"/>
      <c r="T80" s="86"/>
      <c r="U80" s="86"/>
      <c r="V80" s="86"/>
      <c r="W80" s="86"/>
      <c r="X80" s="86"/>
      <c r="Y80" s="86"/>
    </row>
    <row r="81" ht="28.5" customHeight="1">
      <c r="A81" s="86"/>
      <c r="B81" s="86"/>
      <c r="C81" s="86"/>
      <c r="D81" s="86"/>
      <c r="E81" s="180"/>
      <c r="F81" s="86"/>
      <c r="G81" s="86"/>
      <c r="H81" s="86"/>
      <c r="I81" s="86"/>
      <c r="J81" s="86"/>
      <c r="K81" s="86"/>
      <c r="L81" s="86"/>
      <c r="M81" s="86"/>
      <c r="N81" s="86"/>
      <c r="O81" s="86"/>
      <c r="P81" s="86"/>
      <c r="Q81" s="86"/>
      <c r="R81" s="86"/>
      <c r="S81" s="86"/>
      <c r="T81" s="86"/>
      <c r="U81" s="86"/>
      <c r="V81" s="86"/>
      <c r="W81" s="86"/>
      <c r="X81" s="86"/>
      <c r="Y81" s="86"/>
    </row>
    <row r="82" ht="28.5" customHeight="1">
      <c r="A82" s="86"/>
      <c r="B82" s="86"/>
      <c r="C82" s="86"/>
      <c r="D82" s="86"/>
      <c r="E82" s="180"/>
      <c r="F82" s="86"/>
      <c r="G82" s="86"/>
      <c r="H82" s="86"/>
      <c r="I82" s="86"/>
      <c r="J82" s="86"/>
      <c r="K82" s="86"/>
      <c r="L82" s="86"/>
      <c r="M82" s="86"/>
      <c r="N82" s="86"/>
      <c r="O82" s="86"/>
      <c r="P82" s="86"/>
      <c r="Q82" s="86"/>
      <c r="R82" s="86"/>
      <c r="S82" s="86"/>
      <c r="T82" s="86"/>
      <c r="U82" s="86"/>
      <c r="V82" s="86"/>
      <c r="W82" s="86"/>
      <c r="X82" s="86"/>
      <c r="Y82" s="86"/>
    </row>
    <row r="83" ht="28.5" customHeight="1">
      <c r="A83" s="86"/>
      <c r="B83" s="86"/>
      <c r="C83" s="86"/>
      <c r="D83" s="86"/>
      <c r="E83" s="180"/>
      <c r="F83" s="86"/>
      <c r="G83" s="86"/>
      <c r="H83" s="86"/>
      <c r="I83" s="86"/>
      <c r="J83" s="86"/>
      <c r="K83" s="86"/>
      <c r="L83" s="86"/>
      <c r="M83" s="86"/>
      <c r="N83" s="86"/>
      <c r="O83" s="86"/>
      <c r="P83" s="86"/>
      <c r="Q83" s="86"/>
      <c r="R83" s="86"/>
      <c r="S83" s="86"/>
      <c r="T83" s="86"/>
      <c r="U83" s="86"/>
      <c r="V83" s="86"/>
      <c r="W83" s="86"/>
      <c r="X83" s="86"/>
      <c r="Y83" s="86"/>
    </row>
    <row r="84" ht="28.5" customHeight="1">
      <c r="A84" s="86"/>
      <c r="B84" s="86"/>
      <c r="C84" s="86"/>
      <c r="D84" s="86"/>
      <c r="E84" s="180"/>
      <c r="F84" s="86"/>
      <c r="G84" s="86"/>
      <c r="H84" s="86"/>
      <c r="I84" s="86"/>
      <c r="J84" s="86"/>
      <c r="K84" s="86"/>
      <c r="L84" s="86"/>
      <c r="M84" s="86"/>
      <c r="N84" s="86"/>
      <c r="O84" s="86"/>
      <c r="P84" s="86"/>
      <c r="Q84" s="86"/>
      <c r="R84" s="86"/>
      <c r="S84" s="86"/>
      <c r="T84" s="86"/>
      <c r="U84" s="86"/>
      <c r="V84" s="86"/>
      <c r="W84" s="86"/>
      <c r="X84" s="86"/>
      <c r="Y84" s="86"/>
    </row>
    <row r="85" ht="28.5" customHeight="1">
      <c r="A85" s="86"/>
      <c r="B85" s="86"/>
      <c r="C85" s="86"/>
      <c r="D85" s="86"/>
      <c r="E85" s="180"/>
      <c r="F85" s="86"/>
      <c r="G85" s="86"/>
      <c r="H85" s="86"/>
      <c r="I85" s="86"/>
      <c r="J85" s="86"/>
      <c r="K85" s="86"/>
      <c r="L85" s="86"/>
      <c r="M85" s="86"/>
      <c r="N85" s="86"/>
      <c r="O85" s="86"/>
      <c r="P85" s="86"/>
      <c r="Q85" s="86"/>
      <c r="R85" s="86"/>
      <c r="S85" s="86"/>
      <c r="T85" s="86"/>
      <c r="U85" s="86"/>
      <c r="V85" s="86"/>
      <c r="W85" s="86"/>
      <c r="X85" s="86"/>
      <c r="Y85" s="86"/>
    </row>
    <row r="86" ht="28.5" customHeight="1">
      <c r="A86" s="86"/>
      <c r="B86" s="86"/>
      <c r="C86" s="86"/>
      <c r="D86" s="86"/>
      <c r="E86" s="180"/>
      <c r="F86" s="86"/>
      <c r="G86" s="86"/>
      <c r="H86" s="86"/>
      <c r="I86" s="86"/>
      <c r="J86" s="86"/>
      <c r="K86" s="86"/>
      <c r="L86" s="86"/>
      <c r="M86" s="86"/>
      <c r="N86" s="86"/>
      <c r="O86" s="86"/>
      <c r="P86" s="86"/>
      <c r="Q86" s="86"/>
      <c r="R86" s="86"/>
      <c r="S86" s="86"/>
      <c r="T86" s="86"/>
      <c r="U86" s="86"/>
      <c r="V86" s="86"/>
      <c r="W86" s="86"/>
      <c r="X86" s="86"/>
      <c r="Y86" s="86"/>
    </row>
    <row r="87" ht="28.5" customHeight="1">
      <c r="A87" s="86"/>
      <c r="B87" s="86"/>
      <c r="C87" s="86"/>
      <c r="D87" s="86"/>
      <c r="E87" s="180"/>
      <c r="F87" s="86"/>
      <c r="G87" s="86"/>
      <c r="H87" s="86"/>
      <c r="I87" s="86"/>
      <c r="J87" s="86"/>
      <c r="K87" s="86"/>
      <c r="L87" s="86"/>
      <c r="M87" s="86"/>
      <c r="N87" s="86"/>
      <c r="O87" s="86"/>
      <c r="P87" s="86"/>
      <c r="Q87" s="86"/>
      <c r="R87" s="86"/>
      <c r="S87" s="86"/>
      <c r="T87" s="86"/>
      <c r="U87" s="86"/>
      <c r="V87" s="86"/>
      <c r="W87" s="86"/>
      <c r="X87" s="86"/>
      <c r="Y87" s="86"/>
    </row>
    <row r="88" ht="28.5" customHeight="1">
      <c r="A88" s="86"/>
      <c r="B88" s="86"/>
      <c r="C88" s="86"/>
      <c r="D88" s="86"/>
      <c r="E88" s="180"/>
      <c r="F88" s="86"/>
      <c r="G88" s="86"/>
      <c r="H88" s="86"/>
      <c r="I88" s="86"/>
      <c r="J88" s="86"/>
      <c r="K88" s="86"/>
      <c r="L88" s="86"/>
      <c r="M88" s="86"/>
      <c r="N88" s="86"/>
      <c r="O88" s="86"/>
      <c r="P88" s="86"/>
      <c r="Q88" s="86"/>
      <c r="R88" s="86"/>
      <c r="S88" s="86"/>
      <c r="T88" s="86"/>
      <c r="U88" s="86"/>
      <c r="V88" s="86"/>
      <c r="W88" s="86"/>
      <c r="X88" s="86"/>
      <c r="Y88" s="86"/>
    </row>
    <row r="89" ht="28.5" customHeight="1">
      <c r="A89" s="86"/>
      <c r="B89" s="86"/>
      <c r="C89" s="86"/>
      <c r="D89" s="86"/>
      <c r="E89" s="180"/>
      <c r="F89" s="86"/>
      <c r="G89" s="86"/>
      <c r="H89" s="86"/>
      <c r="I89" s="86"/>
      <c r="J89" s="86"/>
      <c r="K89" s="86"/>
      <c r="L89" s="86"/>
      <c r="M89" s="86"/>
      <c r="N89" s="86"/>
      <c r="O89" s="86"/>
      <c r="P89" s="86"/>
      <c r="Q89" s="86"/>
      <c r="R89" s="86"/>
      <c r="S89" s="86"/>
      <c r="T89" s="86"/>
      <c r="U89" s="86"/>
      <c r="V89" s="86"/>
      <c r="W89" s="86"/>
      <c r="X89" s="86"/>
      <c r="Y89" s="86"/>
    </row>
    <row r="90" ht="28.5" customHeight="1">
      <c r="A90" s="86"/>
      <c r="B90" s="86"/>
      <c r="C90" s="86"/>
      <c r="D90" s="86"/>
      <c r="E90" s="180"/>
      <c r="F90" s="86"/>
      <c r="G90" s="86"/>
      <c r="H90" s="86"/>
      <c r="I90" s="86"/>
      <c r="J90" s="86"/>
      <c r="K90" s="86"/>
      <c r="L90" s="86"/>
      <c r="M90" s="86"/>
      <c r="N90" s="86"/>
      <c r="O90" s="86"/>
      <c r="P90" s="86"/>
      <c r="Q90" s="86"/>
      <c r="R90" s="86"/>
      <c r="S90" s="86"/>
      <c r="T90" s="86"/>
      <c r="U90" s="86"/>
      <c r="V90" s="86"/>
      <c r="W90" s="86"/>
      <c r="X90" s="86"/>
      <c r="Y90" s="86"/>
    </row>
    <row r="91" ht="28.5" customHeight="1">
      <c r="A91" s="86"/>
      <c r="B91" s="86"/>
      <c r="C91" s="86"/>
      <c r="D91" s="86"/>
      <c r="E91" s="180"/>
      <c r="F91" s="86"/>
      <c r="G91" s="86"/>
      <c r="H91" s="86"/>
      <c r="I91" s="86"/>
      <c r="J91" s="86"/>
      <c r="K91" s="86"/>
      <c r="L91" s="86"/>
      <c r="M91" s="86"/>
      <c r="N91" s="86"/>
      <c r="O91" s="86"/>
      <c r="P91" s="86"/>
      <c r="Q91" s="86"/>
      <c r="R91" s="86"/>
      <c r="S91" s="86"/>
      <c r="T91" s="86"/>
      <c r="U91" s="86"/>
      <c r="V91" s="86"/>
      <c r="W91" s="86"/>
      <c r="X91" s="86"/>
      <c r="Y91" s="86"/>
    </row>
    <row r="92" ht="28.5" customHeight="1">
      <c r="A92" s="86"/>
      <c r="B92" s="86"/>
      <c r="C92" s="86"/>
      <c r="D92" s="86"/>
      <c r="E92" s="180"/>
      <c r="F92" s="86"/>
      <c r="G92" s="86"/>
      <c r="H92" s="86"/>
      <c r="I92" s="86"/>
      <c r="J92" s="86"/>
      <c r="K92" s="86"/>
      <c r="L92" s="86"/>
      <c r="M92" s="86"/>
      <c r="N92" s="86"/>
      <c r="O92" s="86"/>
      <c r="P92" s="86"/>
      <c r="Q92" s="86"/>
      <c r="R92" s="86"/>
      <c r="S92" s="86"/>
      <c r="T92" s="86"/>
      <c r="U92" s="86"/>
      <c r="V92" s="86"/>
      <c r="W92" s="86"/>
      <c r="X92" s="86"/>
      <c r="Y92" s="86"/>
    </row>
    <row r="93" ht="28.5" customHeight="1">
      <c r="A93" s="86"/>
      <c r="B93" s="86"/>
      <c r="C93" s="86"/>
      <c r="D93" s="86"/>
      <c r="E93" s="180"/>
      <c r="F93" s="86"/>
      <c r="G93" s="86"/>
      <c r="H93" s="86"/>
      <c r="I93" s="86"/>
      <c r="J93" s="86"/>
      <c r="K93" s="86"/>
      <c r="L93" s="86"/>
      <c r="M93" s="86"/>
      <c r="N93" s="86"/>
      <c r="O93" s="86"/>
      <c r="P93" s="86"/>
      <c r="Q93" s="86"/>
      <c r="R93" s="86"/>
      <c r="S93" s="86"/>
      <c r="T93" s="86"/>
      <c r="U93" s="86"/>
      <c r="V93" s="86"/>
      <c r="W93" s="86"/>
      <c r="X93" s="86"/>
      <c r="Y93" s="86"/>
    </row>
    <row r="94" ht="28.5" customHeight="1">
      <c r="A94" s="86"/>
      <c r="B94" s="86"/>
      <c r="C94" s="86"/>
      <c r="D94" s="86"/>
      <c r="E94" s="180"/>
      <c r="F94" s="86"/>
      <c r="G94" s="86"/>
      <c r="H94" s="86"/>
      <c r="I94" s="86"/>
      <c r="J94" s="86"/>
      <c r="K94" s="86"/>
      <c r="L94" s="86"/>
      <c r="M94" s="86"/>
      <c r="N94" s="86"/>
      <c r="O94" s="86"/>
      <c r="P94" s="86"/>
      <c r="Q94" s="86"/>
      <c r="R94" s="86"/>
      <c r="S94" s="86"/>
      <c r="T94" s="86"/>
      <c r="U94" s="86"/>
      <c r="V94" s="86"/>
      <c r="W94" s="86"/>
      <c r="X94" s="86"/>
      <c r="Y94" s="86"/>
    </row>
    <row r="95" ht="28.5" customHeight="1">
      <c r="A95" s="86"/>
      <c r="B95" s="86"/>
      <c r="C95" s="86"/>
      <c r="D95" s="86"/>
      <c r="E95" s="180"/>
      <c r="F95" s="86"/>
      <c r="G95" s="86"/>
      <c r="H95" s="86"/>
      <c r="I95" s="86"/>
      <c r="J95" s="86"/>
      <c r="K95" s="86"/>
      <c r="L95" s="86"/>
      <c r="M95" s="86"/>
      <c r="N95" s="86"/>
      <c r="O95" s="86"/>
      <c r="P95" s="86"/>
      <c r="Q95" s="86"/>
      <c r="R95" s="86"/>
      <c r="S95" s="86"/>
      <c r="T95" s="86"/>
      <c r="U95" s="86"/>
      <c r="V95" s="86"/>
      <c r="W95" s="86"/>
      <c r="X95" s="86"/>
      <c r="Y95" s="86"/>
    </row>
    <row r="96" ht="28.5" customHeight="1">
      <c r="A96" s="86"/>
      <c r="B96" s="86"/>
      <c r="C96" s="86"/>
      <c r="D96" s="86"/>
      <c r="E96" s="180"/>
      <c r="F96" s="86"/>
      <c r="G96" s="86"/>
      <c r="H96" s="86"/>
      <c r="I96" s="86"/>
      <c r="J96" s="86"/>
      <c r="K96" s="86"/>
      <c r="L96" s="86"/>
      <c r="M96" s="86"/>
      <c r="N96" s="86"/>
      <c r="O96" s="86"/>
      <c r="P96" s="86"/>
      <c r="Q96" s="86"/>
      <c r="R96" s="86"/>
      <c r="S96" s="86"/>
      <c r="T96" s="86"/>
      <c r="U96" s="86"/>
      <c r="V96" s="86"/>
      <c r="W96" s="86"/>
      <c r="X96" s="86"/>
      <c r="Y96" s="86"/>
    </row>
    <row r="97" ht="28.5" customHeight="1">
      <c r="A97" s="86"/>
      <c r="B97" s="86"/>
      <c r="C97" s="86"/>
      <c r="D97" s="86"/>
      <c r="E97" s="180"/>
      <c r="F97" s="86"/>
      <c r="G97" s="86"/>
      <c r="H97" s="86"/>
      <c r="I97" s="86"/>
      <c r="J97" s="86"/>
      <c r="K97" s="86"/>
      <c r="L97" s="86"/>
      <c r="M97" s="86"/>
      <c r="N97" s="86"/>
      <c r="O97" s="86"/>
      <c r="P97" s="86"/>
      <c r="Q97" s="86"/>
      <c r="R97" s="86"/>
      <c r="S97" s="86"/>
      <c r="T97" s="86"/>
      <c r="U97" s="86"/>
      <c r="V97" s="86"/>
      <c r="W97" s="86"/>
      <c r="X97" s="86"/>
      <c r="Y97" s="86"/>
    </row>
    <row r="98" ht="28.5" customHeight="1">
      <c r="A98" s="86"/>
      <c r="B98" s="86"/>
      <c r="C98" s="86"/>
      <c r="D98" s="86"/>
      <c r="E98" s="180"/>
      <c r="F98" s="86"/>
      <c r="G98" s="86"/>
      <c r="H98" s="86"/>
      <c r="I98" s="86"/>
      <c r="J98" s="86"/>
      <c r="K98" s="86"/>
      <c r="L98" s="86"/>
      <c r="M98" s="86"/>
      <c r="N98" s="86"/>
      <c r="O98" s="86"/>
      <c r="P98" s="86"/>
      <c r="Q98" s="86"/>
      <c r="R98" s="86"/>
      <c r="S98" s="86"/>
      <c r="T98" s="86"/>
      <c r="U98" s="86"/>
      <c r="V98" s="86"/>
      <c r="W98" s="86"/>
      <c r="X98" s="86"/>
      <c r="Y98" s="86"/>
    </row>
    <row r="99" ht="28.5" customHeight="1">
      <c r="A99" s="86"/>
      <c r="B99" s="86"/>
      <c r="C99" s="86"/>
      <c r="D99" s="86"/>
      <c r="E99" s="180"/>
      <c r="F99" s="86"/>
      <c r="G99" s="86"/>
      <c r="H99" s="86"/>
      <c r="I99" s="86"/>
      <c r="J99" s="86"/>
      <c r="K99" s="86"/>
      <c r="L99" s="86"/>
      <c r="M99" s="86"/>
      <c r="N99" s="86"/>
      <c r="O99" s="86"/>
      <c r="P99" s="86"/>
      <c r="Q99" s="86"/>
      <c r="R99" s="86"/>
      <c r="S99" s="86"/>
      <c r="T99" s="86"/>
      <c r="U99" s="86"/>
      <c r="V99" s="86"/>
      <c r="W99" s="86"/>
      <c r="X99" s="86"/>
      <c r="Y99" s="86"/>
    </row>
    <row r="100" ht="28.5" customHeight="1">
      <c r="A100" s="86"/>
      <c r="B100" s="86"/>
      <c r="C100" s="86"/>
      <c r="D100" s="86"/>
      <c r="E100" s="180"/>
      <c r="F100" s="86"/>
      <c r="G100" s="86"/>
      <c r="H100" s="86"/>
      <c r="I100" s="86"/>
      <c r="J100" s="86"/>
      <c r="K100" s="86"/>
      <c r="L100" s="86"/>
      <c r="M100" s="86"/>
      <c r="N100" s="86"/>
      <c r="O100" s="86"/>
      <c r="P100" s="86"/>
      <c r="Q100" s="86"/>
      <c r="R100" s="86"/>
      <c r="S100" s="86"/>
      <c r="T100" s="86"/>
      <c r="U100" s="86"/>
      <c r="V100" s="86"/>
      <c r="W100" s="86"/>
      <c r="X100" s="86"/>
      <c r="Y100" s="86"/>
    </row>
    <row r="101" ht="28.5" customHeight="1">
      <c r="A101" s="86"/>
      <c r="B101" s="86"/>
      <c r="C101" s="86"/>
      <c r="D101" s="86"/>
      <c r="E101" s="180"/>
      <c r="F101" s="86"/>
      <c r="G101" s="86"/>
      <c r="H101" s="86"/>
      <c r="I101" s="86"/>
      <c r="J101" s="86"/>
      <c r="K101" s="86"/>
      <c r="L101" s="86"/>
      <c r="M101" s="86"/>
      <c r="N101" s="86"/>
      <c r="O101" s="86"/>
      <c r="P101" s="86"/>
      <c r="Q101" s="86"/>
      <c r="R101" s="86"/>
      <c r="S101" s="86"/>
      <c r="T101" s="86"/>
      <c r="U101" s="86"/>
      <c r="V101" s="86"/>
      <c r="W101" s="86"/>
      <c r="X101" s="86"/>
      <c r="Y101" s="86"/>
    </row>
    <row r="102" ht="28.5" customHeight="1">
      <c r="A102" s="86"/>
      <c r="B102" s="86"/>
      <c r="C102" s="86"/>
      <c r="D102" s="86"/>
      <c r="E102" s="180"/>
      <c r="F102" s="86"/>
      <c r="G102" s="86"/>
      <c r="H102" s="86"/>
      <c r="I102" s="86"/>
      <c r="J102" s="86"/>
      <c r="K102" s="86"/>
      <c r="L102" s="86"/>
      <c r="M102" s="86"/>
      <c r="N102" s="86"/>
      <c r="O102" s="86"/>
      <c r="P102" s="86"/>
      <c r="Q102" s="86"/>
      <c r="R102" s="86"/>
      <c r="S102" s="86"/>
      <c r="T102" s="86"/>
      <c r="U102" s="86"/>
      <c r="V102" s="86"/>
      <c r="W102" s="86"/>
      <c r="X102" s="86"/>
      <c r="Y102" s="86"/>
    </row>
    <row r="103" ht="28.5" customHeight="1">
      <c r="A103" s="86"/>
      <c r="B103" s="86"/>
      <c r="C103" s="86"/>
      <c r="D103" s="86"/>
      <c r="E103" s="180"/>
      <c r="F103" s="86"/>
      <c r="G103" s="86"/>
      <c r="H103" s="86"/>
      <c r="I103" s="86"/>
      <c r="J103" s="86"/>
      <c r="K103" s="86"/>
      <c r="L103" s="86"/>
      <c r="M103" s="86"/>
      <c r="N103" s="86"/>
      <c r="O103" s="86"/>
      <c r="P103" s="86"/>
      <c r="Q103" s="86"/>
      <c r="R103" s="86"/>
      <c r="S103" s="86"/>
      <c r="T103" s="86"/>
      <c r="U103" s="86"/>
      <c r="V103" s="86"/>
      <c r="W103" s="86"/>
      <c r="X103" s="86"/>
      <c r="Y103" s="86"/>
    </row>
    <row r="104" ht="28.5" customHeight="1">
      <c r="A104" s="86"/>
      <c r="B104" s="86"/>
      <c r="C104" s="86"/>
      <c r="D104" s="86"/>
      <c r="E104" s="180"/>
      <c r="F104" s="86"/>
      <c r="G104" s="86"/>
      <c r="H104" s="86"/>
      <c r="I104" s="86"/>
      <c r="J104" s="86"/>
      <c r="K104" s="86"/>
      <c r="L104" s="86"/>
      <c r="M104" s="86"/>
      <c r="N104" s="86"/>
      <c r="O104" s="86"/>
      <c r="P104" s="86"/>
      <c r="Q104" s="86"/>
      <c r="R104" s="86"/>
      <c r="S104" s="86"/>
      <c r="T104" s="86"/>
      <c r="U104" s="86"/>
      <c r="V104" s="86"/>
      <c r="W104" s="86"/>
      <c r="X104" s="86"/>
      <c r="Y104" s="86"/>
    </row>
    <row r="105" ht="28.5" customHeight="1">
      <c r="A105" s="86"/>
      <c r="B105" s="86"/>
      <c r="C105" s="86"/>
      <c r="D105" s="86"/>
      <c r="E105" s="180"/>
      <c r="F105" s="86"/>
      <c r="G105" s="86"/>
      <c r="H105" s="86"/>
      <c r="I105" s="86"/>
      <c r="J105" s="86"/>
      <c r="K105" s="86"/>
      <c r="L105" s="86"/>
      <c r="M105" s="86"/>
      <c r="N105" s="86"/>
      <c r="O105" s="86"/>
      <c r="P105" s="86"/>
      <c r="Q105" s="86"/>
      <c r="R105" s="86"/>
      <c r="S105" s="86"/>
      <c r="T105" s="86"/>
      <c r="U105" s="86"/>
      <c r="V105" s="86"/>
      <c r="W105" s="86"/>
      <c r="X105" s="86"/>
      <c r="Y105" s="86"/>
    </row>
    <row r="106" ht="28.5" customHeight="1">
      <c r="A106" s="86"/>
      <c r="B106" s="86"/>
      <c r="C106" s="86"/>
      <c r="D106" s="86"/>
      <c r="E106" s="180"/>
      <c r="F106" s="86"/>
      <c r="G106" s="86"/>
      <c r="H106" s="86"/>
      <c r="I106" s="86"/>
      <c r="J106" s="86"/>
      <c r="K106" s="86"/>
      <c r="L106" s="86"/>
      <c r="M106" s="86"/>
      <c r="N106" s="86"/>
      <c r="O106" s="86"/>
      <c r="P106" s="86"/>
      <c r="Q106" s="86"/>
      <c r="R106" s="86"/>
      <c r="S106" s="86"/>
      <c r="T106" s="86"/>
      <c r="U106" s="86"/>
      <c r="V106" s="86"/>
      <c r="W106" s="86"/>
      <c r="X106" s="86"/>
      <c r="Y106" s="86"/>
    </row>
    <row r="107" ht="28.5" customHeight="1">
      <c r="A107" s="86"/>
      <c r="B107" s="86"/>
      <c r="C107" s="86"/>
      <c r="D107" s="86"/>
      <c r="E107" s="180"/>
      <c r="F107" s="86"/>
      <c r="G107" s="86"/>
      <c r="H107" s="86"/>
      <c r="I107" s="86"/>
      <c r="J107" s="86"/>
      <c r="K107" s="86"/>
      <c r="L107" s="86"/>
      <c r="M107" s="86"/>
      <c r="N107" s="86"/>
      <c r="O107" s="86"/>
      <c r="P107" s="86"/>
      <c r="Q107" s="86"/>
      <c r="R107" s="86"/>
      <c r="S107" s="86"/>
      <c r="T107" s="86"/>
      <c r="U107" s="86"/>
      <c r="V107" s="86"/>
      <c r="W107" s="86"/>
      <c r="X107" s="86"/>
      <c r="Y107" s="86"/>
    </row>
    <row r="108" ht="28.5" customHeight="1">
      <c r="A108" s="86"/>
      <c r="B108" s="86"/>
      <c r="C108" s="86"/>
      <c r="D108" s="86"/>
      <c r="E108" s="180"/>
      <c r="F108" s="86"/>
      <c r="G108" s="86"/>
      <c r="H108" s="86"/>
      <c r="I108" s="86"/>
      <c r="J108" s="86"/>
      <c r="K108" s="86"/>
      <c r="L108" s="86"/>
      <c r="M108" s="86"/>
      <c r="N108" s="86"/>
      <c r="O108" s="86"/>
      <c r="P108" s="86"/>
      <c r="Q108" s="86"/>
      <c r="R108" s="86"/>
      <c r="S108" s="86"/>
      <c r="T108" s="86"/>
      <c r="U108" s="86"/>
      <c r="V108" s="86"/>
      <c r="W108" s="86"/>
      <c r="X108" s="86"/>
      <c r="Y108" s="86"/>
    </row>
    <row r="109" ht="28.5" customHeight="1">
      <c r="A109" s="86"/>
      <c r="B109" s="86"/>
      <c r="C109" s="86"/>
      <c r="D109" s="86"/>
      <c r="E109" s="180"/>
      <c r="F109" s="86"/>
      <c r="G109" s="86"/>
      <c r="H109" s="86"/>
      <c r="I109" s="86"/>
      <c r="J109" s="86"/>
      <c r="K109" s="86"/>
      <c r="L109" s="86"/>
      <c r="M109" s="86"/>
      <c r="N109" s="86"/>
      <c r="O109" s="86"/>
      <c r="P109" s="86"/>
      <c r="Q109" s="86"/>
      <c r="R109" s="86"/>
      <c r="S109" s="86"/>
      <c r="T109" s="86"/>
      <c r="U109" s="86"/>
      <c r="V109" s="86"/>
      <c r="W109" s="86"/>
      <c r="X109" s="86"/>
      <c r="Y109" s="86"/>
    </row>
    <row r="110" ht="28.5" customHeight="1">
      <c r="A110" s="86"/>
      <c r="B110" s="86"/>
      <c r="C110" s="86"/>
      <c r="D110" s="86"/>
      <c r="E110" s="180"/>
      <c r="F110" s="86"/>
      <c r="G110" s="86"/>
      <c r="H110" s="86"/>
      <c r="I110" s="86"/>
      <c r="J110" s="86"/>
      <c r="K110" s="86"/>
      <c r="L110" s="86"/>
      <c r="M110" s="86"/>
      <c r="N110" s="86"/>
      <c r="O110" s="86"/>
      <c r="P110" s="86"/>
      <c r="Q110" s="86"/>
      <c r="R110" s="86"/>
      <c r="S110" s="86"/>
      <c r="T110" s="86"/>
      <c r="U110" s="86"/>
      <c r="V110" s="86"/>
      <c r="W110" s="86"/>
      <c r="X110" s="86"/>
      <c r="Y110" s="86"/>
    </row>
    <row r="111" ht="28.5" customHeight="1">
      <c r="A111" s="86"/>
      <c r="B111" s="86"/>
      <c r="C111" s="86"/>
      <c r="D111" s="86"/>
      <c r="E111" s="180"/>
      <c r="F111" s="86"/>
      <c r="G111" s="86"/>
      <c r="H111" s="86"/>
      <c r="I111" s="86"/>
      <c r="J111" s="86"/>
      <c r="K111" s="86"/>
      <c r="L111" s="86"/>
      <c r="M111" s="86"/>
      <c r="N111" s="86"/>
      <c r="O111" s="86"/>
      <c r="P111" s="86"/>
      <c r="Q111" s="86"/>
      <c r="R111" s="86"/>
      <c r="S111" s="86"/>
      <c r="T111" s="86"/>
      <c r="U111" s="86"/>
      <c r="V111" s="86"/>
      <c r="W111" s="86"/>
      <c r="X111" s="86"/>
      <c r="Y111" s="86"/>
    </row>
    <row r="112" ht="28.5" customHeight="1">
      <c r="A112" s="86"/>
      <c r="B112" s="86"/>
      <c r="C112" s="86"/>
      <c r="D112" s="86"/>
      <c r="E112" s="180"/>
      <c r="F112" s="86"/>
      <c r="G112" s="86"/>
      <c r="H112" s="86"/>
      <c r="I112" s="86"/>
      <c r="J112" s="86"/>
      <c r="K112" s="86"/>
      <c r="L112" s="86"/>
      <c r="M112" s="86"/>
      <c r="N112" s="86"/>
      <c r="O112" s="86"/>
      <c r="P112" s="86"/>
      <c r="Q112" s="86"/>
      <c r="R112" s="86"/>
      <c r="S112" s="86"/>
      <c r="T112" s="86"/>
      <c r="U112" s="86"/>
      <c r="V112" s="86"/>
      <c r="W112" s="86"/>
      <c r="X112" s="86"/>
      <c r="Y112" s="86"/>
    </row>
    <row r="113" ht="28.5" customHeight="1">
      <c r="A113" s="86"/>
      <c r="B113" s="86"/>
      <c r="C113" s="86"/>
      <c r="D113" s="86"/>
      <c r="E113" s="180"/>
      <c r="F113" s="86"/>
      <c r="G113" s="86"/>
      <c r="H113" s="86"/>
      <c r="I113" s="86"/>
      <c r="J113" s="86"/>
      <c r="K113" s="86"/>
      <c r="L113" s="86"/>
      <c r="M113" s="86"/>
      <c r="N113" s="86"/>
      <c r="O113" s="86"/>
      <c r="P113" s="86"/>
      <c r="Q113" s="86"/>
      <c r="R113" s="86"/>
      <c r="S113" s="86"/>
      <c r="T113" s="86"/>
      <c r="U113" s="86"/>
      <c r="V113" s="86"/>
      <c r="W113" s="86"/>
      <c r="X113" s="86"/>
      <c r="Y113" s="86"/>
    </row>
    <row r="114" ht="28.5" customHeight="1">
      <c r="A114" s="86"/>
      <c r="B114" s="86"/>
      <c r="C114" s="86"/>
      <c r="D114" s="86"/>
      <c r="E114" s="180"/>
      <c r="F114" s="86"/>
      <c r="G114" s="86"/>
      <c r="H114" s="86"/>
      <c r="I114" s="86"/>
      <c r="J114" s="86"/>
      <c r="K114" s="86"/>
      <c r="L114" s="86"/>
      <c r="M114" s="86"/>
      <c r="N114" s="86"/>
      <c r="O114" s="86"/>
      <c r="P114" s="86"/>
      <c r="Q114" s="86"/>
      <c r="R114" s="86"/>
      <c r="S114" s="86"/>
      <c r="T114" s="86"/>
      <c r="U114" s="86"/>
      <c r="V114" s="86"/>
      <c r="W114" s="86"/>
      <c r="X114" s="86"/>
      <c r="Y114" s="86"/>
    </row>
    <row r="115" ht="28.5" customHeight="1">
      <c r="A115" s="86"/>
      <c r="B115" s="86"/>
      <c r="C115" s="86"/>
      <c r="D115" s="86"/>
      <c r="E115" s="180"/>
      <c r="F115" s="86"/>
      <c r="G115" s="86"/>
      <c r="H115" s="86"/>
      <c r="I115" s="86"/>
      <c r="J115" s="86"/>
      <c r="K115" s="86"/>
      <c r="L115" s="86"/>
      <c r="M115" s="86"/>
      <c r="N115" s="86"/>
      <c r="O115" s="86"/>
      <c r="P115" s="86"/>
      <c r="Q115" s="86"/>
      <c r="R115" s="86"/>
      <c r="S115" s="86"/>
      <c r="T115" s="86"/>
      <c r="U115" s="86"/>
      <c r="V115" s="86"/>
      <c r="W115" s="86"/>
      <c r="X115" s="86"/>
      <c r="Y115" s="86"/>
    </row>
    <row r="116" ht="28.5" customHeight="1">
      <c r="A116" s="86"/>
      <c r="B116" s="86"/>
      <c r="C116" s="86"/>
      <c r="D116" s="86"/>
      <c r="E116" s="180"/>
      <c r="F116" s="86"/>
      <c r="G116" s="86"/>
      <c r="H116" s="86"/>
      <c r="I116" s="86"/>
      <c r="J116" s="86"/>
      <c r="K116" s="86"/>
      <c r="L116" s="86"/>
      <c r="M116" s="86"/>
      <c r="N116" s="86"/>
      <c r="O116" s="86"/>
      <c r="P116" s="86"/>
      <c r="Q116" s="86"/>
      <c r="R116" s="86"/>
      <c r="S116" s="86"/>
      <c r="T116" s="86"/>
      <c r="U116" s="86"/>
      <c r="V116" s="86"/>
      <c r="W116" s="86"/>
      <c r="X116" s="86"/>
      <c r="Y116" s="86"/>
    </row>
    <row r="117" ht="28.5" customHeight="1">
      <c r="A117" s="86"/>
      <c r="B117" s="86"/>
      <c r="C117" s="86"/>
      <c r="D117" s="86"/>
      <c r="E117" s="180"/>
      <c r="F117" s="86"/>
      <c r="G117" s="86"/>
      <c r="H117" s="86"/>
      <c r="I117" s="86"/>
      <c r="J117" s="86"/>
      <c r="K117" s="86"/>
      <c r="L117" s="86"/>
      <c r="M117" s="86"/>
      <c r="N117" s="86"/>
      <c r="O117" s="86"/>
      <c r="P117" s="86"/>
      <c r="Q117" s="86"/>
      <c r="R117" s="86"/>
      <c r="S117" s="86"/>
      <c r="T117" s="86"/>
      <c r="U117" s="86"/>
      <c r="V117" s="86"/>
      <c r="W117" s="86"/>
      <c r="X117" s="86"/>
      <c r="Y117" s="86"/>
    </row>
    <row r="118" ht="28.5" customHeight="1">
      <c r="A118" s="86"/>
      <c r="B118" s="86"/>
      <c r="C118" s="86"/>
      <c r="D118" s="86"/>
      <c r="E118" s="180"/>
      <c r="F118" s="86"/>
      <c r="G118" s="86"/>
      <c r="H118" s="86"/>
      <c r="I118" s="86"/>
      <c r="J118" s="86"/>
      <c r="K118" s="86"/>
      <c r="L118" s="86"/>
      <c r="M118" s="86"/>
      <c r="N118" s="86"/>
      <c r="O118" s="86"/>
      <c r="P118" s="86"/>
      <c r="Q118" s="86"/>
      <c r="R118" s="86"/>
      <c r="S118" s="86"/>
      <c r="T118" s="86"/>
      <c r="U118" s="86"/>
      <c r="V118" s="86"/>
      <c r="W118" s="86"/>
      <c r="X118" s="86"/>
      <c r="Y118" s="86"/>
    </row>
    <row r="119" ht="28.5" customHeight="1">
      <c r="A119" s="86"/>
      <c r="B119" s="86"/>
      <c r="C119" s="86"/>
      <c r="D119" s="86"/>
      <c r="E119" s="180"/>
      <c r="F119" s="86"/>
      <c r="G119" s="86"/>
      <c r="H119" s="86"/>
      <c r="I119" s="86"/>
      <c r="J119" s="86"/>
      <c r="K119" s="86"/>
      <c r="L119" s="86"/>
      <c r="M119" s="86"/>
      <c r="N119" s="86"/>
      <c r="O119" s="86"/>
      <c r="P119" s="86"/>
      <c r="Q119" s="86"/>
      <c r="R119" s="86"/>
      <c r="S119" s="86"/>
      <c r="T119" s="86"/>
      <c r="U119" s="86"/>
      <c r="V119" s="86"/>
      <c r="W119" s="86"/>
      <c r="X119" s="86"/>
      <c r="Y119" s="86"/>
    </row>
    <row r="120" ht="28.5" customHeight="1">
      <c r="A120" s="86"/>
      <c r="B120" s="86"/>
      <c r="C120" s="86"/>
      <c r="D120" s="86"/>
      <c r="E120" s="180"/>
      <c r="F120" s="86"/>
      <c r="G120" s="86"/>
      <c r="H120" s="86"/>
      <c r="I120" s="86"/>
      <c r="J120" s="86"/>
      <c r="K120" s="86"/>
      <c r="L120" s="86"/>
      <c r="M120" s="86"/>
      <c r="N120" s="86"/>
      <c r="O120" s="86"/>
      <c r="P120" s="86"/>
      <c r="Q120" s="86"/>
      <c r="R120" s="86"/>
      <c r="S120" s="86"/>
      <c r="T120" s="86"/>
      <c r="U120" s="86"/>
      <c r="V120" s="86"/>
      <c r="W120" s="86"/>
      <c r="X120" s="86"/>
      <c r="Y120" s="86"/>
    </row>
    <row r="121" ht="28.5" customHeight="1">
      <c r="A121" s="86"/>
      <c r="B121" s="86"/>
      <c r="C121" s="86"/>
      <c r="D121" s="86"/>
      <c r="E121" s="180"/>
      <c r="F121" s="86"/>
      <c r="G121" s="86"/>
      <c r="H121" s="86"/>
      <c r="I121" s="86"/>
      <c r="J121" s="86"/>
      <c r="K121" s="86"/>
      <c r="L121" s="86"/>
      <c r="M121" s="86"/>
      <c r="N121" s="86"/>
      <c r="O121" s="86"/>
      <c r="P121" s="86"/>
      <c r="Q121" s="86"/>
      <c r="R121" s="86"/>
      <c r="S121" s="86"/>
      <c r="T121" s="86"/>
      <c r="U121" s="86"/>
      <c r="V121" s="86"/>
      <c r="W121" s="86"/>
      <c r="X121" s="86"/>
      <c r="Y121" s="86"/>
    </row>
    <row r="122" ht="28.5" customHeight="1">
      <c r="A122" s="86"/>
      <c r="B122" s="86"/>
      <c r="C122" s="86"/>
      <c r="D122" s="86"/>
      <c r="E122" s="180"/>
      <c r="F122" s="86"/>
      <c r="G122" s="86"/>
      <c r="H122" s="86"/>
      <c r="I122" s="86"/>
      <c r="J122" s="86"/>
      <c r="K122" s="86"/>
      <c r="L122" s="86"/>
      <c r="M122" s="86"/>
      <c r="N122" s="86"/>
      <c r="O122" s="86"/>
      <c r="P122" s="86"/>
      <c r="Q122" s="86"/>
      <c r="R122" s="86"/>
      <c r="S122" s="86"/>
      <c r="T122" s="86"/>
      <c r="U122" s="86"/>
      <c r="V122" s="86"/>
      <c r="W122" s="86"/>
      <c r="X122" s="86"/>
      <c r="Y122" s="86"/>
    </row>
    <row r="123" ht="28.5" customHeight="1">
      <c r="A123" s="86"/>
      <c r="B123" s="86"/>
      <c r="C123" s="86"/>
      <c r="D123" s="86"/>
      <c r="E123" s="180"/>
      <c r="F123" s="86"/>
      <c r="G123" s="86"/>
      <c r="H123" s="86"/>
      <c r="I123" s="86"/>
      <c r="J123" s="86"/>
      <c r="K123" s="86"/>
      <c r="L123" s="86"/>
      <c r="M123" s="86"/>
      <c r="N123" s="86"/>
      <c r="O123" s="86"/>
      <c r="P123" s="86"/>
      <c r="Q123" s="86"/>
      <c r="R123" s="86"/>
      <c r="S123" s="86"/>
      <c r="T123" s="86"/>
      <c r="U123" s="86"/>
      <c r="V123" s="86"/>
      <c r="W123" s="86"/>
      <c r="X123" s="86"/>
      <c r="Y123" s="86"/>
    </row>
    <row r="124" ht="28.5" customHeight="1">
      <c r="A124" s="86"/>
      <c r="B124" s="86"/>
      <c r="C124" s="86"/>
      <c r="D124" s="86"/>
      <c r="E124" s="180"/>
      <c r="F124" s="86"/>
      <c r="G124" s="86"/>
      <c r="H124" s="86"/>
      <c r="I124" s="86"/>
      <c r="J124" s="86"/>
      <c r="K124" s="86"/>
      <c r="L124" s="86"/>
      <c r="M124" s="86"/>
      <c r="N124" s="86"/>
      <c r="O124" s="86"/>
      <c r="P124" s="86"/>
      <c r="Q124" s="86"/>
      <c r="R124" s="86"/>
      <c r="S124" s="86"/>
      <c r="T124" s="86"/>
      <c r="U124" s="86"/>
      <c r="V124" s="86"/>
      <c r="W124" s="86"/>
      <c r="X124" s="86"/>
      <c r="Y124" s="86"/>
    </row>
    <row r="125" ht="28.5" customHeight="1">
      <c r="A125" s="86"/>
      <c r="B125" s="86"/>
      <c r="C125" s="86"/>
      <c r="D125" s="86"/>
      <c r="E125" s="180"/>
      <c r="F125" s="86"/>
      <c r="G125" s="86"/>
      <c r="H125" s="86"/>
      <c r="I125" s="86"/>
      <c r="J125" s="86"/>
      <c r="K125" s="86"/>
      <c r="L125" s="86"/>
      <c r="M125" s="86"/>
      <c r="N125" s="86"/>
      <c r="O125" s="86"/>
      <c r="P125" s="86"/>
      <c r="Q125" s="86"/>
      <c r="R125" s="86"/>
      <c r="S125" s="86"/>
      <c r="T125" s="86"/>
      <c r="U125" s="86"/>
      <c r="V125" s="86"/>
      <c r="W125" s="86"/>
      <c r="X125" s="86"/>
      <c r="Y125" s="86"/>
    </row>
    <row r="126" ht="28.5" customHeight="1">
      <c r="A126" s="86"/>
      <c r="B126" s="86"/>
      <c r="C126" s="86"/>
      <c r="D126" s="86"/>
      <c r="E126" s="180"/>
      <c r="F126" s="86"/>
      <c r="G126" s="86"/>
      <c r="H126" s="86"/>
      <c r="I126" s="86"/>
      <c r="J126" s="86"/>
      <c r="K126" s="86"/>
      <c r="L126" s="86"/>
      <c r="M126" s="86"/>
      <c r="N126" s="86"/>
      <c r="O126" s="86"/>
      <c r="P126" s="86"/>
      <c r="Q126" s="86"/>
      <c r="R126" s="86"/>
      <c r="S126" s="86"/>
      <c r="T126" s="86"/>
      <c r="U126" s="86"/>
      <c r="V126" s="86"/>
      <c r="W126" s="86"/>
      <c r="X126" s="86"/>
      <c r="Y126" s="86"/>
    </row>
    <row r="127" ht="28.5" customHeight="1">
      <c r="A127" s="86"/>
      <c r="B127" s="86"/>
      <c r="C127" s="86"/>
      <c r="D127" s="86"/>
      <c r="E127" s="180"/>
      <c r="F127" s="86"/>
      <c r="G127" s="86"/>
      <c r="H127" s="86"/>
      <c r="I127" s="86"/>
      <c r="J127" s="86"/>
      <c r="K127" s="86"/>
      <c r="L127" s="86"/>
      <c r="M127" s="86"/>
      <c r="N127" s="86"/>
      <c r="O127" s="86"/>
      <c r="P127" s="86"/>
      <c r="Q127" s="86"/>
      <c r="R127" s="86"/>
      <c r="S127" s="86"/>
      <c r="T127" s="86"/>
      <c r="U127" s="86"/>
      <c r="V127" s="86"/>
      <c r="W127" s="86"/>
      <c r="X127" s="86"/>
      <c r="Y127" s="86"/>
    </row>
    <row r="128" ht="28.5" customHeight="1">
      <c r="A128" s="86"/>
      <c r="B128" s="86"/>
      <c r="C128" s="86"/>
      <c r="D128" s="86"/>
      <c r="E128" s="180"/>
      <c r="F128" s="86"/>
      <c r="G128" s="86"/>
      <c r="H128" s="86"/>
      <c r="I128" s="86"/>
      <c r="J128" s="86"/>
      <c r="K128" s="86"/>
      <c r="L128" s="86"/>
      <c r="M128" s="86"/>
      <c r="N128" s="86"/>
      <c r="O128" s="86"/>
      <c r="P128" s="86"/>
      <c r="Q128" s="86"/>
      <c r="R128" s="86"/>
      <c r="S128" s="86"/>
      <c r="T128" s="86"/>
      <c r="U128" s="86"/>
      <c r="V128" s="86"/>
      <c r="W128" s="86"/>
      <c r="X128" s="86"/>
      <c r="Y128" s="86"/>
    </row>
    <row r="129" ht="28.5" customHeight="1">
      <c r="A129" s="86"/>
      <c r="B129" s="86"/>
      <c r="C129" s="86"/>
      <c r="D129" s="86"/>
      <c r="E129" s="180"/>
      <c r="F129" s="86"/>
      <c r="G129" s="86"/>
      <c r="H129" s="86"/>
      <c r="I129" s="86"/>
      <c r="J129" s="86"/>
      <c r="K129" s="86"/>
      <c r="L129" s="86"/>
      <c r="M129" s="86"/>
      <c r="N129" s="86"/>
      <c r="O129" s="86"/>
      <c r="P129" s="86"/>
      <c r="Q129" s="86"/>
      <c r="R129" s="86"/>
      <c r="S129" s="86"/>
      <c r="T129" s="86"/>
      <c r="U129" s="86"/>
      <c r="V129" s="86"/>
      <c r="W129" s="86"/>
      <c r="X129" s="86"/>
      <c r="Y129" s="86"/>
    </row>
    <row r="130" ht="28.5" customHeight="1">
      <c r="A130" s="86"/>
      <c r="B130" s="86"/>
      <c r="C130" s="86"/>
      <c r="D130" s="86"/>
      <c r="E130" s="180"/>
      <c r="F130" s="86"/>
      <c r="G130" s="86"/>
      <c r="H130" s="86"/>
      <c r="I130" s="86"/>
      <c r="J130" s="86"/>
      <c r="K130" s="86"/>
      <c r="L130" s="86"/>
      <c r="M130" s="86"/>
      <c r="N130" s="86"/>
      <c r="O130" s="86"/>
      <c r="P130" s="86"/>
      <c r="Q130" s="86"/>
      <c r="R130" s="86"/>
      <c r="S130" s="86"/>
      <c r="T130" s="86"/>
      <c r="U130" s="86"/>
      <c r="V130" s="86"/>
      <c r="W130" s="86"/>
      <c r="X130" s="86"/>
      <c r="Y130" s="86"/>
    </row>
    <row r="131" ht="28.5" customHeight="1">
      <c r="A131" s="86"/>
      <c r="B131" s="86"/>
      <c r="C131" s="86"/>
      <c r="D131" s="86"/>
      <c r="E131" s="180"/>
      <c r="F131" s="86"/>
      <c r="G131" s="86"/>
      <c r="H131" s="86"/>
      <c r="I131" s="86"/>
      <c r="J131" s="86"/>
      <c r="K131" s="86"/>
      <c r="L131" s="86"/>
      <c r="M131" s="86"/>
      <c r="N131" s="86"/>
      <c r="O131" s="86"/>
      <c r="P131" s="86"/>
      <c r="Q131" s="86"/>
      <c r="R131" s="86"/>
      <c r="S131" s="86"/>
      <c r="T131" s="86"/>
      <c r="U131" s="86"/>
      <c r="V131" s="86"/>
      <c r="W131" s="86"/>
      <c r="X131" s="86"/>
      <c r="Y131" s="86"/>
    </row>
    <row r="132" ht="28.5" customHeight="1">
      <c r="A132" s="86"/>
      <c r="B132" s="86"/>
      <c r="C132" s="86"/>
      <c r="D132" s="86"/>
      <c r="E132" s="180"/>
      <c r="F132" s="86"/>
      <c r="G132" s="86"/>
      <c r="H132" s="86"/>
      <c r="I132" s="86"/>
      <c r="J132" s="86"/>
      <c r="K132" s="86"/>
      <c r="L132" s="86"/>
      <c r="M132" s="86"/>
      <c r="N132" s="86"/>
      <c r="O132" s="86"/>
      <c r="P132" s="86"/>
      <c r="Q132" s="86"/>
      <c r="R132" s="86"/>
      <c r="S132" s="86"/>
      <c r="T132" s="86"/>
      <c r="U132" s="86"/>
      <c r="V132" s="86"/>
      <c r="W132" s="86"/>
      <c r="X132" s="86"/>
      <c r="Y132" s="86"/>
    </row>
    <row r="133" ht="28.5" customHeight="1">
      <c r="A133" s="86"/>
      <c r="B133" s="86"/>
      <c r="C133" s="86"/>
      <c r="D133" s="86"/>
      <c r="E133" s="180"/>
      <c r="F133" s="86"/>
      <c r="G133" s="86"/>
      <c r="H133" s="86"/>
      <c r="I133" s="86"/>
      <c r="J133" s="86"/>
      <c r="K133" s="86"/>
      <c r="L133" s="86"/>
      <c r="M133" s="86"/>
      <c r="N133" s="86"/>
      <c r="O133" s="86"/>
      <c r="P133" s="86"/>
      <c r="Q133" s="86"/>
      <c r="R133" s="86"/>
      <c r="S133" s="86"/>
      <c r="T133" s="86"/>
      <c r="U133" s="86"/>
      <c r="V133" s="86"/>
      <c r="W133" s="86"/>
      <c r="X133" s="86"/>
      <c r="Y133" s="86"/>
    </row>
    <row r="134" ht="28.5" customHeight="1">
      <c r="A134" s="86"/>
      <c r="B134" s="86"/>
      <c r="C134" s="86"/>
      <c r="D134" s="86"/>
      <c r="E134" s="180"/>
      <c r="F134" s="86"/>
      <c r="G134" s="86"/>
      <c r="H134" s="86"/>
      <c r="I134" s="86"/>
      <c r="J134" s="86"/>
      <c r="K134" s="86"/>
      <c r="L134" s="86"/>
      <c r="M134" s="86"/>
      <c r="N134" s="86"/>
      <c r="O134" s="86"/>
      <c r="P134" s="86"/>
      <c r="Q134" s="86"/>
      <c r="R134" s="86"/>
      <c r="S134" s="86"/>
      <c r="T134" s="86"/>
      <c r="U134" s="86"/>
      <c r="V134" s="86"/>
      <c r="W134" s="86"/>
      <c r="X134" s="86"/>
      <c r="Y134" s="86"/>
    </row>
    <row r="135" ht="28.5" customHeight="1">
      <c r="A135" s="86"/>
      <c r="B135" s="86"/>
      <c r="C135" s="86"/>
      <c r="D135" s="86"/>
      <c r="E135" s="180"/>
      <c r="F135" s="86"/>
      <c r="G135" s="86"/>
      <c r="H135" s="86"/>
      <c r="I135" s="86"/>
      <c r="J135" s="86"/>
      <c r="K135" s="86"/>
      <c r="L135" s="86"/>
      <c r="M135" s="86"/>
      <c r="N135" s="86"/>
      <c r="O135" s="86"/>
      <c r="P135" s="86"/>
      <c r="Q135" s="86"/>
      <c r="R135" s="86"/>
      <c r="S135" s="86"/>
      <c r="T135" s="86"/>
      <c r="U135" s="86"/>
      <c r="V135" s="86"/>
      <c r="W135" s="86"/>
      <c r="X135" s="86"/>
      <c r="Y135" s="86"/>
    </row>
    <row r="136" ht="28.5" customHeight="1">
      <c r="A136" s="86"/>
      <c r="B136" s="86"/>
      <c r="C136" s="86"/>
      <c r="D136" s="86"/>
      <c r="E136" s="180"/>
      <c r="F136" s="86"/>
      <c r="G136" s="86"/>
      <c r="H136" s="86"/>
      <c r="I136" s="86"/>
      <c r="J136" s="86"/>
      <c r="K136" s="86"/>
      <c r="L136" s="86"/>
      <c r="M136" s="86"/>
      <c r="N136" s="86"/>
      <c r="O136" s="86"/>
      <c r="P136" s="86"/>
      <c r="Q136" s="86"/>
      <c r="R136" s="86"/>
      <c r="S136" s="86"/>
      <c r="T136" s="86"/>
      <c r="U136" s="86"/>
      <c r="V136" s="86"/>
      <c r="W136" s="86"/>
      <c r="X136" s="86"/>
      <c r="Y136" s="86"/>
    </row>
    <row r="137" ht="28.5" customHeight="1">
      <c r="A137" s="86"/>
      <c r="B137" s="86"/>
      <c r="C137" s="86"/>
      <c r="D137" s="86"/>
      <c r="E137" s="180"/>
      <c r="F137" s="86"/>
      <c r="G137" s="86"/>
      <c r="H137" s="86"/>
      <c r="I137" s="86"/>
      <c r="J137" s="86"/>
      <c r="K137" s="86"/>
      <c r="L137" s="86"/>
      <c r="M137" s="86"/>
      <c r="N137" s="86"/>
      <c r="O137" s="86"/>
      <c r="P137" s="86"/>
      <c r="Q137" s="86"/>
      <c r="R137" s="86"/>
      <c r="S137" s="86"/>
      <c r="T137" s="86"/>
      <c r="U137" s="86"/>
      <c r="V137" s="86"/>
      <c r="W137" s="86"/>
      <c r="X137" s="86"/>
      <c r="Y137" s="86"/>
    </row>
    <row r="138" ht="28.5" customHeight="1">
      <c r="A138" s="86"/>
      <c r="B138" s="86"/>
      <c r="C138" s="86"/>
      <c r="D138" s="86"/>
      <c r="E138" s="180"/>
      <c r="F138" s="86"/>
      <c r="G138" s="86"/>
      <c r="H138" s="86"/>
      <c r="I138" s="86"/>
      <c r="J138" s="86"/>
      <c r="K138" s="86"/>
      <c r="L138" s="86"/>
      <c r="M138" s="86"/>
      <c r="N138" s="86"/>
      <c r="O138" s="86"/>
      <c r="P138" s="86"/>
      <c r="Q138" s="86"/>
      <c r="R138" s="86"/>
      <c r="S138" s="86"/>
      <c r="T138" s="86"/>
      <c r="U138" s="86"/>
      <c r="V138" s="86"/>
      <c r="W138" s="86"/>
      <c r="X138" s="86"/>
      <c r="Y138" s="86"/>
    </row>
    <row r="139" ht="28.5" customHeight="1">
      <c r="A139" s="86"/>
      <c r="B139" s="86"/>
      <c r="C139" s="86"/>
      <c r="D139" s="86"/>
      <c r="E139" s="180"/>
      <c r="F139" s="86"/>
      <c r="G139" s="86"/>
      <c r="H139" s="86"/>
      <c r="I139" s="86"/>
      <c r="J139" s="86"/>
      <c r="K139" s="86"/>
      <c r="L139" s="86"/>
      <c r="M139" s="86"/>
      <c r="N139" s="86"/>
      <c r="O139" s="86"/>
      <c r="P139" s="86"/>
      <c r="Q139" s="86"/>
      <c r="R139" s="86"/>
      <c r="S139" s="86"/>
      <c r="T139" s="86"/>
      <c r="U139" s="86"/>
      <c r="V139" s="86"/>
      <c r="W139" s="86"/>
      <c r="X139" s="86"/>
      <c r="Y139" s="86"/>
    </row>
    <row r="140" ht="28.5" customHeight="1">
      <c r="A140" s="86"/>
      <c r="B140" s="86"/>
      <c r="C140" s="86"/>
      <c r="D140" s="86"/>
      <c r="E140" s="180"/>
      <c r="F140" s="86"/>
      <c r="G140" s="86"/>
      <c r="H140" s="86"/>
      <c r="I140" s="86"/>
      <c r="J140" s="86"/>
      <c r="K140" s="86"/>
      <c r="L140" s="86"/>
      <c r="M140" s="86"/>
      <c r="N140" s="86"/>
      <c r="O140" s="86"/>
      <c r="P140" s="86"/>
      <c r="Q140" s="86"/>
      <c r="R140" s="86"/>
      <c r="S140" s="86"/>
      <c r="T140" s="86"/>
      <c r="U140" s="86"/>
      <c r="V140" s="86"/>
      <c r="W140" s="86"/>
      <c r="X140" s="86"/>
      <c r="Y140" s="86"/>
    </row>
    <row r="141" ht="28.5" customHeight="1">
      <c r="A141" s="86"/>
      <c r="B141" s="86"/>
      <c r="C141" s="86"/>
      <c r="D141" s="86"/>
      <c r="E141" s="180"/>
      <c r="F141" s="86"/>
      <c r="G141" s="86"/>
      <c r="H141" s="86"/>
      <c r="I141" s="86"/>
      <c r="J141" s="86"/>
      <c r="K141" s="86"/>
      <c r="L141" s="86"/>
      <c r="M141" s="86"/>
      <c r="N141" s="86"/>
      <c r="O141" s="86"/>
      <c r="P141" s="86"/>
      <c r="Q141" s="86"/>
      <c r="R141" s="86"/>
      <c r="S141" s="86"/>
      <c r="T141" s="86"/>
      <c r="U141" s="86"/>
      <c r="V141" s="86"/>
      <c r="W141" s="86"/>
      <c r="X141" s="86"/>
      <c r="Y141" s="86"/>
    </row>
    <row r="142" ht="28.5" customHeight="1">
      <c r="A142" s="86"/>
      <c r="B142" s="86"/>
      <c r="C142" s="86"/>
      <c r="D142" s="86"/>
      <c r="E142" s="180"/>
      <c r="F142" s="86"/>
      <c r="G142" s="86"/>
      <c r="H142" s="86"/>
      <c r="I142" s="86"/>
      <c r="J142" s="86"/>
      <c r="K142" s="86"/>
      <c r="L142" s="86"/>
      <c r="M142" s="86"/>
      <c r="N142" s="86"/>
      <c r="O142" s="86"/>
      <c r="P142" s="86"/>
      <c r="Q142" s="86"/>
      <c r="R142" s="86"/>
      <c r="S142" s="86"/>
      <c r="T142" s="86"/>
      <c r="U142" s="86"/>
      <c r="V142" s="86"/>
      <c r="W142" s="86"/>
      <c r="X142" s="86"/>
      <c r="Y142" s="86"/>
    </row>
    <row r="143" ht="28.5" customHeight="1">
      <c r="A143" s="86"/>
      <c r="B143" s="86"/>
      <c r="C143" s="86"/>
      <c r="D143" s="86"/>
      <c r="E143" s="180"/>
      <c r="F143" s="86"/>
      <c r="G143" s="86"/>
      <c r="H143" s="86"/>
      <c r="I143" s="86"/>
      <c r="J143" s="86"/>
      <c r="K143" s="86"/>
      <c r="L143" s="86"/>
      <c r="M143" s="86"/>
      <c r="N143" s="86"/>
      <c r="O143" s="86"/>
      <c r="P143" s="86"/>
      <c r="Q143" s="86"/>
      <c r="R143" s="86"/>
      <c r="S143" s="86"/>
      <c r="T143" s="86"/>
      <c r="U143" s="86"/>
      <c r="V143" s="86"/>
      <c r="W143" s="86"/>
      <c r="X143" s="86"/>
      <c r="Y143" s="86"/>
    </row>
    <row r="144" ht="28.5" customHeight="1">
      <c r="A144" s="86"/>
      <c r="B144" s="86"/>
      <c r="C144" s="86"/>
      <c r="D144" s="86"/>
      <c r="E144" s="180"/>
      <c r="F144" s="86"/>
      <c r="G144" s="86"/>
      <c r="H144" s="86"/>
      <c r="I144" s="86"/>
      <c r="J144" s="86"/>
      <c r="K144" s="86"/>
      <c r="L144" s="86"/>
      <c r="M144" s="86"/>
      <c r="N144" s="86"/>
      <c r="O144" s="86"/>
      <c r="P144" s="86"/>
      <c r="Q144" s="86"/>
      <c r="R144" s="86"/>
      <c r="S144" s="86"/>
      <c r="T144" s="86"/>
      <c r="U144" s="86"/>
      <c r="V144" s="86"/>
      <c r="W144" s="86"/>
      <c r="X144" s="86"/>
      <c r="Y144" s="86"/>
    </row>
    <row r="145" ht="28.5" customHeight="1">
      <c r="A145" s="86"/>
      <c r="B145" s="86"/>
      <c r="C145" s="86"/>
      <c r="D145" s="86"/>
      <c r="E145" s="180"/>
      <c r="F145" s="86"/>
      <c r="G145" s="86"/>
      <c r="H145" s="86"/>
      <c r="I145" s="86"/>
      <c r="J145" s="86"/>
      <c r="K145" s="86"/>
      <c r="L145" s="86"/>
      <c r="M145" s="86"/>
      <c r="N145" s="86"/>
      <c r="O145" s="86"/>
      <c r="P145" s="86"/>
      <c r="Q145" s="86"/>
      <c r="R145" s="86"/>
      <c r="S145" s="86"/>
      <c r="T145" s="86"/>
      <c r="U145" s="86"/>
      <c r="V145" s="86"/>
      <c r="W145" s="86"/>
      <c r="X145" s="86"/>
      <c r="Y145" s="86"/>
    </row>
    <row r="146" ht="28.5" customHeight="1">
      <c r="A146" s="86"/>
      <c r="B146" s="86"/>
      <c r="C146" s="86"/>
      <c r="D146" s="86"/>
      <c r="E146" s="180"/>
      <c r="F146" s="86"/>
      <c r="G146" s="86"/>
      <c r="H146" s="86"/>
      <c r="I146" s="86"/>
      <c r="J146" s="86"/>
      <c r="K146" s="86"/>
      <c r="L146" s="86"/>
      <c r="M146" s="86"/>
      <c r="N146" s="86"/>
      <c r="O146" s="86"/>
      <c r="P146" s="86"/>
      <c r="Q146" s="86"/>
      <c r="R146" s="86"/>
      <c r="S146" s="86"/>
      <c r="T146" s="86"/>
      <c r="U146" s="86"/>
      <c r="V146" s="86"/>
      <c r="W146" s="86"/>
      <c r="X146" s="86"/>
      <c r="Y146" s="86"/>
    </row>
    <row r="147" ht="28.5" customHeight="1">
      <c r="A147" s="86"/>
      <c r="B147" s="86"/>
      <c r="C147" s="86"/>
      <c r="D147" s="86"/>
      <c r="E147" s="180"/>
      <c r="F147" s="86"/>
      <c r="G147" s="86"/>
      <c r="H147" s="86"/>
      <c r="I147" s="86"/>
      <c r="J147" s="86"/>
      <c r="K147" s="86"/>
      <c r="L147" s="86"/>
      <c r="M147" s="86"/>
      <c r="N147" s="86"/>
      <c r="O147" s="86"/>
      <c r="P147" s="86"/>
      <c r="Q147" s="86"/>
      <c r="R147" s="86"/>
      <c r="S147" s="86"/>
      <c r="T147" s="86"/>
      <c r="U147" s="86"/>
      <c r="V147" s="86"/>
      <c r="W147" s="86"/>
      <c r="X147" s="86"/>
      <c r="Y147" s="86"/>
    </row>
    <row r="148" ht="28.5" customHeight="1">
      <c r="A148" s="86"/>
      <c r="B148" s="86"/>
      <c r="C148" s="86"/>
      <c r="D148" s="86"/>
      <c r="E148" s="180"/>
      <c r="F148" s="86"/>
      <c r="G148" s="86"/>
      <c r="H148" s="86"/>
      <c r="I148" s="86"/>
      <c r="J148" s="86"/>
      <c r="K148" s="86"/>
      <c r="L148" s="86"/>
      <c r="M148" s="86"/>
      <c r="N148" s="86"/>
      <c r="O148" s="86"/>
      <c r="P148" s="86"/>
      <c r="Q148" s="86"/>
      <c r="R148" s="86"/>
      <c r="S148" s="86"/>
      <c r="T148" s="86"/>
      <c r="U148" s="86"/>
      <c r="V148" s="86"/>
      <c r="W148" s="86"/>
      <c r="X148" s="86"/>
      <c r="Y148" s="86"/>
    </row>
    <row r="149" ht="28.5" customHeight="1">
      <c r="A149" s="86"/>
      <c r="B149" s="86"/>
      <c r="C149" s="86"/>
      <c r="D149" s="86"/>
      <c r="E149" s="180"/>
      <c r="F149" s="86"/>
      <c r="G149" s="86"/>
      <c r="H149" s="86"/>
      <c r="I149" s="86"/>
      <c r="J149" s="86"/>
      <c r="K149" s="86"/>
      <c r="L149" s="86"/>
      <c r="M149" s="86"/>
      <c r="N149" s="86"/>
      <c r="O149" s="86"/>
      <c r="P149" s="86"/>
      <c r="Q149" s="86"/>
      <c r="R149" s="86"/>
      <c r="S149" s="86"/>
      <c r="T149" s="86"/>
      <c r="U149" s="86"/>
      <c r="V149" s="86"/>
      <c r="W149" s="86"/>
      <c r="X149" s="86"/>
      <c r="Y149" s="86"/>
    </row>
    <row r="150" ht="28.5" customHeight="1">
      <c r="A150" s="86"/>
      <c r="B150" s="86"/>
      <c r="C150" s="86"/>
      <c r="D150" s="86"/>
      <c r="E150" s="180"/>
      <c r="F150" s="86"/>
      <c r="G150" s="86"/>
      <c r="H150" s="86"/>
      <c r="I150" s="86"/>
      <c r="J150" s="86"/>
      <c r="K150" s="86"/>
      <c r="L150" s="86"/>
      <c r="M150" s="86"/>
      <c r="N150" s="86"/>
      <c r="O150" s="86"/>
      <c r="P150" s="86"/>
      <c r="Q150" s="86"/>
      <c r="R150" s="86"/>
      <c r="S150" s="86"/>
      <c r="T150" s="86"/>
      <c r="U150" s="86"/>
      <c r="V150" s="86"/>
      <c r="W150" s="86"/>
      <c r="X150" s="86"/>
      <c r="Y150" s="86"/>
    </row>
    <row r="151" ht="28.5" customHeight="1">
      <c r="A151" s="86"/>
      <c r="B151" s="86"/>
      <c r="C151" s="86"/>
      <c r="D151" s="86"/>
      <c r="E151" s="180"/>
      <c r="F151" s="86"/>
      <c r="G151" s="86"/>
      <c r="H151" s="86"/>
      <c r="I151" s="86"/>
      <c r="J151" s="86"/>
      <c r="K151" s="86"/>
      <c r="L151" s="86"/>
      <c r="M151" s="86"/>
      <c r="N151" s="86"/>
      <c r="O151" s="86"/>
      <c r="P151" s="86"/>
      <c r="Q151" s="86"/>
      <c r="R151" s="86"/>
      <c r="S151" s="86"/>
      <c r="T151" s="86"/>
      <c r="U151" s="86"/>
      <c r="V151" s="86"/>
      <c r="W151" s="86"/>
      <c r="X151" s="86"/>
      <c r="Y151" s="86"/>
    </row>
    <row r="152" ht="28.5" customHeight="1">
      <c r="A152" s="86"/>
      <c r="B152" s="86"/>
      <c r="C152" s="86"/>
      <c r="D152" s="86"/>
      <c r="E152" s="180"/>
      <c r="F152" s="86"/>
      <c r="G152" s="86"/>
      <c r="H152" s="86"/>
      <c r="I152" s="86"/>
      <c r="J152" s="86"/>
      <c r="K152" s="86"/>
      <c r="L152" s="86"/>
      <c r="M152" s="86"/>
      <c r="N152" s="86"/>
      <c r="O152" s="86"/>
      <c r="P152" s="86"/>
      <c r="Q152" s="86"/>
      <c r="R152" s="86"/>
      <c r="S152" s="86"/>
      <c r="T152" s="86"/>
      <c r="U152" s="86"/>
      <c r="V152" s="86"/>
      <c r="W152" s="86"/>
      <c r="X152" s="86"/>
      <c r="Y152" s="86"/>
    </row>
    <row r="153" ht="28.5" customHeight="1">
      <c r="A153" s="86"/>
      <c r="B153" s="86"/>
      <c r="C153" s="86"/>
      <c r="D153" s="86"/>
      <c r="E153" s="180"/>
      <c r="F153" s="86"/>
      <c r="G153" s="86"/>
      <c r="H153" s="86"/>
      <c r="I153" s="86"/>
      <c r="J153" s="86"/>
      <c r="K153" s="86"/>
      <c r="L153" s="86"/>
      <c r="M153" s="86"/>
      <c r="N153" s="86"/>
      <c r="O153" s="86"/>
      <c r="P153" s="86"/>
      <c r="Q153" s="86"/>
      <c r="R153" s="86"/>
      <c r="S153" s="86"/>
      <c r="T153" s="86"/>
      <c r="U153" s="86"/>
      <c r="V153" s="86"/>
      <c r="W153" s="86"/>
      <c r="X153" s="86"/>
      <c r="Y153" s="86"/>
    </row>
    <row r="154" ht="28.5" customHeight="1">
      <c r="A154" s="86"/>
      <c r="B154" s="86"/>
      <c r="C154" s="86"/>
      <c r="D154" s="86"/>
      <c r="E154" s="180"/>
      <c r="F154" s="86"/>
      <c r="G154" s="86"/>
      <c r="H154" s="86"/>
      <c r="I154" s="86"/>
      <c r="J154" s="86"/>
      <c r="K154" s="86"/>
      <c r="L154" s="86"/>
      <c r="M154" s="86"/>
      <c r="N154" s="86"/>
      <c r="O154" s="86"/>
      <c r="P154" s="86"/>
      <c r="Q154" s="86"/>
      <c r="R154" s="86"/>
      <c r="S154" s="86"/>
      <c r="T154" s="86"/>
      <c r="U154" s="86"/>
      <c r="V154" s="86"/>
      <c r="W154" s="86"/>
      <c r="X154" s="86"/>
      <c r="Y154" s="86"/>
    </row>
    <row r="155" ht="28.5" customHeight="1">
      <c r="A155" s="86"/>
      <c r="B155" s="86"/>
      <c r="C155" s="86"/>
      <c r="D155" s="86"/>
      <c r="E155" s="180"/>
      <c r="F155" s="86"/>
      <c r="G155" s="86"/>
      <c r="H155" s="86"/>
      <c r="I155" s="86"/>
      <c r="J155" s="86"/>
      <c r="K155" s="86"/>
      <c r="L155" s="86"/>
      <c r="M155" s="86"/>
      <c r="N155" s="86"/>
      <c r="O155" s="86"/>
      <c r="P155" s="86"/>
      <c r="Q155" s="86"/>
      <c r="R155" s="86"/>
      <c r="S155" s="86"/>
      <c r="T155" s="86"/>
      <c r="U155" s="86"/>
      <c r="V155" s="86"/>
      <c r="W155" s="86"/>
      <c r="X155" s="86"/>
      <c r="Y155" s="86"/>
    </row>
    <row r="156" ht="28.5" customHeight="1">
      <c r="A156" s="86"/>
      <c r="B156" s="86"/>
      <c r="C156" s="86"/>
      <c r="D156" s="86"/>
      <c r="E156" s="180"/>
      <c r="F156" s="86"/>
      <c r="G156" s="86"/>
      <c r="H156" s="86"/>
      <c r="I156" s="86"/>
      <c r="J156" s="86"/>
      <c r="K156" s="86"/>
      <c r="L156" s="86"/>
      <c r="M156" s="86"/>
      <c r="N156" s="86"/>
      <c r="O156" s="86"/>
      <c r="P156" s="86"/>
      <c r="Q156" s="86"/>
      <c r="R156" s="86"/>
      <c r="S156" s="86"/>
      <c r="T156" s="86"/>
      <c r="U156" s="86"/>
      <c r="V156" s="86"/>
      <c r="W156" s="86"/>
      <c r="X156" s="86"/>
      <c r="Y156" s="86"/>
    </row>
    <row r="157" ht="28.5" customHeight="1">
      <c r="A157" s="86"/>
      <c r="B157" s="86"/>
      <c r="C157" s="86"/>
      <c r="D157" s="86"/>
      <c r="E157" s="180"/>
      <c r="F157" s="86"/>
      <c r="G157" s="86"/>
      <c r="H157" s="86"/>
      <c r="I157" s="86"/>
      <c r="J157" s="86"/>
      <c r="K157" s="86"/>
      <c r="L157" s="86"/>
      <c r="M157" s="86"/>
      <c r="N157" s="86"/>
      <c r="O157" s="86"/>
      <c r="P157" s="86"/>
      <c r="Q157" s="86"/>
      <c r="R157" s="86"/>
      <c r="S157" s="86"/>
      <c r="T157" s="86"/>
      <c r="U157" s="86"/>
      <c r="V157" s="86"/>
      <c r="W157" s="86"/>
      <c r="X157" s="86"/>
      <c r="Y157" s="86"/>
    </row>
    <row r="158" ht="28.5" customHeight="1">
      <c r="A158" s="86"/>
      <c r="B158" s="86"/>
      <c r="C158" s="86"/>
      <c r="D158" s="86"/>
      <c r="E158" s="180"/>
      <c r="F158" s="86"/>
      <c r="G158" s="86"/>
      <c r="H158" s="86"/>
      <c r="I158" s="86"/>
      <c r="J158" s="86"/>
      <c r="K158" s="86"/>
      <c r="L158" s="86"/>
      <c r="M158" s="86"/>
      <c r="N158" s="86"/>
      <c r="O158" s="86"/>
      <c r="P158" s="86"/>
      <c r="Q158" s="86"/>
      <c r="R158" s="86"/>
      <c r="S158" s="86"/>
      <c r="T158" s="86"/>
      <c r="U158" s="86"/>
      <c r="V158" s="86"/>
      <c r="W158" s="86"/>
      <c r="X158" s="86"/>
      <c r="Y158" s="86"/>
    </row>
    <row r="159" ht="28.5" customHeight="1">
      <c r="A159" s="86"/>
      <c r="B159" s="86"/>
      <c r="C159" s="86"/>
      <c r="D159" s="86"/>
      <c r="E159" s="180"/>
      <c r="F159" s="86"/>
      <c r="G159" s="86"/>
      <c r="H159" s="86"/>
      <c r="I159" s="86"/>
      <c r="J159" s="86"/>
      <c r="K159" s="86"/>
      <c r="L159" s="86"/>
      <c r="M159" s="86"/>
      <c r="N159" s="86"/>
      <c r="O159" s="86"/>
      <c r="P159" s="86"/>
      <c r="Q159" s="86"/>
      <c r="R159" s="86"/>
      <c r="S159" s="86"/>
      <c r="T159" s="86"/>
      <c r="U159" s="86"/>
      <c r="V159" s="86"/>
      <c r="W159" s="86"/>
      <c r="X159" s="86"/>
      <c r="Y159" s="86"/>
    </row>
    <row r="160" ht="28.5" customHeight="1">
      <c r="A160" s="86"/>
      <c r="B160" s="86"/>
      <c r="C160" s="86"/>
      <c r="D160" s="86"/>
      <c r="E160" s="180"/>
      <c r="F160" s="86"/>
      <c r="G160" s="86"/>
      <c r="H160" s="86"/>
      <c r="I160" s="86"/>
      <c r="J160" s="86"/>
      <c r="K160" s="86"/>
      <c r="L160" s="86"/>
      <c r="M160" s="86"/>
      <c r="N160" s="86"/>
      <c r="O160" s="86"/>
      <c r="P160" s="86"/>
      <c r="Q160" s="86"/>
      <c r="R160" s="86"/>
      <c r="S160" s="86"/>
      <c r="T160" s="86"/>
      <c r="U160" s="86"/>
      <c r="V160" s="86"/>
      <c r="W160" s="86"/>
      <c r="X160" s="86"/>
      <c r="Y160" s="86"/>
    </row>
    <row r="161" ht="28.5" customHeight="1">
      <c r="A161" s="86"/>
      <c r="B161" s="86"/>
      <c r="C161" s="86"/>
      <c r="D161" s="86"/>
      <c r="E161" s="180"/>
      <c r="F161" s="86"/>
      <c r="G161" s="86"/>
      <c r="H161" s="86"/>
      <c r="I161" s="86"/>
      <c r="J161" s="86"/>
      <c r="K161" s="86"/>
      <c r="L161" s="86"/>
      <c r="M161" s="86"/>
      <c r="N161" s="86"/>
      <c r="O161" s="86"/>
      <c r="P161" s="86"/>
      <c r="Q161" s="86"/>
      <c r="R161" s="86"/>
      <c r="S161" s="86"/>
      <c r="T161" s="86"/>
      <c r="U161" s="86"/>
      <c r="V161" s="86"/>
      <c r="W161" s="86"/>
      <c r="X161" s="86"/>
      <c r="Y161" s="86"/>
    </row>
    <row r="162" ht="28.5" customHeight="1">
      <c r="A162" s="86"/>
      <c r="B162" s="86"/>
      <c r="C162" s="86"/>
      <c r="D162" s="86"/>
      <c r="E162" s="180"/>
      <c r="F162" s="86"/>
      <c r="G162" s="86"/>
      <c r="H162" s="86"/>
      <c r="I162" s="86"/>
      <c r="J162" s="86"/>
      <c r="K162" s="86"/>
      <c r="L162" s="86"/>
      <c r="M162" s="86"/>
      <c r="N162" s="86"/>
      <c r="O162" s="86"/>
      <c r="P162" s="86"/>
      <c r="Q162" s="86"/>
      <c r="R162" s="86"/>
      <c r="S162" s="86"/>
      <c r="T162" s="86"/>
      <c r="U162" s="86"/>
      <c r="V162" s="86"/>
      <c r="W162" s="86"/>
      <c r="X162" s="86"/>
      <c r="Y162" s="86"/>
    </row>
    <row r="163" ht="28.5" customHeight="1">
      <c r="A163" s="86"/>
      <c r="B163" s="86"/>
      <c r="C163" s="86"/>
      <c r="D163" s="86"/>
      <c r="E163" s="180"/>
      <c r="F163" s="86"/>
      <c r="G163" s="86"/>
      <c r="H163" s="86"/>
      <c r="I163" s="86"/>
      <c r="J163" s="86"/>
      <c r="K163" s="86"/>
      <c r="L163" s="86"/>
      <c r="M163" s="86"/>
      <c r="N163" s="86"/>
      <c r="O163" s="86"/>
      <c r="P163" s="86"/>
      <c r="Q163" s="86"/>
      <c r="R163" s="86"/>
      <c r="S163" s="86"/>
      <c r="T163" s="86"/>
      <c r="U163" s="86"/>
      <c r="V163" s="86"/>
      <c r="W163" s="86"/>
      <c r="X163" s="86"/>
      <c r="Y163" s="86"/>
    </row>
    <row r="164" ht="28.5" customHeight="1">
      <c r="A164" s="86"/>
      <c r="B164" s="86"/>
      <c r="C164" s="86"/>
      <c r="D164" s="86"/>
      <c r="E164" s="180"/>
      <c r="F164" s="86"/>
      <c r="G164" s="86"/>
      <c r="H164" s="86"/>
      <c r="I164" s="86"/>
      <c r="J164" s="86"/>
      <c r="K164" s="86"/>
      <c r="L164" s="86"/>
      <c r="M164" s="86"/>
      <c r="N164" s="86"/>
      <c r="O164" s="86"/>
      <c r="P164" s="86"/>
      <c r="Q164" s="86"/>
      <c r="R164" s="86"/>
      <c r="S164" s="86"/>
      <c r="T164" s="86"/>
      <c r="U164" s="86"/>
      <c r="V164" s="86"/>
      <c r="W164" s="86"/>
      <c r="X164" s="86"/>
      <c r="Y164" s="86"/>
    </row>
    <row r="165" ht="28.5" customHeight="1">
      <c r="A165" s="86"/>
      <c r="B165" s="86"/>
      <c r="C165" s="86"/>
      <c r="D165" s="86"/>
      <c r="E165" s="180"/>
      <c r="F165" s="86"/>
      <c r="G165" s="86"/>
      <c r="H165" s="86"/>
      <c r="I165" s="86"/>
      <c r="J165" s="86"/>
      <c r="K165" s="86"/>
      <c r="L165" s="86"/>
      <c r="M165" s="86"/>
      <c r="N165" s="86"/>
      <c r="O165" s="86"/>
      <c r="P165" s="86"/>
      <c r="Q165" s="86"/>
      <c r="R165" s="86"/>
      <c r="S165" s="86"/>
      <c r="T165" s="86"/>
      <c r="U165" s="86"/>
      <c r="V165" s="86"/>
      <c r="W165" s="86"/>
      <c r="X165" s="86"/>
      <c r="Y165" s="86"/>
    </row>
    <row r="166" ht="28.5" customHeight="1">
      <c r="A166" s="86"/>
      <c r="B166" s="86"/>
      <c r="C166" s="86"/>
      <c r="D166" s="86"/>
      <c r="E166" s="180"/>
      <c r="F166" s="86"/>
      <c r="G166" s="86"/>
      <c r="H166" s="86"/>
      <c r="I166" s="86"/>
      <c r="J166" s="86"/>
      <c r="K166" s="86"/>
      <c r="L166" s="86"/>
      <c r="M166" s="86"/>
      <c r="N166" s="86"/>
      <c r="O166" s="86"/>
      <c r="P166" s="86"/>
      <c r="Q166" s="86"/>
      <c r="R166" s="86"/>
      <c r="S166" s="86"/>
      <c r="T166" s="86"/>
      <c r="U166" s="86"/>
      <c r="V166" s="86"/>
      <c r="W166" s="86"/>
      <c r="X166" s="86"/>
      <c r="Y166" s="86"/>
    </row>
    <row r="167" ht="28.5" customHeight="1">
      <c r="A167" s="86"/>
      <c r="B167" s="86"/>
      <c r="C167" s="86"/>
      <c r="D167" s="86"/>
      <c r="E167" s="180"/>
      <c r="F167" s="86"/>
      <c r="G167" s="86"/>
      <c r="H167" s="86"/>
      <c r="I167" s="86"/>
      <c r="J167" s="86"/>
      <c r="K167" s="86"/>
      <c r="L167" s="86"/>
      <c r="M167" s="86"/>
      <c r="N167" s="86"/>
      <c r="O167" s="86"/>
      <c r="P167" s="86"/>
      <c r="Q167" s="86"/>
      <c r="R167" s="86"/>
      <c r="S167" s="86"/>
      <c r="T167" s="86"/>
      <c r="U167" s="86"/>
      <c r="V167" s="86"/>
      <c r="W167" s="86"/>
      <c r="X167" s="86"/>
      <c r="Y167" s="86"/>
    </row>
    <row r="168" ht="28.5" customHeight="1">
      <c r="A168" s="86"/>
      <c r="B168" s="86"/>
      <c r="C168" s="86"/>
      <c r="D168" s="86"/>
      <c r="E168" s="180"/>
      <c r="F168" s="86"/>
      <c r="G168" s="86"/>
      <c r="H168" s="86"/>
      <c r="I168" s="86"/>
      <c r="J168" s="86"/>
      <c r="K168" s="86"/>
      <c r="L168" s="86"/>
      <c r="M168" s="86"/>
      <c r="N168" s="86"/>
      <c r="O168" s="86"/>
      <c r="P168" s="86"/>
      <c r="Q168" s="86"/>
      <c r="R168" s="86"/>
      <c r="S168" s="86"/>
      <c r="T168" s="86"/>
      <c r="U168" s="86"/>
      <c r="V168" s="86"/>
      <c r="W168" s="86"/>
      <c r="X168" s="86"/>
      <c r="Y168" s="86"/>
    </row>
    <row r="169" ht="28.5" customHeight="1">
      <c r="A169" s="86"/>
      <c r="B169" s="86"/>
      <c r="C169" s="86"/>
      <c r="D169" s="86"/>
      <c r="E169" s="180"/>
      <c r="F169" s="86"/>
      <c r="G169" s="86"/>
      <c r="H169" s="86"/>
      <c r="I169" s="86"/>
      <c r="J169" s="86"/>
      <c r="K169" s="86"/>
      <c r="L169" s="86"/>
      <c r="M169" s="86"/>
      <c r="N169" s="86"/>
      <c r="O169" s="86"/>
      <c r="P169" s="86"/>
      <c r="Q169" s="86"/>
      <c r="R169" s="86"/>
      <c r="S169" s="86"/>
      <c r="T169" s="86"/>
      <c r="U169" s="86"/>
      <c r="V169" s="86"/>
      <c r="W169" s="86"/>
      <c r="X169" s="86"/>
      <c r="Y169" s="86"/>
    </row>
    <row r="170" ht="28.5" customHeight="1">
      <c r="A170" s="86"/>
      <c r="B170" s="86"/>
      <c r="C170" s="86"/>
      <c r="D170" s="86"/>
      <c r="E170" s="180"/>
      <c r="F170" s="86"/>
      <c r="G170" s="86"/>
      <c r="H170" s="86"/>
      <c r="I170" s="86"/>
      <c r="J170" s="86"/>
      <c r="K170" s="86"/>
      <c r="L170" s="86"/>
      <c r="M170" s="86"/>
      <c r="N170" s="86"/>
      <c r="O170" s="86"/>
      <c r="P170" s="86"/>
      <c r="Q170" s="86"/>
      <c r="R170" s="86"/>
      <c r="S170" s="86"/>
      <c r="T170" s="86"/>
      <c r="U170" s="86"/>
      <c r="V170" s="86"/>
      <c r="W170" s="86"/>
      <c r="X170" s="86"/>
      <c r="Y170" s="86"/>
    </row>
    <row r="171" ht="28.5" customHeight="1">
      <c r="A171" s="86"/>
      <c r="B171" s="86"/>
      <c r="C171" s="86"/>
      <c r="D171" s="86"/>
      <c r="E171" s="180"/>
      <c r="F171" s="86"/>
      <c r="G171" s="86"/>
      <c r="H171" s="86"/>
      <c r="I171" s="86"/>
      <c r="J171" s="86"/>
      <c r="K171" s="86"/>
      <c r="L171" s="86"/>
      <c r="M171" s="86"/>
      <c r="N171" s="86"/>
      <c r="O171" s="86"/>
      <c r="P171" s="86"/>
      <c r="Q171" s="86"/>
      <c r="R171" s="86"/>
      <c r="S171" s="86"/>
      <c r="T171" s="86"/>
      <c r="U171" s="86"/>
      <c r="V171" s="86"/>
      <c r="W171" s="86"/>
      <c r="X171" s="86"/>
      <c r="Y171" s="86"/>
    </row>
    <row r="172" ht="28.5" customHeight="1">
      <c r="A172" s="86"/>
      <c r="B172" s="86"/>
      <c r="C172" s="86"/>
      <c r="D172" s="86"/>
      <c r="E172" s="180"/>
      <c r="F172" s="86"/>
      <c r="G172" s="86"/>
      <c r="H172" s="86"/>
      <c r="I172" s="86"/>
      <c r="J172" s="86"/>
      <c r="K172" s="86"/>
      <c r="L172" s="86"/>
      <c r="M172" s="86"/>
      <c r="N172" s="86"/>
      <c r="O172" s="86"/>
      <c r="P172" s="86"/>
      <c r="Q172" s="86"/>
      <c r="R172" s="86"/>
      <c r="S172" s="86"/>
      <c r="T172" s="86"/>
      <c r="U172" s="86"/>
      <c r="V172" s="86"/>
      <c r="W172" s="86"/>
      <c r="X172" s="86"/>
      <c r="Y172" s="86"/>
    </row>
    <row r="173" ht="28.5" customHeight="1">
      <c r="A173" s="86"/>
      <c r="B173" s="86"/>
      <c r="C173" s="86"/>
      <c r="D173" s="86"/>
      <c r="E173" s="180"/>
      <c r="F173" s="86"/>
      <c r="G173" s="86"/>
      <c r="H173" s="86"/>
      <c r="I173" s="86"/>
      <c r="J173" s="86"/>
      <c r="K173" s="86"/>
      <c r="L173" s="86"/>
      <c r="M173" s="86"/>
      <c r="N173" s="86"/>
      <c r="O173" s="86"/>
      <c r="P173" s="86"/>
      <c r="Q173" s="86"/>
      <c r="R173" s="86"/>
      <c r="S173" s="86"/>
      <c r="T173" s="86"/>
      <c r="U173" s="86"/>
      <c r="V173" s="86"/>
      <c r="W173" s="86"/>
      <c r="X173" s="86"/>
      <c r="Y173" s="86"/>
    </row>
    <row r="174" ht="28.5" customHeight="1">
      <c r="A174" s="86"/>
      <c r="B174" s="86"/>
      <c r="C174" s="86"/>
      <c r="D174" s="86"/>
      <c r="E174" s="180"/>
      <c r="F174" s="86"/>
      <c r="G174" s="86"/>
      <c r="H174" s="86"/>
      <c r="I174" s="86"/>
      <c r="J174" s="86"/>
      <c r="K174" s="86"/>
      <c r="L174" s="86"/>
      <c r="M174" s="86"/>
      <c r="N174" s="86"/>
      <c r="O174" s="86"/>
      <c r="P174" s="86"/>
      <c r="Q174" s="86"/>
      <c r="R174" s="86"/>
      <c r="S174" s="86"/>
      <c r="T174" s="86"/>
      <c r="U174" s="86"/>
      <c r="V174" s="86"/>
      <c r="W174" s="86"/>
      <c r="X174" s="86"/>
      <c r="Y174" s="86"/>
    </row>
    <row r="175" ht="28.5" customHeight="1">
      <c r="A175" s="86"/>
      <c r="B175" s="86"/>
      <c r="C175" s="86"/>
      <c r="D175" s="86"/>
      <c r="E175" s="180"/>
      <c r="F175" s="86"/>
      <c r="G175" s="86"/>
      <c r="H175" s="86"/>
      <c r="I175" s="86"/>
      <c r="J175" s="86"/>
      <c r="K175" s="86"/>
      <c r="L175" s="86"/>
      <c r="M175" s="86"/>
      <c r="N175" s="86"/>
      <c r="O175" s="86"/>
      <c r="P175" s="86"/>
      <c r="Q175" s="86"/>
      <c r="R175" s="86"/>
      <c r="S175" s="86"/>
      <c r="T175" s="86"/>
      <c r="U175" s="86"/>
      <c r="V175" s="86"/>
      <c r="W175" s="86"/>
      <c r="X175" s="86"/>
      <c r="Y175" s="86"/>
    </row>
    <row r="176" ht="28.5" customHeight="1">
      <c r="A176" s="86"/>
      <c r="B176" s="86"/>
      <c r="C176" s="86"/>
      <c r="D176" s="86"/>
      <c r="E176" s="180"/>
      <c r="F176" s="86"/>
      <c r="G176" s="86"/>
      <c r="H176" s="86"/>
      <c r="I176" s="86"/>
      <c r="J176" s="86"/>
      <c r="K176" s="86"/>
      <c r="L176" s="86"/>
      <c r="M176" s="86"/>
      <c r="N176" s="86"/>
      <c r="O176" s="86"/>
      <c r="P176" s="86"/>
      <c r="Q176" s="86"/>
      <c r="R176" s="86"/>
      <c r="S176" s="86"/>
      <c r="T176" s="86"/>
      <c r="U176" s="86"/>
      <c r="V176" s="86"/>
      <c r="W176" s="86"/>
      <c r="X176" s="86"/>
      <c r="Y176" s="86"/>
    </row>
    <row r="177" ht="28.5" customHeight="1">
      <c r="A177" s="86"/>
      <c r="B177" s="86"/>
      <c r="C177" s="86"/>
      <c r="D177" s="86"/>
      <c r="E177" s="180"/>
      <c r="F177" s="86"/>
      <c r="G177" s="86"/>
      <c r="H177" s="86"/>
      <c r="I177" s="86"/>
      <c r="J177" s="86"/>
      <c r="K177" s="86"/>
      <c r="L177" s="86"/>
      <c r="M177" s="86"/>
      <c r="N177" s="86"/>
      <c r="O177" s="86"/>
      <c r="P177" s="86"/>
      <c r="Q177" s="86"/>
      <c r="R177" s="86"/>
      <c r="S177" s="86"/>
      <c r="T177" s="86"/>
      <c r="U177" s="86"/>
      <c r="V177" s="86"/>
      <c r="W177" s="86"/>
      <c r="X177" s="86"/>
      <c r="Y177" s="86"/>
    </row>
    <row r="178" ht="28.5" customHeight="1">
      <c r="A178" s="86"/>
      <c r="B178" s="86"/>
      <c r="C178" s="86"/>
      <c r="D178" s="86"/>
      <c r="E178" s="180"/>
      <c r="F178" s="86"/>
      <c r="G178" s="86"/>
      <c r="H178" s="86"/>
      <c r="I178" s="86"/>
      <c r="J178" s="86"/>
      <c r="K178" s="86"/>
      <c r="L178" s="86"/>
      <c r="M178" s="86"/>
      <c r="N178" s="86"/>
      <c r="O178" s="86"/>
      <c r="P178" s="86"/>
      <c r="Q178" s="86"/>
      <c r="R178" s="86"/>
      <c r="S178" s="86"/>
      <c r="T178" s="86"/>
      <c r="U178" s="86"/>
      <c r="V178" s="86"/>
      <c r="W178" s="86"/>
      <c r="X178" s="86"/>
      <c r="Y178" s="86"/>
    </row>
    <row r="179" ht="28.5" customHeight="1">
      <c r="A179" s="86"/>
      <c r="B179" s="86"/>
      <c r="C179" s="86"/>
      <c r="D179" s="86"/>
      <c r="E179" s="180"/>
      <c r="F179" s="86"/>
      <c r="G179" s="86"/>
      <c r="H179" s="86"/>
      <c r="I179" s="86"/>
      <c r="J179" s="86"/>
      <c r="K179" s="86"/>
      <c r="L179" s="86"/>
      <c r="M179" s="86"/>
      <c r="N179" s="86"/>
      <c r="O179" s="86"/>
      <c r="P179" s="86"/>
      <c r="Q179" s="86"/>
      <c r="R179" s="86"/>
      <c r="S179" s="86"/>
      <c r="T179" s="86"/>
      <c r="U179" s="86"/>
      <c r="V179" s="86"/>
      <c r="W179" s="86"/>
      <c r="X179" s="86"/>
      <c r="Y179" s="86"/>
    </row>
    <row r="180" ht="28.5" customHeight="1">
      <c r="A180" s="86"/>
      <c r="B180" s="86"/>
      <c r="C180" s="86"/>
      <c r="D180" s="86"/>
      <c r="E180" s="180"/>
      <c r="F180" s="86"/>
      <c r="G180" s="86"/>
      <c r="H180" s="86"/>
      <c r="I180" s="86"/>
      <c r="J180" s="86"/>
      <c r="K180" s="86"/>
      <c r="L180" s="86"/>
      <c r="M180" s="86"/>
      <c r="N180" s="86"/>
      <c r="O180" s="86"/>
      <c r="P180" s="86"/>
      <c r="Q180" s="86"/>
      <c r="R180" s="86"/>
      <c r="S180" s="86"/>
      <c r="T180" s="86"/>
      <c r="U180" s="86"/>
      <c r="V180" s="86"/>
      <c r="W180" s="86"/>
      <c r="X180" s="86"/>
      <c r="Y180" s="86"/>
    </row>
    <row r="181" ht="28.5" customHeight="1">
      <c r="A181" s="86"/>
      <c r="B181" s="86"/>
      <c r="C181" s="86"/>
      <c r="D181" s="86"/>
      <c r="E181" s="180"/>
      <c r="F181" s="86"/>
      <c r="G181" s="86"/>
      <c r="H181" s="86"/>
      <c r="I181" s="86"/>
      <c r="J181" s="86"/>
      <c r="K181" s="86"/>
      <c r="L181" s="86"/>
      <c r="M181" s="86"/>
      <c r="N181" s="86"/>
      <c r="O181" s="86"/>
      <c r="P181" s="86"/>
      <c r="Q181" s="86"/>
      <c r="R181" s="86"/>
      <c r="S181" s="86"/>
      <c r="T181" s="86"/>
      <c r="U181" s="86"/>
      <c r="V181" s="86"/>
      <c r="W181" s="86"/>
      <c r="X181" s="86"/>
      <c r="Y181" s="86"/>
    </row>
    <row r="182" ht="28.5" customHeight="1">
      <c r="A182" s="86"/>
      <c r="B182" s="86"/>
      <c r="C182" s="86"/>
      <c r="D182" s="86"/>
      <c r="E182" s="180"/>
      <c r="F182" s="86"/>
      <c r="G182" s="86"/>
      <c r="H182" s="86"/>
      <c r="I182" s="86"/>
      <c r="J182" s="86"/>
      <c r="K182" s="86"/>
      <c r="L182" s="86"/>
      <c r="M182" s="86"/>
      <c r="N182" s="86"/>
      <c r="O182" s="86"/>
      <c r="P182" s="86"/>
      <c r="Q182" s="86"/>
      <c r="R182" s="86"/>
      <c r="S182" s="86"/>
      <c r="T182" s="86"/>
      <c r="U182" s="86"/>
      <c r="V182" s="86"/>
      <c r="W182" s="86"/>
      <c r="X182" s="86"/>
      <c r="Y182" s="86"/>
    </row>
    <row r="183" ht="28.5" customHeight="1">
      <c r="A183" s="86"/>
      <c r="B183" s="86"/>
      <c r="C183" s="86"/>
      <c r="D183" s="86"/>
      <c r="E183" s="180"/>
      <c r="F183" s="86"/>
      <c r="G183" s="86"/>
      <c r="H183" s="86"/>
      <c r="I183" s="86"/>
      <c r="J183" s="86"/>
      <c r="K183" s="86"/>
      <c r="L183" s="86"/>
      <c r="M183" s="86"/>
      <c r="N183" s="86"/>
      <c r="O183" s="86"/>
      <c r="P183" s="86"/>
      <c r="Q183" s="86"/>
      <c r="R183" s="86"/>
      <c r="S183" s="86"/>
      <c r="T183" s="86"/>
      <c r="U183" s="86"/>
      <c r="V183" s="86"/>
      <c r="W183" s="86"/>
      <c r="X183" s="86"/>
      <c r="Y183" s="86"/>
    </row>
    <row r="184" ht="28.5" customHeight="1">
      <c r="A184" s="86"/>
      <c r="B184" s="86"/>
      <c r="C184" s="86"/>
      <c r="D184" s="86"/>
      <c r="E184" s="180"/>
      <c r="F184" s="86"/>
      <c r="G184" s="86"/>
      <c r="H184" s="86"/>
      <c r="I184" s="86"/>
      <c r="J184" s="86"/>
      <c r="K184" s="86"/>
      <c r="L184" s="86"/>
      <c r="M184" s="86"/>
      <c r="N184" s="86"/>
      <c r="O184" s="86"/>
      <c r="P184" s="86"/>
      <c r="Q184" s="86"/>
      <c r="R184" s="86"/>
      <c r="S184" s="86"/>
      <c r="T184" s="86"/>
      <c r="U184" s="86"/>
      <c r="V184" s="86"/>
      <c r="W184" s="86"/>
      <c r="X184" s="86"/>
      <c r="Y184" s="86"/>
    </row>
    <row r="185" ht="28.5" customHeight="1">
      <c r="A185" s="86"/>
      <c r="B185" s="86"/>
      <c r="C185" s="86"/>
      <c r="D185" s="86"/>
      <c r="E185" s="180"/>
      <c r="F185" s="86"/>
      <c r="G185" s="86"/>
      <c r="H185" s="86"/>
      <c r="I185" s="86"/>
      <c r="J185" s="86"/>
      <c r="K185" s="86"/>
      <c r="L185" s="86"/>
      <c r="M185" s="86"/>
      <c r="N185" s="86"/>
      <c r="O185" s="86"/>
      <c r="P185" s="86"/>
      <c r="Q185" s="86"/>
      <c r="R185" s="86"/>
      <c r="S185" s="86"/>
      <c r="T185" s="86"/>
      <c r="U185" s="86"/>
      <c r="V185" s="86"/>
      <c r="W185" s="86"/>
      <c r="X185" s="86"/>
      <c r="Y185" s="86"/>
    </row>
    <row r="186" ht="28.5" customHeight="1">
      <c r="A186" s="86"/>
      <c r="B186" s="86"/>
      <c r="C186" s="86"/>
      <c r="D186" s="86"/>
      <c r="E186" s="180"/>
      <c r="F186" s="86"/>
      <c r="G186" s="86"/>
      <c r="H186" s="86"/>
      <c r="I186" s="86"/>
      <c r="J186" s="86"/>
      <c r="K186" s="86"/>
      <c r="L186" s="86"/>
      <c r="M186" s="86"/>
      <c r="N186" s="86"/>
      <c r="O186" s="86"/>
      <c r="P186" s="86"/>
      <c r="Q186" s="86"/>
      <c r="R186" s="86"/>
      <c r="S186" s="86"/>
      <c r="T186" s="86"/>
      <c r="U186" s="86"/>
      <c r="V186" s="86"/>
      <c r="W186" s="86"/>
      <c r="X186" s="86"/>
      <c r="Y186" s="86"/>
    </row>
    <row r="187" ht="28.5" customHeight="1">
      <c r="A187" s="86"/>
      <c r="B187" s="86"/>
      <c r="C187" s="86"/>
      <c r="D187" s="86"/>
      <c r="E187" s="180"/>
      <c r="F187" s="86"/>
      <c r="G187" s="86"/>
      <c r="H187" s="86"/>
      <c r="I187" s="86"/>
      <c r="J187" s="86"/>
      <c r="K187" s="86"/>
      <c r="L187" s="86"/>
      <c r="M187" s="86"/>
      <c r="N187" s="86"/>
      <c r="O187" s="86"/>
      <c r="P187" s="86"/>
      <c r="Q187" s="86"/>
      <c r="R187" s="86"/>
      <c r="S187" s="86"/>
      <c r="T187" s="86"/>
      <c r="U187" s="86"/>
      <c r="V187" s="86"/>
      <c r="W187" s="86"/>
      <c r="X187" s="86"/>
      <c r="Y187" s="86"/>
    </row>
    <row r="188" ht="28.5" customHeight="1">
      <c r="A188" s="86"/>
      <c r="B188" s="86"/>
      <c r="C188" s="86"/>
      <c r="D188" s="86"/>
      <c r="E188" s="180"/>
      <c r="F188" s="86"/>
      <c r="G188" s="86"/>
      <c r="H188" s="86"/>
      <c r="I188" s="86"/>
      <c r="J188" s="86"/>
      <c r="K188" s="86"/>
      <c r="L188" s="86"/>
      <c r="M188" s="86"/>
      <c r="N188" s="86"/>
      <c r="O188" s="86"/>
      <c r="P188" s="86"/>
      <c r="Q188" s="86"/>
      <c r="R188" s="86"/>
      <c r="S188" s="86"/>
      <c r="T188" s="86"/>
      <c r="U188" s="86"/>
      <c r="V188" s="86"/>
      <c r="W188" s="86"/>
      <c r="X188" s="86"/>
      <c r="Y188" s="86"/>
    </row>
    <row r="189" ht="28.5" customHeight="1">
      <c r="A189" s="86"/>
      <c r="B189" s="86"/>
      <c r="C189" s="86"/>
      <c r="D189" s="86"/>
      <c r="E189" s="180"/>
      <c r="F189" s="86"/>
      <c r="G189" s="86"/>
      <c r="H189" s="86"/>
      <c r="I189" s="86"/>
      <c r="J189" s="86"/>
      <c r="K189" s="86"/>
      <c r="L189" s="86"/>
      <c r="M189" s="86"/>
      <c r="N189" s="86"/>
      <c r="O189" s="86"/>
      <c r="P189" s="86"/>
      <c r="Q189" s="86"/>
      <c r="R189" s="86"/>
      <c r="S189" s="86"/>
      <c r="T189" s="86"/>
      <c r="U189" s="86"/>
      <c r="V189" s="86"/>
      <c r="W189" s="86"/>
      <c r="X189" s="86"/>
      <c r="Y189" s="86"/>
    </row>
    <row r="190" ht="28.5" customHeight="1">
      <c r="A190" s="86"/>
      <c r="B190" s="86"/>
      <c r="C190" s="86"/>
      <c r="D190" s="86"/>
      <c r="E190" s="180"/>
      <c r="F190" s="86"/>
      <c r="G190" s="86"/>
      <c r="H190" s="86"/>
      <c r="I190" s="86"/>
      <c r="J190" s="86"/>
      <c r="K190" s="86"/>
      <c r="L190" s="86"/>
      <c r="M190" s="86"/>
      <c r="N190" s="86"/>
      <c r="O190" s="86"/>
      <c r="P190" s="86"/>
      <c r="Q190" s="86"/>
      <c r="R190" s="86"/>
      <c r="S190" s="86"/>
      <c r="T190" s="86"/>
      <c r="U190" s="86"/>
      <c r="V190" s="86"/>
      <c r="W190" s="86"/>
      <c r="X190" s="86"/>
      <c r="Y190" s="86"/>
    </row>
    <row r="191" ht="28.5" customHeight="1">
      <c r="A191" s="86"/>
      <c r="B191" s="86"/>
      <c r="C191" s="86"/>
      <c r="D191" s="86"/>
      <c r="E191" s="180"/>
      <c r="F191" s="86"/>
      <c r="G191" s="86"/>
      <c r="H191" s="86"/>
      <c r="I191" s="86"/>
      <c r="J191" s="86"/>
      <c r="K191" s="86"/>
      <c r="L191" s="86"/>
      <c r="M191" s="86"/>
      <c r="N191" s="86"/>
      <c r="O191" s="86"/>
      <c r="P191" s="86"/>
      <c r="Q191" s="86"/>
      <c r="R191" s="86"/>
      <c r="S191" s="86"/>
      <c r="T191" s="86"/>
      <c r="U191" s="86"/>
      <c r="V191" s="86"/>
      <c r="W191" s="86"/>
      <c r="X191" s="86"/>
      <c r="Y191" s="86"/>
    </row>
    <row r="192" ht="28.5" customHeight="1">
      <c r="A192" s="86"/>
      <c r="B192" s="86"/>
      <c r="C192" s="86"/>
      <c r="D192" s="86"/>
      <c r="E192" s="180"/>
      <c r="F192" s="86"/>
      <c r="G192" s="86"/>
      <c r="H192" s="86"/>
      <c r="I192" s="86"/>
      <c r="J192" s="86"/>
      <c r="K192" s="86"/>
      <c r="L192" s="86"/>
      <c r="M192" s="86"/>
      <c r="N192" s="86"/>
      <c r="O192" s="86"/>
      <c r="P192" s="86"/>
      <c r="Q192" s="86"/>
      <c r="R192" s="86"/>
      <c r="S192" s="86"/>
      <c r="T192" s="86"/>
      <c r="U192" s="86"/>
      <c r="V192" s="86"/>
      <c r="W192" s="86"/>
      <c r="X192" s="86"/>
      <c r="Y192" s="86"/>
    </row>
    <row r="193" ht="28.5" customHeight="1">
      <c r="A193" s="86"/>
      <c r="B193" s="86"/>
      <c r="C193" s="86"/>
      <c r="D193" s="86"/>
      <c r="E193" s="180"/>
      <c r="F193" s="86"/>
      <c r="G193" s="86"/>
      <c r="H193" s="86"/>
      <c r="I193" s="86"/>
      <c r="J193" s="86"/>
      <c r="K193" s="86"/>
      <c r="L193" s="86"/>
      <c r="M193" s="86"/>
      <c r="N193" s="86"/>
      <c r="O193" s="86"/>
      <c r="P193" s="86"/>
      <c r="Q193" s="86"/>
      <c r="R193" s="86"/>
      <c r="S193" s="86"/>
      <c r="T193" s="86"/>
      <c r="U193" s="86"/>
      <c r="V193" s="86"/>
      <c r="W193" s="86"/>
      <c r="X193" s="86"/>
      <c r="Y193" s="86"/>
    </row>
    <row r="194" ht="28.5" customHeight="1">
      <c r="A194" s="86"/>
      <c r="B194" s="86"/>
      <c r="C194" s="86"/>
      <c r="D194" s="86"/>
      <c r="E194" s="180"/>
      <c r="F194" s="86"/>
      <c r="G194" s="86"/>
      <c r="H194" s="86"/>
      <c r="I194" s="86"/>
      <c r="J194" s="86"/>
      <c r="K194" s="86"/>
      <c r="L194" s="86"/>
      <c r="M194" s="86"/>
      <c r="N194" s="86"/>
      <c r="O194" s="86"/>
      <c r="P194" s="86"/>
      <c r="Q194" s="86"/>
      <c r="R194" s="86"/>
      <c r="S194" s="86"/>
      <c r="T194" s="86"/>
      <c r="U194" s="86"/>
      <c r="V194" s="86"/>
      <c r="W194" s="86"/>
      <c r="X194" s="86"/>
      <c r="Y194" s="86"/>
    </row>
    <row r="195" ht="28.5" customHeight="1">
      <c r="A195" s="86"/>
      <c r="B195" s="86"/>
      <c r="C195" s="86"/>
      <c r="D195" s="86"/>
      <c r="E195" s="180"/>
      <c r="F195" s="86"/>
      <c r="G195" s="86"/>
      <c r="H195" s="86"/>
      <c r="I195" s="86"/>
      <c r="J195" s="86"/>
      <c r="K195" s="86"/>
      <c r="L195" s="86"/>
      <c r="M195" s="86"/>
      <c r="N195" s="86"/>
      <c r="O195" s="86"/>
      <c r="P195" s="86"/>
      <c r="Q195" s="86"/>
      <c r="R195" s="86"/>
      <c r="S195" s="86"/>
      <c r="T195" s="86"/>
      <c r="U195" s="86"/>
      <c r="V195" s="86"/>
      <c r="W195" s="86"/>
      <c r="X195" s="86"/>
      <c r="Y195" s="86"/>
    </row>
    <row r="196" ht="28.5" customHeight="1">
      <c r="A196" s="86"/>
      <c r="B196" s="86"/>
      <c r="C196" s="86"/>
      <c r="D196" s="86"/>
      <c r="E196" s="180"/>
      <c r="F196" s="86"/>
      <c r="G196" s="86"/>
      <c r="H196" s="86"/>
      <c r="I196" s="86"/>
      <c r="J196" s="86"/>
      <c r="K196" s="86"/>
      <c r="L196" s="86"/>
      <c r="M196" s="86"/>
      <c r="N196" s="86"/>
      <c r="O196" s="86"/>
      <c r="P196" s="86"/>
      <c r="Q196" s="86"/>
      <c r="R196" s="86"/>
      <c r="S196" s="86"/>
      <c r="T196" s="86"/>
      <c r="U196" s="86"/>
      <c r="V196" s="86"/>
      <c r="W196" s="86"/>
      <c r="X196" s="86"/>
      <c r="Y196" s="86"/>
    </row>
    <row r="197" ht="28.5" customHeight="1">
      <c r="A197" s="86"/>
      <c r="B197" s="86"/>
      <c r="C197" s="86"/>
      <c r="D197" s="86"/>
      <c r="E197" s="180"/>
      <c r="F197" s="86"/>
      <c r="G197" s="86"/>
      <c r="H197" s="86"/>
      <c r="I197" s="86"/>
      <c r="J197" s="86"/>
      <c r="K197" s="86"/>
      <c r="L197" s="86"/>
      <c r="M197" s="86"/>
      <c r="N197" s="86"/>
      <c r="O197" s="86"/>
      <c r="P197" s="86"/>
      <c r="Q197" s="86"/>
      <c r="R197" s="86"/>
      <c r="S197" s="86"/>
      <c r="T197" s="86"/>
      <c r="U197" s="86"/>
      <c r="V197" s="86"/>
      <c r="W197" s="86"/>
      <c r="X197" s="86"/>
      <c r="Y197" s="86"/>
    </row>
    <row r="198" ht="28.5" customHeight="1">
      <c r="A198" s="86"/>
      <c r="B198" s="86"/>
      <c r="C198" s="86"/>
      <c r="D198" s="86"/>
      <c r="E198" s="180"/>
      <c r="F198" s="86"/>
      <c r="G198" s="86"/>
      <c r="H198" s="86"/>
      <c r="I198" s="86"/>
      <c r="J198" s="86"/>
      <c r="K198" s="86"/>
      <c r="L198" s="86"/>
      <c r="M198" s="86"/>
      <c r="N198" s="86"/>
      <c r="O198" s="86"/>
      <c r="P198" s="86"/>
      <c r="Q198" s="86"/>
      <c r="R198" s="86"/>
      <c r="S198" s="86"/>
      <c r="T198" s="86"/>
      <c r="U198" s="86"/>
      <c r="V198" s="86"/>
      <c r="W198" s="86"/>
      <c r="X198" s="86"/>
      <c r="Y198" s="86"/>
    </row>
    <row r="199" ht="28.5" customHeight="1">
      <c r="A199" s="86"/>
      <c r="B199" s="86"/>
      <c r="C199" s="86"/>
      <c r="D199" s="86"/>
      <c r="E199" s="180"/>
      <c r="F199" s="86"/>
      <c r="G199" s="86"/>
      <c r="H199" s="86"/>
      <c r="I199" s="86"/>
      <c r="J199" s="86"/>
      <c r="K199" s="86"/>
      <c r="L199" s="86"/>
      <c r="M199" s="86"/>
      <c r="N199" s="86"/>
      <c r="O199" s="86"/>
      <c r="P199" s="86"/>
      <c r="Q199" s="86"/>
      <c r="R199" s="86"/>
      <c r="S199" s="86"/>
      <c r="T199" s="86"/>
      <c r="U199" s="86"/>
      <c r="V199" s="86"/>
      <c r="W199" s="86"/>
      <c r="X199" s="86"/>
      <c r="Y199" s="86"/>
    </row>
    <row r="200" ht="28.5" customHeight="1">
      <c r="A200" s="86"/>
      <c r="B200" s="86"/>
      <c r="C200" s="86"/>
      <c r="D200" s="86"/>
      <c r="E200" s="180"/>
      <c r="F200" s="86"/>
      <c r="G200" s="86"/>
      <c r="H200" s="86"/>
      <c r="I200" s="86"/>
      <c r="J200" s="86"/>
      <c r="K200" s="86"/>
      <c r="L200" s="86"/>
      <c r="M200" s="86"/>
      <c r="N200" s="86"/>
      <c r="O200" s="86"/>
      <c r="P200" s="86"/>
      <c r="Q200" s="86"/>
      <c r="R200" s="86"/>
      <c r="S200" s="86"/>
      <c r="T200" s="86"/>
      <c r="U200" s="86"/>
      <c r="V200" s="86"/>
      <c r="W200" s="86"/>
      <c r="X200" s="86"/>
      <c r="Y200" s="86"/>
    </row>
    <row r="201" ht="28.5" customHeight="1">
      <c r="A201" s="86"/>
      <c r="B201" s="86"/>
      <c r="C201" s="86"/>
      <c r="D201" s="86"/>
      <c r="E201" s="180"/>
      <c r="F201" s="86"/>
      <c r="G201" s="86"/>
      <c r="H201" s="86"/>
      <c r="I201" s="86"/>
      <c r="J201" s="86"/>
      <c r="K201" s="86"/>
      <c r="L201" s="86"/>
      <c r="M201" s="86"/>
      <c r="N201" s="86"/>
      <c r="O201" s="86"/>
      <c r="P201" s="86"/>
      <c r="Q201" s="86"/>
      <c r="R201" s="86"/>
      <c r="S201" s="86"/>
      <c r="T201" s="86"/>
      <c r="U201" s="86"/>
      <c r="V201" s="86"/>
      <c r="W201" s="86"/>
      <c r="X201" s="86"/>
      <c r="Y201" s="86"/>
    </row>
    <row r="202" ht="28.5" customHeight="1">
      <c r="A202" s="86"/>
      <c r="B202" s="86"/>
      <c r="C202" s="86"/>
      <c r="D202" s="86"/>
      <c r="E202" s="180"/>
      <c r="F202" s="86"/>
      <c r="G202" s="86"/>
      <c r="H202" s="86"/>
      <c r="I202" s="86"/>
      <c r="J202" s="86"/>
      <c r="K202" s="86"/>
      <c r="L202" s="86"/>
      <c r="M202" s="86"/>
      <c r="N202" s="86"/>
      <c r="O202" s="86"/>
      <c r="P202" s="86"/>
      <c r="Q202" s="86"/>
      <c r="R202" s="86"/>
      <c r="S202" s="86"/>
      <c r="T202" s="86"/>
      <c r="U202" s="86"/>
      <c r="V202" s="86"/>
      <c r="W202" s="86"/>
      <c r="X202" s="86"/>
      <c r="Y202" s="86"/>
    </row>
    <row r="203" ht="28.5" customHeight="1">
      <c r="A203" s="86"/>
      <c r="B203" s="86"/>
      <c r="C203" s="86"/>
      <c r="D203" s="86"/>
      <c r="E203" s="180"/>
      <c r="F203" s="86"/>
      <c r="G203" s="86"/>
      <c r="H203" s="86"/>
      <c r="I203" s="86"/>
      <c r="J203" s="86"/>
      <c r="K203" s="86"/>
      <c r="L203" s="86"/>
      <c r="M203" s="86"/>
      <c r="N203" s="86"/>
      <c r="O203" s="86"/>
      <c r="P203" s="86"/>
      <c r="Q203" s="86"/>
      <c r="R203" s="86"/>
      <c r="S203" s="86"/>
      <c r="T203" s="86"/>
      <c r="U203" s="86"/>
      <c r="V203" s="86"/>
      <c r="W203" s="86"/>
      <c r="X203" s="86"/>
      <c r="Y203" s="86"/>
    </row>
    <row r="204" ht="28.5" customHeight="1">
      <c r="A204" s="86"/>
      <c r="B204" s="86"/>
      <c r="C204" s="86"/>
      <c r="D204" s="86"/>
      <c r="E204" s="180"/>
      <c r="F204" s="86"/>
      <c r="G204" s="86"/>
      <c r="H204" s="86"/>
      <c r="I204" s="86"/>
      <c r="J204" s="86"/>
      <c r="K204" s="86"/>
      <c r="L204" s="86"/>
      <c r="M204" s="86"/>
      <c r="N204" s="86"/>
      <c r="O204" s="86"/>
      <c r="P204" s="86"/>
      <c r="Q204" s="86"/>
      <c r="R204" s="86"/>
      <c r="S204" s="86"/>
      <c r="T204" s="86"/>
      <c r="U204" s="86"/>
      <c r="V204" s="86"/>
      <c r="W204" s="86"/>
      <c r="X204" s="86"/>
      <c r="Y204" s="86"/>
    </row>
    <row r="205" ht="28.5" customHeight="1">
      <c r="A205" s="86"/>
      <c r="B205" s="86"/>
      <c r="C205" s="86"/>
      <c r="D205" s="86"/>
      <c r="E205" s="180"/>
      <c r="F205" s="86"/>
      <c r="G205" s="86"/>
      <c r="H205" s="86"/>
      <c r="I205" s="86"/>
      <c r="J205" s="86"/>
      <c r="K205" s="86"/>
      <c r="L205" s="86"/>
      <c r="M205" s="86"/>
      <c r="N205" s="86"/>
      <c r="O205" s="86"/>
      <c r="P205" s="86"/>
      <c r="Q205" s="86"/>
      <c r="R205" s="86"/>
      <c r="S205" s="86"/>
      <c r="T205" s="86"/>
      <c r="U205" s="86"/>
      <c r="V205" s="86"/>
      <c r="W205" s="86"/>
      <c r="X205" s="86"/>
      <c r="Y205" s="86"/>
    </row>
    <row r="206" ht="28.5" customHeight="1">
      <c r="A206" s="86"/>
      <c r="B206" s="86"/>
      <c r="C206" s="86"/>
      <c r="D206" s="86"/>
      <c r="E206" s="180"/>
      <c r="F206" s="86"/>
      <c r="G206" s="86"/>
      <c r="H206" s="86"/>
      <c r="I206" s="86"/>
      <c r="J206" s="86"/>
      <c r="K206" s="86"/>
      <c r="L206" s="86"/>
      <c r="M206" s="86"/>
      <c r="N206" s="86"/>
      <c r="O206" s="86"/>
      <c r="P206" s="86"/>
      <c r="Q206" s="86"/>
      <c r="R206" s="86"/>
      <c r="S206" s="86"/>
      <c r="T206" s="86"/>
      <c r="U206" s="86"/>
      <c r="V206" s="86"/>
      <c r="W206" s="86"/>
      <c r="X206" s="86"/>
      <c r="Y206" s="86"/>
    </row>
    <row r="207" ht="28.5" customHeight="1">
      <c r="A207" s="86"/>
      <c r="B207" s="86"/>
      <c r="C207" s="86"/>
      <c r="D207" s="86"/>
      <c r="E207" s="180"/>
      <c r="F207" s="86"/>
      <c r="G207" s="86"/>
      <c r="H207" s="86"/>
      <c r="I207" s="86"/>
      <c r="J207" s="86"/>
      <c r="K207" s="86"/>
      <c r="L207" s="86"/>
      <c r="M207" s="86"/>
      <c r="N207" s="86"/>
      <c r="O207" s="86"/>
      <c r="P207" s="86"/>
      <c r="Q207" s="86"/>
      <c r="R207" s="86"/>
      <c r="S207" s="86"/>
      <c r="T207" s="86"/>
      <c r="U207" s="86"/>
      <c r="V207" s="86"/>
      <c r="W207" s="86"/>
      <c r="X207" s="86"/>
      <c r="Y207" s="86"/>
    </row>
    <row r="208" ht="28.5" customHeight="1">
      <c r="A208" s="86"/>
      <c r="B208" s="86"/>
      <c r="C208" s="86"/>
      <c r="D208" s="86"/>
      <c r="E208" s="180"/>
      <c r="F208" s="86"/>
      <c r="G208" s="86"/>
      <c r="H208" s="86"/>
      <c r="I208" s="86"/>
      <c r="J208" s="86"/>
      <c r="K208" s="86"/>
      <c r="L208" s="86"/>
      <c r="M208" s="86"/>
      <c r="N208" s="86"/>
      <c r="O208" s="86"/>
      <c r="P208" s="86"/>
      <c r="Q208" s="86"/>
      <c r="R208" s="86"/>
      <c r="S208" s="86"/>
      <c r="T208" s="86"/>
      <c r="U208" s="86"/>
      <c r="V208" s="86"/>
      <c r="W208" s="86"/>
      <c r="X208" s="86"/>
      <c r="Y208" s="86"/>
    </row>
    <row r="209" ht="28.5" customHeight="1">
      <c r="A209" s="86"/>
      <c r="B209" s="86"/>
      <c r="C209" s="86"/>
      <c r="D209" s="86"/>
      <c r="E209" s="180"/>
      <c r="F209" s="86"/>
      <c r="G209" s="86"/>
      <c r="H209" s="86"/>
      <c r="I209" s="86"/>
      <c r="J209" s="86"/>
      <c r="K209" s="86"/>
      <c r="L209" s="86"/>
      <c r="M209" s="86"/>
      <c r="N209" s="86"/>
      <c r="O209" s="86"/>
      <c r="P209" s="86"/>
      <c r="Q209" s="86"/>
      <c r="R209" s="86"/>
      <c r="S209" s="86"/>
      <c r="T209" s="86"/>
      <c r="U209" s="86"/>
      <c r="V209" s="86"/>
      <c r="W209" s="86"/>
      <c r="X209" s="86"/>
      <c r="Y209" s="86"/>
    </row>
    <row r="210" ht="28.5" customHeight="1">
      <c r="A210" s="86"/>
      <c r="B210" s="86"/>
      <c r="C210" s="86"/>
      <c r="D210" s="86"/>
      <c r="E210" s="180"/>
      <c r="F210" s="86"/>
      <c r="G210" s="86"/>
      <c r="H210" s="86"/>
      <c r="I210" s="86"/>
      <c r="J210" s="86"/>
      <c r="K210" s="86"/>
      <c r="L210" s="86"/>
      <c r="M210" s="86"/>
      <c r="N210" s="86"/>
      <c r="O210" s="86"/>
      <c r="P210" s="86"/>
      <c r="Q210" s="86"/>
      <c r="R210" s="86"/>
      <c r="S210" s="86"/>
      <c r="T210" s="86"/>
      <c r="U210" s="86"/>
      <c r="V210" s="86"/>
      <c r="W210" s="86"/>
      <c r="X210" s="86"/>
      <c r="Y210" s="86"/>
    </row>
    <row r="211" ht="28.5" customHeight="1">
      <c r="A211" s="86"/>
      <c r="B211" s="86"/>
      <c r="C211" s="86"/>
      <c r="D211" s="86"/>
      <c r="E211" s="180"/>
      <c r="F211" s="86"/>
      <c r="G211" s="86"/>
      <c r="H211" s="86"/>
      <c r="I211" s="86"/>
      <c r="J211" s="86"/>
      <c r="K211" s="86"/>
      <c r="L211" s="86"/>
      <c r="M211" s="86"/>
      <c r="N211" s="86"/>
      <c r="O211" s="86"/>
      <c r="P211" s="86"/>
      <c r="Q211" s="86"/>
      <c r="R211" s="86"/>
      <c r="S211" s="86"/>
      <c r="T211" s="86"/>
      <c r="U211" s="86"/>
      <c r="V211" s="86"/>
      <c r="W211" s="86"/>
      <c r="X211" s="86"/>
      <c r="Y211" s="86"/>
    </row>
    <row r="212" ht="28.5" customHeight="1">
      <c r="A212" s="86"/>
      <c r="B212" s="86"/>
      <c r="C212" s="86"/>
      <c r="D212" s="86"/>
      <c r="E212" s="180"/>
      <c r="F212" s="86"/>
      <c r="G212" s="86"/>
      <c r="H212" s="86"/>
      <c r="I212" s="86"/>
      <c r="J212" s="86"/>
      <c r="K212" s="86"/>
      <c r="L212" s="86"/>
      <c r="M212" s="86"/>
      <c r="N212" s="86"/>
      <c r="O212" s="86"/>
      <c r="P212" s="86"/>
      <c r="Q212" s="86"/>
      <c r="R212" s="86"/>
      <c r="S212" s="86"/>
      <c r="T212" s="86"/>
      <c r="U212" s="86"/>
      <c r="V212" s="86"/>
      <c r="W212" s="86"/>
      <c r="X212" s="86"/>
      <c r="Y212" s="86"/>
    </row>
    <row r="213" ht="28.5" customHeight="1">
      <c r="A213" s="86"/>
      <c r="B213" s="86"/>
      <c r="C213" s="86"/>
      <c r="D213" s="86"/>
      <c r="E213" s="180"/>
      <c r="F213" s="86"/>
      <c r="G213" s="86"/>
      <c r="H213" s="86"/>
      <c r="I213" s="86"/>
      <c r="J213" s="86"/>
      <c r="K213" s="86"/>
      <c r="L213" s="86"/>
      <c r="M213" s="86"/>
      <c r="N213" s="86"/>
      <c r="O213" s="86"/>
      <c r="P213" s="86"/>
      <c r="Q213" s="86"/>
      <c r="R213" s="86"/>
      <c r="S213" s="86"/>
      <c r="T213" s="86"/>
      <c r="U213" s="86"/>
      <c r="V213" s="86"/>
      <c r="W213" s="86"/>
      <c r="X213" s="86"/>
      <c r="Y213" s="86"/>
    </row>
    <row r="214" ht="28.5" customHeight="1">
      <c r="A214" s="86"/>
      <c r="B214" s="86"/>
      <c r="C214" s="86"/>
      <c r="D214" s="86"/>
      <c r="E214" s="180"/>
      <c r="F214" s="86"/>
      <c r="G214" s="86"/>
      <c r="H214" s="86"/>
      <c r="I214" s="86"/>
      <c r="J214" s="86"/>
      <c r="K214" s="86"/>
      <c r="L214" s="86"/>
      <c r="M214" s="86"/>
      <c r="N214" s="86"/>
      <c r="O214" s="86"/>
      <c r="P214" s="86"/>
      <c r="Q214" s="86"/>
      <c r="R214" s="86"/>
      <c r="S214" s="86"/>
      <c r="T214" s="86"/>
      <c r="U214" s="86"/>
      <c r="V214" s="86"/>
      <c r="W214" s="86"/>
      <c r="X214" s="86"/>
      <c r="Y214" s="86"/>
    </row>
    <row r="215" ht="28.5" customHeight="1">
      <c r="A215" s="86"/>
      <c r="B215" s="86"/>
      <c r="C215" s="86"/>
      <c r="D215" s="86"/>
      <c r="E215" s="180"/>
      <c r="F215" s="86"/>
      <c r="G215" s="86"/>
      <c r="H215" s="86"/>
      <c r="I215" s="86"/>
      <c r="J215" s="86"/>
      <c r="K215" s="86"/>
      <c r="L215" s="86"/>
      <c r="M215" s="86"/>
      <c r="N215" s="86"/>
      <c r="O215" s="86"/>
      <c r="P215" s="86"/>
      <c r="Q215" s="86"/>
      <c r="R215" s="86"/>
      <c r="S215" s="86"/>
      <c r="T215" s="86"/>
      <c r="U215" s="86"/>
      <c r="V215" s="86"/>
      <c r="W215" s="86"/>
      <c r="X215" s="86"/>
      <c r="Y215" s="86"/>
    </row>
    <row r="216" ht="28.5" customHeight="1">
      <c r="A216" s="86"/>
      <c r="B216" s="86"/>
      <c r="C216" s="86"/>
      <c r="D216" s="86"/>
      <c r="E216" s="180"/>
      <c r="F216" s="86"/>
      <c r="G216" s="86"/>
      <c r="H216" s="86"/>
      <c r="I216" s="86"/>
      <c r="J216" s="86"/>
      <c r="K216" s="86"/>
      <c r="L216" s="86"/>
      <c r="M216" s="86"/>
      <c r="N216" s="86"/>
      <c r="O216" s="86"/>
      <c r="P216" s="86"/>
      <c r="Q216" s="86"/>
      <c r="R216" s="86"/>
      <c r="S216" s="86"/>
      <c r="T216" s="86"/>
      <c r="U216" s="86"/>
      <c r="V216" s="86"/>
      <c r="W216" s="86"/>
      <c r="X216" s="86"/>
      <c r="Y216" s="86"/>
    </row>
    <row r="217" ht="28.5" customHeight="1">
      <c r="A217" s="86"/>
      <c r="B217" s="86"/>
      <c r="C217" s="86"/>
      <c r="D217" s="86"/>
      <c r="E217" s="180"/>
      <c r="F217" s="86"/>
      <c r="G217" s="86"/>
      <c r="H217" s="86"/>
      <c r="I217" s="86"/>
      <c r="J217" s="86"/>
      <c r="K217" s="86"/>
      <c r="L217" s="86"/>
      <c r="M217" s="86"/>
      <c r="N217" s="86"/>
      <c r="O217" s="86"/>
      <c r="P217" s="86"/>
      <c r="Q217" s="86"/>
      <c r="R217" s="86"/>
      <c r="S217" s="86"/>
      <c r="T217" s="86"/>
      <c r="U217" s="86"/>
      <c r="V217" s="86"/>
      <c r="W217" s="86"/>
      <c r="X217" s="86"/>
      <c r="Y217" s="86"/>
    </row>
    <row r="218" ht="28.5" customHeight="1">
      <c r="A218" s="86"/>
      <c r="B218" s="86"/>
      <c r="C218" s="86"/>
      <c r="D218" s="86"/>
      <c r="E218" s="180"/>
      <c r="F218" s="86"/>
      <c r="G218" s="86"/>
      <c r="H218" s="86"/>
      <c r="I218" s="86"/>
      <c r="J218" s="86"/>
      <c r="K218" s="86"/>
      <c r="L218" s="86"/>
      <c r="M218" s="86"/>
      <c r="N218" s="86"/>
      <c r="O218" s="86"/>
      <c r="P218" s="86"/>
      <c r="Q218" s="86"/>
      <c r="R218" s="86"/>
      <c r="S218" s="86"/>
      <c r="T218" s="86"/>
      <c r="U218" s="86"/>
      <c r="V218" s="86"/>
      <c r="W218" s="86"/>
      <c r="X218" s="86"/>
      <c r="Y218" s="86"/>
    </row>
    <row r="219" ht="28.5" customHeight="1">
      <c r="A219" s="86"/>
      <c r="B219" s="86"/>
      <c r="C219" s="86"/>
      <c r="D219" s="86"/>
      <c r="E219" s="180"/>
      <c r="F219" s="86"/>
      <c r="G219" s="86"/>
      <c r="H219" s="86"/>
      <c r="I219" s="86"/>
      <c r="J219" s="86"/>
      <c r="K219" s="86"/>
      <c r="L219" s="86"/>
      <c r="M219" s="86"/>
      <c r="N219" s="86"/>
      <c r="O219" s="86"/>
      <c r="P219" s="86"/>
      <c r="Q219" s="86"/>
      <c r="R219" s="86"/>
      <c r="S219" s="86"/>
      <c r="T219" s="86"/>
      <c r="U219" s="86"/>
      <c r="V219" s="86"/>
      <c r="W219" s="86"/>
      <c r="X219" s="86"/>
      <c r="Y219" s="86"/>
    </row>
    <row r="220" ht="28.5" customHeight="1">
      <c r="A220" s="86"/>
      <c r="B220" s="86"/>
      <c r="C220" s="86"/>
      <c r="D220" s="86"/>
      <c r="E220" s="180"/>
      <c r="F220" s="86"/>
      <c r="G220" s="86"/>
      <c r="H220" s="86"/>
      <c r="I220" s="86"/>
      <c r="J220" s="86"/>
      <c r="K220" s="86"/>
      <c r="L220" s="86"/>
      <c r="M220" s="86"/>
      <c r="N220" s="86"/>
      <c r="O220" s="86"/>
      <c r="P220" s="86"/>
      <c r="Q220" s="86"/>
      <c r="R220" s="86"/>
      <c r="S220" s="86"/>
      <c r="T220" s="86"/>
      <c r="U220" s="86"/>
      <c r="V220" s="86"/>
      <c r="W220" s="86"/>
      <c r="X220" s="86"/>
      <c r="Y220" s="86"/>
    </row>
    <row r="221" ht="28.5" customHeight="1">
      <c r="A221" s="86"/>
      <c r="B221" s="86"/>
      <c r="C221" s="86"/>
      <c r="D221" s="86"/>
      <c r="E221" s="180"/>
      <c r="F221" s="86"/>
      <c r="G221" s="86"/>
      <c r="H221" s="86"/>
      <c r="I221" s="86"/>
      <c r="J221" s="86"/>
      <c r="K221" s="86"/>
      <c r="L221" s="86"/>
      <c r="M221" s="86"/>
      <c r="N221" s="86"/>
      <c r="O221" s="86"/>
      <c r="P221" s="86"/>
      <c r="Q221" s="86"/>
      <c r="R221" s="86"/>
      <c r="S221" s="86"/>
      <c r="T221" s="86"/>
      <c r="U221" s="86"/>
      <c r="V221" s="86"/>
      <c r="W221" s="86"/>
      <c r="X221" s="86"/>
      <c r="Y221" s="86"/>
    </row>
    <row r="222" ht="28.5" customHeight="1">
      <c r="A222" s="86"/>
      <c r="B222" s="86"/>
      <c r="C222" s="86"/>
      <c r="D222" s="86"/>
      <c r="E222" s="180"/>
      <c r="F222" s="86"/>
      <c r="G222" s="86"/>
      <c r="H222" s="86"/>
      <c r="I222" s="86"/>
      <c r="J222" s="86"/>
      <c r="K222" s="86"/>
      <c r="L222" s="86"/>
      <c r="M222" s="86"/>
      <c r="N222" s="86"/>
      <c r="O222" s="86"/>
      <c r="P222" s="86"/>
      <c r="Q222" s="86"/>
      <c r="R222" s="86"/>
      <c r="S222" s="86"/>
      <c r="T222" s="86"/>
      <c r="U222" s="86"/>
      <c r="V222" s="86"/>
      <c r="W222" s="86"/>
      <c r="X222" s="86"/>
      <c r="Y222" s="86"/>
    </row>
    <row r="223" ht="28.5" customHeight="1">
      <c r="A223" s="86"/>
      <c r="B223" s="86"/>
      <c r="C223" s="86"/>
      <c r="D223" s="86"/>
      <c r="E223" s="180"/>
      <c r="F223" s="86"/>
      <c r="G223" s="86"/>
      <c r="H223" s="86"/>
      <c r="I223" s="86"/>
      <c r="J223" s="86"/>
      <c r="K223" s="86"/>
      <c r="L223" s="86"/>
      <c r="M223" s="86"/>
      <c r="N223" s="86"/>
      <c r="O223" s="86"/>
      <c r="P223" s="86"/>
      <c r="Q223" s="86"/>
      <c r="R223" s="86"/>
      <c r="S223" s="86"/>
      <c r="T223" s="86"/>
      <c r="U223" s="86"/>
      <c r="V223" s="86"/>
      <c r="W223" s="86"/>
      <c r="X223" s="86"/>
      <c r="Y223" s="86"/>
    </row>
    <row r="224" ht="28.5" customHeight="1">
      <c r="A224" s="86"/>
      <c r="B224" s="86"/>
      <c r="C224" s="86"/>
      <c r="D224" s="86"/>
      <c r="E224" s="180"/>
      <c r="F224" s="86"/>
      <c r="G224" s="86"/>
      <c r="H224" s="86"/>
      <c r="I224" s="86"/>
      <c r="J224" s="86"/>
      <c r="K224" s="86"/>
      <c r="L224" s="86"/>
      <c r="M224" s="86"/>
      <c r="N224" s="86"/>
      <c r="O224" s="86"/>
      <c r="P224" s="86"/>
      <c r="Q224" s="86"/>
      <c r="R224" s="86"/>
      <c r="S224" s="86"/>
      <c r="T224" s="86"/>
      <c r="U224" s="86"/>
      <c r="V224" s="86"/>
      <c r="W224" s="86"/>
      <c r="X224" s="86"/>
      <c r="Y224" s="86"/>
    </row>
    <row r="225" ht="28.5" customHeight="1">
      <c r="A225" s="86"/>
      <c r="B225" s="86"/>
      <c r="C225" s="86"/>
      <c r="D225" s="86"/>
      <c r="E225" s="180"/>
      <c r="F225" s="86"/>
      <c r="G225" s="86"/>
      <c r="H225" s="86"/>
      <c r="I225" s="86"/>
      <c r="J225" s="86"/>
      <c r="K225" s="86"/>
      <c r="L225" s="86"/>
      <c r="M225" s="86"/>
      <c r="N225" s="86"/>
      <c r="O225" s="86"/>
      <c r="P225" s="86"/>
      <c r="Q225" s="86"/>
      <c r="R225" s="86"/>
      <c r="S225" s="86"/>
      <c r="T225" s="86"/>
      <c r="U225" s="86"/>
      <c r="V225" s="86"/>
      <c r="W225" s="86"/>
      <c r="X225" s="86"/>
      <c r="Y225" s="86"/>
    </row>
    <row r="226" ht="28.5" customHeight="1">
      <c r="A226" s="86"/>
      <c r="B226" s="86"/>
      <c r="C226" s="86"/>
      <c r="D226" s="86"/>
      <c r="E226" s="180"/>
      <c r="F226" s="86"/>
      <c r="G226" s="86"/>
      <c r="H226" s="86"/>
      <c r="I226" s="86"/>
      <c r="J226" s="86"/>
      <c r="K226" s="86"/>
      <c r="L226" s="86"/>
      <c r="M226" s="86"/>
      <c r="N226" s="86"/>
      <c r="O226" s="86"/>
      <c r="P226" s="86"/>
      <c r="Q226" s="86"/>
      <c r="R226" s="86"/>
      <c r="S226" s="86"/>
      <c r="T226" s="86"/>
      <c r="U226" s="86"/>
      <c r="V226" s="86"/>
      <c r="W226" s="86"/>
      <c r="X226" s="86"/>
      <c r="Y226" s="86"/>
    </row>
    <row r="227" ht="28.5" customHeight="1">
      <c r="A227" s="86"/>
      <c r="B227" s="86"/>
      <c r="C227" s="86"/>
      <c r="D227" s="86"/>
      <c r="E227" s="180"/>
      <c r="F227" s="86"/>
      <c r="G227" s="86"/>
      <c r="H227" s="86"/>
      <c r="I227" s="86"/>
      <c r="J227" s="86"/>
      <c r="K227" s="86"/>
      <c r="L227" s="86"/>
      <c r="M227" s="86"/>
      <c r="N227" s="86"/>
      <c r="O227" s="86"/>
      <c r="P227" s="86"/>
      <c r="Q227" s="86"/>
      <c r="R227" s="86"/>
      <c r="S227" s="86"/>
      <c r="T227" s="86"/>
      <c r="U227" s="86"/>
      <c r="V227" s="86"/>
      <c r="W227" s="86"/>
      <c r="X227" s="86"/>
      <c r="Y227" s="86"/>
    </row>
    <row r="228" ht="28.5" customHeight="1">
      <c r="A228" s="86"/>
      <c r="B228" s="86"/>
      <c r="C228" s="86"/>
      <c r="D228" s="86"/>
      <c r="E228" s="180"/>
      <c r="F228" s="86"/>
      <c r="G228" s="86"/>
      <c r="H228" s="86"/>
      <c r="I228" s="86"/>
      <c r="J228" s="86"/>
      <c r="K228" s="86"/>
      <c r="L228" s="86"/>
      <c r="M228" s="86"/>
      <c r="N228" s="86"/>
      <c r="O228" s="86"/>
      <c r="P228" s="86"/>
      <c r="Q228" s="86"/>
      <c r="R228" s="86"/>
      <c r="S228" s="86"/>
      <c r="T228" s="86"/>
      <c r="U228" s="86"/>
      <c r="V228" s="86"/>
      <c r="W228" s="86"/>
      <c r="X228" s="86"/>
      <c r="Y228" s="86"/>
    </row>
    <row r="229" ht="28.5" customHeight="1">
      <c r="A229" s="86"/>
      <c r="B229" s="86"/>
      <c r="C229" s="86"/>
      <c r="D229" s="86"/>
      <c r="E229" s="180"/>
      <c r="F229" s="86"/>
      <c r="G229" s="86"/>
      <c r="H229" s="86"/>
      <c r="I229" s="86"/>
      <c r="J229" s="86"/>
      <c r="K229" s="86"/>
      <c r="L229" s="86"/>
      <c r="M229" s="86"/>
      <c r="N229" s="86"/>
      <c r="O229" s="86"/>
      <c r="P229" s="86"/>
      <c r="Q229" s="86"/>
      <c r="R229" s="86"/>
      <c r="S229" s="86"/>
      <c r="T229" s="86"/>
      <c r="U229" s="86"/>
      <c r="V229" s="86"/>
      <c r="W229" s="86"/>
      <c r="X229" s="86"/>
      <c r="Y229" s="86"/>
    </row>
    <row r="230" ht="28.5" customHeight="1">
      <c r="A230" s="86"/>
      <c r="B230" s="86"/>
      <c r="C230" s="86"/>
      <c r="D230" s="86"/>
      <c r="E230" s="180"/>
      <c r="F230" s="86"/>
      <c r="G230" s="86"/>
      <c r="H230" s="86"/>
      <c r="I230" s="86"/>
      <c r="J230" s="86"/>
      <c r="K230" s="86"/>
      <c r="L230" s="86"/>
      <c r="M230" s="86"/>
      <c r="N230" s="86"/>
      <c r="O230" s="86"/>
      <c r="P230" s="86"/>
      <c r="Q230" s="86"/>
      <c r="R230" s="86"/>
      <c r="S230" s="86"/>
      <c r="T230" s="86"/>
      <c r="U230" s="86"/>
      <c r="V230" s="86"/>
      <c r="W230" s="86"/>
      <c r="X230" s="86"/>
      <c r="Y230" s="86"/>
    </row>
    <row r="231" ht="28.5" customHeight="1">
      <c r="A231" s="86"/>
      <c r="B231" s="86"/>
      <c r="C231" s="86"/>
      <c r="D231" s="86"/>
      <c r="E231" s="180"/>
      <c r="F231" s="86"/>
      <c r="G231" s="86"/>
      <c r="H231" s="86"/>
      <c r="I231" s="86"/>
      <c r="J231" s="86"/>
      <c r="K231" s="86"/>
      <c r="L231" s="86"/>
      <c r="M231" s="86"/>
      <c r="N231" s="86"/>
      <c r="O231" s="86"/>
      <c r="P231" s="86"/>
      <c r="Q231" s="86"/>
      <c r="R231" s="86"/>
      <c r="S231" s="86"/>
      <c r="T231" s="86"/>
      <c r="U231" s="86"/>
      <c r="V231" s="86"/>
      <c r="W231" s="86"/>
      <c r="X231" s="86"/>
      <c r="Y231" s="86"/>
    </row>
    <row r="232" ht="28.5" customHeight="1">
      <c r="A232" s="86"/>
      <c r="B232" s="86"/>
      <c r="C232" s="86"/>
      <c r="D232" s="86"/>
      <c r="E232" s="180"/>
      <c r="F232" s="86"/>
      <c r="G232" s="86"/>
      <c r="H232" s="86"/>
      <c r="I232" s="86"/>
      <c r="J232" s="86"/>
      <c r="K232" s="86"/>
      <c r="L232" s="86"/>
      <c r="M232" s="86"/>
      <c r="N232" s="86"/>
      <c r="O232" s="86"/>
      <c r="P232" s="86"/>
      <c r="Q232" s="86"/>
      <c r="R232" s="86"/>
      <c r="S232" s="86"/>
      <c r="T232" s="86"/>
      <c r="U232" s="86"/>
      <c r="V232" s="86"/>
      <c r="W232" s="86"/>
      <c r="X232" s="86"/>
      <c r="Y232" s="86"/>
    </row>
    <row r="233" ht="28.5" customHeight="1">
      <c r="A233" s="86"/>
      <c r="B233" s="86"/>
      <c r="C233" s="86"/>
      <c r="D233" s="86"/>
      <c r="E233" s="180"/>
      <c r="F233" s="86"/>
      <c r="G233" s="86"/>
      <c r="H233" s="86"/>
      <c r="I233" s="86"/>
      <c r="J233" s="86"/>
      <c r="K233" s="86"/>
      <c r="L233" s="86"/>
      <c r="M233" s="86"/>
      <c r="N233" s="86"/>
      <c r="O233" s="86"/>
      <c r="P233" s="86"/>
      <c r="Q233" s="86"/>
      <c r="R233" s="86"/>
      <c r="S233" s="86"/>
      <c r="T233" s="86"/>
      <c r="U233" s="86"/>
      <c r="V233" s="86"/>
      <c r="W233" s="86"/>
      <c r="X233" s="86"/>
      <c r="Y233" s="86"/>
    </row>
    <row r="234" ht="28.5" customHeight="1">
      <c r="A234" s="86"/>
      <c r="B234" s="86"/>
      <c r="C234" s="86"/>
      <c r="D234" s="86"/>
      <c r="E234" s="180"/>
      <c r="F234" s="86"/>
      <c r="G234" s="86"/>
      <c r="H234" s="86"/>
      <c r="I234" s="86"/>
      <c r="J234" s="86"/>
      <c r="K234" s="86"/>
      <c r="L234" s="86"/>
      <c r="M234" s="86"/>
      <c r="N234" s="86"/>
      <c r="O234" s="86"/>
      <c r="P234" s="86"/>
      <c r="Q234" s="86"/>
      <c r="R234" s="86"/>
      <c r="S234" s="86"/>
      <c r="T234" s="86"/>
      <c r="U234" s="86"/>
      <c r="V234" s="86"/>
      <c r="W234" s="86"/>
      <c r="X234" s="86"/>
      <c r="Y234" s="86"/>
    </row>
    <row r="235" ht="28.5" customHeight="1">
      <c r="A235" s="86"/>
      <c r="B235" s="86"/>
      <c r="C235" s="86"/>
      <c r="D235" s="86"/>
      <c r="E235" s="180"/>
      <c r="F235" s="86"/>
      <c r="G235" s="86"/>
      <c r="H235" s="86"/>
      <c r="I235" s="86"/>
      <c r="J235" s="86"/>
      <c r="K235" s="86"/>
      <c r="L235" s="86"/>
      <c r="M235" s="86"/>
      <c r="N235" s="86"/>
      <c r="O235" s="86"/>
      <c r="P235" s="86"/>
      <c r="Q235" s="86"/>
      <c r="R235" s="86"/>
      <c r="S235" s="86"/>
      <c r="T235" s="86"/>
      <c r="U235" s="86"/>
      <c r="V235" s="86"/>
      <c r="W235" s="86"/>
      <c r="X235" s="86"/>
      <c r="Y235" s="86"/>
    </row>
    <row r="236" ht="28.5" customHeight="1">
      <c r="A236" s="86"/>
      <c r="B236" s="86"/>
      <c r="C236" s="86"/>
      <c r="D236" s="86"/>
      <c r="E236" s="180"/>
      <c r="F236" s="86"/>
      <c r="G236" s="86"/>
      <c r="H236" s="86"/>
      <c r="I236" s="86"/>
      <c r="J236" s="86"/>
      <c r="K236" s="86"/>
      <c r="L236" s="86"/>
      <c r="M236" s="86"/>
      <c r="N236" s="86"/>
      <c r="O236" s="86"/>
      <c r="P236" s="86"/>
      <c r="Q236" s="86"/>
      <c r="R236" s="86"/>
      <c r="S236" s="86"/>
      <c r="T236" s="86"/>
      <c r="U236" s="86"/>
      <c r="V236" s="86"/>
      <c r="W236" s="86"/>
      <c r="X236" s="86"/>
      <c r="Y236" s="86"/>
    </row>
    <row r="237" ht="28.5" customHeight="1">
      <c r="A237" s="86"/>
      <c r="B237" s="86"/>
      <c r="C237" s="86"/>
      <c r="D237" s="86"/>
      <c r="E237" s="180"/>
      <c r="F237" s="86"/>
      <c r="G237" s="86"/>
      <c r="H237" s="86"/>
      <c r="I237" s="86"/>
      <c r="J237" s="86"/>
      <c r="K237" s="86"/>
      <c r="L237" s="86"/>
      <c r="M237" s="86"/>
      <c r="N237" s="86"/>
      <c r="O237" s="86"/>
      <c r="P237" s="86"/>
      <c r="Q237" s="86"/>
      <c r="R237" s="86"/>
      <c r="S237" s="86"/>
      <c r="T237" s="86"/>
      <c r="U237" s="86"/>
      <c r="V237" s="86"/>
      <c r="W237" s="86"/>
      <c r="X237" s="86"/>
      <c r="Y237" s="86"/>
    </row>
    <row r="238" ht="28.5" customHeight="1">
      <c r="A238" s="86"/>
      <c r="B238" s="86"/>
      <c r="C238" s="86"/>
      <c r="D238" s="86"/>
      <c r="E238" s="180"/>
      <c r="F238" s="86"/>
      <c r="G238" s="86"/>
      <c r="H238" s="86"/>
      <c r="I238" s="86"/>
      <c r="J238" s="86"/>
      <c r="K238" s="86"/>
      <c r="L238" s="86"/>
      <c r="M238" s="86"/>
      <c r="N238" s="86"/>
      <c r="O238" s="86"/>
      <c r="P238" s="86"/>
      <c r="Q238" s="86"/>
      <c r="R238" s="86"/>
      <c r="S238" s="86"/>
      <c r="T238" s="86"/>
      <c r="U238" s="86"/>
      <c r="V238" s="86"/>
      <c r="W238" s="86"/>
      <c r="X238" s="86"/>
      <c r="Y238" s="86"/>
    </row>
    <row r="239" ht="28.5" customHeight="1">
      <c r="A239" s="86"/>
      <c r="B239" s="86"/>
      <c r="C239" s="86"/>
      <c r="D239" s="86"/>
      <c r="E239" s="180"/>
      <c r="F239" s="86"/>
      <c r="G239" s="86"/>
      <c r="H239" s="86"/>
      <c r="I239" s="86"/>
      <c r="J239" s="86"/>
      <c r="K239" s="86"/>
      <c r="L239" s="86"/>
      <c r="M239" s="86"/>
      <c r="N239" s="86"/>
      <c r="O239" s="86"/>
      <c r="P239" s="86"/>
      <c r="Q239" s="86"/>
      <c r="R239" s="86"/>
      <c r="S239" s="86"/>
      <c r="T239" s="86"/>
      <c r="U239" s="86"/>
      <c r="V239" s="86"/>
      <c r="W239" s="86"/>
      <c r="X239" s="86"/>
      <c r="Y239" s="86"/>
    </row>
    <row r="240" ht="28.5" customHeight="1">
      <c r="A240" s="86"/>
      <c r="B240" s="86"/>
      <c r="C240" s="86"/>
      <c r="D240" s="86"/>
      <c r="E240" s="180"/>
      <c r="F240" s="86"/>
      <c r="G240" s="86"/>
      <c r="H240" s="86"/>
      <c r="I240" s="86"/>
      <c r="J240" s="86"/>
      <c r="K240" s="86"/>
      <c r="L240" s="86"/>
      <c r="M240" s="86"/>
      <c r="N240" s="86"/>
      <c r="O240" s="86"/>
      <c r="P240" s="86"/>
      <c r="Q240" s="86"/>
      <c r="R240" s="86"/>
      <c r="S240" s="86"/>
      <c r="T240" s="86"/>
      <c r="U240" s="86"/>
      <c r="V240" s="86"/>
      <c r="W240" s="86"/>
      <c r="X240" s="86"/>
      <c r="Y240" s="86"/>
    </row>
    <row r="241" ht="28.5" customHeight="1">
      <c r="A241" s="86"/>
      <c r="B241" s="86"/>
      <c r="C241" s="86"/>
      <c r="D241" s="86"/>
      <c r="E241" s="180"/>
      <c r="F241" s="86"/>
      <c r="G241" s="86"/>
      <c r="H241" s="86"/>
      <c r="I241" s="86"/>
      <c r="J241" s="86"/>
      <c r="K241" s="86"/>
      <c r="L241" s="86"/>
      <c r="M241" s="86"/>
      <c r="N241" s="86"/>
      <c r="O241" s="86"/>
      <c r="P241" s="86"/>
      <c r="Q241" s="86"/>
      <c r="R241" s="86"/>
      <c r="S241" s="86"/>
      <c r="T241" s="86"/>
      <c r="U241" s="86"/>
      <c r="V241" s="86"/>
      <c r="W241" s="86"/>
      <c r="X241" s="86"/>
      <c r="Y241" s="86"/>
    </row>
    <row r="242" ht="28.5" customHeight="1">
      <c r="A242" s="86"/>
      <c r="B242" s="86"/>
      <c r="C242" s="86"/>
      <c r="D242" s="86"/>
      <c r="E242" s="180"/>
      <c r="F242" s="86"/>
      <c r="G242" s="86"/>
      <c r="H242" s="86"/>
      <c r="I242" s="86"/>
      <c r="J242" s="86"/>
      <c r="K242" s="86"/>
      <c r="L242" s="86"/>
      <c r="M242" s="86"/>
      <c r="N242" s="86"/>
      <c r="O242" s="86"/>
      <c r="P242" s="86"/>
      <c r="Q242" s="86"/>
      <c r="R242" s="86"/>
      <c r="S242" s="86"/>
      <c r="T242" s="86"/>
      <c r="U242" s="86"/>
      <c r="V242" s="86"/>
      <c r="W242" s="86"/>
      <c r="X242" s="86"/>
      <c r="Y242" s="86"/>
    </row>
    <row r="243" ht="28.5" customHeight="1">
      <c r="A243" s="86"/>
      <c r="B243" s="86"/>
      <c r="C243" s="86"/>
      <c r="D243" s="86"/>
      <c r="E243" s="180"/>
      <c r="F243" s="86"/>
      <c r="G243" s="86"/>
      <c r="H243" s="86"/>
      <c r="I243" s="86"/>
      <c r="J243" s="86"/>
      <c r="K243" s="86"/>
      <c r="L243" s="86"/>
      <c r="M243" s="86"/>
      <c r="N243" s="86"/>
      <c r="O243" s="86"/>
      <c r="P243" s="86"/>
      <c r="Q243" s="86"/>
      <c r="R243" s="86"/>
      <c r="S243" s="86"/>
      <c r="T243" s="86"/>
      <c r="U243" s="86"/>
      <c r="V243" s="86"/>
      <c r="W243" s="86"/>
      <c r="X243" s="86"/>
      <c r="Y243" s="86"/>
    </row>
    <row r="244" ht="28.5" customHeight="1">
      <c r="A244" s="86"/>
      <c r="B244" s="86"/>
      <c r="C244" s="86"/>
      <c r="D244" s="86"/>
      <c r="E244" s="180"/>
      <c r="F244" s="86"/>
      <c r="G244" s="86"/>
      <c r="H244" s="86"/>
      <c r="I244" s="86"/>
      <c r="J244" s="86"/>
      <c r="K244" s="86"/>
      <c r="L244" s="86"/>
      <c r="M244" s="86"/>
      <c r="N244" s="86"/>
      <c r="O244" s="86"/>
      <c r="P244" s="86"/>
      <c r="Q244" s="86"/>
      <c r="R244" s="86"/>
      <c r="S244" s="86"/>
      <c r="T244" s="86"/>
      <c r="U244" s="86"/>
      <c r="V244" s="86"/>
      <c r="W244" s="86"/>
      <c r="X244" s="86"/>
      <c r="Y244" s="86"/>
    </row>
    <row r="245" ht="28.5" customHeight="1">
      <c r="A245" s="86"/>
      <c r="B245" s="86"/>
      <c r="C245" s="86"/>
      <c r="D245" s="86"/>
      <c r="E245" s="180"/>
      <c r="F245" s="86"/>
      <c r="G245" s="86"/>
      <c r="H245" s="86"/>
      <c r="I245" s="86"/>
      <c r="J245" s="86"/>
      <c r="K245" s="86"/>
      <c r="L245" s="86"/>
      <c r="M245" s="86"/>
      <c r="N245" s="86"/>
      <c r="O245" s="86"/>
      <c r="P245" s="86"/>
      <c r="Q245" s="86"/>
      <c r="R245" s="86"/>
      <c r="S245" s="86"/>
      <c r="T245" s="86"/>
      <c r="U245" s="86"/>
      <c r="V245" s="86"/>
      <c r="W245" s="86"/>
      <c r="X245" s="86"/>
      <c r="Y245" s="86"/>
    </row>
    <row r="246" ht="28.5" customHeight="1">
      <c r="A246" s="86"/>
      <c r="B246" s="86"/>
      <c r="C246" s="86"/>
      <c r="D246" s="86"/>
      <c r="E246" s="180"/>
      <c r="F246" s="86"/>
      <c r="G246" s="86"/>
      <c r="H246" s="86"/>
      <c r="I246" s="86"/>
      <c r="J246" s="86"/>
      <c r="K246" s="86"/>
      <c r="L246" s="86"/>
      <c r="M246" s="86"/>
      <c r="N246" s="86"/>
      <c r="O246" s="86"/>
      <c r="P246" s="86"/>
      <c r="Q246" s="86"/>
      <c r="R246" s="86"/>
      <c r="S246" s="86"/>
      <c r="T246" s="86"/>
      <c r="U246" s="86"/>
      <c r="V246" s="86"/>
      <c r="W246" s="86"/>
      <c r="X246" s="86"/>
      <c r="Y246" s="86"/>
    </row>
    <row r="247" ht="28.5" customHeight="1">
      <c r="A247" s="86"/>
      <c r="B247" s="86"/>
      <c r="C247" s="86"/>
      <c r="D247" s="86"/>
      <c r="E247" s="180"/>
      <c r="F247" s="86"/>
      <c r="G247" s="86"/>
      <c r="H247" s="86"/>
      <c r="I247" s="86"/>
      <c r="J247" s="86"/>
      <c r="K247" s="86"/>
      <c r="L247" s="86"/>
      <c r="M247" s="86"/>
      <c r="N247" s="86"/>
      <c r="O247" s="86"/>
      <c r="P247" s="86"/>
      <c r="Q247" s="86"/>
      <c r="R247" s="86"/>
      <c r="S247" s="86"/>
      <c r="T247" s="86"/>
      <c r="U247" s="86"/>
      <c r="V247" s="86"/>
      <c r="W247" s="86"/>
      <c r="X247" s="86"/>
      <c r="Y247" s="86"/>
    </row>
    <row r="248" ht="28.5" customHeight="1">
      <c r="A248" s="86"/>
      <c r="B248" s="86"/>
      <c r="C248" s="86"/>
      <c r="D248" s="86"/>
      <c r="E248" s="180"/>
      <c r="F248" s="86"/>
      <c r="G248" s="86"/>
      <c r="H248" s="86"/>
      <c r="I248" s="86"/>
      <c r="J248" s="86"/>
      <c r="K248" s="86"/>
      <c r="L248" s="86"/>
      <c r="M248" s="86"/>
      <c r="N248" s="86"/>
      <c r="O248" s="86"/>
      <c r="P248" s="86"/>
      <c r="Q248" s="86"/>
      <c r="R248" s="86"/>
      <c r="S248" s="86"/>
      <c r="T248" s="86"/>
      <c r="U248" s="86"/>
      <c r="V248" s="86"/>
      <c r="W248" s="86"/>
      <c r="X248" s="86"/>
      <c r="Y248" s="86"/>
    </row>
    <row r="249" ht="28.5" customHeight="1">
      <c r="A249" s="86"/>
      <c r="B249" s="86"/>
      <c r="C249" s="86"/>
      <c r="D249" s="86"/>
      <c r="E249" s="180"/>
      <c r="F249" s="86"/>
      <c r="G249" s="86"/>
      <c r="H249" s="86"/>
      <c r="I249" s="86"/>
      <c r="J249" s="86"/>
      <c r="K249" s="86"/>
      <c r="L249" s="86"/>
      <c r="M249" s="86"/>
      <c r="N249" s="86"/>
      <c r="O249" s="86"/>
      <c r="P249" s="86"/>
      <c r="Q249" s="86"/>
      <c r="R249" s="86"/>
      <c r="S249" s="86"/>
      <c r="T249" s="86"/>
      <c r="U249" s="86"/>
      <c r="V249" s="86"/>
      <c r="W249" s="86"/>
      <c r="X249" s="86"/>
      <c r="Y249" s="86"/>
    </row>
    <row r="250" ht="28.5" customHeight="1">
      <c r="A250" s="86"/>
      <c r="B250" s="86"/>
      <c r="C250" s="86"/>
      <c r="D250" s="86"/>
      <c r="E250" s="180"/>
      <c r="F250" s="86"/>
      <c r="G250" s="86"/>
      <c r="H250" s="86"/>
      <c r="I250" s="86"/>
      <c r="J250" s="86"/>
      <c r="K250" s="86"/>
      <c r="L250" s="86"/>
      <c r="M250" s="86"/>
      <c r="N250" s="86"/>
      <c r="O250" s="86"/>
      <c r="P250" s="86"/>
      <c r="Q250" s="86"/>
      <c r="R250" s="86"/>
      <c r="S250" s="86"/>
      <c r="T250" s="86"/>
      <c r="U250" s="86"/>
      <c r="V250" s="86"/>
      <c r="W250" s="86"/>
      <c r="X250" s="86"/>
      <c r="Y250" s="86"/>
    </row>
    <row r="251" ht="28.5" customHeight="1">
      <c r="A251" s="86"/>
      <c r="B251" s="86"/>
      <c r="C251" s="86"/>
      <c r="D251" s="86"/>
      <c r="E251" s="180"/>
      <c r="F251" s="86"/>
      <c r="G251" s="86"/>
      <c r="H251" s="86"/>
      <c r="I251" s="86"/>
      <c r="J251" s="86"/>
      <c r="K251" s="86"/>
      <c r="L251" s="86"/>
      <c r="M251" s="86"/>
      <c r="N251" s="86"/>
      <c r="O251" s="86"/>
      <c r="P251" s="86"/>
      <c r="Q251" s="86"/>
      <c r="R251" s="86"/>
      <c r="S251" s="86"/>
      <c r="T251" s="86"/>
      <c r="U251" s="86"/>
      <c r="V251" s="86"/>
      <c r="W251" s="86"/>
      <c r="X251" s="86"/>
      <c r="Y251" s="86"/>
    </row>
    <row r="252" ht="28.5" customHeight="1">
      <c r="A252" s="86"/>
      <c r="B252" s="86"/>
      <c r="C252" s="86"/>
      <c r="D252" s="86"/>
      <c r="E252" s="180"/>
      <c r="F252" s="86"/>
      <c r="G252" s="86"/>
      <c r="H252" s="86"/>
      <c r="I252" s="86"/>
      <c r="J252" s="86"/>
      <c r="K252" s="86"/>
      <c r="L252" s="86"/>
      <c r="M252" s="86"/>
      <c r="N252" s="86"/>
      <c r="O252" s="86"/>
      <c r="P252" s="86"/>
      <c r="Q252" s="86"/>
      <c r="R252" s="86"/>
      <c r="S252" s="86"/>
      <c r="T252" s="86"/>
      <c r="U252" s="86"/>
      <c r="V252" s="86"/>
      <c r="W252" s="86"/>
      <c r="X252" s="86"/>
      <c r="Y252" s="86"/>
    </row>
    <row r="253" ht="28.5" customHeight="1">
      <c r="A253" s="86"/>
      <c r="B253" s="86"/>
      <c r="C253" s="86"/>
      <c r="D253" s="86"/>
      <c r="E253" s="180"/>
      <c r="F253" s="86"/>
      <c r="G253" s="86"/>
      <c r="H253" s="86"/>
      <c r="I253" s="86"/>
      <c r="J253" s="86"/>
      <c r="K253" s="86"/>
      <c r="L253" s="86"/>
      <c r="M253" s="86"/>
      <c r="N253" s="86"/>
      <c r="O253" s="86"/>
      <c r="P253" s="86"/>
      <c r="Q253" s="86"/>
      <c r="R253" s="86"/>
      <c r="S253" s="86"/>
      <c r="T253" s="86"/>
      <c r="U253" s="86"/>
      <c r="V253" s="86"/>
      <c r="W253" s="86"/>
      <c r="X253" s="86"/>
      <c r="Y253" s="86"/>
    </row>
    <row r="254" ht="28.5" customHeight="1">
      <c r="A254" s="86"/>
      <c r="B254" s="86"/>
      <c r="C254" s="86"/>
      <c r="D254" s="86"/>
      <c r="E254" s="180"/>
      <c r="F254" s="86"/>
      <c r="G254" s="86"/>
      <c r="H254" s="86"/>
      <c r="I254" s="86"/>
      <c r="J254" s="86"/>
      <c r="K254" s="86"/>
      <c r="L254" s="86"/>
      <c r="M254" s="86"/>
      <c r="N254" s="86"/>
      <c r="O254" s="86"/>
      <c r="P254" s="86"/>
      <c r="Q254" s="86"/>
      <c r="R254" s="86"/>
      <c r="S254" s="86"/>
      <c r="T254" s="86"/>
      <c r="U254" s="86"/>
      <c r="V254" s="86"/>
      <c r="W254" s="86"/>
      <c r="X254" s="86"/>
      <c r="Y254" s="86"/>
    </row>
    <row r="255" ht="28.5" customHeight="1">
      <c r="A255" s="86"/>
      <c r="B255" s="86"/>
      <c r="C255" s="86"/>
      <c r="D255" s="86"/>
      <c r="E255" s="180"/>
      <c r="F255" s="86"/>
      <c r="G255" s="86"/>
      <c r="H255" s="86"/>
      <c r="I255" s="86"/>
      <c r="J255" s="86"/>
      <c r="K255" s="86"/>
      <c r="L255" s="86"/>
      <c r="M255" s="86"/>
      <c r="N255" s="86"/>
      <c r="O255" s="86"/>
      <c r="P255" s="86"/>
      <c r="Q255" s="86"/>
      <c r="R255" s="86"/>
      <c r="S255" s="86"/>
      <c r="T255" s="86"/>
      <c r="U255" s="86"/>
      <c r="V255" s="86"/>
      <c r="W255" s="86"/>
      <c r="X255" s="86"/>
      <c r="Y255" s="86"/>
    </row>
    <row r="256" ht="28.5" customHeight="1">
      <c r="A256" s="86"/>
      <c r="B256" s="86"/>
      <c r="C256" s="86"/>
      <c r="D256" s="86"/>
      <c r="E256" s="180"/>
      <c r="F256" s="86"/>
      <c r="G256" s="86"/>
      <c r="H256" s="86"/>
      <c r="I256" s="86"/>
      <c r="J256" s="86"/>
      <c r="K256" s="86"/>
      <c r="L256" s="86"/>
      <c r="M256" s="86"/>
      <c r="N256" s="86"/>
      <c r="O256" s="86"/>
      <c r="P256" s="86"/>
      <c r="Q256" s="86"/>
      <c r="R256" s="86"/>
      <c r="S256" s="86"/>
      <c r="T256" s="86"/>
      <c r="U256" s="86"/>
      <c r="V256" s="86"/>
      <c r="W256" s="86"/>
      <c r="X256" s="86"/>
      <c r="Y256" s="86"/>
    </row>
    <row r="257" ht="28.5" customHeight="1">
      <c r="A257" s="86"/>
      <c r="B257" s="86"/>
      <c r="C257" s="86"/>
      <c r="D257" s="86"/>
      <c r="E257" s="180"/>
      <c r="F257" s="86"/>
      <c r="G257" s="86"/>
      <c r="H257" s="86"/>
      <c r="I257" s="86"/>
      <c r="J257" s="86"/>
      <c r="K257" s="86"/>
      <c r="L257" s="86"/>
      <c r="M257" s="86"/>
      <c r="N257" s="86"/>
      <c r="O257" s="86"/>
      <c r="P257" s="86"/>
      <c r="Q257" s="86"/>
      <c r="R257" s="86"/>
      <c r="S257" s="86"/>
      <c r="T257" s="86"/>
      <c r="U257" s="86"/>
      <c r="V257" s="86"/>
      <c r="W257" s="86"/>
      <c r="X257" s="86"/>
      <c r="Y257" s="86"/>
    </row>
    <row r="258" ht="28.5" customHeight="1">
      <c r="A258" s="86"/>
      <c r="B258" s="86"/>
      <c r="C258" s="86"/>
      <c r="D258" s="86"/>
      <c r="E258" s="180"/>
      <c r="F258" s="86"/>
      <c r="G258" s="86"/>
      <c r="H258" s="86"/>
      <c r="I258" s="86"/>
      <c r="J258" s="86"/>
      <c r="K258" s="86"/>
      <c r="L258" s="86"/>
      <c r="M258" s="86"/>
      <c r="N258" s="86"/>
      <c r="O258" s="86"/>
      <c r="P258" s="86"/>
      <c r="Q258" s="86"/>
      <c r="R258" s="86"/>
      <c r="S258" s="86"/>
      <c r="T258" s="86"/>
      <c r="U258" s="86"/>
      <c r="V258" s="86"/>
      <c r="W258" s="86"/>
      <c r="X258" s="86"/>
      <c r="Y258" s="86"/>
    </row>
    <row r="259" ht="28.5" customHeight="1">
      <c r="A259" s="86"/>
      <c r="B259" s="86"/>
      <c r="C259" s="86"/>
      <c r="D259" s="86"/>
      <c r="E259" s="180"/>
      <c r="F259" s="86"/>
      <c r="G259" s="86"/>
      <c r="H259" s="86"/>
      <c r="I259" s="86"/>
      <c r="J259" s="86"/>
      <c r="K259" s="86"/>
      <c r="L259" s="86"/>
      <c r="M259" s="86"/>
      <c r="N259" s="86"/>
      <c r="O259" s="86"/>
      <c r="P259" s="86"/>
      <c r="Q259" s="86"/>
      <c r="R259" s="86"/>
      <c r="S259" s="86"/>
      <c r="T259" s="86"/>
      <c r="U259" s="86"/>
      <c r="V259" s="86"/>
      <c r="W259" s="86"/>
      <c r="X259" s="86"/>
      <c r="Y259" s="86"/>
    </row>
    <row r="260" ht="28.5" customHeight="1">
      <c r="A260" s="86"/>
      <c r="B260" s="86"/>
      <c r="C260" s="86"/>
      <c r="D260" s="86"/>
      <c r="E260" s="180"/>
      <c r="F260" s="86"/>
      <c r="G260" s="86"/>
      <c r="H260" s="86"/>
      <c r="I260" s="86"/>
      <c r="J260" s="86"/>
      <c r="K260" s="86"/>
      <c r="L260" s="86"/>
      <c r="M260" s="86"/>
      <c r="N260" s="86"/>
      <c r="O260" s="86"/>
      <c r="P260" s="86"/>
      <c r="Q260" s="86"/>
      <c r="R260" s="86"/>
      <c r="S260" s="86"/>
      <c r="T260" s="86"/>
      <c r="U260" s="86"/>
      <c r="V260" s="86"/>
      <c r="W260" s="86"/>
      <c r="X260" s="86"/>
      <c r="Y260" s="86"/>
    </row>
    <row r="261" ht="28.5" customHeight="1">
      <c r="A261" s="86"/>
      <c r="B261" s="86"/>
      <c r="C261" s="86"/>
      <c r="D261" s="86"/>
      <c r="E261" s="180"/>
      <c r="F261" s="86"/>
      <c r="G261" s="86"/>
      <c r="H261" s="86"/>
      <c r="I261" s="86"/>
      <c r="J261" s="86"/>
      <c r="K261" s="86"/>
      <c r="L261" s="86"/>
      <c r="M261" s="86"/>
      <c r="N261" s="86"/>
      <c r="O261" s="86"/>
      <c r="P261" s="86"/>
      <c r="Q261" s="86"/>
      <c r="R261" s="86"/>
      <c r="S261" s="86"/>
      <c r="T261" s="86"/>
      <c r="U261" s="86"/>
      <c r="V261" s="86"/>
      <c r="W261" s="86"/>
      <c r="X261" s="86"/>
      <c r="Y261" s="86"/>
    </row>
    <row r="262" ht="28.5" customHeight="1">
      <c r="A262" s="86"/>
      <c r="B262" s="86"/>
      <c r="C262" s="86"/>
      <c r="D262" s="86"/>
      <c r="E262" s="180"/>
      <c r="F262" s="86"/>
      <c r="G262" s="86"/>
      <c r="H262" s="86"/>
      <c r="I262" s="86"/>
      <c r="J262" s="86"/>
      <c r="K262" s="86"/>
      <c r="L262" s="86"/>
      <c r="M262" s="86"/>
      <c r="N262" s="86"/>
      <c r="O262" s="86"/>
      <c r="P262" s="86"/>
      <c r="Q262" s="86"/>
      <c r="R262" s="86"/>
      <c r="S262" s="86"/>
      <c r="T262" s="86"/>
      <c r="U262" s="86"/>
      <c r="V262" s="86"/>
      <c r="W262" s="86"/>
      <c r="X262" s="86"/>
      <c r="Y262" s="86"/>
    </row>
    <row r="263" ht="28.5" customHeight="1">
      <c r="A263" s="86"/>
      <c r="B263" s="86"/>
      <c r="C263" s="86"/>
      <c r="D263" s="86"/>
      <c r="E263" s="180"/>
      <c r="F263" s="86"/>
      <c r="G263" s="86"/>
      <c r="H263" s="86"/>
      <c r="I263" s="86"/>
      <c r="J263" s="86"/>
      <c r="K263" s="86"/>
      <c r="L263" s="86"/>
      <c r="M263" s="86"/>
      <c r="N263" s="86"/>
      <c r="O263" s="86"/>
      <c r="P263" s="86"/>
      <c r="Q263" s="86"/>
      <c r="R263" s="86"/>
      <c r="S263" s="86"/>
      <c r="T263" s="86"/>
      <c r="U263" s="86"/>
      <c r="V263" s="86"/>
      <c r="W263" s="86"/>
      <c r="X263" s="86"/>
      <c r="Y263" s="86"/>
    </row>
    <row r="264" ht="28.5" customHeight="1">
      <c r="A264" s="86"/>
      <c r="B264" s="86"/>
      <c r="C264" s="86"/>
      <c r="D264" s="86"/>
      <c r="E264" s="180"/>
      <c r="F264" s="86"/>
      <c r="G264" s="86"/>
      <c r="H264" s="86"/>
      <c r="I264" s="86"/>
      <c r="J264" s="86"/>
      <c r="K264" s="86"/>
      <c r="L264" s="86"/>
      <c r="M264" s="86"/>
      <c r="N264" s="86"/>
      <c r="O264" s="86"/>
      <c r="P264" s="86"/>
      <c r="Q264" s="86"/>
      <c r="R264" s="86"/>
      <c r="S264" s="86"/>
      <c r="T264" s="86"/>
      <c r="U264" s="86"/>
      <c r="V264" s="86"/>
      <c r="W264" s="86"/>
      <c r="X264" s="86"/>
      <c r="Y264" s="86"/>
    </row>
    <row r="265" ht="28.5" customHeight="1">
      <c r="A265" s="86"/>
      <c r="B265" s="86"/>
      <c r="C265" s="86"/>
      <c r="D265" s="86"/>
      <c r="E265" s="180"/>
      <c r="F265" s="86"/>
      <c r="G265" s="86"/>
      <c r="H265" s="86"/>
      <c r="I265" s="86"/>
      <c r="J265" s="86"/>
      <c r="K265" s="86"/>
      <c r="L265" s="86"/>
      <c r="M265" s="86"/>
      <c r="N265" s="86"/>
      <c r="O265" s="86"/>
      <c r="P265" s="86"/>
      <c r="Q265" s="86"/>
      <c r="R265" s="86"/>
      <c r="S265" s="86"/>
      <c r="T265" s="86"/>
      <c r="U265" s="86"/>
      <c r="V265" s="86"/>
      <c r="W265" s="86"/>
      <c r="X265" s="86"/>
      <c r="Y265" s="86"/>
    </row>
    <row r="266" ht="28.5" customHeight="1">
      <c r="A266" s="86"/>
      <c r="B266" s="86"/>
      <c r="C266" s="86"/>
      <c r="D266" s="86"/>
      <c r="E266" s="180"/>
      <c r="F266" s="86"/>
      <c r="G266" s="86"/>
      <c r="H266" s="86"/>
      <c r="I266" s="86"/>
      <c r="J266" s="86"/>
      <c r="K266" s="86"/>
      <c r="L266" s="86"/>
      <c r="M266" s="86"/>
      <c r="N266" s="86"/>
      <c r="O266" s="86"/>
      <c r="P266" s="86"/>
      <c r="Q266" s="86"/>
      <c r="R266" s="86"/>
      <c r="S266" s="86"/>
      <c r="T266" s="86"/>
      <c r="U266" s="86"/>
      <c r="V266" s="86"/>
      <c r="W266" s="86"/>
      <c r="X266" s="86"/>
      <c r="Y266" s="86"/>
    </row>
    <row r="267" ht="28.5" customHeight="1">
      <c r="A267" s="86"/>
      <c r="B267" s="86"/>
      <c r="C267" s="86"/>
      <c r="D267" s="86"/>
      <c r="E267" s="180"/>
      <c r="F267" s="86"/>
      <c r="G267" s="86"/>
      <c r="H267" s="86"/>
      <c r="I267" s="86"/>
      <c r="J267" s="86"/>
      <c r="K267" s="86"/>
      <c r="L267" s="86"/>
      <c r="M267" s="86"/>
      <c r="N267" s="86"/>
      <c r="O267" s="86"/>
      <c r="P267" s="86"/>
      <c r="Q267" s="86"/>
      <c r="R267" s="86"/>
      <c r="S267" s="86"/>
      <c r="T267" s="86"/>
      <c r="U267" s="86"/>
      <c r="V267" s="86"/>
      <c r="W267" s="86"/>
      <c r="X267" s="86"/>
      <c r="Y267" s="86"/>
    </row>
    <row r="268" ht="28.5" customHeight="1">
      <c r="A268" s="86"/>
      <c r="B268" s="86"/>
      <c r="C268" s="86"/>
      <c r="D268" s="86"/>
      <c r="E268" s="180"/>
      <c r="F268" s="86"/>
      <c r="G268" s="86"/>
      <c r="H268" s="86"/>
      <c r="I268" s="86"/>
      <c r="J268" s="86"/>
      <c r="K268" s="86"/>
      <c r="L268" s="86"/>
      <c r="M268" s="86"/>
      <c r="N268" s="86"/>
      <c r="O268" s="86"/>
      <c r="P268" s="86"/>
      <c r="Q268" s="86"/>
      <c r="R268" s="86"/>
      <c r="S268" s="86"/>
      <c r="T268" s="86"/>
      <c r="U268" s="86"/>
      <c r="V268" s="86"/>
      <c r="W268" s="86"/>
      <c r="X268" s="86"/>
      <c r="Y268" s="86"/>
    </row>
    <row r="269" ht="28.5" customHeight="1">
      <c r="A269" s="86"/>
      <c r="B269" s="86"/>
      <c r="C269" s="86"/>
      <c r="D269" s="86"/>
      <c r="E269" s="180"/>
      <c r="F269" s="86"/>
      <c r="G269" s="86"/>
      <c r="H269" s="86"/>
      <c r="I269" s="86"/>
      <c r="J269" s="86"/>
      <c r="K269" s="86"/>
      <c r="L269" s="86"/>
      <c r="M269" s="86"/>
      <c r="N269" s="86"/>
      <c r="O269" s="86"/>
      <c r="P269" s="86"/>
      <c r="Q269" s="86"/>
      <c r="R269" s="86"/>
      <c r="S269" s="86"/>
      <c r="T269" s="86"/>
      <c r="U269" s="86"/>
      <c r="V269" s="86"/>
      <c r="W269" s="86"/>
      <c r="X269" s="86"/>
      <c r="Y269" s="86"/>
    </row>
    <row r="270" ht="28.5" customHeight="1">
      <c r="A270" s="86"/>
      <c r="B270" s="86"/>
      <c r="C270" s="86"/>
      <c r="D270" s="86"/>
      <c r="E270" s="180"/>
      <c r="F270" s="86"/>
      <c r="G270" s="86"/>
      <c r="H270" s="86"/>
      <c r="I270" s="86"/>
      <c r="J270" s="86"/>
      <c r="K270" s="86"/>
      <c r="L270" s="86"/>
      <c r="M270" s="86"/>
      <c r="N270" s="86"/>
      <c r="O270" s="86"/>
      <c r="P270" s="86"/>
      <c r="Q270" s="86"/>
      <c r="R270" s="86"/>
      <c r="S270" s="86"/>
      <c r="T270" s="86"/>
      <c r="U270" s="86"/>
      <c r="V270" s="86"/>
      <c r="W270" s="86"/>
      <c r="X270" s="86"/>
      <c r="Y270" s="86"/>
    </row>
    <row r="271" ht="28.5" customHeight="1">
      <c r="A271" s="86"/>
      <c r="B271" s="86"/>
      <c r="C271" s="86"/>
      <c r="D271" s="86"/>
      <c r="E271" s="180"/>
      <c r="F271" s="86"/>
      <c r="G271" s="86"/>
      <c r="H271" s="86"/>
      <c r="I271" s="86"/>
      <c r="J271" s="86"/>
      <c r="K271" s="86"/>
      <c r="L271" s="86"/>
      <c r="M271" s="86"/>
      <c r="N271" s="86"/>
      <c r="O271" s="86"/>
      <c r="P271" s="86"/>
      <c r="Q271" s="86"/>
      <c r="R271" s="86"/>
      <c r="S271" s="86"/>
      <c r="T271" s="86"/>
      <c r="U271" s="86"/>
      <c r="V271" s="86"/>
      <c r="W271" s="86"/>
      <c r="X271" s="86"/>
      <c r="Y271" s="86"/>
    </row>
    <row r="272" ht="28.5" customHeight="1">
      <c r="A272" s="86"/>
      <c r="B272" s="86"/>
      <c r="C272" s="86"/>
      <c r="D272" s="86"/>
      <c r="E272" s="180"/>
      <c r="F272" s="86"/>
      <c r="G272" s="86"/>
      <c r="H272" s="86"/>
      <c r="I272" s="86"/>
      <c r="J272" s="86"/>
      <c r="K272" s="86"/>
      <c r="L272" s="86"/>
      <c r="M272" s="86"/>
      <c r="N272" s="86"/>
      <c r="O272" s="86"/>
      <c r="P272" s="86"/>
      <c r="Q272" s="86"/>
      <c r="R272" s="86"/>
      <c r="S272" s="86"/>
      <c r="T272" s="86"/>
      <c r="U272" s="86"/>
      <c r="V272" s="86"/>
      <c r="W272" s="86"/>
      <c r="X272" s="86"/>
      <c r="Y272" s="86"/>
    </row>
    <row r="273" ht="28.5" customHeight="1">
      <c r="A273" s="86"/>
      <c r="B273" s="86"/>
      <c r="C273" s="86"/>
      <c r="D273" s="86"/>
      <c r="E273" s="180"/>
      <c r="F273" s="86"/>
      <c r="G273" s="86"/>
      <c r="H273" s="86"/>
      <c r="I273" s="86"/>
      <c r="J273" s="86"/>
      <c r="K273" s="86"/>
      <c r="L273" s="86"/>
      <c r="M273" s="86"/>
      <c r="N273" s="86"/>
      <c r="O273" s="86"/>
      <c r="P273" s="86"/>
      <c r="Q273" s="86"/>
      <c r="R273" s="86"/>
      <c r="S273" s="86"/>
      <c r="T273" s="86"/>
      <c r="U273" s="86"/>
      <c r="V273" s="86"/>
      <c r="W273" s="86"/>
      <c r="X273" s="86"/>
      <c r="Y273" s="86"/>
    </row>
    <row r="274" ht="28.5" customHeight="1">
      <c r="A274" s="86"/>
      <c r="B274" s="86"/>
      <c r="C274" s="86"/>
      <c r="D274" s="86"/>
      <c r="E274" s="180"/>
      <c r="F274" s="86"/>
      <c r="G274" s="86"/>
      <c r="H274" s="86"/>
      <c r="I274" s="86"/>
      <c r="J274" s="86"/>
      <c r="K274" s="86"/>
      <c r="L274" s="86"/>
      <c r="M274" s="86"/>
      <c r="N274" s="86"/>
      <c r="O274" s="86"/>
      <c r="P274" s="86"/>
      <c r="Q274" s="86"/>
      <c r="R274" s="86"/>
      <c r="S274" s="86"/>
      <c r="T274" s="86"/>
      <c r="U274" s="86"/>
      <c r="V274" s="86"/>
      <c r="W274" s="86"/>
      <c r="X274" s="86"/>
      <c r="Y274" s="86"/>
    </row>
    <row r="275" ht="28.5" customHeight="1">
      <c r="A275" s="86"/>
      <c r="B275" s="86"/>
      <c r="C275" s="86"/>
      <c r="D275" s="86"/>
      <c r="E275" s="180"/>
      <c r="F275" s="86"/>
      <c r="G275" s="86"/>
      <c r="H275" s="86"/>
      <c r="I275" s="86"/>
      <c r="J275" s="86"/>
      <c r="K275" s="86"/>
      <c r="L275" s="86"/>
      <c r="M275" s="86"/>
      <c r="N275" s="86"/>
      <c r="O275" s="86"/>
      <c r="P275" s="86"/>
      <c r="Q275" s="86"/>
      <c r="R275" s="86"/>
      <c r="S275" s="86"/>
      <c r="T275" s="86"/>
      <c r="U275" s="86"/>
      <c r="V275" s="86"/>
      <c r="W275" s="86"/>
      <c r="X275" s="86"/>
      <c r="Y275" s="86"/>
    </row>
    <row r="276" ht="28.5" customHeight="1">
      <c r="A276" s="86"/>
      <c r="B276" s="86"/>
      <c r="C276" s="86"/>
      <c r="D276" s="86"/>
      <c r="E276" s="180"/>
      <c r="F276" s="86"/>
      <c r="G276" s="86"/>
      <c r="H276" s="86"/>
      <c r="I276" s="86"/>
      <c r="J276" s="86"/>
      <c r="K276" s="86"/>
      <c r="L276" s="86"/>
      <c r="M276" s="86"/>
      <c r="N276" s="86"/>
      <c r="O276" s="86"/>
      <c r="P276" s="86"/>
      <c r="Q276" s="86"/>
      <c r="R276" s="86"/>
      <c r="S276" s="86"/>
      <c r="T276" s="86"/>
      <c r="U276" s="86"/>
      <c r="V276" s="86"/>
      <c r="W276" s="86"/>
      <c r="X276" s="86"/>
      <c r="Y276" s="86"/>
    </row>
    <row r="277" ht="28.5" customHeight="1">
      <c r="A277" s="86"/>
      <c r="B277" s="86"/>
      <c r="C277" s="86"/>
      <c r="D277" s="86"/>
      <c r="E277" s="180"/>
      <c r="F277" s="86"/>
      <c r="G277" s="86"/>
      <c r="H277" s="86"/>
      <c r="I277" s="86"/>
      <c r="J277" s="86"/>
      <c r="K277" s="86"/>
      <c r="L277" s="86"/>
      <c r="M277" s="86"/>
      <c r="N277" s="86"/>
      <c r="O277" s="86"/>
      <c r="P277" s="86"/>
      <c r="Q277" s="86"/>
      <c r="R277" s="86"/>
      <c r="S277" s="86"/>
      <c r="T277" s="86"/>
      <c r="U277" s="86"/>
      <c r="V277" s="86"/>
      <c r="W277" s="86"/>
      <c r="X277" s="86"/>
      <c r="Y277" s="86"/>
    </row>
    <row r="278" ht="28.5" customHeight="1">
      <c r="A278" s="86"/>
      <c r="B278" s="86"/>
      <c r="C278" s="86"/>
      <c r="D278" s="86"/>
      <c r="E278" s="180"/>
      <c r="F278" s="86"/>
      <c r="G278" s="86"/>
      <c r="H278" s="86"/>
      <c r="I278" s="86"/>
      <c r="J278" s="86"/>
      <c r="K278" s="86"/>
      <c r="L278" s="86"/>
      <c r="M278" s="86"/>
      <c r="N278" s="86"/>
      <c r="O278" s="86"/>
      <c r="P278" s="86"/>
      <c r="Q278" s="86"/>
      <c r="R278" s="86"/>
      <c r="S278" s="86"/>
      <c r="T278" s="86"/>
      <c r="U278" s="86"/>
      <c r="V278" s="86"/>
      <c r="W278" s="86"/>
      <c r="X278" s="86"/>
      <c r="Y278" s="86"/>
    </row>
    <row r="279" ht="28.5" customHeight="1">
      <c r="A279" s="86"/>
      <c r="B279" s="86"/>
      <c r="C279" s="86"/>
      <c r="D279" s="86"/>
      <c r="E279" s="180"/>
      <c r="F279" s="86"/>
      <c r="G279" s="86"/>
      <c r="H279" s="86"/>
      <c r="I279" s="86"/>
      <c r="J279" s="86"/>
      <c r="K279" s="86"/>
      <c r="L279" s="86"/>
      <c r="M279" s="86"/>
      <c r="N279" s="86"/>
      <c r="O279" s="86"/>
      <c r="P279" s="86"/>
      <c r="Q279" s="86"/>
      <c r="R279" s="86"/>
      <c r="S279" s="86"/>
      <c r="T279" s="86"/>
      <c r="U279" s="86"/>
      <c r="V279" s="86"/>
      <c r="W279" s="86"/>
      <c r="X279" s="86"/>
      <c r="Y279" s="86"/>
    </row>
    <row r="280" ht="28.5" customHeight="1">
      <c r="A280" s="86"/>
      <c r="B280" s="86"/>
      <c r="C280" s="86"/>
      <c r="D280" s="86"/>
      <c r="E280" s="180"/>
      <c r="F280" s="86"/>
      <c r="G280" s="86"/>
      <c r="H280" s="86"/>
      <c r="I280" s="86"/>
      <c r="J280" s="86"/>
      <c r="K280" s="86"/>
      <c r="L280" s="86"/>
      <c r="M280" s="86"/>
      <c r="N280" s="86"/>
      <c r="O280" s="86"/>
      <c r="P280" s="86"/>
      <c r="Q280" s="86"/>
      <c r="R280" s="86"/>
      <c r="S280" s="86"/>
      <c r="T280" s="86"/>
      <c r="U280" s="86"/>
      <c r="V280" s="86"/>
      <c r="W280" s="86"/>
      <c r="X280" s="86"/>
      <c r="Y280" s="86"/>
    </row>
    <row r="281" ht="28.5" customHeight="1">
      <c r="A281" s="86"/>
      <c r="B281" s="86"/>
      <c r="C281" s="86"/>
      <c r="D281" s="86"/>
      <c r="E281" s="180"/>
      <c r="F281" s="86"/>
      <c r="G281" s="86"/>
      <c r="H281" s="86"/>
      <c r="I281" s="86"/>
      <c r="J281" s="86"/>
      <c r="K281" s="86"/>
      <c r="L281" s="86"/>
      <c r="M281" s="86"/>
      <c r="N281" s="86"/>
      <c r="O281" s="86"/>
      <c r="P281" s="86"/>
      <c r="Q281" s="86"/>
      <c r="R281" s="86"/>
      <c r="S281" s="86"/>
      <c r="T281" s="86"/>
      <c r="U281" s="86"/>
      <c r="V281" s="86"/>
      <c r="W281" s="86"/>
      <c r="X281" s="86"/>
      <c r="Y281" s="86"/>
    </row>
    <row r="282" ht="28.5" customHeight="1">
      <c r="A282" s="86"/>
      <c r="B282" s="86"/>
      <c r="C282" s="86"/>
      <c r="D282" s="86"/>
      <c r="E282" s="180"/>
      <c r="F282" s="86"/>
      <c r="G282" s="86"/>
      <c r="H282" s="86"/>
      <c r="I282" s="86"/>
      <c r="J282" s="86"/>
      <c r="K282" s="86"/>
      <c r="L282" s="86"/>
      <c r="M282" s="86"/>
      <c r="N282" s="86"/>
      <c r="O282" s="86"/>
      <c r="P282" s="86"/>
      <c r="Q282" s="86"/>
      <c r="R282" s="86"/>
      <c r="S282" s="86"/>
      <c r="T282" s="86"/>
      <c r="U282" s="86"/>
      <c r="V282" s="86"/>
      <c r="W282" s="86"/>
      <c r="X282" s="86"/>
      <c r="Y282" s="86"/>
    </row>
    <row r="283" ht="28.5" customHeight="1">
      <c r="A283" s="86"/>
      <c r="B283" s="86"/>
      <c r="C283" s="86"/>
      <c r="D283" s="86"/>
      <c r="E283" s="180"/>
      <c r="F283" s="86"/>
      <c r="G283" s="86"/>
      <c r="H283" s="86"/>
      <c r="I283" s="86"/>
      <c r="J283" s="86"/>
      <c r="K283" s="86"/>
      <c r="L283" s="86"/>
      <c r="M283" s="86"/>
      <c r="N283" s="86"/>
      <c r="O283" s="86"/>
      <c r="P283" s="86"/>
      <c r="Q283" s="86"/>
      <c r="R283" s="86"/>
      <c r="S283" s="86"/>
      <c r="T283" s="86"/>
      <c r="U283" s="86"/>
      <c r="V283" s="86"/>
      <c r="W283" s="86"/>
      <c r="X283" s="86"/>
      <c r="Y283" s="86"/>
    </row>
    <row r="284" ht="28.5" customHeight="1">
      <c r="A284" s="86"/>
      <c r="B284" s="86"/>
      <c r="C284" s="86"/>
      <c r="D284" s="86"/>
      <c r="E284" s="180"/>
      <c r="F284" s="86"/>
      <c r="G284" s="86"/>
      <c r="H284" s="86"/>
      <c r="I284" s="86"/>
      <c r="J284" s="86"/>
      <c r="K284" s="86"/>
      <c r="L284" s="86"/>
      <c r="M284" s="86"/>
      <c r="N284" s="86"/>
      <c r="O284" s="86"/>
      <c r="P284" s="86"/>
      <c r="Q284" s="86"/>
      <c r="R284" s="86"/>
      <c r="S284" s="86"/>
      <c r="T284" s="86"/>
      <c r="U284" s="86"/>
      <c r="V284" s="86"/>
      <c r="W284" s="86"/>
      <c r="X284" s="86"/>
      <c r="Y284" s="86"/>
    </row>
    <row r="285" ht="28.5" customHeight="1">
      <c r="A285" s="86"/>
      <c r="B285" s="86"/>
      <c r="C285" s="86"/>
      <c r="D285" s="86"/>
      <c r="E285" s="180"/>
      <c r="F285" s="86"/>
      <c r="G285" s="86"/>
      <c r="H285" s="86"/>
      <c r="I285" s="86"/>
      <c r="J285" s="86"/>
      <c r="K285" s="86"/>
      <c r="L285" s="86"/>
      <c r="M285" s="86"/>
      <c r="N285" s="86"/>
      <c r="O285" s="86"/>
      <c r="P285" s="86"/>
      <c r="Q285" s="86"/>
      <c r="R285" s="86"/>
      <c r="S285" s="86"/>
      <c r="T285" s="86"/>
      <c r="U285" s="86"/>
      <c r="V285" s="86"/>
      <c r="W285" s="86"/>
      <c r="X285" s="86"/>
      <c r="Y285" s="86"/>
    </row>
    <row r="286" ht="28.5" customHeight="1">
      <c r="A286" s="86"/>
      <c r="B286" s="86"/>
      <c r="C286" s="86"/>
      <c r="D286" s="86"/>
      <c r="E286" s="180"/>
      <c r="F286" s="86"/>
      <c r="G286" s="86"/>
      <c r="H286" s="86"/>
      <c r="I286" s="86"/>
      <c r="J286" s="86"/>
      <c r="K286" s="86"/>
      <c r="L286" s="86"/>
      <c r="M286" s="86"/>
      <c r="N286" s="86"/>
      <c r="O286" s="86"/>
      <c r="P286" s="86"/>
      <c r="Q286" s="86"/>
      <c r="R286" s="86"/>
      <c r="S286" s="86"/>
      <c r="T286" s="86"/>
      <c r="U286" s="86"/>
      <c r="V286" s="86"/>
      <c r="W286" s="86"/>
      <c r="X286" s="86"/>
      <c r="Y286" s="86"/>
    </row>
    <row r="287" ht="28.5" customHeight="1">
      <c r="A287" s="86"/>
      <c r="B287" s="86"/>
      <c r="C287" s="86"/>
      <c r="D287" s="86"/>
      <c r="E287" s="180"/>
      <c r="F287" s="86"/>
      <c r="G287" s="86"/>
      <c r="H287" s="86"/>
      <c r="I287" s="86"/>
      <c r="J287" s="86"/>
      <c r="K287" s="86"/>
      <c r="L287" s="86"/>
      <c r="M287" s="86"/>
      <c r="N287" s="86"/>
      <c r="O287" s="86"/>
      <c r="P287" s="86"/>
      <c r="Q287" s="86"/>
      <c r="R287" s="86"/>
      <c r="S287" s="86"/>
      <c r="T287" s="86"/>
      <c r="U287" s="86"/>
      <c r="V287" s="86"/>
      <c r="W287" s="86"/>
      <c r="X287" s="86"/>
      <c r="Y287" s="86"/>
    </row>
    <row r="288" ht="28.5" customHeight="1">
      <c r="A288" s="86"/>
      <c r="B288" s="86"/>
      <c r="C288" s="86"/>
      <c r="D288" s="86"/>
      <c r="E288" s="180"/>
      <c r="F288" s="86"/>
      <c r="G288" s="86"/>
      <c r="H288" s="86"/>
      <c r="I288" s="86"/>
      <c r="J288" s="86"/>
      <c r="K288" s="86"/>
      <c r="L288" s="86"/>
      <c r="M288" s="86"/>
      <c r="N288" s="86"/>
      <c r="O288" s="86"/>
      <c r="P288" s="86"/>
      <c r="Q288" s="86"/>
      <c r="R288" s="86"/>
      <c r="S288" s="86"/>
      <c r="T288" s="86"/>
      <c r="U288" s="86"/>
      <c r="V288" s="86"/>
      <c r="W288" s="86"/>
      <c r="X288" s="86"/>
      <c r="Y288" s="86"/>
    </row>
    <row r="289" ht="28.5" customHeight="1">
      <c r="A289" s="86"/>
      <c r="B289" s="86"/>
      <c r="C289" s="86"/>
      <c r="D289" s="86"/>
      <c r="E289" s="180"/>
      <c r="F289" s="86"/>
      <c r="G289" s="86"/>
      <c r="H289" s="86"/>
      <c r="I289" s="86"/>
      <c r="J289" s="86"/>
      <c r="K289" s="86"/>
      <c r="L289" s="86"/>
      <c r="M289" s="86"/>
      <c r="N289" s="86"/>
      <c r="O289" s="86"/>
      <c r="P289" s="86"/>
      <c r="Q289" s="86"/>
      <c r="R289" s="86"/>
      <c r="S289" s="86"/>
      <c r="T289" s="86"/>
      <c r="U289" s="86"/>
      <c r="V289" s="86"/>
      <c r="W289" s="86"/>
      <c r="X289" s="86"/>
      <c r="Y289" s="86"/>
    </row>
    <row r="290" ht="28.5" customHeight="1">
      <c r="A290" s="86"/>
      <c r="B290" s="86"/>
      <c r="C290" s="86"/>
      <c r="D290" s="86"/>
      <c r="E290" s="180"/>
      <c r="F290" s="86"/>
      <c r="G290" s="86"/>
      <c r="H290" s="86"/>
      <c r="I290" s="86"/>
      <c r="J290" s="86"/>
      <c r="K290" s="86"/>
      <c r="L290" s="86"/>
      <c r="M290" s="86"/>
      <c r="N290" s="86"/>
      <c r="O290" s="86"/>
      <c r="P290" s="86"/>
      <c r="Q290" s="86"/>
      <c r="R290" s="86"/>
      <c r="S290" s="86"/>
      <c r="T290" s="86"/>
      <c r="U290" s="86"/>
      <c r="V290" s="86"/>
      <c r="W290" s="86"/>
      <c r="X290" s="86"/>
      <c r="Y290" s="86"/>
    </row>
    <row r="291" ht="28.5" customHeight="1">
      <c r="A291" s="86"/>
      <c r="B291" s="86"/>
      <c r="C291" s="86"/>
      <c r="D291" s="86"/>
      <c r="E291" s="180"/>
      <c r="F291" s="86"/>
      <c r="G291" s="86"/>
      <c r="H291" s="86"/>
      <c r="I291" s="86"/>
      <c r="J291" s="86"/>
      <c r="K291" s="86"/>
      <c r="L291" s="86"/>
      <c r="M291" s="86"/>
      <c r="N291" s="86"/>
      <c r="O291" s="86"/>
      <c r="P291" s="86"/>
      <c r="Q291" s="86"/>
      <c r="R291" s="86"/>
      <c r="S291" s="86"/>
      <c r="T291" s="86"/>
      <c r="U291" s="86"/>
      <c r="V291" s="86"/>
      <c r="W291" s="86"/>
      <c r="X291" s="86"/>
      <c r="Y291" s="86"/>
    </row>
    <row r="292" ht="28.5" customHeight="1">
      <c r="A292" s="86"/>
      <c r="B292" s="86"/>
      <c r="C292" s="86"/>
      <c r="D292" s="86"/>
      <c r="E292" s="180"/>
      <c r="F292" s="86"/>
      <c r="G292" s="86"/>
      <c r="H292" s="86"/>
      <c r="I292" s="86"/>
      <c r="J292" s="86"/>
      <c r="K292" s="86"/>
      <c r="L292" s="86"/>
      <c r="M292" s="86"/>
      <c r="N292" s="86"/>
      <c r="O292" s="86"/>
      <c r="P292" s="86"/>
      <c r="Q292" s="86"/>
      <c r="R292" s="86"/>
      <c r="S292" s="86"/>
      <c r="T292" s="86"/>
      <c r="U292" s="86"/>
      <c r="V292" s="86"/>
      <c r="W292" s="86"/>
      <c r="X292" s="86"/>
      <c r="Y292" s="86"/>
    </row>
    <row r="293" ht="28.5" customHeight="1">
      <c r="A293" s="86"/>
      <c r="B293" s="86"/>
      <c r="C293" s="86"/>
      <c r="D293" s="86"/>
      <c r="E293" s="180"/>
      <c r="F293" s="86"/>
      <c r="G293" s="86"/>
      <c r="H293" s="86"/>
      <c r="I293" s="86"/>
      <c r="J293" s="86"/>
      <c r="K293" s="86"/>
      <c r="L293" s="86"/>
      <c r="M293" s="86"/>
      <c r="N293" s="86"/>
      <c r="O293" s="86"/>
      <c r="P293" s="86"/>
      <c r="Q293" s="86"/>
      <c r="R293" s="86"/>
      <c r="S293" s="86"/>
      <c r="T293" s="86"/>
      <c r="U293" s="86"/>
      <c r="V293" s="86"/>
      <c r="W293" s="86"/>
      <c r="X293" s="86"/>
      <c r="Y293" s="86"/>
    </row>
    <row r="294" ht="28.5" customHeight="1">
      <c r="A294" s="86"/>
      <c r="B294" s="86"/>
      <c r="C294" s="86"/>
      <c r="D294" s="86"/>
      <c r="E294" s="180"/>
      <c r="F294" s="86"/>
      <c r="G294" s="86"/>
      <c r="H294" s="86"/>
      <c r="I294" s="86"/>
      <c r="J294" s="86"/>
      <c r="K294" s="86"/>
      <c r="L294" s="86"/>
      <c r="M294" s="86"/>
      <c r="N294" s="86"/>
      <c r="O294" s="86"/>
      <c r="P294" s="86"/>
      <c r="Q294" s="86"/>
      <c r="R294" s="86"/>
      <c r="S294" s="86"/>
      <c r="T294" s="86"/>
      <c r="U294" s="86"/>
      <c r="V294" s="86"/>
      <c r="W294" s="86"/>
      <c r="X294" s="86"/>
      <c r="Y294" s="86"/>
    </row>
    <row r="295" ht="28.5" customHeight="1">
      <c r="A295" s="86"/>
      <c r="B295" s="86"/>
      <c r="C295" s="86"/>
      <c r="D295" s="86"/>
      <c r="E295" s="180"/>
      <c r="F295" s="86"/>
      <c r="G295" s="86"/>
      <c r="H295" s="86"/>
      <c r="I295" s="86"/>
      <c r="J295" s="86"/>
      <c r="K295" s="86"/>
      <c r="L295" s="86"/>
      <c r="M295" s="86"/>
      <c r="N295" s="86"/>
      <c r="O295" s="86"/>
      <c r="P295" s="86"/>
      <c r="Q295" s="86"/>
      <c r="R295" s="86"/>
      <c r="S295" s="86"/>
      <c r="T295" s="86"/>
      <c r="U295" s="86"/>
      <c r="V295" s="86"/>
      <c r="W295" s="86"/>
      <c r="X295" s="86"/>
      <c r="Y295" s="86"/>
    </row>
    <row r="296" ht="28.5" customHeight="1">
      <c r="A296" s="86"/>
      <c r="B296" s="86"/>
      <c r="C296" s="86"/>
      <c r="D296" s="86"/>
      <c r="E296" s="180"/>
      <c r="F296" s="86"/>
      <c r="G296" s="86"/>
      <c r="H296" s="86"/>
      <c r="I296" s="86"/>
      <c r="J296" s="86"/>
      <c r="K296" s="86"/>
      <c r="L296" s="86"/>
      <c r="M296" s="86"/>
      <c r="N296" s="86"/>
      <c r="O296" s="86"/>
      <c r="P296" s="86"/>
      <c r="Q296" s="86"/>
      <c r="R296" s="86"/>
      <c r="S296" s="86"/>
      <c r="T296" s="86"/>
      <c r="U296" s="86"/>
      <c r="V296" s="86"/>
      <c r="W296" s="86"/>
      <c r="X296" s="86"/>
      <c r="Y296" s="86"/>
    </row>
    <row r="297" ht="28.5" customHeight="1">
      <c r="A297" s="86"/>
      <c r="B297" s="86"/>
      <c r="C297" s="86"/>
      <c r="D297" s="86"/>
      <c r="E297" s="180"/>
      <c r="F297" s="86"/>
      <c r="G297" s="86"/>
      <c r="H297" s="86"/>
      <c r="I297" s="86"/>
      <c r="J297" s="86"/>
      <c r="K297" s="86"/>
      <c r="L297" s="86"/>
      <c r="M297" s="86"/>
      <c r="N297" s="86"/>
      <c r="O297" s="86"/>
      <c r="P297" s="86"/>
      <c r="Q297" s="86"/>
      <c r="R297" s="86"/>
      <c r="S297" s="86"/>
      <c r="T297" s="86"/>
      <c r="U297" s="86"/>
      <c r="V297" s="86"/>
      <c r="W297" s="86"/>
      <c r="X297" s="86"/>
      <c r="Y297" s="86"/>
    </row>
    <row r="298" ht="28.5" customHeight="1">
      <c r="A298" s="86"/>
      <c r="B298" s="86"/>
      <c r="C298" s="86"/>
      <c r="D298" s="86"/>
      <c r="E298" s="180"/>
      <c r="F298" s="86"/>
      <c r="G298" s="86"/>
      <c r="H298" s="86"/>
      <c r="I298" s="86"/>
      <c r="J298" s="86"/>
      <c r="K298" s="86"/>
      <c r="L298" s="86"/>
      <c r="M298" s="86"/>
      <c r="N298" s="86"/>
      <c r="O298" s="86"/>
      <c r="P298" s="86"/>
      <c r="Q298" s="86"/>
      <c r="R298" s="86"/>
      <c r="S298" s="86"/>
      <c r="T298" s="86"/>
      <c r="U298" s="86"/>
      <c r="V298" s="86"/>
      <c r="W298" s="86"/>
      <c r="X298" s="86"/>
      <c r="Y298" s="86"/>
    </row>
    <row r="299" ht="28.5" customHeight="1">
      <c r="A299" s="86"/>
      <c r="B299" s="86"/>
      <c r="C299" s="86"/>
      <c r="D299" s="86"/>
      <c r="E299" s="180"/>
      <c r="F299" s="86"/>
      <c r="G299" s="86"/>
      <c r="H299" s="86"/>
      <c r="I299" s="86"/>
      <c r="J299" s="86"/>
      <c r="K299" s="86"/>
      <c r="L299" s="86"/>
      <c r="M299" s="86"/>
      <c r="N299" s="86"/>
      <c r="O299" s="86"/>
      <c r="P299" s="86"/>
      <c r="Q299" s="86"/>
      <c r="R299" s="86"/>
      <c r="S299" s="86"/>
      <c r="T299" s="86"/>
      <c r="U299" s="86"/>
      <c r="V299" s="86"/>
      <c r="W299" s="86"/>
      <c r="X299" s="86"/>
      <c r="Y299" s="86"/>
    </row>
    <row r="300" ht="28.5" customHeight="1">
      <c r="A300" s="86"/>
      <c r="B300" s="86"/>
      <c r="C300" s="86"/>
      <c r="D300" s="86"/>
      <c r="E300" s="180"/>
      <c r="F300" s="86"/>
      <c r="G300" s="86"/>
      <c r="H300" s="86"/>
      <c r="I300" s="86"/>
      <c r="J300" s="86"/>
      <c r="K300" s="86"/>
      <c r="L300" s="86"/>
      <c r="M300" s="86"/>
      <c r="N300" s="86"/>
      <c r="O300" s="86"/>
      <c r="P300" s="86"/>
      <c r="Q300" s="86"/>
      <c r="R300" s="86"/>
      <c r="S300" s="86"/>
      <c r="T300" s="86"/>
      <c r="U300" s="86"/>
      <c r="V300" s="86"/>
      <c r="W300" s="86"/>
      <c r="X300" s="86"/>
      <c r="Y300" s="86"/>
    </row>
    <row r="301" ht="28.5" customHeight="1">
      <c r="A301" s="86"/>
      <c r="B301" s="86"/>
      <c r="C301" s="86"/>
      <c r="D301" s="86"/>
      <c r="E301" s="180"/>
      <c r="F301" s="86"/>
      <c r="G301" s="86"/>
      <c r="H301" s="86"/>
      <c r="I301" s="86"/>
      <c r="J301" s="86"/>
      <c r="K301" s="86"/>
      <c r="L301" s="86"/>
      <c r="M301" s="86"/>
      <c r="N301" s="86"/>
      <c r="O301" s="86"/>
      <c r="P301" s="86"/>
      <c r="Q301" s="86"/>
      <c r="R301" s="86"/>
      <c r="S301" s="86"/>
      <c r="T301" s="86"/>
      <c r="U301" s="86"/>
      <c r="V301" s="86"/>
      <c r="W301" s="86"/>
      <c r="X301" s="86"/>
      <c r="Y301" s="86"/>
    </row>
    <row r="302" ht="28.5" customHeight="1">
      <c r="A302" s="86"/>
      <c r="B302" s="86"/>
      <c r="C302" s="86"/>
      <c r="D302" s="86"/>
      <c r="E302" s="180"/>
      <c r="F302" s="86"/>
      <c r="G302" s="86"/>
      <c r="H302" s="86"/>
      <c r="I302" s="86"/>
      <c r="J302" s="86"/>
      <c r="K302" s="86"/>
      <c r="L302" s="86"/>
      <c r="M302" s="86"/>
      <c r="N302" s="86"/>
      <c r="O302" s="86"/>
      <c r="P302" s="86"/>
      <c r="Q302" s="86"/>
      <c r="R302" s="86"/>
      <c r="S302" s="86"/>
      <c r="T302" s="86"/>
      <c r="U302" s="86"/>
      <c r="V302" s="86"/>
      <c r="W302" s="86"/>
      <c r="X302" s="86"/>
      <c r="Y302" s="86"/>
    </row>
    <row r="303" ht="28.5" customHeight="1">
      <c r="A303" s="86"/>
      <c r="B303" s="86"/>
      <c r="C303" s="86"/>
      <c r="D303" s="86"/>
      <c r="E303" s="180"/>
      <c r="F303" s="86"/>
      <c r="G303" s="86"/>
      <c r="H303" s="86"/>
      <c r="I303" s="86"/>
      <c r="J303" s="86"/>
      <c r="K303" s="86"/>
      <c r="L303" s="86"/>
      <c r="M303" s="86"/>
      <c r="N303" s="86"/>
      <c r="O303" s="86"/>
      <c r="P303" s="86"/>
      <c r="Q303" s="86"/>
      <c r="R303" s="86"/>
      <c r="S303" s="86"/>
      <c r="T303" s="86"/>
      <c r="U303" s="86"/>
      <c r="V303" s="86"/>
      <c r="W303" s="86"/>
      <c r="X303" s="86"/>
      <c r="Y303" s="86"/>
    </row>
    <row r="304" ht="28.5" customHeight="1">
      <c r="A304" s="86"/>
      <c r="B304" s="86"/>
      <c r="C304" s="86"/>
      <c r="D304" s="86"/>
      <c r="E304" s="180"/>
      <c r="F304" s="86"/>
      <c r="G304" s="86"/>
      <c r="H304" s="86"/>
      <c r="I304" s="86"/>
      <c r="J304" s="86"/>
      <c r="K304" s="86"/>
      <c r="L304" s="86"/>
      <c r="M304" s="86"/>
      <c r="N304" s="86"/>
      <c r="O304" s="86"/>
      <c r="P304" s="86"/>
      <c r="Q304" s="86"/>
      <c r="R304" s="86"/>
      <c r="S304" s="86"/>
      <c r="T304" s="86"/>
      <c r="U304" s="86"/>
      <c r="V304" s="86"/>
      <c r="W304" s="86"/>
      <c r="X304" s="86"/>
      <c r="Y304" s="86"/>
    </row>
    <row r="305" ht="28.5" customHeight="1">
      <c r="A305" s="86"/>
      <c r="B305" s="86"/>
      <c r="C305" s="86"/>
      <c r="D305" s="86"/>
      <c r="E305" s="180"/>
      <c r="F305" s="86"/>
      <c r="G305" s="86"/>
      <c r="H305" s="86"/>
      <c r="I305" s="86"/>
      <c r="J305" s="86"/>
      <c r="K305" s="86"/>
      <c r="L305" s="86"/>
      <c r="M305" s="86"/>
      <c r="N305" s="86"/>
      <c r="O305" s="86"/>
      <c r="P305" s="86"/>
      <c r="Q305" s="86"/>
      <c r="R305" s="86"/>
      <c r="S305" s="86"/>
      <c r="T305" s="86"/>
      <c r="U305" s="86"/>
      <c r="V305" s="86"/>
      <c r="W305" s="86"/>
      <c r="X305" s="86"/>
      <c r="Y305" s="86"/>
    </row>
    <row r="306" ht="28.5" customHeight="1">
      <c r="A306" s="86"/>
      <c r="B306" s="86"/>
      <c r="C306" s="86"/>
      <c r="D306" s="86"/>
      <c r="E306" s="180"/>
      <c r="F306" s="86"/>
      <c r="G306" s="86"/>
      <c r="H306" s="86"/>
      <c r="I306" s="86"/>
      <c r="J306" s="86"/>
      <c r="K306" s="86"/>
      <c r="L306" s="86"/>
      <c r="M306" s="86"/>
      <c r="N306" s="86"/>
      <c r="O306" s="86"/>
      <c r="P306" s="86"/>
      <c r="Q306" s="86"/>
      <c r="R306" s="86"/>
      <c r="S306" s="86"/>
      <c r="T306" s="86"/>
      <c r="U306" s="86"/>
      <c r="V306" s="86"/>
      <c r="W306" s="86"/>
      <c r="X306" s="86"/>
      <c r="Y306" s="86"/>
    </row>
    <row r="307" ht="28.5" customHeight="1">
      <c r="A307" s="86"/>
      <c r="B307" s="86"/>
      <c r="C307" s="86"/>
      <c r="D307" s="86"/>
      <c r="E307" s="180"/>
      <c r="F307" s="86"/>
      <c r="G307" s="86"/>
      <c r="H307" s="86"/>
      <c r="I307" s="86"/>
      <c r="J307" s="86"/>
      <c r="K307" s="86"/>
      <c r="L307" s="86"/>
      <c r="M307" s="86"/>
      <c r="N307" s="86"/>
      <c r="O307" s="86"/>
      <c r="P307" s="86"/>
      <c r="Q307" s="86"/>
      <c r="R307" s="86"/>
      <c r="S307" s="86"/>
      <c r="T307" s="86"/>
      <c r="U307" s="86"/>
      <c r="V307" s="86"/>
      <c r="W307" s="86"/>
      <c r="X307" s="86"/>
      <c r="Y307" s="86"/>
    </row>
    <row r="308" ht="28.5" customHeight="1">
      <c r="A308" s="86"/>
      <c r="B308" s="86"/>
      <c r="C308" s="86"/>
      <c r="D308" s="86"/>
      <c r="E308" s="180"/>
      <c r="F308" s="86"/>
      <c r="G308" s="86"/>
      <c r="H308" s="86"/>
      <c r="I308" s="86"/>
      <c r="J308" s="86"/>
      <c r="K308" s="86"/>
      <c r="L308" s="86"/>
      <c r="M308" s="86"/>
      <c r="N308" s="86"/>
      <c r="O308" s="86"/>
      <c r="P308" s="86"/>
      <c r="Q308" s="86"/>
      <c r="R308" s="86"/>
      <c r="S308" s="86"/>
      <c r="T308" s="86"/>
      <c r="U308" s="86"/>
      <c r="V308" s="86"/>
      <c r="W308" s="86"/>
      <c r="X308" s="86"/>
      <c r="Y308" s="86"/>
    </row>
    <row r="309" ht="28.5" customHeight="1">
      <c r="A309" s="86"/>
      <c r="B309" s="86"/>
      <c r="C309" s="86"/>
      <c r="D309" s="86"/>
      <c r="E309" s="180"/>
      <c r="F309" s="86"/>
      <c r="G309" s="86"/>
      <c r="H309" s="86"/>
      <c r="I309" s="86"/>
      <c r="J309" s="86"/>
      <c r="K309" s="86"/>
      <c r="L309" s="86"/>
      <c r="M309" s="86"/>
      <c r="N309" s="86"/>
      <c r="O309" s="86"/>
      <c r="P309" s="86"/>
      <c r="Q309" s="86"/>
      <c r="R309" s="86"/>
      <c r="S309" s="86"/>
      <c r="T309" s="86"/>
      <c r="U309" s="86"/>
      <c r="V309" s="86"/>
      <c r="W309" s="86"/>
      <c r="X309" s="86"/>
      <c r="Y309" s="86"/>
    </row>
    <row r="310" ht="28.5" customHeight="1">
      <c r="A310" s="86"/>
      <c r="B310" s="86"/>
      <c r="C310" s="86"/>
      <c r="D310" s="86"/>
      <c r="E310" s="180"/>
      <c r="F310" s="86"/>
      <c r="G310" s="86"/>
      <c r="H310" s="86"/>
      <c r="I310" s="86"/>
      <c r="J310" s="86"/>
      <c r="K310" s="86"/>
      <c r="L310" s="86"/>
      <c r="M310" s="86"/>
      <c r="N310" s="86"/>
      <c r="O310" s="86"/>
      <c r="P310" s="86"/>
      <c r="Q310" s="86"/>
      <c r="R310" s="86"/>
      <c r="S310" s="86"/>
      <c r="T310" s="86"/>
      <c r="U310" s="86"/>
      <c r="V310" s="86"/>
      <c r="W310" s="86"/>
      <c r="X310" s="86"/>
      <c r="Y310" s="86"/>
    </row>
    <row r="311" ht="28.5" customHeight="1">
      <c r="A311" s="86"/>
      <c r="B311" s="86"/>
      <c r="C311" s="86"/>
      <c r="D311" s="86"/>
      <c r="E311" s="180"/>
      <c r="F311" s="86"/>
      <c r="G311" s="86"/>
      <c r="H311" s="86"/>
      <c r="I311" s="86"/>
      <c r="J311" s="86"/>
      <c r="K311" s="86"/>
      <c r="L311" s="86"/>
      <c r="M311" s="86"/>
      <c r="N311" s="86"/>
      <c r="O311" s="86"/>
      <c r="P311" s="86"/>
      <c r="Q311" s="86"/>
      <c r="R311" s="86"/>
      <c r="S311" s="86"/>
      <c r="T311" s="86"/>
      <c r="U311" s="86"/>
      <c r="V311" s="86"/>
      <c r="W311" s="86"/>
      <c r="X311" s="86"/>
      <c r="Y311" s="86"/>
    </row>
    <row r="312" ht="28.5" customHeight="1">
      <c r="A312" s="86"/>
      <c r="B312" s="86"/>
      <c r="C312" s="86"/>
      <c r="D312" s="86"/>
      <c r="E312" s="180"/>
      <c r="F312" s="86"/>
      <c r="G312" s="86"/>
      <c r="H312" s="86"/>
      <c r="I312" s="86"/>
      <c r="J312" s="86"/>
      <c r="K312" s="86"/>
      <c r="L312" s="86"/>
      <c r="M312" s="86"/>
      <c r="N312" s="86"/>
      <c r="O312" s="86"/>
      <c r="P312" s="86"/>
      <c r="Q312" s="86"/>
      <c r="R312" s="86"/>
      <c r="S312" s="86"/>
      <c r="T312" s="86"/>
      <c r="U312" s="86"/>
      <c r="V312" s="86"/>
      <c r="W312" s="86"/>
      <c r="X312" s="86"/>
      <c r="Y312" s="86"/>
    </row>
    <row r="313" ht="28.5" customHeight="1">
      <c r="A313" s="86"/>
      <c r="B313" s="86"/>
      <c r="C313" s="86"/>
      <c r="D313" s="86"/>
      <c r="E313" s="180"/>
      <c r="F313" s="86"/>
      <c r="G313" s="86"/>
      <c r="H313" s="86"/>
      <c r="I313" s="86"/>
      <c r="J313" s="86"/>
      <c r="K313" s="86"/>
      <c r="L313" s="86"/>
      <c r="M313" s="86"/>
      <c r="N313" s="86"/>
      <c r="O313" s="86"/>
      <c r="P313" s="86"/>
      <c r="Q313" s="86"/>
      <c r="R313" s="86"/>
      <c r="S313" s="86"/>
      <c r="T313" s="86"/>
      <c r="U313" s="86"/>
      <c r="V313" s="86"/>
      <c r="W313" s="86"/>
      <c r="X313" s="86"/>
      <c r="Y313" s="86"/>
    </row>
    <row r="314" ht="28.5" customHeight="1">
      <c r="A314" s="86"/>
      <c r="B314" s="86"/>
      <c r="C314" s="86"/>
      <c r="D314" s="86"/>
      <c r="E314" s="180"/>
      <c r="F314" s="86"/>
      <c r="G314" s="86"/>
      <c r="H314" s="86"/>
      <c r="I314" s="86"/>
      <c r="J314" s="86"/>
      <c r="K314" s="86"/>
      <c r="L314" s="86"/>
      <c r="M314" s="86"/>
      <c r="N314" s="86"/>
      <c r="O314" s="86"/>
      <c r="P314" s="86"/>
      <c r="Q314" s="86"/>
      <c r="R314" s="86"/>
      <c r="S314" s="86"/>
      <c r="T314" s="86"/>
      <c r="U314" s="86"/>
      <c r="V314" s="86"/>
      <c r="W314" s="86"/>
      <c r="X314" s="86"/>
      <c r="Y314" s="86"/>
    </row>
    <row r="315" ht="28.5" customHeight="1">
      <c r="A315" s="86"/>
      <c r="B315" s="86"/>
      <c r="C315" s="86"/>
      <c r="D315" s="86"/>
      <c r="E315" s="180"/>
      <c r="F315" s="86"/>
      <c r="G315" s="86"/>
      <c r="H315" s="86"/>
      <c r="I315" s="86"/>
      <c r="J315" s="86"/>
      <c r="K315" s="86"/>
      <c r="L315" s="86"/>
      <c r="M315" s="86"/>
      <c r="N315" s="86"/>
      <c r="O315" s="86"/>
      <c r="P315" s="86"/>
      <c r="Q315" s="86"/>
      <c r="R315" s="86"/>
      <c r="S315" s="86"/>
      <c r="T315" s="86"/>
      <c r="U315" s="86"/>
      <c r="V315" s="86"/>
      <c r="W315" s="86"/>
      <c r="X315" s="86"/>
      <c r="Y315" s="86"/>
    </row>
    <row r="316" ht="28.5" customHeight="1">
      <c r="A316" s="86"/>
      <c r="B316" s="86"/>
      <c r="C316" s="86"/>
      <c r="D316" s="86"/>
      <c r="E316" s="180"/>
      <c r="F316" s="86"/>
      <c r="G316" s="86"/>
      <c r="H316" s="86"/>
      <c r="I316" s="86"/>
      <c r="J316" s="86"/>
      <c r="K316" s="86"/>
      <c r="L316" s="86"/>
      <c r="M316" s="86"/>
      <c r="N316" s="86"/>
      <c r="O316" s="86"/>
      <c r="P316" s="86"/>
      <c r="Q316" s="86"/>
      <c r="R316" s="86"/>
      <c r="S316" s="86"/>
      <c r="T316" s="86"/>
      <c r="U316" s="86"/>
      <c r="V316" s="86"/>
      <c r="W316" s="86"/>
      <c r="X316" s="86"/>
      <c r="Y316" s="86"/>
    </row>
    <row r="317" ht="28.5" customHeight="1">
      <c r="A317" s="86"/>
      <c r="B317" s="86"/>
      <c r="C317" s="86"/>
      <c r="D317" s="86"/>
      <c r="E317" s="180"/>
      <c r="F317" s="86"/>
      <c r="G317" s="86"/>
      <c r="H317" s="86"/>
      <c r="I317" s="86"/>
      <c r="J317" s="86"/>
      <c r="K317" s="86"/>
      <c r="L317" s="86"/>
      <c r="M317" s="86"/>
      <c r="N317" s="86"/>
      <c r="O317" s="86"/>
      <c r="P317" s="86"/>
      <c r="Q317" s="86"/>
      <c r="R317" s="86"/>
      <c r="S317" s="86"/>
      <c r="T317" s="86"/>
      <c r="U317" s="86"/>
      <c r="V317" s="86"/>
      <c r="W317" s="86"/>
      <c r="X317" s="86"/>
      <c r="Y317" s="86"/>
    </row>
    <row r="318" ht="28.5" customHeight="1">
      <c r="A318" s="86"/>
      <c r="B318" s="86"/>
      <c r="C318" s="86"/>
      <c r="D318" s="86"/>
      <c r="E318" s="180"/>
      <c r="F318" s="86"/>
      <c r="G318" s="86"/>
      <c r="H318" s="86"/>
      <c r="I318" s="86"/>
      <c r="J318" s="86"/>
      <c r="K318" s="86"/>
      <c r="L318" s="86"/>
      <c r="M318" s="86"/>
      <c r="N318" s="86"/>
      <c r="O318" s="86"/>
      <c r="P318" s="86"/>
      <c r="Q318" s="86"/>
      <c r="R318" s="86"/>
      <c r="S318" s="86"/>
      <c r="T318" s="86"/>
      <c r="U318" s="86"/>
      <c r="V318" s="86"/>
      <c r="W318" s="86"/>
      <c r="X318" s="86"/>
      <c r="Y318" s="86"/>
    </row>
    <row r="319" ht="28.5" customHeight="1">
      <c r="A319" s="86"/>
      <c r="B319" s="86"/>
      <c r="C319" s="86"/>
      <c r="D319" s="86"/>
      <c r="E319" s="180"/>
      <c r="F319" s="86"/>
      <c r="G319" s="86"/>
      <c r="H319" s="86"/>
      <c r="I319" s="86"/>
      <c r="J319" s="86"/>
      <c r="K319" s="86"/>
      <c r="L319" s="86"/>
      <c r="M319" s="86"/>
      <c r="N319" s="86"/>
      <c r="O319" s="86"/>
      <c r="P319" s="86"/>
      <c r="Q319" s="86"/>
      <c r="R319" s="86"/>
      <c r="S319" s="86"/>
      <c r="T319" s="86"/>
      <c r="U319" s="86"/>
      <c r="V319" s="86"/>
      <c r="W319" s="86"/>
      <c r="X319" s="86"/>
      <c r="Y319" s="86"/>
    </row>
    <row r="320" ht="28.5" customHeight="1">
      <c r="A320" s="86"/>
      <c r="B320" s="86"/>
      <c r="C320" s="86"/>
      <c r="D320" s="86"/>
      <c r="E320" s="180"/>
      <c r="F320" s="86"/>
      <c r="G320" s="86"/>
      <c r="H320" s="86"/>
      <c r="I320" s="86"/>
      <c r="J320" s="86"/>
      <c r="K320" s="86"/>
      <c r="L320" s="86"/>
      <c r="M320" s="86"/>
      <c r="N320" s="86"/>
      <c r="O320" s="86"/>
      <c r="P320" s="86"/>
      <c r="Q320" s="86"/>
      <c r="R320" s="86"/>
      <c r="S320" s="86"/>
      <c r="T320" s="86"/>
      <c r="U320" s="86"/>
      <c r="V320" s="86"/>
      <c r="W320" s="86"/>
      <c r="X320" s="86"/>
      <c r="Y320" s="86"/>
    </row>
    <row r="321" ht="28.5" customHeight="1">
      <c r="A321" s="86"/>
      <c r="B321" s="86"/>
      <c r="C321" s="86"/>
      <c r="D321" s="86"/>
      <c r="E321" s="180"/>
      <c r="F321" s="86"/>
      <c r="G321" s="86"/>
      <c r="H321" s="86"/>
      <c r="I321" s="86"/>
      <c r="J321" s="86"/>
      <c r="K321" s="86"/>
      <c r="L321" s="86"/>
      <c r="M321" s="86"/>
      <c r="N321" s="86"/>
      <c r="O321" s="86"/>
      <c r="P321" s="86"/>
      <c r="Q321" s="86"/>
      <c r="R321" s="86"/>
      <c r="S321" s="86"/>
      <c r="T321" s="86"/>
      <c r="U321" s="86"/>
      <c r="V321" s="86"/>
      <c r="W321" s="86"/>
      <c r="X321" s="86"/>
      <c r="Y321" s="86"/>
    </row>
    <row r="322" ht="28.5" customHeight="1">
      <c r="A322" s="86"/>
      <c r="B322" s="86"/>
      <c r="C322" s="86"/>
      <c r="D322" s="86"/>
      <c r="E322" s="180"/>
      <c r="F322" s="86"/>
      <c r="G322" s="86"/>
      <c r="H322" s="86"/>
      <c r="I322" s="86"/>
      <c r="J322" s="86"/>
      <c r="K322" s="86"/>
      <c r="L322" s="86"/>
      <c r="M322" s="86"/>
      <c r="N322" s="86"/>
      <c r="O322" s="86"/>
      <c r="P322" s="86"/>
      <c r="Q322" s="86"/>
      <c r="R322" s="86"/>
      <c r="S322" s="86"/>
      <c r="T322" s="86"/>
      <c r="U322" s="86"/>
      <c r="V322" s="86"/>
      <c r="W322" s="86"/>
      <c r="X322" s="86"/>
      <c r="Y322" s="86"/>
    </row>
    <row r="323" ht="28.5" customHeight="1">
      <c r="A323" s="86"/>
      <c r="B323" s="86"/>
      <c r="C323" s="86"/>
      <c r="D323" s="86"/>
      <c r="E323" s="180"/>
      <c r="F323" s="86"/>
      <c r="G323" s="86"/>
      <c r="H323" s="86"/>
      <c r="I323" s="86"/>
      <c r="J323" s="86"/>
      <c r="K323" s="86"/>
      <c r="L323" s="86"/>
      <c r="M323" s="86"/>
      <c r="N323" s="86"/>
      <c r="O323" s="86"/>
      <c r="P323" s="86"/>
      <c r="Q323" s="86"/>
      <c r="R323" s="86"/>
      <c r="S323" s="86"/>
      <c r="T323" s="86"/>
      <c r="U323" s="86"/>
      <c r="V323" s="86"/>
      <c r="W323" s="86"/>
      <c r="X323" s="86"/>
      <c r="Y323" s="86"/>
    </row>
    <row r="324" ht="28.5" customHeight="1">
      <c r="A324" s="86"/>
      <c r="B324" s="86"/>
      <c r="C324" s="86"/>
      <c r="D324" s="86"/>
      <c r="E324" s="180"/>
      <c r="F324" s="86"/>
      <c r="G324" s="86"/>
      <c r="H324" s="86"/>
      <c r="I324" s="86"/>
      <c r="J324" s="86"/>
      <c r="K324" s="86"/>
      <c r="L324" s="86"/>
      <c r="M324" s="86"/>
      <c r="N324" s="86"/>
      <c r="O324" s="86"/>
      <c r="P324" s="86"/>
      <c r="Q324" s="86"/>
      <c r="R324" s="86"/>
      <c r="S324" s="86"/>
      <c r="T324" s="86"/>
      <c r="U324" s="86"/>
      <c r="V324" s="86"/>
      <c r="W324" s="86"/>
      <c r="X324" s="86"/>
      <c r="Y324" s="86"/>
    </row>
    <row r="325" ht="28.5" customHeight="1">
      <c r="A325" s="86"/>
      <c r="B325" s="86"/>
      <c r="C325" s="86"/>
      <c r="D325" s="86"/>
      <c r="E325" s="180"/>
      <c r="F325" s="86"/>
      <c r="G325" s="86"/>
      <c r="H325" s="86"/>
      <c r="I325" s="86"/>
      <c r="J325" s="86"/>
      <c r="K325" s="86"/>
      <c r="L325" s="86"/>
      <c r="M325" s="86"/>
      <c r="N325" s="86"/>
      <c r="O325" s="86"/>
      <c r="P325" s="86"/>
      <c r="Q325" s="86"/>
      <c r="R325" s="86"/>
      <c r="S325" s="86"/>
      <c r="T325" s="86"/>
      <c r="U325" s="86"/>
      <c r="V325" s="86"/>
      <c r="W325" s="86"/>
      <c r="X325" s="86"/>
      <c r="Y325" s="86"/>
    </row>
    <row r="326" ht="28.5" customHeight="1">
      <c r="A326" s="86"/>
      <c r="B326" s="86"/>
      <c r="C326" s="86"/>
      <c r="D326" s="86"/>
      <c r="E326" s="180"/>
      <c r="F326" s="86"/>
      <c r="G326" s="86"/>
      <c r="H326" s="86"/>
      <c r="I326" s="86"/>
      <c r="J326" s="86"/>
      <c r="K326" s="86"/>
      <c r="L326" s="86"/>
      <c r="M326" s="86"/>
      <c r="N326" s="86"/>
      <c r="O326" s="86"/>
      <c r="P326" s="86"/>
      <c r="Q326" s="86"/>
      <c r="R326" s="86"/>
      <c r="S326" s="86"/>
      <c r="T326" s="86"/>
      <c r="U326" s="86"/>
      <c r="V326" s="86"/>
      <c r="W326" s="86"/>
      <c r="X326" s="86"/>
      <c r="Y326" s="86"/>
    </row>
    <row r="327" ht="28.5" customHeight="1">
      <c r="A327" s="86"/>
      <c r="B327" s="86"/>
      <c r="C327" s="86"/>
      <c r="D327" s="86"/>
      <c r="E327" s="180"/>
      <c r="F327" s="86"/>
      <c r="G327" s="86"/>
      <c r="H327" s="86"/>
      <c r="I327" s="86"/>
      <c r="J327" s="86"/>
      <c r="K327" s="86"/>
      <c r="L327" s="86"/>
      <c r="M327" s="86"/>
      <c r="N327" s="86"/>
      <c r="O327" s="86"/>
      <c r="P327" s="86"/>
      <c r="Q327" s="86"/>
      <c r="R327" s="86"/>
      <c r="S327" s="86"/>
      <c r="T327" s="86"/>
      <c r="U327" s="86"/>
      <c r="V327" s="86"/>
      <c r="W327" s="86"/>
      <c r="X327" s="86"/>
      <c r="Y327" s="86"/>
    </row>
    <row r="328" ht="28.5" customHeight="1">
      <c r="A328" s="86"/>
      <c r="B328" s="86"/>
      <c r="C328" s="86"/>
      <c r="D328" s="86"/>
      <c r="E328" s="180"/>
      <c r="F328" s="86"/>
      <c r="G328" s="86"/>
      <c r="H328" s="86"/>
      <c r="I328" s="86"/>
      <c r="J328" s="86"/>
      <c r="K328" s="86"/>
      <c r="L328" s="86"/>
      <c r="M328" s="86"/>
      <c r="N328" s="86"/>
      <c r="O328" s="86"/>
      <c r="P328" s="86"/>
      <c r="Q328" s="86"/>
      <c r="R328" s="86"/>
      <c r="S328" s="86"/>
      <c r="T328" s="86"/>
      <c r="U328" s="86"/>
      <c r="V328" s="86"/>
      <c r="W328" s="86"/>
      <c r="X328" s="86"/>
      <c r="Y328" s="86"/>
    </row>
    <row r="329" ht="28.5" customHeight="1">
      <c r="A329" s="86"/>
      <c r="B329" s="86"/>
      <c r="C329" s="86"/>
      <c r="D329" s="86"/>
      <c r="E329" s="180"/>
      <c r="F329" s="86"/>
      <c r="G329" s="86"/>
      <c r="H329" s="86"/>
      <c r="I329" s="86"/>
      <c r="J329" s="86"/>
      <c r="K329" s="86"/>
      <c r="L329" s="86"/>
      <c r="M329" s="86"/>
      <c r="N329" s="86"/>
      <c r="O329" s="86"/>
      <c r="P329" s="86"/>
      <c r="Q329" s="86"/>
      <c r="R329" s="86"/>
      <c r="S329" s="86"/>
      <c r="T329" s="86"/>
      <c r="U329" s="86"/>
      <c r="V329" s="86"/>
      <c r="W329" s="86"/>
      <c r="X329" s="86"/>
      <c r="Y329" s="86"/>
    </row>
    <row r="330" ht="28.5" customHeight="1">
      <c r="A330" s="86"/>
      <c r="B330" s="86"/>
      <c r="C330" s="86"/>
      <c r="D330" s="86"/>
      <c r="E330" s="180"/>
      <c r="F330" s="86"/>
      <c r="G330" s="86"/>
      <c r="H330" s="86"/>
      <c r="I330" s="86"/>
      <c r="J330" s="86"/>
      <c r="K330" s="86"/>
      <c r="L330" s="86"/>
      <c r="M330" s="86"/>
      <c r="N330" s="86"/>
      <c r="O330" s="86"/>
      <c r="P330" s="86"/>
      <c r="Q330" s="86"/>
      <c r="R330" s="86"/>
      <c r="S330" s="86"/>
      <c r="T330" s="86"/>
      <c r="U330" s="86"/>
      <c r="V330" s="86"/>
      <c r="W330" s="86"/>
      <c r="X330" s="86"/>
      <c r="Y330" s="86"/>
    </row>
    <row r="331" ht="28.5" customHeight="1">
      <c r="A331" s="86"/>
      <c r="B331" s="86"/>
      <c r="C331" s="86"/>
      <c r="D331" s="86"/>
      <c r="E331" s="180"/>
      <c r="F331" s="86"/>
      <c r="G331" s="86"/>
      <c r="H331" s="86"/>
      <c r="I331" s="86"/>
      <c r="J331" s="86"/>
      <c r="K331" s="86"/>
      <c r="L331" s="86"/>
      <c r="M331" s="86"/>
      <c r="N331" s="86"/>
      <c r="O331" s="86"/>
      <c r="P331" s="86"/>
      <c r="Q331" s="86"/>
      <c r="R331" s="86"/>
      <c r="S331" s="86"/>
      <c r="T331" s="86"/>
      <c r="U331" s="86"/>
      <c r="V331" s="86"/>
      <c r="W331" s="86"/>
      <c r="X331" s="86"/>
      <c r="Y331" s="86"/>
    </row>
    <row r="332" ht="28.5" customHeight="1">
      <c r="A332" s="86"/>
      <c r="B332" s="86"/>
      <c r="C332" s="86"/>
      <c r="D332" s="86"/>
      <c r="E332" s="180"/>
      <c r="F332" s="86"/>
      <c r="G332" s="86"/>
      <c r="H332" s="86"/>
      <c r="I332" s="86"/>
      <c r="J332" s="86"/>
      <c r="K332" s="86"/>
      <c r="L332" s="86"/>
      <c r="M332" s="86"/>
      <c r="N332" s="86"/>
      <c r="O332" s="86"/>
      <c r="P332" s="86"/>
      <c r="Q332" s="86"/>
      <c r="R332" s="86"/>
      <c r="S332" s="86"/>
      <c r="T332" s="86"/>
      <c r="U332" s="86"/>
      <c r="V332" s="86"/>
      <c r="W332" s="86"/>
      <c r="X332" s="86"/>
      <c r="Y332" s="86"/>
    </row>
    <row r="333" ht="28.5" customHeight="1">
      <c r="A333" s="86"/>
      <c r="B333" s="86"/>
      <c r="C333" s="86"/>
      <c r="D333" s="86"/>
      <c r="E333" s="180"/>
      <c r="F333" s="86"/>
      <c r="G333" s="86"/>
      <c r="H333" s="86"/>
      <c r="I333" s="86"/>
      <c r="J333" s="86"/>
      <c r="K333" s="86"/>
      <c r="L333" s="86"/>
      <c r="M333" s="86"/>
      <c r="N333" s="86"/>
      <c r="O333" s="86"/>
      <c r="P333" s="86"/>
      <c r="Q333" s="86"/>
      <c r="R333" s="86"/>
      <c r="S333" s="86"/>
      <c r="T333" s="86"/>
      <c r="U333" s="86"/>
      <c r="V333" s="86"/>
      <c r="W333" s="86"/>
      <c r="X333" s="86"/>
      <c r="Y333" s="86"/>
    </row>
    <row r="334" ht="28.5" customHeight="1">
      <c r="A334" s="86"/>
      <c r="B334" s="86"/>
      <c r="C334" s="86"/>
      <c r="D334" s="86"/>
      <c r="E334" s="180"/>
      <c r="F334" s="86"/>
      <c r="G334" s="86"/>
      <c r="H334" s="86"/>
      <c r="I334" s="86"/>
      <c r="J334" s="86"/>
      <c r="K334" s="86"/>
      <c r="L334" s="86"/>
      <c r="M334" s="86"/>
      <c r="N334" s="86"/>
      <c r="O334" s="86"/>
      <c r="P334" s="86"/>
      <c r="Q334" s="86"/>
      <c r="R334" s="86"/>
      <c r="S334" s="86"/>
      <c r="T334" s="86"/>
      <c r="U334" s="86"/>
      <c r="V334" s="86"/>
      <c r="W334" s="86"/>
      <c r="X334" s="86"/>
      <c r="Y334" s="86"/>
    </row>
    <row r="335" ht="28.5" customHeight="1">
      <c r="A335" s="86"/>
      <c r="B335" s="86"/>
      <c r="C335" s="86"/>
      <c r="D335" s="86"/>
      <c r="E335" s="180"/>
      <c r="F335" s="86"/>
      <c r="G335" s="86"/>
      <c r="H335" s="86"/>
      <c r="I335" s="86"/>
      <c r="J335" s="86"/>
      <c r="K335" s="86"/>
      <c r="L335" s="86"/>
      <c r="M335" s="86"/>
      <c r="N335" s="86"/>
      <c r="O335" s="86"/>
      <c r="P335" s="86"/>
      <c r="Q335" s="86"/>
      <c r="R335" s="86"/>
      <c r="S335" s="86"/>
      <c r="T335" s="86"/>
      <c r="U335" s="86"/>
      <c r="V335" s="86"/>
      <c r="W335" s="86"/>
      <c r="X335" s="86"/>
      <c r="Y335" s="86"/>
    </row>
    <row r="336" ht="28.5" customHeight="1">
      <c r="A336" s="86"/>
      <c r="B336" s="86"/>
      <c r="C336" s="86"/>
      <c r="D336" s="86"/>
      <c r="E336" s="180"/>
      <c r="F336" s="86"/>
      <c r="G336" s="86"/>
      <c r="H336" s="86"/>
      <c r="I336" s="86"/>
      <c r="J336" s="86"/>
      <c r="K336" s="86"/>
      <c r="L336" s="86"/>
      <c r="M336" s="86"/>
      <c r="N336" s="86"/>
      <c r="O336" s="86"/>
      <c r="P336" s="86"/>
      <c r="Q336" s="86"/>
      <c r="R336" s="86"/>
      <c r="S336" s="86"/>
      <c r="T336" s="86"/>
      <c r="U336" s="86"/>
      <c r="V336" s="86"/>
      <c r="W336" s="86"/>
      <c r="X336" s="86"/>
      <c r="Y336" s="86"/>
    </row>
    <row r="337" ht="28.5" customHeight="1">
      <c r="A337" s="86"/>
      <c r="B337" s="86"/>
      <c r="C337" s="86"/>
      <c r="D337" s="86"/>
      <c r="E337" s="180"/>
      <c r="F337" s="86"/>
      <c r="G337" s="86"/>
      <c r="H337" s="86"/>
      <c r="I337" s="86"/>
      <c r="J337" s="86"/>
      <c r="K337" s="86"/>
      <c r="L337" s="86"/>
      <c r="M337" s="86"/>
      <c r="N337" s="86"/>
      <c r="O337" s="86"/>
      <c r="P337" s="86"/>
      <c r="Q337" s="86"/>
      <c r="R337" s="86"/>
      <c r="S337" s="86"/>
      <c r="T337" s="86"/>
      <c r="U337" s="86"/>
      <c r="V337" s="86"/>
      <c r="W337" s="86"/>
      <c r="X337" s="86"/>
      <c r="Y337" s="86"/>
    </row>
    <row r="338" ht="28.5" customHeight="1">
      <c r="A338" s="86"/>
      <c r="B338" s="86"/>
      <c r="C338" s="86"/>
      <c r="D338" s="86"/>
      <c r="E338" s="180"/>
      <c r="F338" s="86"/>
      <c r="G338" s="86"/>
      <c r="H338" s="86"/>
      <c r="I338" s="86"/>
      <c r="J338" s="86"/>
      <c r="K338" s="86"/>
      <c r="L338" s="86"/>
      <c r="M338" s="86"/>
      <c r="N338" s="86"/>
      <c r="O338" s="86"/>
      <c r="P338" s="86"/>
      <c r="Q338" s="86"/>
      <c r="R338" s="86"/>
      <c r="S338" s="86"/>
      <c r="T338" s="86"/>
      <c r="U338" s="86"/>
      <c r="V338" s="86"/>
      <c r="W338" s="86"/>
      <c r="X338" s="86"/>
      <c r="Y338" s="86"/>
    </row>
    <row r="339" ht="28.5" customHeight="1">
      <c r="A339" s="86"/>
      <c r="B339" s="86"/>
      <c r="C339" s="86"/>
      <c r="D339" s="86"/>
      <c r="E339" s="180"/>
      <c r="F339" s="86"/>
      <c r="G339" s="86"/>
      <c r="H339" s="86"/>
      <c r="I339" s="86"/>
      <c r="J339" s="86"/>
      <c r="K339" s="86"/>
      <c r="L339" s="86"/>
      <c r="M339" s="86"/>
      <c r="N339" s="86"/>
      <c r="O339" s="86"/>
      <c r="P339" s="86"/>
      <c r="Q339" s="86"/>
      <c r="R339" s="86"/>
      <c r="S339" s="86"/>
      <c r="T339" s="86"/>
      <c r="U339" s="86"/>
      <c r="V339" s="86"/>
      <c r="W339" s="86"/>
      <c r="X339" s="86"/>
      <c r="Y339" s="86"/>
    </row>
    <row r="340" ht="28.5" customHeight="1">
      <c r="A340" s="86"/>
      <c r="B340" s="86"/>
      <c r="C340" s="86"/>
      <c r="D340" s="86"/>
      <c r="E340" s="180"/>
      <c r="F340" s="86"/>
      <c r="G340" s="86"/>
      <c r="H340" s="86"/>
      <c r="I340" s="86"/>
      <c r="J340" s="86"/>
      <c r="K340" s="86"/>
      <c r="L340" s="86"/>
      <c r="M340" s="86"/>
      <c r="N340" s="86"/>
      <c r="O340" s="86"/>
      <c r="P340" s="86"/>
      <c r="Q340" s="86"/>
      <c r="R340" s="86"/>
      <c r="S340" s="86"/>
      <c r="T340" s="86"/>
      <c r="U340" s="86"/>
      <c r="V340" s="86"/>
      <c r="W340" s="86"/>
      <c r="X340" s="86"/>
      <c r="Y340" s="86"/>
    </row>
    <row r="341" ht="28.5" customHeight="1">
      <c r="A341" s="86"/>
      <c r="B341" s="86"/>
      <c r="C341" s="86"/>
      <c r="D341" s="86"/>
      <c r="E341" s="180"/>
      <c r="F341" s="86"/>
      <c r="G341" s="86"/>
      <c r="H341" s="86"/>
      <c r="I341" s="86"/>
      <c r="J341" s="86"/>
      <c r="K341" s="86"/>
      <c r="L341" s="86"/>
      <c r="M341" s="86"/>
      <c r="N341" s="86"/>
      <c r="O341" s="86"/>
      <c r="P341" s="86"/>
      <c r="Q341" s="86"/>
      <c r="R341" s="86"/>
      <c r="S341" s="86"/>
      <c r="T341" s="86"/>
      <c r="U341" s="86"/>
      <c r="V341" s="86"/>
      <c r="W341" s="86"/>
      <c r="X341" s="86"/>
      <c r="Y341" s="86"/>
    </row>
    <row r="342" ht="28.5" customHeight="1">
      <c r="A342" s="86"/>
      <c r="B342" s="86"/>
      <c r="C342" s="86"/>
      <c r="D342" s="86"/>
      <c r="E342" s="180"/>
      <c r="F342" s="86"/>
      <c r="G342" s="86"/>
      <c r="H342" s="86"/>
      <c r="I342" s="86"/>
      <c r="J342" s="86"/>
      <c r="K342" s="86"/>
      <c r="L342" s="86"/>
      <c r="M342" s="86"/>
      <c r="N342" s="86"/>
      <c r="O342" s="86"/>
      <c r="P342" s="86"/>
      <c r="Q342" s="86"/>
      <c r="R342" s="86"/>
      <c r="S342" s="86"/>
      <c r="T342" s="86"/>
      <c r="U342" s="86"/>
      <c r="V342" s="86"/>
      <c r="W342" s="86"/>
      <c r="X342" s="86"/>
      <c r="Y342" s="86"/>
    </row>
    <row r="343" ht="28.5" customHeight="1">
      <c r="A343" s="86"/>
      <c r="B343" s="86"/>
      <c r="C343" s="86"/>
      <c r="D343" s="86"/>
      <c r="E343" s="180"/>
      <c r="F343" s="86"/>
      <c r="G343" s="86"/>
      <c r="H343" s="86"/>
      <c r="I343" s="86"/>
      <c r="J343" s="86"/>
      <c r="K343" s="86"/>
      <c r="L343" s="86"/>
      <c r="M343" s="86"/>
      <c r="N343" s="86"/>
      <c r="O343" s="86"/>
      <c r="P343" s="86"/>
      <c r="Q343" s="86"/>
      <c r="R343" s="86"/>
      <c r="S343" s="86"/>
      <c r="T343" s="86"/>
      <c r="U343" s="86"/>
      <c r="V343" s="86"/>
      <c r="W343" s="86"/>
      <c r="X343" s="86"/>
      <c r="Y343" s="86"/>
    </row>
    <row r="344" ht="28.5" customHeight="1">
      <c r="A344" s="86"/>
      <c r="B344" s="86"/>
      <c r="C344" s="86"/>
      <c r="D344" s="86"/>
      <c r="E344" s="180"/>
      <c r="F344" s="86"/>
      <c r="G344" s="86"/>
      <c r="H344" s="86"/>
      <c r="I344" s="86"/>
      <c r="J344" s="86"/>
      <c r="K344" s="86"/>
      <c r="L344" s="86"/>
      <c r="M344" s="86"/>
      <c r="N344" s="86"/>
      <c r="O344" s="86"/>
      <c r="P344" s="86"/>
      <c r="Q344" s="86"/>
      <c r="R344" s="86"/>
      <c r="S344" s="86"/>
      <c r="T344" s="86"/>
      <c r="U344" s="86"/>
      <c r="V344" s="86"/>
      <c r="W344" s="86"/>
      <c r="X344" s="86"/>
      <c r="Y344" s="86"/>
    </row>
    <row r="345" ht="28.5" customHeight="1">
      <c r="A345" s="86"/>
      <c r="B345" s="86"/>
      <c r="C345" s="86"/>
      <c r="D345" s="86"/>
      <c r="E345" s="180"/>
      <c r="F345" s="86"/>
      <c r="G345" s="86"/>
      <c r="H345" s="86"/>
      <c r="I345" s="86"/>
      <c r="J345" s="86"/>
      <c r="K345" s="86"/>
      <c r="L345" s="86"/>
      <c r="M345" s="86"/>
      <c r="N345" s="86"/>
      <c r="O345" s="86"/>
      <c r="P345" s="86"/>
      <c r="Q345" s="86"/>
      <c r="R345" s="86"/>
      <c r="S345" s="86"/>
      <c r="T345" s="86"/>
      <c r="U345" s="86"/>
      <c r="V345" s="86"/>
      <c r="W345" s="86"/>
      <c r="X345" s="86"/>
      <c r="Y345" s="86"/>
    </row>
    <row r="346" ht="28.5" customHeight="1">
      <c r="A346" s="86"/>
      <c r="B346" s="86"/>
      <c r="C346" s="86"/>
      <c r="D346" s="86"/>
      <c r="E346" s="180"/>
      <c r="F346" s="86"/>
      <c r="G346" s="86"/>
      <c r="H346" s="86"/>
      <c r="I346" s="86"/>
      <c r="J346" s="86"/>
      <c r="K346" s="86"/>
      <c r="L346" s="86"/>
      <c r="M346" s="86"/>
      <c r="N346" s="86"/>
      <c r="O346" s="86"/>
      <c r="P346" s="86"/>
      <c r="Q346" s="86"/>
      <c r="R346" s="86"/>
      <c r="S346" s="86"/>
      <c r="T346" s="86"/>
      <c r="U346" s="86"/>
      <c r="V346" s="86"/>
      <c r="W346" s="86"/>
      <c r="X346" s="86"/>
      <c r="Y346" s="86"/>
    </row>
    <row r="347" ht="28.5" customHeight="1">
      <c r="A347" s="86"/>
      <c r="B347" s="86"/>
      <c r="C347" s="86"/>
      <c r="D347" s="86"/>
      <c r="E347" s="180"/>
      <c r="F347" s="86"/>
      <c r="G347" s="86"/>
      <c r="H347" s="86"/>
      <c r="I347" s="86"/>
      <c r="J347" s="86"/>
      <c r="K347" s="86"/>
      <c r="L347" s="86"/>
      <c r="M347" s="86"/>
      <c r="N347" s="86"/>
      <c r="O347" s="86"/>
      <c r="P347" s="86"/>
      <c r="Q347" s="86"/>
      <c r="R347" s="86"/>
      <c r="S347" s="86"/>
      <c r="T347" s="86"/>
      <c r="U347" s="86"/>
      <c r="V347" s="86"/>
      <c r="W347" s="86"/>
      <c r="X347" s="86"/>
      <c r="Y347" s="86"/>
    </row>
    <row r="348" ht="28.5" customHeight="1">
      <c r="A348" s="86"/>
      <c r="B348" s="86"/>
      <c r="C348" s="86"/>
      <c r="D348" s="86"/>
      <c r="E348" s="180"/>
      <c r="F348" s="86"/>
      <c r="G348" s="86"/>
      <c r="H348" s="86"/>
      <c r="I348" s="86"/>
      <c r="J348" s="86"/>
      <c r="K348" s="86"/>
      <c r="L348" s="86"/>
      <c r="M348" s="86"/>
      <c r="N348" s="86"/>
      <c r="O348" s="86"/>
      <c r="P348" s="86"/>
      <c r="Q348" s="86"/>
      <c r="R348" s="86"/>
      <c r="S348" s="86"/>
      <c r="T348" s="86"/>
      <c r="U348" s="86"/>
      <c r="V348" s="86"/>
      <c r="W348" s="86"/>
      <c r="X348" s="86"/>
      <c r="Y348" s="86"/>
    </row>
    <row r="349" ht="28.5" customHeight="1">
      <c r="A349" s="86"/>
      <c r="B349" s="86"/>
      <c r="C349" s="86"/>
      <c r="D349" s="86"/>
      <c r="E349" s="180"/>
      <c r="F349" s="86"/>
      <c r="G349" s="86"/>
      <c r="H349" s="86"/>
      <c r="I349" s="86"/>
      <c r="J349" s="86"/>
      <c r="K349" s="86"/>
      <c r="L349" s="86"/>
      <c r="M349" s="86"/>
      <c r="N349" s="86"/>
      <c r="O349" s="86"/>
      <c r="P349" s="86"/>
      <c r="Q349" s="86"/>
      <c r="R349" s="86"/>
      <c r="S349" s="86"/>
      <c r="T349" s="86"/>
      <c r="U349" s="86"/>
      <c r="V349" s="86"/>
      <c r="W349" s="86"/>
      <c r="X349" s="86"/>
      <c r="Y349" s="86"/>
    </row>
    <row r="350" ht="28.5" customHeight="1">
      <c r="A350" s="86"/>
      <c r="B350" s="86"/>
      <c r="C350" s="86"/>
      <c r="D350" s="86"/>
      <c r="E350" s="180"/>
      <c r="F350" s="86"/>
      <c r="G350" s="86"/>
      <c r="H350" s="86"/>
      <c r="I350" s="86"/>
      <c r="J350" s="86"/>
      <c r="K350" s="86"/>
      <c r="L350" s="86"/>
      <c r="M350" s="86"/>
      <c r="N350" s="86"/>
      <c r="O350" s="86"/>
      <c r="P350" s="86"/>
      <c r="Q350" s="86"/>
      <c r="R350" s="86"/>
      <c r="S350" s="86"/>
      <c r="T350" s="86"/>
      <c r="U350" s="86"/>
      <c r="V350" s="86"/>
      <c r="W350" s="86"/>
      <c r="X350" s="86"/>
      <c r="Y350" s="86"/>
    </row>
    <row r="351" ht="28.5" customHeight="1">
      <c r="A351" s="86"/>
      <c r="B351" s="86"/>
      <c r="C351" s="86"/>
      <c r="D351" s="86"/>
      <c r="E351" s="180"/>
      <c r="F351" s="86"/>
      <c r="G351" s="86"/>
      <c r="H351" s="86"/>
      <c r="I351" s="86"/>
      <c r="J351" s="86"/>
      <c r="K351" s="86"/>
      <c r="L351" s="86"/>
      <c r="M351" s="86"/>
      <c r="N351" s="86"/>
      <c r="O351" s="86"/>
      <c r="P351" s="86"/>
      <c r="Q351" s="86"/>
      <c r="R351" s="86"/>
      <c r="S351" s="86"/>
      <c r="T351" s="86"/>
      <c r="U351" s="86"/>
      <c r="V351" s="86"/>
      <c r="W351" s="86"/>
      <c r="X351" s="86"/>
      <c r="Y351" s="86"/>
    </row>
    <row r="352" ht="28.5" customHeight="1">
      <c r="A352" s="86"/>
      <c r="B352" s="86"/>
      <c r="C352" s="86"/>
      <c r="D352" s="86"/>
      <c r="E352" s="180"/>
      <c r="F352" s="86"/>
      <c r="G352" s="86"/>
      <c r="H352" s="86"/>
      <c r="I352" s="86"/>
      <c r="J352" s="86"/>
      <c r="K352" s="86"/>
      <c r="L352" s="86"/>
      <c r="M352" s="86"/>
      <c r="N352" s="86"/>
      <c r="O352" s="86"/>
      <c r="P352" s="86"/>
      <c r="Q352" s="86"/>
      <c r="R352" s="86"/>
      <c r="S352" s="86"/>
      <c r="T352" s="86"/>
      <c r="U352" s="86"/>
      <c r="V352" s="86"/>
      <c r="W352" s="86"/>
      <c r="X352" s="86"/>
      <c r="Y352" s="86"/>
    </row>
    <row r="353" ht="28.5" customHeight="1">
      <c r="A353" s="86"/>
      <c r="B353" s="86"/>
      <c r="C353" s="86"/>
      <c r="D353" s="86"/>
      <c r="E353" s="180"/>
      <c r="F353" s="86"/>
      <c r="G353" s="86"/>
      <c r="H353" s="86"/>
      <c r="I353" s="86"/>
      <c r="J353" s="86"/>
      <c r="K353" s="86"/>
      <c r="L353" s="86"/>
      <c r="M353" s="86"/>
      <c r="N353" s="86"/>
      <c r="O353" s="86"/>
      <c r="P353" s="86"/>
      <c r="Q353" s="86"/>
      <c r="R353" s="86"/>
      <c r="S353" s="86"/>
      <c r="T353" s="86"/>
      <c r="U353" s="86"/>
      <c r="V353" s="86"/>
      <c r="W353" s="86"/>
      <c r="X353" s="86"/>
      <c r="Y353" s="86"/>
    </row>
    <row r="354" ht="28.5" customHeight="1">
      <c r="A354" s="86"/>
      <c r="B354" s="86"/>
      <c r="C354" s="86"/>
      <c r="D354" s="86"/>
      <c r="E354" s="180"/>
      <c r="F354" s="86"/>
      <c r="G354" s="86"/>
      <c r="H354" s="86"/>
      <c r="I354" s="86"/>
      <c r="J354" s="86"/>
      <c r="K354" s="86"/>
      <c r="L354" s="86"/>
      <c r="M354" s="86"/>
      <c r="N354" s="86"/>
      <c r="O354" s="86"/>
      <c r="P354" s="86"/>
      <c r="Q354" s="86"/>
      <c r="R354" s="86"/>
      <c r="S354" s="86"/>
      <c r="T354" s="86"/>
      <c r="U354" s="86"/>
      <c r="V354" s="86"/>
      <c r="W354" s="86"/>
      <c r="X354" s="86"/>
      <c r="Y354" s="86"/>
    </row>
    <row r="355" ht="28.5" customHeight="1">
      <c r="A355" s="86"/>
      <c r="B355" s="86"/>
      <c r="C355" s="86"/>
      <c r="D355" s="86"/>
      <c r="E355" s="180"/>
      <c r="F355" s="86"/>
      <c r="G355" s="86"/>
      <c r="H355" s="86"/>
      <c r="I355" s="86"/>
      <c r="J355" s="86"/>
      <c r="K355" s="86"/>
      <c r="L355" s="86"/>
      <c r="M355" s="86"/>
      <c r="N355" s="86"/>
      <c r="O355" s="86"/>
      <c r="P355" s="86"/>
      <c r="Q355" s="86"/>
      <c r="R355" s="86"/>
      <c r="S355" s="86"/>
      <c r="T355" s="86"/>
      <c r="U355" s="86"/>
      <c r="V355" s="86"/>
      <c r="W355" s="86"/>
      <c r="X355" s="86"/>
      <c r="Y355" s="86"/>
    </row>
    <row r="356" ht="28.5" customHeight="1">
      <c r="A356" s="86"/>
      <c r="B356" s="86"/>
      <c r="C356" s="86"/>
      <c r="D356" s="86"/>
      <c r="E356" s="180"/>
      <c r="F356" s="86"/>
      <c r="G356" s="86"/>
      <c r="H356" s="86"/>
      <c r="I356" s="86"/>
      <c r="J356" s="86"/>
      <c r="K356" s="86"/>
      <c r="L356" s="86"/>
      <c r="M356" s="86"/>
      <c r="N356" s="86"/>
      <c r="O356" s="86"/>
      <c r="P356" s="86"/>
      <c r="Q356" s="86"/>
      <c r="R356" s="86"/>
      <c r="S356" s="86"/>
      <c r="T356" s="86"/>
      <c r="U356" s="86"/>
      <c r="V356" s="86"/>
      <c r="W356" s="86"/>
      <c r="X356" s="86"/>
      <c r="Y356" s="86"/>
    </row>
    <row r="357" ht="28.5" customHeight="1">
      <c r="A357" s="86"/>
      <c r="B357" s="86"/>
      <c r="C357" s="86"/>
      <c r="D357" s="86"/>
      <c r="E357" s="180"/>
      <c r="F357" s="86"/>
      <c r="G357" s="86"/>
      <c r="H357" s="86"/>
      <c r="I357" s="86"/>
      <c r="J357" s="86"/>
      <c r="K357" s="86"/>
      <c r="L357" s="86"/>
      <c r="M357" s="86"/>
      <c r="N357" s="86"/>
      <c r="O357" s="86"/>
      <c r="P357" s="86"/>
      <c r="Q357" s="86"/>
      <c r="R357" s="86"/>
      <c r="S357" s="86"/>
      <c r="T357" s="86"/>
      <c r="U357" s="86"/>
      <c r="V357" s="86"/>
      <c r="W357" s="86"/>
      <c r="X357" s="86"/>
      <c r="Y357" s="86"/>
    </row>
    <row r="358" ht="28.5" customHeight="1">
      <c r="A358" s="86"/>
      <c r="B358" s="86"/>
      <c r="C358" s="86"/>
      <c r="D358" s="86"/>
      <c r="E358" s="180"/>
      <c r="F358" s="86"/>
      <c r="G358" s="86"/>
      <c r="H358" s="86"/>
      <c r="I358" s="86"/>
      <c r="J358" s="86"/>
      <c r="K358" s="86"/>
      <c r="L358" s="86"/>
      <c r="M358" s="86"/>
      <c r="N358" s="86"/>
      <c r="O358" s="86"/>
      <c r="P358" s="86"/>
      <c r="Q358" s="86"/>
      <c r="R358" s="86"/>
      <c r="S358" s="86"/>
      <c r="T358" s="86"/>
      <c r="U358" s="86"/>
      <c r="V358" s="86"/>
      <c r="W358" s="86"/>
      <c r="X358" s="86"/>
      <c r="Y358" s="86"/>
    </row>
    <row r="359" ht="28.5" customHeight="1">
      <c r="A359" s="86"/>
      <c r="B359" s="86"/>
      <c r="C359" s="86"/>
      <c r="D359" s="86"/>
      <c r="E359" s="180"/>
      <c r="F359" s="86"/>
      <c r="G359" s="86"/>
      <c r="H359" s="86"/>
      <c r="I359" s="86"/>
      <c r="J359" s="86"/>
      <c r="K359" s="86"/>
      <c r="L359" s="86"/>
      <c r="M359" s="86"/>
      <c r="N359" s="86"/>
      <c r="O359" s="86"/>
      <c r="P359" s="86"/>
      <c r="Q359" s="86"/>
      <c r="R359" s="86"/>
      <c r="S359" s="86"/>
      <c r="T359" s="86"/>
      <c r="U359" s="86"/>
      <c r="V359" s="86"/>
      <c r="W359" s="86"/>
      <c r="X359" s="86"/>
      <c r="Y359" s="86"/>
    </row>
    <row r="360" ht="28.5" customHeight="1">
      <c r="A360" s="86"/>
      <c r="B360" s="86"/>
      <c r="C360" s="86"/>
      <c r="D360" s="86"/>
      <c r="E360" s="180"/>
      <c r="F360" s="86"/>
      <c r="G360" s="86"/>
      <c r="H360" s="86"/>
      <c r="I360" s="86"/>
      <c r="J360" s="86"/>
      <c r="K360" s="86"/>
      <c r="L360" s="86"/>
      <c r="M360" s="86"/>
      <c r="N360" s="86"/>
      <c r="O360" s="86"/>
      <c r="P360" s="86"/>
      <c r="Q360" s="86"/>
      <c r="R360" s="86"/>
      <c r="S360" s="86"/>
      <c r="T360" s="86"/>
      <c r="U360" s="86"/>
      <c r="V360" s="86"/>
      <c r="W360" s="86"/>
      <c r="X360" s="86"/>
      <c r="Y360" s="86"/>
    </row>
    <row r="361" ht="28.5" customHeight="1">
      <c r="A361" s="86"/>
      <c r="B361" s="86"/>
      <c r="C361" s="86"/>
      <c r="D361" s="86"/>
      <c r="E361" s="180"/>
      <c r="F361" s="86"/>
      <c r="G361" s="86"/>
      <c r="H361" s="86"/>
      <c r="I361" s="86"/>
      <c r="J361" s="86"/>
      <c r="K361" s="86"/>
      <c r="L361" s="86"/>
      <c r="M361" s="86"/>
      <c r="N361" s="86"/>
      <c r="O361" s="86"/>
      <c r="P361" s="86"/>
      <c r="Q361" s="86"/>
      <c r="R361" s="86"/>
      <c r="S361" s="86"/>
      <c r="T361" s="86"/>
      <c r="U361" s="86"/>
      <c r="V361" s="86"/>
      <c r="W361" s="86"/>
      <c r="X361" s="86"/>
      <c r="Y361" s="86"/>
    </row>
    <row r="362" ht="28.5" customHeight="1">
      <c r="A362" s="86"/>
      <c r="B362" s="86"/>
      <c r="C362" s="86"/>
      <c r="D362" s="86"/>
      <c r="E362" s="180"/>
      <c r="F362" s="86"/>
      <c r="G362" s="86"/>
      <c r="H362" s="86"/>
      <c r="I362" s="86"/>
      <c r="J362" s="86"/>
      <c r="K362" s="86"/>
      <c r="L362" s="86"/>
      <c r="M362" s="86"/>
      <c r="N362" s="86"/>
      <c r="O362" s="86"/>
      <c r="P362" s="86"/>
      <c r="Q362" s="86"/>
      <c r="R362" s="86"/>
      <c r="S362" s="86"/>
      <c r="T362" s="86"/>
      <c r="U362" s="86"/>
      <c r="V362" s="86"/>
      <c r="W362" s="86"/>
      <c r="X362" s="86"/>
      <c r="Y362" s="86"/>
    </row>
    <row r="363" ht="28.5" customHeight="1">
      <c r="A363" s="86"/>
      <c r="B363" s="86"/>
      <c r="C363" s="86"/>
      <c r="D363" s="86"/>
      <c r="E363" s="180"/>
      <c r="F363" s="86"/>
      <c r="G363" s="86"/>
      <c r="H363" s="86"/>
      <c r="I363" s="86"/>
      <c r="J363" s="86"/>
      <c r="K363" s="86"/>
      <c r="L363" s="86"/>
      <c r="M363" s="86"/>
      <c r="N363" s="86"/>
      <c r="O363" s="86"/>
      <c r="P363" s="86"/>
      <c r="Q363" s="86"/>
      <c r="R363" s="86"/>
      <c r="S363" s="86"/>
      <c r="T363" s="86"/>
      <c r="U363" s="86"/>
      <c r="V363" s="86"/>
      <c r="W363" s="86"/>
      <c r="X363" s="86"/>
      <c r="Y363" s="86"/>
    </row>
    <row r="364" ht="28.5" customHeight="1">
      <c r="A364" s="86"/>
      <c r="B364" s="86"/>
      <c r="C364" s="86"/>
      <c r="D364" s="86"/>
      <c r="E364" s="180"/>
      <c r="F364" s="86"/>
      <c r="G364" s="86"/>
      <c r="H364" s="86"/>
      <c r="I364" s="86"/>
      <c r="J364" s="86"/>
      <c r="K364" s="86"/>
      <c r="L364" s="86"/>
      <c r="M364" s="86"/>
      <c r="N364" s="86"/>
      <c r="O364" s="86"/>
      <c r="P364" s="86"/>
      <c r="Q364" s="86"/>
      <c r="R364" s="86"/>
      <c r="S364" s="86"/>
      <c r="T364" s="86"/>
      <c r="U364" s="86"/>
      <c r="V364" s="86"/>
      <c r="W364" s="86"/>
      <c r="X364" s="86"/>
      <c r="Y364" s="86"/>
    </row>
    <row r="365" ht="28.5" customHeight="1">
      <c r="A365" s="86"/>
      <c r="B365" s="86"/>
      <c r="C365" s="86"/>
      <c r="D365" s="86"/>
      <c r="E365" s="180"/>
      <c r="F365" s="86"/>
      <c r="G365" s="86"/>
      <c r="H365" s="86"/>
      <c r="I365" s="86"/>
      <c r="J365" s="86"/>
      <c r="K365" s="86"/>
      <c r="L365" s="86"/>
      <c r="M365" s="86"/>
      <c r="N365" s="86"/>
      <c r="O365" s="86"/>
      <c r="P365" s="86"/>
      <c r="Q365" s="86"/>
      <c r="R365" s="86"/>
      <c r="S365" s="86"/>
      <c r="T365" s="86"/>
      <c r="U365" s="86"/>
      <c r="V365" s="86"/>
      <c r="W365" s="86"/>
      <c r="X365" s="86"/>
      <c r="Y365" s="86"/>
    </row>
    <row r="366" ht="28.5" customHeight="1">
      <c r="A366" s="86"/>
      <c r="B366" s="86"/>
      <c r="C366" s="86"/>
      <c r="D366" s="86"/>
      <c r="E366" s="180"/>
      <c r="F366" s="86"/>
      <c r="G366" s="86"/>
      <c r="H366" s="86"/>
      <c r="I366" s="86"/>
      <c r="J366" s="86"/>
      <c r="K366" s="86"/>
      <c r="L366" s="86"/>
      <c r="M366" s="86"/>
      <c r="N366" s="86"/>
      <c r="O366" s="86"/>
      <c r="P366" s="86"/>
      <c r="Q366" s="86"/>
      <c r="R366" s="86"/>
      <c r="S366" s="86"/>
      <c r="T366" s="86"/>
      <c r="U366" s="86"/>
      <c r="V366" s="86"/>
      <c r="W366" s="86"/>
      <c r="X366" s="86"/>
      <c r="Y366" s="86"/>
    </row>
    <row r="367" ht="28.5" customHeight="1">
      <c r="A367" s="86"/>
      <c r="B367" s="86"/>
      <c r="C367" s="86"/>
      <c r="D367" s="86"/>
      <c r="E367" s="180"/>
      <c r="F367" s="86"/>
      <c r="G367" s="86"/>
      <c r="H367" s="86"/>
      <c r="I367" s="86"/>
      <c r="J367" s="86"/>
      <c r="K367" s="86"/>
      <c r="L367" s="86"/>
      <c r="M367" s="86"/>
      <c r="N367" s="86"/>
      <c r="O367" s="86"/>
      <c r="P367" s="86"/>
      <c r="Q367" s="86"/>
      <c r="R367" s="86"/>
      <c r="S367" s="86"/>
      <c r="T367" s="86"/>
      <c r="U367" s="86"/>
      <c r="V367" s="86"/>
      <c r="W367" s="86"/>
      <c r="X367" s="86"/>
      <c r="Y367" s="86"/>
    </row>
    <row r="368" ht="28.5" customHeight="1">
      <c r="A368" s="86"/>
      <c r="B368" s="86"/>
      <c r="C368" s="86"/>
      <c r="D368" s="86"/>
      <c r="E368" s="180"/>
      <c r="F368" s="86"/>
      <c r="G368" s="86"/>
      <c r="H368" s="86"/>
      <c r="I368" s="86"/>
      <c r="J368" s="86"/>
      <c r="K368" s="86"/>
      <c r="L368" s="86"/>
      <c r="M368" s="86"/>
      <c r="N368" s="86"/>
      <c r="O368" s="86"/>
      <c r="P368" s="86"/>
      <c r="Q368" s="86"/>
      <c r="R368" s="86"/>
      <c r="S368" s="86"/>
      <c r="T368" s="86"/>
      <c r="U368" s="86"/>
      <c r="V368" s="86"/>
      <c r="W368" s="86"/>
      <c r="X368" s="86"/>
      <c r="Y368" s="86"/>
    </row>
    <row r="369" ht="28.5" customHeight="1">
      <c r="A369" s="86"/>
      <c r="B369" s="86"/>
      <c r="C369" s="86"/>
      <c r="D369" s="86"/>
      <c r="E369" s="180"/>
      <c r="F369" s="86"/>
      <c r="G369" s="86"/>
      <c r="H369" s="86"/>
      <c r="I369" s="86"/>
      <c r="J369" s="86"/>
      <c r="K369" s="86"/>
      <c r="L369" s="86"/>
      <c r="M369" s="86"/>
      <c r="N369" s="86"/>
      <c r="O369" s="86"/>
      <c r="P369" s="86"/>
      <c r="Q369" s="86"/>
      <c r="R369" s="86"/>
      <c r="S369" s="86"/>
      <c r="T369" s="86"/>
      <c r="U369" s="86"/>
      <c r="V369" s="86"/>
      <c r="W369" s="86"/>
      <c r="X369" s="86"/>
      <c r="Y369" s="86"/>
    </row>
    <row r="370" ht="28.5" customHeight="1">
      <c r="A370" s="86"/>
      <c r="B370" s="86"/>
      <c r="C370" s="86"/>
      <c r="D370" s="86"/>
      <c r="E370" s="180"/>
      <c r="F370" s="86"/>
      <c r="G370" s="86"/>
      <c r="H370" s="86"/>
      <c r="I370" s="86"/>
      <c r="J370" s="86"/>
      <c r="K370" s="86"/>
      <c r="L370" s="86"/>
      <c r="M370" s="86"/>
      <c r="N370" s="86"/>
      <c r="O370" s="86"/>
      <c r="P370" s="86"/>
      <c r="Q370" s="86"/>
      <c r="R370" s="86"/>
      <c r="S370" s="86"/>
      <c r="T370" s="86"/>
      <c r="U370" s="86"/>
      <c r="V370" s="86"/>
      <c r="W370" s="86"/>
      <c r="X370" s="86"/>
      <c r="Y370" s="86"/>
    </row>
    <row r="371" ht="28.5" customHeight="1">
      <c r="A371" s="86"/>
      <c r="B371" s="86"/>
      <c r="C371" s="86"/>
      <c r="D371" s="86"/>
      <c r="E371" s="180"/>
      <c r="F371" s="86"/>
      <c r="G371" s="86"/>
      <c r="H371" s="86"/>
      <c r="I371" s="86"/>
      <c r="J371" s="86"/>
      <c r="K371" s="86"/>
      <c r="L371" s="86"/>
      <c r="M371" s="86"/>
      <c r="N371" s="86"/>
      <c r="O371" s="86"/>
      <c r="P371" s="86"/>
      <c r="Q371" s="86"/>
      <c r="R371" s="86"/>
      <c r="S371" s="86"/>
      <c r="T371" s="86"/>
      <c r="U371" s="86"/>
      <c r="V371" s="86"/>
      <c r="W371" s="86"/>
      <c r="X371" s="86"/>
      <c r="Y371" s="86"/>
    </row>
    <row r="372" ht="28.5" customHeight="1">
      <c r="A372" s="86"/>
      <c r="B372" s="86"/>
      <c r="C372" s="86"/>
      <c r="D372" s="86"/>
      <c r="E372" s="180"/>
      <c r="F372" s="86"/>
      <c r="G372" s="86"/>
      <c r="H372" s="86"/>
      <c r="I372" s="86"/>
      <c r="J372" s="86"/>
      <c r="K372" s="86"/>
      <c r="L372" s="86"/>
      <c r="M372" s="86"/>
      <c r="N372" s="86"/>
      <c r="O372" s="86"/>
      <c r="P372" s="86"/>
      <c r="Q372" s="86"/>
      <c r="R372" s="86"/>
      <c r="S372" s="86"/>
      <c r="T372" s="86"/>
      <c r="U372" s="86"/>
      <c r="V372" s="86"/>
      <c r="W372" s="86"/>
      <c r="X372" s="86"/>
      <c r="Y372" s="86"/>
    </row>
    <row r="373" ht="28.5" customHeight="1">
      <c r="A373" s="86"/>
      <c r="B373" s="86"/>
      <c r="C373" s="86"/>
      <c r="D373" s="86"/>
      <c r="E373" s="180"/>
      <c r="F373" s="86"/>
      <c r="G373" s="86"/>
      <c r="H373" s="86"/>
      <c r="I373" s="86"/>
      <c r="J373" s="86"/>
      <c r="K373" s="86"/>
      <c r="L373" s="86"/>
      <c r="M373" s="86"/>
      <c r="N373" s="86"/>
      <c r="O373" s="86"/>
      <c r="P373" s="86"/>
      <c r="Q373" s="86"/>
      <c r="R373" s="86"/>
      <c r="S373" s="86"/>
      <c r="T373" s="86"/>
      <c r="U373" s="86"/>
      <c r="V373" s="86"/>
      <c r="W373" s="86"/>
      <c r="X373" s="86"/>
      <c r="Y373" s="86"/>
    </row>
    <row r="374" ht="28.5" customHeight="1">
      <c r="A374" s="86"/>
      <c r="B374" s="86"/>
      <c r="C374" s="86"/>
      <c r="D374" s="86"/>
      <c r="E374" s="180"/>
      <c r="F374" s="86"/>
      <c r="G374" s="86"/>
      <c r="H374" s="86"/>
      <c r="I374" s="86"/>
      <c r="J374" s="86"/>
      <c r="K374" s="86"/>
      <c r="L374" s="86"/>
      <c r="M374" s="86"/>
      <c r="N374" s="86"/>
      <c r="O374" s="86"/>
      <c r="P374" s="86"/>
      <c r="Q374" s="86"/>
      <c r="R374" s="86"/>
      <c r="S374" s="86"/>
      <c r="T374" s="86"/>
      <c r="U374" s="86"/>
      <c r="V374" s="86"/>
      <c r="W374" s="86"/>
      <c r="X374" s="86"/>
      <c r="Y374" s="86"/>
    </row>
    <row r="375" ht="28.5" customHeight="1">
      <c r="A375" s="86"/>
      <c r="B375" s="86"/>
      <c r="C375" s="86"/>
      <c r="D375" s="86"/>
      <c r="E375" s="180"/>
      <c r="F375" s="86"/>
      <c r="G375" s="86"/>
      <c r="H375" s="86"/>
      <c r="I375" s="86"/>
      <c r="J375" s="86"/>
      <c r="K375" s="86"/>
      <c r="L375" s="86"/>
      <c r="M375" s="86"/>
      <c r="N375" s="86"/>
      <c r="O375" s="86"/>
      <c r="P375" s="86"/>
      <c r="Q375" s="86"/>
      <c r="R375" s="86"/>
      <c r="S375" s="86"/>
      <c r="T375" s="86"/>
      <c r="U375" s="86"/>
      <c r="V375" s="86"/>
      <c r="W375" s="86"/>
      <c r="X375" s="86"/>
      <c r="Y375" s="86"/>
    </row>
    <row r="376" ht="28.5" customHeight="1">
      <c r="A376" s="86"/>
      <c r="B376" s="86"/>
      <c r="C376" s="86"/>
      <c r="D376" s="86"/>
      <c r="E376" s="180"/>
      <c r="F376" s="86"/>
      <c r="G376" s="86"/>
      <c r="H376" s="86"/>
      <c r="I376" s="86"/>
      <c r="J376" s="86"/>
      <c r="K376" s="86"/>
      <c r="L376" s="86"/>
      <c r="M376" s="86"/>
      <c r="N376" s="86"/>
      <c r="O376" s="86"/>
      <c r="P376" s="86"/>
      <c r="Q376" s="86"/>
      <c r="R376" s="86"/>
      <c r="S376" s="86"/>
      <c r="T376" s="86"/>
      <c r="U376" s="86"/>
      <c r="V376" s="86"/>
      <c r="W376" s="86"/>
      <c r="X376" s="86"/>
      <c r="Y376" s="86"/>
    </row>
    <row r="377" ht="28.5" customHeight="1">
      <c r="A377" s="86"/>
      <c r="B377" s="86"/>
      <c r="C377" s="86"/>
      <c r="D377" s="86"/>
      <c r="E377" s="180"/>
      <c r="F377" s="86"/>
      <c r="G377" s="86"/>
      <c r="H377" s="86"/>
      <c r="I377" s="86"/>
      <c r="J377" s="86"/>
      <c r="K377" s="86"/>
      <c r="L377" s="86"/>
      <c r="M377" s="86"/>
      <c r="N377" s="86"/>
      <c r="O377" s="86"/>
      <c r="P377" s="86"/>
      <c r="Q377" s="86"/>
      <c r="R377" s="86"/>
      <c r="S377" s="86"/>
      <c r="T377" s="86"/>
      <c r="U377" s="86"/>
      <c r="V377" s="86"/>
      <c r="W377" s="86"/>
      <c r="X377" s="86"/>
      <c r="Y377" s="86"/>
    </row>
    <row r="378" ht="28.5" customHeight="1">
      <c r="A378" s="86"/>
      <c r="B378" s="86"/>
      <c r="C378" s="86"/>
      <c r="D378" s="86"/>
      <c r="E378" s="180"/>
      <c r="F378" s="86"/>
      <c r="G378" s="86"/>
      <c r="H378" s="86"/>
      <c r="I378" s="86"/>
      <c r="J378" s="86"/>
      <c r="K378" s="86"/>
      <c r="L378" s="86"/>
      <c r="M378" s="86"/>
      <c r="N378" s="86"/>
      <c r="O378" s="86"/>
      <c r="P378" s="86"/>
      <c r="Q378" s="86"/>
      <c r="R378" s="86"/>
      <c r="S378" s="86"/>
      <c r="T378" s="86"/>
      <c r="U378" s="86"/>
      <c r="V378" s="86"/>
      <c r="W378" s="86"/>
      <c r="X378" s="86"/>
      <c r="Y378" s="86"/>
    </row>
    <row r="379" ht="28.5" customHeight="1">
      <c r="A379" s="86"/>
      <c r="B379" s="86"/>
      <c r="C379" s="86"/>
      <c r="D379" s="86"/>
      <c r="E379" s="180"/>
      <c r="F379" s="86"/>
      <c r="G379" s="86"/>
      <c r="H379" s="86"/>
      <c r="I379" s="86"/>
      <c r="J379" s="86"/>
      <c r="K379" s="86"/>
      <c r="L379" s="86"/>
      <c r="M379" s="86"/>
      <c r="N379" s="86"/>
      <c r="O379" s="86"/>
      <c r="P379" s="86"/>
      <c r="Q379" s="86"/>
      <c r="R379" s="86"/>
      <c r="S379" s="86"/>
      <c r="T379" s="86"/>
      <c r="U379" s="86"/>
      <c r="V379" s="86"/>
      <c r="W379" s="86"/>
      <c r="X379" s="86"/>
      <c r="Y379" s="86"/>
    </row>
    <row r="380" ht="28.5" customHeight="1">
      <c r="A380" s="86"/>
      <c r="B380" s="86"/>
      <c r="C380" s="86"/>
      <c r="D380" s="86"/>
      <c r="E380" s="180"/>
      <c r="F380" s="86"/>
      <c r="G380" s="86"/>
      <c r="H380" s="86"/>
      <c r="I380" s="86"/>
      <c r="J380" s="86"/>
      <c r="K380" s="86"/>
      <c r="L380" s="86"/>
      <c r="M380" s="86"/>
      <c r="N380" s="86"/>
      <c r="O380" s="86"/>
      <c r="P380" s="86"/>
      <c r="Q380" s="86"/>
      <c r="R380" s="86"/>
      <c r="S380" s="86"/>
      <c r="T380" s="86"/>
      <c r="U380" s="86"/>
      <c r="V380" s="86"/>
      <c r="W380" s="86"/>
      <c r="X380" s="86"/>
      <c r="Y380" s="86"/>
    </row>
    <row r="381" ht="28.5" customHeight="1">
      <c r="A381" s="86"/>
      <c r="B381" s="86"/>
      <c r="C381" s="86"/>
      <c r="D381" s="86"/>
      <c r="E381" s="180"/>
      <c r="F381" s="86"/>
      <c r="G381" s="86"/>
      <c r="H381" s="86"/>
      <c r="I381" s="86"/>
      <c r="J381" s="86"/>
      <c r="K381" s="86"/>
      <c r="L381" s="86"/>
      <c r="M381" s="86"/>
      <c r="N381" s="86"/>
      <c r="O381" s="86"/>
      <c r="P381" s="86"/>
      <c r="Q381" s="86"/>
      <c r="R381" s="86"/>
      <c r="S381" s="86"/>
      <c r="T381" s="86"/>
      <c r="U381" s="86"/>
      <c r="V381" s="86"/>
      <c r="W381" s="86"/>
      <c r="X381" s="86"/>
      <c r="Y381" s="86"/>
    </row>
    <row r="382" ht="28.5" customHeight="1">
      <c r="A382" s="86"/>
      <c r="B382" s="86"/>
      <c r="C382" s="86"/>
      <c r="D382" s="86"/>
      <c r="E382" s="180"/>
      <c r="F382" s="86"/>
      <c r="G382" s="86"/>
      <c r="H382" s="86"/>
      <c r="I382" s="86"/>
      <c r="J382" s="86"/>
      <c r="K382" s="86"/>
      <c r="L382" s="86"/>
      <c r="M382" s="86"/>
      <c r="N382" s="86"/>
      <c r="O382" s="86"/>
      <c r="P382" s="86"/>
      <c r="Q382" s="86"/>
      <c r="R382" s="86"/>
      <c r="S382" s="86"/>
      <c r="T382" s="86"/>
      <c r="U382" s="86"/>
      <c r="V382" s="86"/>
      <c r="W382" s="86"/>
      <c r="X382" s="86"/>
      <c r="Y382" s="86"/>
    </row>
    <row r="383" ht="28.5" customHeight="1">
      <c r="A383" s="86"/>
      <c r="B383" s="86"/>
      <c r="C383" s="86"/>
      <c r="D383" s="86"/>
      <c r="E383" s="180"/>
      <c r="F383" s="86"/>
      <c r="G383" s="86"/>
      <c r="H383" s="86"/>
      <c r="I383" s="86"/>
      <c r="J383" s="86"/>
      <c r="K383" s="86"/>
      <c r="L383" s="86"/>
      <c r="M383" s="86"/>
      <c r="N383" s="86"/>
      <c r="O383" s="86"/>
      <c r="P383" s="86"/>
      <c r="Q383" s="86"/>
      <c r="R383" s="86"/>
      <c r="S383" s="86"/>
      <c r="T383" s="86"/>
      <c r="U383" s="86"/>
      <c r="V383" s="86"/>
      <c r="W383" s="86"/>
      <c r="X383" s="86"/>
      <c r="Y383" s="86"/>
    </row>
    <row r="384" ht="28.5" customHeight="1">
      <c r="A384" s="86"/>
      <c r="B384" s="86"/>
      <c r="C384" s="86"/>
      <c r="D384" s="86"/>
      <c r="E384" s="180"/>
      <c r="F384" s="86"/>
      <c r="G384" s="86"/>
      <c r="H384" s="86"/>
      <c r="I384" s="86"/>
      <c r="J384" s="86"/>
      <c r="K384" s="86"/>
      <c r="L384" s="86"/>
      <c r="M384" s="86"/>
      <c r="N384" s="86"/>
      <c r="O384" s="86"/>
      <c r="P384" s="86"/>
      <c r="Q384" s="86"/>
      <c r="R384" s="86"/>
      <c r="S384" s="86"/>
      <c r="T384" s="86"/>
      <c r="U384" s="86"/>
      <c r="V384" s="86"/>
      <c r="W384" s="86"/>
      <c r="X384" s="86"/>
      <c r="Y384" s="86"/>
    </row>
    <row r="385" ht="28.5" customHeight="1">
      <c r="A385" s="86"/>
      <c r="B385" s="86"/>
      <c r="C385" s="86"/>
      <c r="D385" s="86"/>
      <c r="E385" s="180"/>
      <c r="F385" s="86"/>
      <c r="G385" s="86"/>
      <c r="H385" s="86"/>
      <c r="I385" s="86"/>
      <c r="J385" s="86"/>
      <c r="K385" s="86"/>
      <c r="L385" s="86"/>
      <c r="M385" s="86"/>
      <c r="N385" s="86"/>
      <c r="O385" s="86"/>
      <c r="P385" s="86"/>
      <c r="Q385" s="86"/>
      <c r="R385" s="86"/>
      <c r="S385" s="86"/>
      <c r="T385" s="86"/>
      <c r="U385" s="86"/>
      <c r="V385" s="86"/>
      <c r="W385" s="86"/>
      <c r="X385" s="86"/>
      <c r="Y385" s="86"/>
    </row>
    <row r="386" ht="28.5" customHeight="1">
      <c r="A386" s="86"/>
      <c r="B386" s="86"/>
      <c r="C386" s="86"/>
      <c r="D386" s="86"/>
      <c r="E386" s="180"/>
      <c r="F386" s="86"/>
      <c r="G386" s="86"/>
      <c r="H386" s="86"/>
      <c r="I386" s="86"/>
      <c r="J386" s="86"/>
      <c r="K386" s="86"/>
      <c r="L386" s="86"/>
      <c r="M386" s="86"/>
      <c r="N386" s="86"/>
      <c r="O386" s="86"/>
      <c r="P386" s="86"/>
      <c r="Q386" s="86"/>
      <c r="R386" s="86"/>
      <c r="S386" s="86"/>
      <c r="T386" s="86"/>
      <c r="U386" s="86"/>
      <c r="V386" s="86"/>
      <c r="W386" s="86"/>
      <c r="X386" s="86"/>
      <c r="Y386" s="86"/>
    </row>
    <row r="387" ht="28.5" customHeight="1">
      <c r="A387" s="86"/>
      <c r="B387" s="86"/>
      <c r="C387" s="86"/>
      <c r="D387" s="86"/>
      <c r="E387" s="180"/>
      <c r="F387" s="86"/>
      <c r="G387" s="86"/>
      <c r="H387" s="86"/>
      <c r="I387" s="86"/>
      <c r="J387" s="86"/>
      <c r="K387" s="86"/>
      <c r="L387" s="86"/>
      <c r="M387" s="86"/>
      <c r="N387" s="86"/>
      <c r="O387" s="86"/>
      <c r="P387" s="86"/>
      <c r="Q387" s="86"/>
      <c r="R387" s="86"/>
      <c r="S387" s="86"/>
      <c r="T387" s="86"/>
      <c r="U387" s="86"/>
      <c r="V387" s="86"/>
      <c r="W387" s="86"/>
      <c r="X387" s="86"/>
      <c r="Y387" s="86"/>
    </row>
    <row r="388" ht="28.5" customHeight="1">
      <c r="A388" s="86"/>
      <c r="B388" s="86"/>
      <c r="C388" s="86"/>
      <c r="D388" s="86"/>
      <c r="E388" s="180"/>
      <c r="F388" s="86"/>
      <c r="G388" s="86"/>
      <c r="H388" s="86"/>
      <c r="I388" s="86"/>
      <c r="J388" s="86"/>
      <c r="K388" s="86"/>
      <c r="L388" s="86"/>
      <c r="M388" s="86"/>
      <c r="N388" s="86"/>
      <c r="O388" s="86"/>
      <c r="P388" s="86"/>
      <c r="Q388" s="86"/>
      <c r="R388" s="86"/>
      <c r="S388" s="86"/>
      <c r="T388" s="86"/>
      <c r="U388" s="86"/>
      <c r="V388" s="86"/>
      <c r="W388" s="86"/>
      <c r="X388" s="86"/>
      <c r="Y388" s="86"/>
    </row>
    <row r="389" ht="28.5" customHeight="1">
      <c r="A389" s="86"/>
      <c r="B389" s="86"/>
      <c r="C389" s="86"/>
      <c r="D389" s="86"/>
      <c r="E389" s="180"/>
      <c r="F389" s="86"/>
      <c r="G389" s="86"/>
      <c r="H389" s="86"/>
      <c r="I389" s="86"/>
      <c r="J389" s="86"/>
      <c r="K389" s="86"/>
      <c r="L389" s="86"/>
      <c r="M389" s="86"/>
      <c r="N389" s="86"/>
      <c r="O389" s="86"/>
      <c r="P389" s="86"/>
      <c r="Q389" s="86"/>
      <c r="R389" s="86"/>
      <c r="S389" s="86"/>
      <c r="T389" s="86"/>
      <c r="U389" s="86"/>
      <c r="V389" s="86"/>
      <c r="W389" s="86"/>
      <c r="X389" s="86"/>
      <c r="Y389" s="86"/>
    </row>
    <row r="390" ht="28.5" customHeight="1">
      <c r="A390" s="86"/>
      <c r="B390" s="86"/>
      <c r="C390" s="86"/>
      <c r="D390" s="86"/>
      <c r="E390" s="180"/>
      <c r="F390" s="86"/>
      <c r="G390" s="86"/>
      <c r="H390" s="86"/>
      <c r="I390" s="86"/>
      <c r="J390" s="86"/>
      <c r="K390" s="86"/>
      <c r="L390" s="86"/>
      <c r="M390" s="86"/>
      <c r="N390" s="86"/>
      <c r="O390" s="86"/>
      <c r="P390" s="86"/>
      <c r="Q390" s="86"/>
      <c r="R390" s="86"/>
      <c r="S390" s="86"/>
      <c r="T390" s="86"/>
      <c r="U390" s="86"/>
      <c r="V390" s="86"/>
      <c r="W390" s="86"/>
      <c r="X390" s="86"/>
      <c r="Y390" s="86"/>
    </row>
    <row r="391" ht="28.5" customHeight="1">
      <c r="A391" s="86"/>
      <c r="B391" s="86"/>
      <c r="C391" s="86"/>
      <c r="D391" s="86"/>
      <c r="E391" s="180"/>
      <c r="F391" s="86"/>
      <c r="G391" s="86"/>
      <c r="H391" s="86"/>
      <c r="I391" s="86"/>
      <c r="J391" s="86"/>
      <c r="K391" s="86"/>
      <c r="L391" s="86"/>
      <c r="M391" s="86"/>
      <c r="N391" s="86"/>
      <c r="O391" s="86"/>
      <c r="P391" s="86"/>
      <c r="Q391" s="86"/>
      <c r="R391" s="86"/>
      <c r="S391" s="86"/>
      <c r="T391" s="86"/>
      <c r="U391" s="86"/>
      <c r="V391" s="86"/>
      <c r="W391" s="86"/>
      <c r="X391" s="86"/>
      <c r="Y391" s="86"/>
    </row>
    <row r="392" ht="28.5" customHeight="1">
      <c r="A392" s="86"/>
      <c r="B392" s="86"/>
      <c r="C392" s="86"/>
      <c r="D392" s="86"/>
      <c r="E392" s="180"/>
      <c r="F392" s="86"/>
      <c r="G392" s="86"/>
      <c r="H392" s="86"/>
      <c r="I392" s="86"/>
      <c r="J392" s="86"/>
      <c r="K392" s="86"/>
      <c r="L392" s="86"/>
      <c r="M392" s="86"/>
      <c r="N392" s="86"/>
      <c r="O392" s="86"/>
      <c r="P392" s="86"/>
      <c r="Q392" s="86"/>
      <c r="R392" s="86"/>
      <c r="S392" s="86"/>
      <c r="T392" s="86"/>
      <c r="U392" s="86"/>
      <c r="V392" s="86"/>
      <c r="W392" s="86"/>
      <c r="X392" s="86"/>
      <c r="Y392" s="86"/>
    </row>
    <row r="393" ht="28.5" customHeight="1">
      <c r="A393" s="86"/>
      <c r="B393" s="86"/>
      <c r="C393" s="86"/>
      <c r="D393" s="86"/>
      <c r="E393" s="180"/>
      <c r="F393" s="86"/>
      <c r="G393" s="86"/>
      <c r="H393" s="86"/>
      <c r="I393" s="86"/>
      <c r="J393" s="86"/>
      <c r="K393" s="86"/>
      <c r="L393" s="86"/>
      <c r="M393" s="86"/>
      <c r="N393" s="86"/>
      <c r="O393" s="86"/>
      <c r="P393" s="86"/>
      <c r="Q393" s="86"/>
      <c r="R393" s="86"/>
      <c r="S393" s="86"/>
      <c r="T393" s="86"/>
      <c r="U393" s="86"/>
      <c r="V393" s="86"/>
      <c r="W393" s="86"/>
      <c r="X393" s="86"/>
      <c r="Y393" s="86"/>
    </row>
    <row r="394" ht="28.5" customHeight="1">
      <c r="A394" s="86"/>
      <c r="B394" s="86"/>
      <c r="C394" s="86"/>
      <c r="D394" s="86"/>
      <c r="E394" s="180"/>
      <c r="F394" s="86"/>
      <c r="G394" s="86"/>
      <c r="H394" s="86"/>
      <c r="I394" s="86"/>
      <c r="J394" s="86"/>
      <c r="K394" s="86"/>
      <c r="L394" s="86"/>
      <c r="M394" s="86"/>
      <c r="N394" s="86"/>
      <c r="O394" s="86"/>
      <c r="P394" s="86"/>
      <c r="Q394" s="86"/>
      <c r="R394" s="86"/>
      <c r="S394" s="86"/>
      <c r="T394" s="86"/>
      <c r="U394" s="86"/>
      <c r="V394" s="86"/>
      <c r="W394" s="86"/>
      <c r="X394" s="86"/>
      <c r="Y394" s="86"/>
    </row>
    <row r="395" ht="28.5" customHeight="1">
      <c r="A395" s="86"/>
      <c r="B395" s="86"/>
      <c r="C395" s="86"/>
      <c r="D395" s="86"/>
      <c r="E395" s="180"/>
      <c r="F395" s="86"/>
      <c r="G395" s="86"/>
      <c r="H395" s="86"/>
      <c r="I395" s="86"/>
      <c r="J395" s="86"/>
      <c r="K395" s="86"/>
      <c r="L395" s="86"/>
      <c r="M395" s="86"/>
      <c r="N395" s="86"/>
      <c r="O395" s="86"/>
      <c r="P395" s="86"/>
      <c r="Q395" s="86"/>
      <c r="R395" s="86"/>
      <c r="S395" s="86"/>
      <c r="T395" s="86"/>
      <c r="U395" s="86"/>
      <c r="V395" s="86"/>
      <c r="W395" s="86"/>
      <c r="X395" s="86"/>
      <c r="Y395" s="86"/>
    </row>
    <row r="396" ht="28.5" customHeight="1">
      <c r="A396" s="86"/>
      <c r="B396" s="86"/>
      <c r="C396" s="86"/>
      <c r="D396" s="86"/>
      <c r="E396" s="180"/>
      <c r="F396" s="86"/>
      <c r="G396" s="86"/>
      <c r="H396" s="86"/>
      <c r="I396" s="86"/>
      <c r="J396" s="86"/>
      <c r="K396" s="86"/>
      <c r="L396" s="86"/>
      <c r="M396" s="86"/>
      <c r="N396" s="86"/>
      <c r="O396" s="86"/>
      <c r="P396" s="86"/>
      <c r="Q396" s="86"/>
      <c r="R396" s="86"/>
      <c r="S396" s="86"/>
      <c r="T396" s="86"/>
      <c r="U396" s="86"/>
      <c r="V396" s="86"/>
      <c r="W396" s="86"/>
      <c r="X396" s="86"/>
      <c r="Y396" s="86"/>
    </row>
    <row r="397" ht="28.5" customHeight="1">
      <c r="A397" s="86"/>
      <c r="B397" s="86"/>
      <c r="C397" s="86"/>
      <c r="D397" s="86"/>
      <c r="E397" s="180"/>
      <c r="F397" s="86"/>
      <c r="G397" s="86"/>
      <c r="H397" s="86"/>
      <c r="I397" s="86"/>
      <c r="J397" s="86"/>
      <c r="K397" s="86"/>
      <c r="L397" s="86"/>
      <c r="M397" s="86"/>
      <c r="N397" s="86"/>
      <c r="O397" s="86"/>
      <c r="P397" s="86"/>
      <c r="Q397" s="86"/>
      <c r="R397" s="86"/>
      <c r="S397" s="86"/>
      <c r="T397" s="86"/>
      <c r="U397" s="86"/>
      <c r="V397" s="86"/>
      <c r="W397" s="86"/>
      <c r="X397" s="86"/>
      <c r="Y397" s="86"/>
    </row>
    <row r="398" ht="28.5" customHeight="1">
      <c r="A398" s="86"/>
      <c r="B398" s="86"/>
      <c r="C398" s="86"/>
      <c r="D398" s="86"/>
      <c r="E398" s="180"/>
      <c r="F398" s="86"/>
      <c r="G398" s="86"/>
      <c r="H398" s="86"/>
      <c r="I398" s="86"/>
      <c r="J398" s="86"/>
      <c r="K398" s="86"/>
      <c r="L398" s="86"/>
      <c r="M398" s="86"/>
      <c r="N398" s="86"/>
      <c r="O398" s="86"/>
      <c r="P398" s="86"/>
      <c r="Q398" s="86"/>
      <c r="R398" s="86"/>
      <c r="S398" s="86"/>
      <c r="T398" s="86"/>
      <c r="U398" s="86"/>
      <c r="V398" s="86"/>
      <c r="W398" s="86"/>
      <c r="X398" s="86"/>
      <c r="Y398" s="86"/>
    </row>
    <row r="399" ht="28.5" customHeight="1">
      <c r="A399" s="86"/>
      <c r="B399" s="86"/>
      <c r="C399" s="86"/>
      <c r="D399" s="86"/>
      <c r="E399" s="180"/>
      <c r="F399" s="86"/>
      <c r="G399" s="86"/>
      <c r="H399" s="86"/>
      <c r="I399" s="86"/>
      <c r="J399" s="86"/>
      <c r="K399" s="86"/>
      <c r="L399" s="86"/>
      <c r="M399" s="86"/>
      <c r="N399" s="86"/>
      <c r="O399" s="86"/>
      <c r="P399" s="86"/>
      <c r="Q399" s="86"/>
      <c r="R399" s="86"/>
      <c r="S399" s="86"/>
      <c r="T399" s="86"/>
      <c r="U399" s="86"/>
      <c r="V399" s="86"/>
      <c r="W399" s="86"/>
      <c r="X399" s="86"/>
      <c r="Y399" s="86"/>
    </row>
    <row r="400" ht="28.5" customHeight="1">
      <c r="A400" s="86"/>
      <c r="B400" s="86"/>
      <c r="C400" s="86"/>
      <c r="D400" s="86"/>
      <c r="E400" s="180"/>
      <c r="F400" s="86"/>
      <c r="G400" s="86"/>
      <c r="H400" s="86"/>
      <c r="I400" s="86"/>
      <c r="J400" s="86"/>
      <c r="K400" s="86"/>
      <c r="L400" s="86"/>
      <c r="M400" s="86"/>
      <c r="N400" s="86"/>
      <c r="O400" s="86"/>
      <c r="P400" s="86"/>
      <c r="Q400" s="86"/>
      <c r="R400" s="86"/>
      <c r="S400" s="86"/>
      <c r="T400" s="86"/>
      <c r="U400" s="86"/>
      <c r="V400" s="86"/>
      <c r="W400" s="86"/>
      <c r="X400" s="86"/>
      <c r="Y400" s="86"/>
    </row>
    <row r="401" ht="28.5" customHeight="1">
      <c r="A401" s="86"/>
      <c r="B401" s="86"/>
      <c r="C401" s="86"/>
      <c r="D401" s="86"/>
      <c r="E401" s="180"/>
      <c r="F401" s="86"/>
      <c r="G401" s="86"/>
      <c r="H401" s="86"/>
      <c r="I401" s="86"/>
      <c r="J401" s="86"/>
      <c r="K401" s="86"/>
      <c r="L401" s="86"/>
      <c r="M401" s="86"/>
      <c r="N401" s="86"/>
      <c r="O401" s="86"/>
      <c r="P401" s="86"/>
      <c r="Q401" s="86"/>
      <c r="R401" s="86"/>
      <c r="S401" s="86"/>
      <c r="T401" s="86"/>
      <c r="U401" s="86"/>
      <c r="V401" s="86"/>
      <c r="W401" s="86"/>
      <c r="X401" s="86"/>
      <c r="Y401" s="86"/>
    </row>
    <row r="402" ht="28.5" customHeight="1">
      <c r="A402" s="86"/>
      <c r="B402" s="86"/>
      <c r="C402" s="86"/>
      <c r="D402" s="86"/>
      <c r="E402" s="180"/>
      <c r="F402" s="86"/>
      <c r="G402" s="86"/>
      <c r="H402" s="86"/>
      <c r="I402" s="86"/>
      <c r="J402" s="86"/>
      <c r="K402" s="86"/>
      <c r="L402" s="86"/>
      <c r="M402" s="86"/>
      <c r="N402" s="86"/>
      <c r="O402" s="86"/>
      <c r="P402" s="86"/>
      <c r="Q402" s="86"/>
      <c r="R402" s="86"/>
      <c r="S402" s="86"/>
      <c r="T402" s="86"/>
      <c r="U402" s="86"/>
      <c r="V402" s="86"/>
      <c r="W402" s="86"/>
      <c r="X402" s="86"/>
      <c r="Y402" s="86"/>
    </row>
    <row r="403" ht="28.5" customHeight="1">
      <c r="A403" s="86"/>
      <c r="B403" s="86"/>
      <c r="C403" s="86"/>
      <c r="D403" s="86"/>
      <c r="E403" s="180"/>
      <c r="F403" s="86"/>
      <c r="G403" s="86"/>
      <c r="H403" s="86"/>
      <c r="I403" s="86"/>
      <c r="J403" s="86"/>
      <c r="K403" s="86"/>
      <c r="L403" s="86"/>
      <c r="M403" s="86"/>
      <c r="N403" s="86"/>
      <c r="O403" s="86"/>
      <c r="P403" s="86"/>
      <c r="Q403" s="86"/>
      <c r="R403" s="86"/>
      <c r="S403" s="86"/>
      <c r="T403" s="86"/>
      <c r="U403" s="86"/>
      <c r="V403" s="86"/>
      <c r="W403" s="86"/>
      <c r="X403" s="86"/>
      <c r="Y403" s="86"/>
    </row>
    <row r="404" ht="28.5" customHeight="1">
      <c r="A404" s="86"/>
      <c r="B404" s="86"/>
      <c r="C404" s="86"/>
      <c r="D404" s="86"/>
      <c r="E404" s="180"/>
      <c r="F404" s="86"/>
      <c r="G404" s="86"/>
      <c r="H404" s="86"/>
      <c r="I404" s="86"/>
      <c r="J404" s="86"/>
      <c r="K404" s="86"/>
      <c r="L404" s="86"/>
      <c r="M404" s="86"/>
      <c r="N404" s="86"/>
      <c r="O404" s="86"/>
      <c r="P404" s="86"/>
      <c r="Q404" s="86"/>
      <c r="R404" s="86"/>
      <c r="S404" s="86"/>
      <c r="T404" s="86"/>
      <c r="U404" s="86"/>
      <c r="V404" s="86"/>
      <c r="W404" s="86"/>
      <c r="X404" s="86"/>
      <c r="Y404" s="86"/>
    </row>
    <row r="405" ht="28.5" customHeight="1">
      <c r="A405" s="86"/>
      <c r="B405" s="86"/>
      <c r="C405" s="86"/>
      <c r="D405" s="86"/>
      <c r="E405" s="180"/>
      <c r="F405" s="86"/>
      <c r="G405" s="86"/>
      <c r="H405" s="86"/>
      <c r="I405" s="86"/>
      <c r="J405" s="86"/>
      <c r="K405" s="86"/>
      <c r="L405" s="86"/>
      <c r="M405" s="86"/>
      <c r="N405" s="86"/>
      <c r="O405" s="86"/>
      <c r="P405" s="86"/>
      <c r="Q405" s="86"/>
      <c r="R405" s="86"/>
      <c r="S405" s="86"/>
      <c r="T405" s="86"/>
      <c r="U405" s="86"/>
      <c r="V405" s="86"/>
      <c r="W405" s="86"/>
      <c r="X405" s="86"/>
      <c r="Y405" s="86"/>
    </row>
    <row r="406" ht="28.5" customHeight="1">
      <c r="A406" s="86"/>
      <c r="B406" s="86"/>
      <c r="C406" s="86"/>
      <c r="D406" s="86"/>
      <c r="E406" s="180"/>
      <c r="F406" s="86"/>
      <c r="G406" s="86"/>
      <c r="H406" s="86"/>
      <c r="I406" s="86"/>
      <c r="J406" s="86"/>
      <c r="K406" s="86"/>
      <c r="L406" s="86"/>
      <c r="M406" s="86"/>
      <c r="N406" s="86"/>
      <c r="O406" s="86"/>
      <c r="P406" s="86"/>
      <c r="Q406" s="86"/>
      <c r="R406" s="86"/>
      <c r="S406" s="86"/>
      <c r="T406" s="86"/>
      <c r="U406" s="86"/>
      <c r="V406" s="86"/>
      <c r="W406" s="86"/>
      <c r="X406" s="86"/>
      <c r="Y406" s="86"/>
    </row>
    <row r="407" ht="28.5" customHeight="1">
      <c r="A407" s="86"/>
      <c r="B407" s="86"/>
      <c r="C407" s="86"/>
      <c r="D407" s="86"/>
      <c r="E407" s="180"/>
      <c r="F407" s="86"/>
      <c r="G407" s="86"/>
      <c r="H407" s="86"/>
      <c r="I407" s="86"/>
      <c r="J407" s="86"/>
      <c r="K407" s="86"/>
      <c r="L407" s="86"/>
      <c r="M407" s="86"/>
      <c r="N407" s="86"/>
      <c r="O407" s="86"/>
      <c r="P407" s="86"/>
      <c r="Q407" s="86"/>
      <c r="R407" s="86"/>
      <c r="S407" s="86"/>
      <c r="T407" s="86"/>
      <c r="U407" s="86"/>
      <c r="V407" s="86"/>
      <c r="W407" s="86"/>
      <c r="X407" s="86"/>
      <c r="Y407" s="86"/>
    </row>
    <row r="408" ht="28.5" customHeight="1">
      <c r="A408" s="86"/>
      <c r="B408" s="86"/>
      <c r="C408" s="86"/>
      <c r="D408" s="86"/>
      <c r="E408" s="180"/>
      <c r="F408" s="86"/>
      <c r="G408" s="86"/>
      <c r="H408" s="86"/>
      <c r="I408" s="86"/>
      <c r="J408" s="86"/>
      <c r="K408" s="86"/>
      <c r="L408" s="86"/>
      <c r="M408" s="86"/>
      <c r="N408" s="86"/>
      <c r="O408" s="86"/>
      <c r="P408" s="86"/>
      <c r="Q408" s="86"/>
      <c r="R408" s="86"/>
      <c r="S408" s="86"/>
      <c r="T408" s="86"/>
      <c r="U408" s="86"/>
      <c r="V408" s="86"/>
      <c r="W408" s="86"/>
      <c r="X408" s="86"/>
      <c r="Y408" s="86"/>
    </row>
    <row r="409" ht="28.5" customHeight="1">
      <c r="A409" s="86"/>
      <c r="B409" s="86"/>
      <c r="C409" s="86"/>
      <c r="D409" s="86"/>
      <c r="E409" s="180"/>
      <c r="F409" s="86"/>
      <c r="G409" s="86"/>
      <c r="H409" s="86"/>
      <c r="I409" s="86"/>
      <c r="J409" s="86"/>
      <c r="K409" s="86"/>
      <c r="L409" s="86"/>
      <c r="M409" s="86"/>
      <c r="N409" s="86"/>
      <c r="O409" s="86"/>
      <c r="P409" s="86"/>
      <c r="Q409" s="86"/>
      <c r="R409" s="86"/>
      <c r="S409" s="86"/>
      <c r="T409" s="86"/>
      <c r="U409" s="86"/>
      <c r="V409" s="86"/>
      <c r="W409" s="86"/>
      <c r="X409" s="86"/>
      <c r="Y409" s="86"/>
    </row>
    <row r="410" ht="28.5" customHeight="1">
      <c r="A410" s="86"/>
      <c r="B410" s="86"/>
      <c r="C410" s="86"/>
      <c r="D410" s="86"/>
      <c r="E410" s="180"/>
      <c r="F410" s="86"/>
      <c r="G410" s="86"/>
      <c r="H410" s="86"/>
      <c r="I410" s="86"/>
      <c r="J410" s="86"/>
      <c r="K410" s="86"/>
      <c r="L410" s="86"/>
      <c r="M410" s="86"/>
      <c r="N410" s="86"/>
      <c r="O410" s="86"/>
      <c r="P410" s="86"/>
      <c r="Q410" s="86"/>
      <c r="R410" s="86"/>
      <c r="S410" s="86"/>
      <c r="T410" s="86"/>
      <c r="U410" s="86"/>
      <c r="V410" s="86"/>
      <c r="W410" s="86"/>
      <c r="X410" s="86"/>
      <c r="Y410" s="86"/>
    </row>
    <row r="411" ht="28.5" customHeight="1">
      <c r="A411" s="86"/>
      <c r="B411" s="86"/>
      <c r="C411" s="86"/>
      <c r="D411" s="86"/>
      <c r="E411" s="180"/>
      <c r="F411" s="86"/>
      <c r="G411" s="86"/>
      <c r="H411" s="86"/>
      <c r="I411" s="86"/>
      <c r="J411" s="86"/>
      <c r="K411" s="86"/>
      <c r="L411" s="86"/>
      <c r="M411" s="86"/>
      <c r="N411" s="86"/>
      <c r="O411" s="86"/>
      <c r="P411" s="86"/>
      <c r="Q411" s="86"/>
      <c r="R411" s="86"/>
      <c r="S411" s="86"/>
      <c r="T411" s="86"/>
      <c r="U411" s="86"/>
      <c r="V411" s="86"/>
      <c r="W411" s="86"/>
      <c r="X411" s="86"/>
      <c r="Y411" s="86"/>
    </row>
    <row r="412" ht="28.5" customHeight="1">
      <c r="A412" s="86"/>
      <c r="B412" s="86"/>
      <c r="C412" s="86"/>
      <c r="D412" s="86"/>
      <c r="E412" s="180"/>
      <c r="F412" s="86"/>
      <c r="G412" s="86"/>
      <c r="H412" s="86"/>
      <c r="I412" s="86"/>
      <c r="J412" s="86"/>
      <c r="K412" s="86"/>
      <c r="L412" s="86"/>
      <c r="M412" s="86"/>
      <c r="N412" s="86"/>
      <c r="O412" s="86"/>
      <c r="P412" s="86"/>
      <c r="Q412" s="86"/>
      <c r="R412" s="86"/>
      <c r="S412" s="86"/>
      <c r="T412" s="86"/>
      <c r="U412" s="86"/>
      <c r="V412" s="86"/>
      <c r="W412" s="86"/>
      <c r="X412" s="86"/>
      <c r="Y412" s="86"/>
    </row>
    <row r="413" ht="28.5" customHeight="1">
      <c r="A413" s="86"/>
      <c r="B413" s="86"/>
      <c r="C413" s="86"/>
      <c r="D413" s="86"/>
      <c r="E413" s="180"/>
      <c r="F413" s="86"/>
      <c r="G413" s="86"/>
      <c r="H413" s="86"/>
      <c r="I413" s="86"/>
      <c r="J413" s="86"/>
      <c r="K413" s="86"/>
      <c r="L413" s="86"/>
      <c r="M413" s="86"/>
      <c r="N413" s="86"/>
      <c r="O413" s="86"/>
      <c r="P413" s="86"/>
      <c r="Q413" s="86"/>
      <c r="R413" s="86"/>
      <c r="S413" s="86"/>
      <c r="T413" s="86"/>
      <c r="U413" s="86"/>
      <c r="V413" s="86"/>
      <c r="W413" s="86"/>
      <c r="X413" s="86"/>
      <c r="Y413" s="86"/>
    </row>
    <row r="414" ht="28.5" customHeight="1">
      <c r="A414" s="86"/>
      <c r="B414" s="86"/>
      <c r="C414" s="86"/>
      <c r="D414" s="86"/>
      <c r="E414" s="180"/>
      <c r="F414" s="86"/>
      <c r="G414" s="86"/>
      <c r="H414" s="86"/>
      <c r="I414" s="86"/>
      <c r="J414" s="86"/>
      <c r="K414" s="86"/>
      <c r="L414" s="86"/>
      <c r="M414" s="86"/>
      <c r="N414" s="86"/>
      <c r="O414" s="86"/>
      <c r="P414" s="86"/>
      <c r="Q414" s="86"/>
      <c r="R414" s="86"/>
      <c r="S414" s="86"/>
      <c r="T414" s="86"/>
      <c r="U414" s="86"/>
      <c r="V414" s="86"/>
      <c r="W414" s="86"/>
      <c r="X414" s="86"/>
      <c r="Y414" s="86"/>
    </row>
    <row r="415" ht="28.5" customHeight="1">
      <c r="A415" s="86"/>
      <c r="B415" s="86"/>
      <c r="C415" s="86"/>
      <c r="D415" s="86"/>
      <c r="E415" s="180"/>
      <c r="F415" s="86"/>
      <c r="G415" s="86"/>
      <c r="H415" s="86"/>
      <c r="I415" s="86"/>
      <c r="J415" s="86"/>
      <c r="K415" s="86"/>
      <c r="L415" s="86"/>
      <c r="M415" s="86"/>
      <c r="N415" s="86"/>
      <c r="O415" s="86"/>
      <c r="P415" s="86"/>
      <c r="Q415" s="86"/>
      <c r="R415" s="86"/>
      <c r="S415" s="86"/>
      <c r="T415" s="86"/>
      <c r="U415" s="86"/>
      <c r="V415" s="86"/>
      <c r="W415" s="86"/>
      <c r="X415" s="86"/>
      <c r="Y415" s="86"/>
    </row>
    <row r="416" ht="28.5" customHeight="1">
      <c r="A416" s="86"/>
      <c r="B416" s="86"/>
      <c r="C416" s="86"/>
      <c r="D416" s="86"/>
      <c r="E416" s="180"/>
      <c r="F416" s="86"/>
      <c r="G416" s="86"/>
      <c r="H416" s="86"/>
      <c r="I416" s="86"/>
      <c r="J416" s="86"/>
      <c r="K416" s="86"/>
      <c r="L416" s="86"/>
      <c r="M416" s="86"/>
      <c r="N416" s="86"/>
      <c r="O416" s="86"/>
      <c r="P416" s="86"/>
      <c r="Q416" s="86"/>
      <c r="R416" s="86"/>
      <c r="S416" s="86"/>
      <c r="T416" s="86"/>
      <c r="U416" s="86"/>
      <c r="V416" s="86"/>
      <c r="W416" s="86"/>
      <c r="X416" s="86"/>
      <c r="Y416" s="86"/>
    </row>
    <row r="417" ht="28.5" customHeight="1">
      <c r="A417" s="86"/>
      <c r="B417" s="86"/>
      <c r="C417" s="86"/>
      <c r="D417" s="86"/>
      <c r="E417" s="180"/>
      <c r="F417" s="86"/>
      <c r="G417" s="86"/>
      <c r="H417" s="86"/>
      <c r="I417" s="86"/>
      <c r="J417" s="86"/>
      <c r="K417" s="86"/>
      <c r="L417" s="86"/>
      <c r="M417" s="86"/>
      <c r="N417" s="86"/>
      <c r="O417" s="86"/>
      <c r="P417" s="86"/>
      <c r="Q417" s="86"/>
      <c r="R417" s="86"/>
      <c r="S417" s="86"/>
      <c r="T417" s="86"/>
      <c r="U417" s="86"/>
      <c r="V417" s="86"/>
      <c r="W417" s="86"/>
      <c r="X417" s="86"/>
      <c r="Y417" s="86"/>
    </row>
    <row r="418" ht="28.5" customHeight="1">
      <c r="A418" s="86"/>
      <c r="B418" s="86"/>
      <c r="C418" s="86"/>
      <c r="D418" s="86"/>
      <c r="E418" s="180"/>
      <c r="F418" s="86"/>
      <c r="G418" s="86"/>
      <c r="H418" s="86"/>
      <c r="I418" s="86"/>
      <c r="J418" s="86"/>
      <c r="K418" s="86"/>
      <c r="L418" s="86"/>
      <c r="M418" s="86"/>
      <c r="N418" s="86"/>
      <c r="O418" s="86"/>
      <c r="P418" s="86"/>
      <c r="Q418" s="86"/>
      <c r="R418" s="86"/>
      <c r="S418" s="86"/>
      <c r="T418" s="86"/>
      <c r="U418" s="86"/>
      <c r="V418" s="86"/>
      <c r="W418" s="86"/>
      <c r="X418" s="86"/>
      <c r="Y418" s="86"/>
    </row>
    <row r="419" ht="28.5" customHeight="1">
      <c r="A419" s="86"/>
      <c r="B419" s="86"/>
      <c r="C419" s="86"/>
      <c r="D419" s="86"/>
      <c r="E419" s="180"/>
      <c r="F419" s="86"/>
      <c r="G419" s="86"/>
      <c r="H419" s="86"/>
      <c r="I419" s="86"/>
      <c r="J419" s="86"/>
      <c r="K419" s="86"/>
      <c r="L419" s="86"/>
      <c r="M419" s="86"/>
      <c r="N419" s="86"/>
      <c r="O419" s="86"/>
      <c r="P419" s="86"/>
      <c r="Q419" s="86"/>
      <c r="R419" s="86"/>
      <c r="S419" s="86"/>
      <c r="T419" s="86"/>
      <c r="U419" s="86"/>
      <c r="V419" s="86"/>
      <c r="W419" s="86"/>
      <c r="X419" s="86"/>
      <c r="Y419" s="86"/>
    </row>
    <row r="420" ht="28.5" customHeight="1">
      <c r="A420" s="86"/>
      <c r="B420" s="86"/>
      <c r="C420" s="86"/>
      <c r="D420" s="86"/>
      <c r="E420" s="180"/>
      <c r="F420" s="86"/>
      <c r="G420" s="86"/>
      <c r="H420" s="86"/>
      <c r="I420" s="86"/>
      <c r="J420" s="86"/>
      <c r="K420" s="86"/>
      <c r="L420" s="86"/>
      <c r="M420" s="86"/>
      <c r="N420" s="86"/>
      <c r="O420" s="86"/>
      <c r="P420" s="86"/>
      <c r="Q420" s="86"/>
      <c r="R420" s="86"/>
      <c r="S420" s="86"/>
      <c r="T420" s="86"/>
      <c r="U420" s="86"/>
      <c r="V420" s="86"/>
      <c r="W420" s="86"/>
      <c r="X420" s="86"/>
      <c r="Y420" s="86"/>
    </row>
    <row r="421" ht="28.5" customHeight="1">
      <c r="A421" s="86"/>
      <c r="B421" s="86"/>
      <c r="C421" s="86"/>
      <c r="D421" s="86"/>
      <c r="E421" s="180"/>
      <c r="F421" s="86"/>
      <c r="G421" s="86"/>
      <c r="H421" s="86"/>
      <c r="I421" s="86"/>
      <c r="J421" s="86"/>
      <c r="K421" s="86"/>
      <c r="L421" s="86"/>
      <c r="M421" s="86"/>
      <c r="N421" s="86"/>
      <c r="O421" s="86"/>
      <c r="P421" s="86"/>
      <c r="Q421" s="86"/>
      <c r="R421" s="86"/>
      <c r="S421" s="86"/>
      <c r="T421" s="86"/>
      <c r="U421" s="86"/>
      <c r="V421" s="86"/>
      <c r="W421" s="86"/>
      <c r="X421" s="86"/>
      <c r="Y421" s="86"/>
    </row>
    <row r="422" ht="28.5" customHeight="1">
      <c r="A422" s="86"/>
      <c r="B422" s="86"/>
      <c r="C422" s="86"/>
      <c r="D422" s="86"/>
      <c r="E422" s="180"/>
      <c r="F422" s="86"/>
      <c r="G422" s="86"/>
      <c r="H422" s="86"/>
      <c r="I422" s="86"/>
      <c r="J422" s="86"/>
      <c r="K422" s="86"/>
      <c r="L422" s="86"/>
      <c r="M422" s="86"/>
      <c r="N422" s="86"/>
      <c r="O422" s="86"/>
      <c r="P422" s="86"/>
      <c r="Q422" s="86"/>
      <c r="R422" s="86"/>
      <c r="S422" s="86"/>
      <c r="T422" s="86"/>
      <c r="U422" s="86"/>
      <c r="V422" s="86"/>
      <c r="W422" s="86"/>
      <c r="X422" s="86"/>
      <c r="Y422" s="86"/>
    </row>
    <row r="423" ht="28.5" customHeight="1">
      <c r="A423" s="86"/>
      <c r="B423" s="86"/>
      <c r="C423" s="86"/>
      <c r="D423" s="86"/>
      <c r="E423" s="180"/>
      <c r="F423" s="86"/>
      <c r="G423" s="86"/>
      <c r="H423" s="86"/>
      <c r="I423" s="86"/>
      <c r="J423" s="86"/>
      <c r="K423" s="86"/>
      <c r="L423" s="86"/>
      <c r="M423" s="86"/>
      <c r="N423" s="86"/>
      <c r="O423" s="86"/>
      <c r="P423" s="86"/>
      <c r="Q423" s="86"/>
      <c r="R423" s="86"/>
      <c r="S423" s="86"/>
      <c r="T423" s="86"/>
      <c r="U423" s="86"/>
      <c r="V423" s="86"/>
      <c r="W423" s="86"/>
      <c r="X423" s="86"/>
      <c r="Y423" s="86"/>
    </row>
    <row r="424" ht="28.5" customHeight="1">
      <c r="A424" s="86"/>
      <c r="B424" s="86"/>
      <c r="C424" s="86"/>
      <c r="D424" s="86"/>
      <c r="E424" s="180"/>
      <c r="F424" s="86"/>
      <c r="G424" s="86"/>
      <c r="H424" s="86"/>
      <c r="I424" s="86"/>
      <c r="J424" s="86"/>
      <c r="K424" s="86"/>
      <c r="L424" s="86"/>
      <c r="M424" s="86"/>
      <c r="N424" s="86"/>
      <c r="O424" s="86"/>
      <c r="P424" s="86"/>
      <c r="Q424" s="86"/>
      <c r="R424" s="86"/>
      <c r="S424" s="86"/>
      <c r="T424" s="86"/>
      <c r="U424" s="86"/>
      <c r="V424" s="86"/>
      <c r="W424" s="86"/>
      <c r="X424" s="86"/>
      <c r="Y424" s="86"/>
    </row>
    <row r="425" ht="28.5" customHeight="1">
      <c r="A425" s="86"/>
      <c r="B425" s="86"/>
      <c r="C425" s="86"/>
      <c r="D425" s="86"/>
      <c r="E425" s="180"/>
      <c r="F425" s="86"/>
      <c r="G425" s="86"/>
      <c r="H425" s="86"/>
      <c r="I425" s="86"/>
      <c r="J425" s="86"/>
      <c r="K425" s="86"/>
      <c r="L425" s="86"/>
      <c r="M425" s="86"/>
      <c r="N425" s="86"/>
      <c r="O425" s="86"/>
      <c r="P425" s="86"/>
      <c r="Q425" s="86"/>
      <c r="R425" s="86"/>
      <c r="S425" s="86"/>
      <c r="T425" s="86"/>
      <c r="U425" s="86"/>
      <c r="V425" s="86"/>
      <c r="W425" s="86"/>
      <c r="X425" s="86"/>
      <c r="Y425" s="86"/>
    </row>
    <row r="426" ht="28.5" customHeight="1">
      <c r="A426" s="86"/>
      <c r="B426" s="86"/>
      <c r="C426" s="86"/>
      <c r="D426" s="86"/>
      <c r="E426" s="180"/>
      <c r="F426" s="86"/>
      <c r="G426" s="86"/>
      <c r="H426" s="86"/>
      <c r="I426" s="86"/>
      <c r="J426" s="86"/>
      <c r="K426" s="86"/>
      <c r="L426" s="86"/>
      <c r="M426" s="86"/>
      <c r="N426" s="86"/>
      <c r="O426" s="86"/>
      <c r="P426" s="86"/>
      <c r="Q426" s="86"/>
      <c r="R426" s="86"/>
      <c r="S426" s="86"/>
      <c r="T426" s="86"/>
      <c r="U426" s="86"/>
      <c r="V426" s="86"/>
      <c r="W426" s="86"/>
      <c r="X426" s="86"/>
      <c r="Y426" s="86"/>
    </row>
    <row r="427" ht="28.5" customHeight="1">
      <c r="A427" s="86"/>
      <c r="B427" s="86"/>
      <c r="C427" s="86"/>
      <c r="D427" s="86"/>
      <c r="E427" s="180"/>
      <c r="F427" s="86"/>
      <c r="G427" s="86"/>
      <c r="H427" s="86"/>
      <c r="I427" s="86"/>
      <c r="J427" s="86"/>
      <c r="K427" s="86"/>
      <c r="L427" s="86"/>
      <c r="M427" s="86"/>
      <c r="N427" s="86"/>
      <c r="O427" s="86"/>
      <c r="P427" s="86"/>
      <c r="Q427" s="86"/>
      <c r="R427" s="86"/>
      <c r="S427" s="86"/>
      <c r="T427" s="86"/>
      <c r="U427" s="86"/>
      <c r="V427" s="86"/>
      <c r="W427" s="86"/>
      <c r="X427" s="86"/>
      <c r="Y427" s="86"/>
    </row>
    <row r="428" ht="28.5" customHeight="1">
      <c r="A428" s="86"/>
      <c r="B428" s="86"/>
      <c r="C428" s="86"/>
      <c r="D428" s="86"/>
      <c r="E428" s="180"/>
      <c r="F428" s="86"/>
      <c r="G428" s="86"/>
      <c r="H428" s="86"/>
      <c r="I428" s="86"/>
      <c r="J428" s="86"/>
      <c r="K428" s="86"/>
      <c r="L428" s="86"/>
      <c r="M428" s="86"/>
      <c r="N428" s="86"/>
      <c r="O428" s="86"/>
      <c r="P428" s="86"/>
      <c r="Q428" s="86"/>
      <c r="R428" s="86"/>
      <c r="S428" s="86"/>
      <c r="T428" s="86"/>
      <c r="U428" s="86"/>
      <c r="V428" s="86"/>
      <c r="W428" s="86"/>
      <c r="X428" s="86"/>
      <c r="Y428" s="86"/>
    </row>
    <row r="429" ht="28.5" customHeight="1">
      <c r="A429" s="86"/>
      <c r="B429" s="86"/>
      <c r="C429" s="86"/>
      <c r="D429" s="86"/>
      <c r="E429" s="180"/>
      <c r="F429" s="86"/>
      <c r="G429" s="86"/>
      <c r="H429" s="86"/>
      <c r="I429" s="86"/>
      <c r="J429" s="86"/>
      <c r="K429" s="86"/>
      <c r="L429" s="86"/>
      <c r="M429" s="86"/>
      <c r="N429" s="86"/>
      <c r="O429" s="86"/>
      <c r="P429" s="86"/>
      <c r="Q429" s="86"/>
      <c r="R429" s="86"/>
      <c r="S429" s="86"/>
      <c r="T429" s="86"/>
      <c r="U429" s="86"/>
      <c r="V429" s="86"/>
      <c r="W429" s="86"/>
      <c r="X429" s="86"/>
      <c r="Y429" s="86"/>
    </row>
    <row r="430" ht="28.5" customHeight="1">
      <c r="A430" s="86"/>
      <c r="B430" s="86"/>
      <c r="C430" s="86"/>
      <c r="D430" s="86"/>
      <c r="E430" s="180"/>
      <c r="F430" s="86"/>
      <c r="G430" s="86"/>
      <c r="H430" s="86"/>
      <c r="I430" s="86"/>
      <c r="J430" s="86"/>
      <c r="K430" s="86"/>
      <c r="L430" s="86"/>
      <c r="M430" s="86"/>
      <c r="N430" s="86"/>
      <c r="O430" s="86"/>
      <c r="P430" s="86"/>
      <c r="Q430" s="86"/>
      <c r="R430" s="86"/>
      <c r="S430" s="86"/>
      <c r="T430" s="86"/>
      <c r="U430" s="86"/>
      <c r="V430" s="86"/>
      <c r="W430" s="86"/>
      <c r="X430" s="86"/>
      <c r="Y430" s="86"/>
    </row>
    <row r="431" ht="28.5" customHeight="1">
      <c r="A431" s="86"/>
      <c r="B431" s="86"/>
      <c r="C431" s="86"/>
      <c r="D431" s="86"/>
      <c r="E431" s="180"/>
      <c r="F431" s="86"/>
      <c r="G431" s="86"/>
      <c r="H431" s="86"/>
      <c r="I431" s="86"/>
      <c r="J431" s="86"/>
      <c r="K431" s="86"/>
      <c r="L431" s="86"/>
      <c r="M431" s="86"/>
      <c r="N431" s="86"/>
      <c r="O431" s="86"/>
      <c r="P431" s="86"/>
      <c r="Q431" s="86"/>
      <c r="R431" s="86"/>
      <c r="S431" s="86"/>
      <c r="T431" s="86"/>
      <c r="U431" s="86"/>
      <c r="V431" s="86"/>
      <c r="W431" s="86"/>
      <c r="X431" s="86"/>
      <c r="Y431" s="86"/>
    </row>
    <row r="432" ht="28.5" customHeight="1">
      <c r="A432" s="86"/>
      <c r="B432" s="86"/>
      <c r="C432" s="86"/>
      <c r="D432" s="86"/>
      <c r="E432" s="180"/>
      <c r="F432" s="86"/>
      <c r="G432" s="86"/>
      <c r="H432" s="86"/>
      <c r="I432" s="86"/>
      <c r="J432" s="86"/>
      <c r="K432" s="86"/>
      <c r="L432" s="86"/>
      <c r="M432" s="86"/>
      <c r="N432" s="86"/>
      <c r="O432" s="86"/>
      <c r="P432" s="86"/>
      <c r="Q432" s="86"/>
      <c r="R432" s="86"/>
      <c r="S432" s="86"/>
      <c r="T432" s="86"/>
      <c r="U432" s="86"/>
      <c r="V432" s="86"/>
      <c r="W432" s="86"/>
      <c r="X432" s="86"/>
      <c r="Y432" s="86"/>
    </row>
    <row r="433" ht="28.5" customHeight="1">
      <c r="A433" s="86"/>
      <c r="B433" s="86"/>
      <c r="C433" s="86"/>
      <c r="D433" s="86"/>
      <c r="E433" s="180"/>
      <c r="F433" s="86"/>
      <c r="G433" s="86"/>
      <c r="H433" s="86"/>
      <c r="I433" s="86"/>
      <c r="J433" s="86"/>
      <c r="K433" s="86"/>
      <c r="L433" s="86"/>
      <c r="M433" s="86"/>
      <c r="N433" s="86"/>
      <c r="O433" s="86"/>
      <c r="P433" s="86"/>
      <c r="Q433" s="86"/>
      <c r="R433" s="86"/>
      <c r="S433" s="86"/>
      <c r="T433" s="86"/>
      <c r="U433" s="86"/>
      <c r="V433" s="86"/>
      <c r="W433" s="86"/>
      <c r="X433" s="86"/>
      <c r="Y433" s="86"/>
    </row>
    <row r="434" ht="28.5" customHeight="1">
      <c r="A434" s="86"/>
      <c r="B434" s="86"/>
      <c r="C434" s="86"/>
      <c r="D434" s="86"/>
      <c r="E434" s="180"/>
      <c r="F434" s="86"/>
      <c r="G434" s="86"/>
      <c r="H434" s="86"/>
      <c r="I434" s="86"/>
      <c r="J434" s="86"/>
      <c r="K434" s="86"/>
      <c r="L434" s="86"/>
      <c r="M434" s="86"/>
      <c r="N434" s="86"/>
      <c r="O434" s="86"/>
      <c r="P434" s="86"/>
      <c r="Q434" s="86"/>
      <c r="R434" s="86"/>
      <c r="S434" s="86"/>
      <c r="T434" s="86"/>
      <c r="U434" s="86"/>
      <c r="V434" s="86"/>
      <c r="W434" s="86"/>
      <c r="X434" s="86"/>
      <c r="Y434" s="86"/>
    </row>
    <row r="435" ht="28.5" customHeight="1">
      <c r="A435" s="86"/>
      <c r="B435" s="86"/>
      <c r="C435" s="86"/>
      <c r="D435" s="86"/>
      <c r="E435" s="180"/>
      <c r="F435" s="86"/>
      <c r="G435" s="86"/>
      <c r="H435" s="86"/>
      <c r="I435" s="86"/>
      <c r="J435" s="86"/>
      <c r="K435" s="86"/>
      <c r="L435" s="86"/>
      <c r="M435" s="86"/>
      <c r="N435" s="86"/>
      <c r="O435" s="86"/>
      <c r="P435" s="86"/>
      <c r="Q435" s="86"/>
      <c r="R435" s="86"/>
      <c r="S435" s="86"/>
      <c r="T435" s="86"/>
      <c r="U435" s="86"/>
      <c r="V435" s="86"/>
      <c r="W435" s="86"/>
      <c r="X435" s="86"/>
      <c r="Y435" s="86"/>
    </row>
    <row r="436" ht="28.5" customHeight="1">
      <c r="A436" s="86"/>
      <c r="B436" s="86"/>
      <c r="C436" s="86"/>
      <c r="D436" s="86"/>
      <c r="E436" s="180"/>
      <c r="F436" s="86"/>
      <c r="G436" s="86"/>
      <c r="H436" s="86"/>
      <c r="I436" s="86"/>
      <c r="J436" s="86"/>
      <c r="K436" s="86"/>
      <c r="L436" s="86"/>
      <c r="M436" s="86"/>
      <c r="N436" s="86"/>
      <c r="O436" s="86"/>
      <c r="P436" s="86"/>
      <c r="Q436" s="86"/>
      <c r="R436" s="86"/>
      <c r="S436" s="86"/>
      <c r="T436" s="86"/>
      <c r="U436" s="86"/>
      <c r="V436" s="86"/>
      <c r="W436" s="86"/>
      <c r="X436" s="86"/>
      <c r="Y436" s="86"/>
    </row>
    <row r="437" ht="28.5" customHeight="1">
      <c r="A437" s="86"/>
      <c r="B437" s="86"/>
      <c r="C437" s="86"/>
      <c r="D437" s="86"/>
      <c r="E437" s="180"/>
      <c r="F437" s="86"/>
      <c r="G437" s="86"/>
      <c r="H437" s="86"/>
      <c r="I437" s="86"/>
      <c r="J437" s="86"/>
      <c r="K437" s="86"/>
      <c r="L437" s="86"/>
      <c r="M437" s="86"/>
      <c r="N437" s="86"/>
      <c r="O437" s="86"/>
      <c r="P437" s="86"/>
      <c r="Q437" s="86"/>
      <c r="R437" s="86"/>
      <c r="S437" s="86"/>
      <c r="T437" s="86"/>
      <c r="U437" s="86"/>
      <c r="V437" s="86"/>
      <c r="W437" s="86"/>
      <c r="X437" s="86"/>
      <c r="Y437" s="86"/>
    </row>
    <row r="438" ht="28.5" customHeight="1">
      <c r="A438" s="86"/>
      <c r="B438" s="86"/>
      <c r="C438" s="86"/>
      <c r="D438" s="86"/>
      <c r="E438" s="180"/>
      <c r="F438" s="86"/>
      <c r="G438" s="86"/>
      <c r="H438" s="86"/>
      <c r="I438" s="86"/>
      <c r="J438" s="86"/>
      <c r="K438" s="86"/>
      <c r="L438" s="86"/>
      <c r="M438" s="86"/>
      <c r="N438" s="86"/>
      <c r="O438" s="86"/>
      <c r="P438" s="86"/>
      <c r="Q438" s="86"/>
      <c r="R438" s="86"/>
      <c r="S438" s="86"/>
      <c r="T438" s="86"/>
      <c r="U438" s="86"/>
      <c r="V438" s="86"/>
      <c r="W438" s="86"/>
      <c r="X438" s="86"/>
      <c r="Y438" s="86"/>
    </row>
    <row r="439" ht="28.5" customHeight="1">
      <c r="A439" s="86"/>
      <c r="B439" s="86"/>
      <c r="C439" s="86"/>
      <c r="D439" s="86"/>
      <c r="E439" s="180"/>
      <c r="F439" s="86"/>
      <c r="G439" s="86"/>
      <c r="H439" s="86"/>
      <c r="I439" s="86"/>
      <c r="J439" s="86"/>
      <c r="K439" s="86"/>
      <c r="L439" s="86"/>
      <c r="M439" s="86"/>
      <c r="N439" s="86"/>
      <c r="O439" s="86"/>
      <c r="P439" s="86"/>
      <c r="Q439" s="86"/>
      <c r="R439" s="86"/>
      <c r="S439" s="86"/>
      <c r="T439" s="86"/>
      <c r="U439" s="86"/>
      <c r="V439" s="86"/>
      <c r="W439" s="86"/>
      <c r="X439" s="86"/>
      <c r="Y439" s="86"/>
    </row>
    <row r="440" ht="28.5" customHeight="1">
      <c r="A440" s="86"/>
      <c r="B440" s="86"/>
      <c r="C440" s="86"/>
      <c r="D440" s="86"/>
      <c r="E440" s="180"/>
      <c r="F440" s="86"/>
      <c r="G440" s="86"/>
      <c r="H440" s="86"/>
      <c r="I440" s="86"/>
      <c r="J440" s="86"/>
      <c r="K440" s="86"/>
      <c r="L440" s="86"/>
      <c r="M440" s="86"/>
      <c r="N440" s="86"/>
      <c r="O440" s="86"/>
      <c r="P440" s="86"/>
      <c r="Q440" s="86"/>
      <c r="R440" s="86"/>
      <c r="S440" s="86"/>
      <c r="T440" s="86"/>
      <c r="U440" s="86"/>
      <c r="V440" s="86"/>
      <c r="W440" s="86"/>
      <c r="X440" s="86"/>
      <c r="Y440" s="86"/>
    </row>
    <row r="441" ht="28.5" customHeight="1">
      <c r="A441" s="86"/>
      <c r="B441" s="86"/>
      <c r="C441" s="86"/>
      <c r="D441" s="86"/>
      <c r="E441" s="180"/>
      <c r="F441" s="86"/>
      <c r="G441" s="86"/>
      <c r="H441" s="86"/>
      <c r="I441" s="86"/>
      <c r="J441" s="86"/>
      <c r="K441" s="86"/>
      <c r="L441" s="86"/>
      <c r="M441" s="86"/>
      <c r="N441" s="86"/>
      <c r="O441" s="86"/>
      <c r="P441" s="86"/>
      <c r="Q441" s="86"/>
      <c r="R441" s="86"/>
      <c r="S441" s="86"/>
      <c r="T441" s="86"/>
      <c r="U441" s="86"/>
      <c r="V441" s="86"/>
      <c r="W441" s="86"/>
      <c r="X441" s="86"/>
      <c r="Y441" s="86"/>
    </row>
    <row r="442" ht="28.5" customHeight="1">
      <c r="A442" s="86"/>
      <c r="B442" s="86"/>
      <c r="C442" s="86"/>
      <c r="D442" s="86"/>
      <c r="E442" s="180"/>
      <c r="F442" s="86"/>
      <c r="G442" s="86"/>
      <c r="H442" s="86"/>
      <c r="I442" s="86"/>
      <c r="J442" s="86"/>
      <c r="K442" s="86"/>
      <c r="L442" s="86"/>
      <c r="M442" s="86"/>
      <c r="N442" s="86"/>
      <c r="O442" s="86"/>
      <c r="P442" s="86"/>
      <c r="Q442" s="86"/>
      <c r="R442" s="86"/>
      <c r="S442" s="86"/>
      <c r="T442" s="86"/>
      <c r="U442" s="86"/>
      <c r="V442" s="86"/>
      <c r="W442" s="86"/>
      <c r="X442" s="86"/>
      <c r="Y442" s="86"/>
    </row>
    <row r="443" ht="28.5" customHeight="1">
      <c r="A443" s="86"/>
      <c r="B443" s="86"/>
      <c r="C443" s="86"/>
      <c r="D443" s="86"/>
      <c r="E443" s="180"/>
      <c r="F443" s="86"/>
      <c r="G443" s="86"/>
      <c r="H443" s="86"/>
      <c r="I443" s="86"/>
      <c r="J443" s="86"/>
      <c r="K443" s="86"/>
      <c r="L443" s="86"/>
      <c r="M443" s="86"/>
      <c r="N443" s="86"/>
      <c r="O443" s="86"/>
      <c r="P443" s="86"/>
      <c r="Q443" s="86"/>
      <c r="R443" s="86"/>
      <c r="S443" s="86"/>
      <c r="T443" s="86"/>
      <c r="U443" s="86"/>
      <c r="V443" s="86"/>
      <c r="W443" s="86"/>
      <c r="X443" s="86"/>
      <c r="Y443" s="86"/>
    </row>
    <row r="444" ht="28.5" customHeight="1">
      <c r="A444" s="86"/>
      <c r="B444" s="86"/>
      <c r="C444" s="86"/>
      <c r="D444" s="86"/>
      <c r="E444" s="180"/>
      <c r="F444" s="86"/>
      <c r="G444" s="86"/>
      <c r="H444" s="86"/>
      <c r="I444" s="86"/>
      <c r="J444" s="86"/>
      <c r="K444" s="86"/>
      <c r="L444" s="86"/>
      <c r="M444" s="86"/>
      <c r="N444" s="86"/>
      <c r="O444" s="86"/>
      <c r="P444" s="86"/>
      <c r="Q444" s="86"/>
      <c r="R444" s="86"/>
      <c r="S444" s="86"/>
      <c r="T444" s="86"/>
      <c r="U444" s="86"/>
      <c r="V444" s="86"/>
      <c r="W444" s="86"/>
      <c r="X444" s="86"/>
      <c r="Y444" s="86"/>
    </row>
    <row r="445" ht="28.5" customHeight="1">
      <c r="A445" s="86"/>
      <c r="B445" s="86"/>
      <c r="C445" s="86"/>
      <c r="D445" s="86"/>
      <c r="E445" s="180"/>
      <c r="F445" s="86"/>
      <c r="G445" s="86"/>
      <c r="H445" s="86"/>
      <c r="I445" s="86"/>
      <c r="J445" s="86"/>
      <c r="K445" s="86"/>
      <c r="L445" s="86"/>
      <c r="M445" s="86"/>
      <c r="N445" s="86"/>
      <c r="O445" s="86"/>
      <c r="P445" s="86"/>
      <c r="Q445" s="86"/>
      <c r="R445" s="86"/>
      <c r="S445" s="86"/>
      <c r="T445" s="86"/>
      <c r="U445" s="86"/>
      <c r="V445" s="86"/>
      <c r="W445" s="86"/>
      <c r="X445" s="86"/>
      <c r="Y445" s="86"/>
    </row>
    <row r="446" ht="28.5" customHeight="1">
      <c r="A446" s="86"/>
      <c r="B446" s="86"/>
      <c r="C446" s="86"/>
      <c r="D446" s="86"/>
      <c r="E446" s="180"/>
      <c r="F446" s="86"/>
      <c r="G446" s="86"/>
      <c r="H446" s="86"/>
      <c r="I446" s="86"/>
      <c r="J446" s="86"/>
      <c r="K446" s="86"/>
      <c r="L446" s="86"/>
      <c r="M446" s="86"/>
      <c r="N446" s="86"/>
      <c r="O446" s="86"/>
      <c r="P446" s="86"/>
      <c r="Q446" s="86"/>
      <c r="R446" s="86"/>
      <c r="S446" s="86"/>
      <c r="T446" s="86"/>
      <c r="U446" s="86"/>
      <c r="V446" s="86"/>
      <c r="W446" s="86"/>
      <c r="X446" s="86"/>
      <c r="Y446" s="86"/>
    </row>
    <row r="447" ht="28.5" customHeight="1">
      <c r="A447" s="86"/>
      <c r="B447" s="86"/>
      <c r="C447" s="86"/>
      <c r="D447" s="86"/>
      <c r="E447" s="180"/>
      <c r="F447" s="86"/>
      <c r="G447" s="86"/>
      <c r="H447" s="86"/>
      <c r="I447" s="86"/>
      <c r="J447" s="86"/>
      <c r="K447" s="86"/>
      <c r="L447" s="86"/>
      <c r="M447" s="86"/>
      <c r="N447" s="86"/>
      <c r="O447" s="86"/>
      <c r="P447" s="86"/>
      <c r="Q447" s="86"/>
      <c r="R447" s="86"/>
      <c r="S447" s="86"/>
      <c r="T447" s="86"/>
      <c r="U447" s="86"/>
      <c r="V447" s="86"/>
      <c r="W447" s="86"/>
      <c r="X447" s="86"/>
      <c r="Y447" s="86"/>
    </row>
    <row r="448" ht="28.5" customHeight="1">
      <c r="A448" s="86"/>
      <c r="B448" s="86"/>
      <c r="C448" s="86"/>
      <c r="D448" s="86"/>
      <c r="E448" s="180"/>
      <c r="F448" s="86"/>
      <c r="G448" s="86"/>
      <c r="H448" s="86"/>
      <c r="I448" s="86"/>
      <c r="J448" s="86"/>
      <c r="K448" s="86"/>
      <c r="L448" s="86"/>
      <c r="M448" s="86"/>
      <c r="N448" s="86"/>
      <c r="O448" s="86"/>
      <c r="P448" s="86"/>
      <c r="Q448" s="86"/>
      <c r="R448" s="86"/>
      <c r="S448" s="86"/>
      <c r="T448" s="86"/>
      <c r="U448" s="86"/>
      <c r="V448" s="86"/>
      <c r="W448" s="86"/>
      <c r="X448" s="86"/>
      <c r="Y448" s="86"/>
    </row>
    <row r="449" ht="28.5" customHeight="1">
      <c r="A449" s="86"/>
      <c r="B449" s="86"/>
      <c r="C449" s="86"/>
      <c r="D449" s="86"/>
      <c r="E449" s="180"/>
      <c r="F449" s="86"/>
      <c r="G449" s="86"/>
      <c r="H449" s="86"/>
      <c r="I449" s="86"/>
      <c r="J449" s="86"/>
      <c r="K449" s="86"/>
      <c r="L449" s="86"/>
      <c r="M449" s="86"/>
      <c r="N449" s="86"/>
      <c r="O449" s="86"/>
      <c r="P449" s="86"/>
      <c r="Q449" s="86"/>
      <c r="R449" s="86"/>
      <c r="S449" s="86"/>
      <c r="T449" s="86"/>
      <c r="U449" s="86"/>
      <c r="V449" s="86"/>
      <c r="W449" s="86"/>
      <c r="X449" s="86"/>
      <c r="Y449" s="86"/>
    </row>
    <row r="450" ht="28.5" customHeight="1">
      <c r="A450" s="86"/>
      <c r="B450" s="86"/>
      <c r="C450" s="86"/>
      <c r="D450" s="86"/>
      <c r="E450" s="180"/>
      <c r="F450" s="86"/>
      <c r="G450" s="86"/>
      <c r="H450" s="86"/>
      <c r="I450" s="86"/>
      <c r="J450" s="86"/>
      <c r="K450" s="86"/>
      <c r="L450" s="86"/>
      <c r="M450" s="86"/>
      <c r="N450" s="86"/>
      <c r="O450" s="86"/>
      <c r="P450" s="86"/>
      <c r="Q450" s="86"/>
      <c r="R450" s="86"/>
      <c r="S450" s="86"/>
      <c r="T450" s="86"/>
      <c r="U450" s="86"/>
      <c r="V450" s="86"/>
      <c r="W450" s="86"/>
      <c r="X450" s="86"/>
      <c r="Y450" s="86"/>
    </row>
    <row r="451" ht="28.5" customHeight="1">
      <c r="A451" s="86"/>
      <c r="B451" s="86"/>
      <c r="C451" s="86"/>
      <c r="D451" s="86"/>
      <c r="E451" s="180"/>
      <c r="F451" s="86"/>
      <c r="G451" s="86"/>
      <c r="H451" s="86"/>
      <c r="I451" s="86"/>
      <c r="J451" s="86"/>
      <c r="K451" s="86"/>
      <c r="L451" s="86"/>
      <c r="M451" s="86"/>
      <c r="N451" s="86"/>
      <c r="O451" s="86"/>
      <c r="P451" s="86"/>
      <c r="Q451" s="86"/>
      <c r="R451" s="86"/>
      <c r="S451" s="86"/>
      <c r="T451" s="86"/>
      <c r="U451" s="86"/>
      <c r="V451" s="86"/>
      <c r="W451" s="86"/>
      <c r="X451" s="86"/>
      <c r="Y451" s="86"/>
    </row>
    <row r="452" ht="28.5" customHeight="1">
      <c r="A452" s="86"/>
      <c r="B452" s="86"/>
      <c r="C452" s="86"/>
      <c r="D452" s="86"/>
      <c r="E452" s="180"/>
      <c r="F452" s="86"/>
      <c r="G452" s="86"/>
      <c r="H452" s="86"/>
      <c r="I452" s="86"/>
      <c r="J452" s="86"/>
      <c r="K452" s="86"/>
      <c r="L452" s="86"/>
      <c r="M452" s="86"/>
      <c r="N452" s="86"/>
      <c r="O452" s="86"/>
      <c r="P452" s="86"/>
      <c r="Q452" s="86"/>
      <c r="R452" s="86"/>
      <c r="S452" s="86"/>
      <c r="T452" s="86"/>
      <c r="U452" s="86"/>
      <c r="V452" s="86"/>
      <c r="W452" s="86"/>
      <c r="X452" s="86"/>
      <c r="Y452" s="86"/>
    </row>
    <row r="453" ht="28.5" customHeight="1">
      <c r="A453" s="86"/>
      <c r="B453" s="86"/>
      <c r="C453" s="86"/>
      <c r="D453" s="86"/>
      <c r="E453" s="180"/>
      <c r="F453" s="86"/>
      <c r="G453" s="86"/>
      <c r="H453" s="86"/>
      <c r="I453" s="86"/>
      <c r="J453" s="86"/>
      <c r="K453" s="86"/>
      <c r="L453" s="86"/>
      <c r="M453" s="86"/>
      <c r="N453" s="86"/>
      <c r="O453" s="86"/>
      <c r="P453" s="86"/>
      <c r="Q453" s="86"/>
      <c r="R453" s="86"/>
      <c r="S453" s="86"/>
      <c r="T453" s="86"/>
      <c r="U453" s="86"/>
      <c r="V453" s="86"/>
      <c r="W453" s="86"/>
      <c r="X453" s="86"/>
      <c r="Y453" s="86"/>
    </row>
    <row r="454" ht="28.5" customHeight="1">
      <c r="A454" s="86"/>
      <c r="B454" s="86"/>
      <c r="C454" s="86"/>
      <c r="D454" s="86"/>
      <c r="E454" s="180"/>
      <c r="F454" s="86"/>
      <c r="G454" s="86"/>
      <c r="H454" s="86"/>
      <c r="I454" s="86"/>
      <c r="J454" s="86"/>
      <c r="K454" s="86"/>
      <c r="L454" s="86"/>
      <c r="M454" s="86"/>
      <c r="N454" s="86"/>
      <c r="O454" s="86"/>
      <c r="P454" s="86"/>
      <c r="Q454" s="86"/>
      <c r="R454" s="86"/>
      <c r="S454" s="86"/>
      <c r="T454" s="86"/>
      <c r="U454" s="86"/>
      <c r="V454" s="86"/>
      <c r="W454" s="86"/>
      <c r="X454" s="86"/>
      <c r="Y454" s="86"/>
    </row>
    <row r="455" ht="28.5" customHeight="1">
      <c r="A455" s="86"/>
      <c r="B455" s="86"/>
      <c r="C455" s="86"/>
      <c r="D455" s="86"/>
      <c r="E455" s="180"/>
      <c r="F455" s="86"/>
      <c r="G455" s="86"/>
      <c r="H455" s="86"/>
      <c r="I455" s="86"/>
      <c r="J455" s="86"/>
      <c r="K455" s="86"/>
      <c r="L455" s="86"/>
      <c r="M455" s="86"/>
      <c r="N455" s="86"/>
      <c r="O455" s="86"/>
      <c r="P455" s="86"/>
      <c r="Q455" s="86"/>
      <c r="R455" s="86"/>
      <c r="S455" s="86"/>
      <c r="T455" s="86"/>
      <c r="U455" s="86"/>
      <c r="V455" s="86"/>
      <c r="W455" s="86"/>
      <c r="X455" s="86"/>
      <c r="Y455" s="86"/>
    </row>
    <row r="456" ht="28.5" customHeight="1">
      <c r="A456" s="86"/>
      <c r="B456" s="86"/>
      <c r="C456" s="86"/>
      <c r="D456" s="86"/>
      <c r="E456" s="180"/>
      <c r="F456" s="86"/>
      <c r="G456" s="86"/>
      <c r="H456" s="86"/>
      <c r="I456" s="86"/>
      <c r="J456" s="86"/>
      <c r="K456" s="86"/>
      <c r="L456" s="86"/>
      <c r="M456" s="86"/>
      <c r="N456" s="86"/>
      <c r="O456" s="86"/>
      <c r="P456" s="86"/>
      <c r="Q456" s="86"/>
      <c r="R456" s="86"/>
      <c r="S456" s="86"/>
      <c r="T456" s="86"/>
      <c r="U456" s="86"/>
      <c r="V456" s="86"/>
      <c r="W456" s="86"/>
      <c r="X456" s="86"/>
      <c r="Y456" s="86"/>
    </row>
    <row r="457" ht="28.5" customHeight="1">
      <c r="A457" s="86"/>
      <c r="B457" s="86"/>
      <c r="C457" s="86"/>
      <c r="D457" s="86"/>
      <c r="E457" s="180"/>
      <c r="F457" s="86"/>
      <c r="G457" s="86"/>
      <c r="H457" s="86"/>
      <c r="I457" s="86"/>
      <c r="J457" s="86"/>
      <c r="K457" s="86"/>
      <c r="L457" s="86"/>
      <c r="M457" s="86"/>
      <c r="N457" s="86"/>
      <c r="O457" s="86"/>
      <c r="P457" s="86"/>
      <c r="Q457" s="86"/>
      <c r="R457" s="86"/>
      <c r="S457" s="86"/>
      <c r="T457" s="86"/>
      <c r="U457" s="86"/>
      <c r="V457" s="86"/>
      <c r="W457" s="86"/>
      <c r="X457" s="86"/>
      <c r="Y457" s="86"/>
    </row>
    <row r="458" ht="28.5" customHeight="1">
      <c r="A458" s="86"/>
      <c r="B458" s="86"/>
      <c r="C458" s="86"/>
      <c r="D458" s="86"/>
      <c r="E458" s="180"/>
      <c r="F458" s="86"/>
      <c r="G458" s="86"/>
      <c r="H458" s="86"/>
      <c r="I458" s="86"/>
      <c r="J458" s="86"/>
      <c r="K458" s="86"/>
      <c r="L458" s="86"/>
      <c r="M458" s="86"/>
      <c r="N458" s="86"/>
      <c r="O458" s="86"/>
      <c r="P458" s="86"/>
      <c r="Q458" s="86"/>
      <c r="R458" s="86"/>
      <c r="S458" s="86"/>
      <c r="T458" s="86"/>
      <c r="U458" s="86"/>
      <c r="V458" s="86"/>
      <c r="W458" s="86"/>
      <c r="X458" s="86"/>
      <c r="Y458" s="86"/>
    </row>
    <row r="459" ht="28.5" customHeight="1">
      <c r="A459" s="86"/>
      <c r="B459" s="86"/>
      <c r="C459" s="86"/>
      <c r="D459" s="86"/>
      <c r="E459" s="180"/>
      <c r="F459" s="86"/>
      <c r="G459" s="86"/>
      <c r="H459" s="86"/>
      <c r="I459" s="86"/>
      <c r="J459" s="86"/>
      <c r="K459" s="86"/>
      <c r="L459" s="86"/>
      <c r="M459" s="86"/>
      <c r="N459" s="86"/>
      <c r="O459" s="86"/>
      <c r="P459" s="86"/>
      <c r="Q459" s="86"/>
      <c r="R459" s="86"/>
      <c r="S459" s="86"/>
      <c r="T459" s="86"/>
      <c r="U459" s="86"/>
      <c r="V459" s="86"/>
      <c r="W459" s="86"/>
      <c r="X459" s="86"/>
      <c r="Y459" s="86"/>
    </row>
    <row r="460" ht="28.5" customHeight="1">
      <c r="A460" s="86"/>
      <c r="B460" s="86"/>
      <c r="C460" s="86"/>
      <c r="D460" s="86"/>
      <c r="E460" s="180"/>
      <c r="F460" s="86"/>
      <c r="G460" s="86"/>
      <c r="H460" s="86"/>
      <c r="I460" s="86"/>
      <c r="J460" s="86"/>
      <c r="K460" s="86"/>
      <c r="L460" s="86"/>
      <c r="M460" s="86"/>
      <c r="N460" s="86"/>
      <c r="O460" s="86"/>
      <c r="P460" s="86"/>
      <c r="Q460" s="86"/>
      <c r="R460" s="86"/>
      <c r="S460" s="86"/>
      <c r="T460" s="86"/>
      <c r="U460" s="86"/>
      <c r="V460" s="86"/>
      <c r="W460" s="86"/>
      <c r="X460" s="86"/>
      <c r="Y460" s="86"/>
    </row>
    <row r="461" ht="28.5" customHeight="1">
      <c r="A461" s="86"/>
      <c r="B461" s="86"/>
      <c r="C461" s="86"/>
      <c r="D461" s="86"/>
      <c r="E461" s="180"/>
      <c r="F461" s="86"/>
      <c r="G461" s="86"/>
      <c r="H461" s="86"/>
      <c r="I461" s="86"/>
      <c r="J461" s="86"/>
      <c r="K461" s="86"/>
      <c r="L461" s="86"/>
      <c r="M461" s="86"/>
      <c r="N461" s="86"/>
      <c r="O461" s="86"/>
      <c r="P461" s="86"/>
      <c r="Q461" s="86"/>
      <c r="R461" s="86"/>
      <c r="S461" s="86"/>
      <c r="T461" s="86"/>
      <c r="U461" s="86"/>
      <c r="V461" s="86"/>
      <c r="W461" s="86"/>
      <c r="X461" s="86"/>
      <c r="Y461" s="86"/>
    </row>
    <row r="462" ht="28.5" customHeight="1">
      <c r="A462" s="86"/>
      <c r="B462" s="86"/>
      <c r="C462" s="86"/>
      <c r="D462" s="86"/>
      <c r="E462" s="180"/>
      <c r="F462" s="86"/>
      <c r="G462" s="86"/>
      <c r="H462" s="86"/>
      <c r="I462" s="86"/>
      <c r="J462" s="86"/>
      <c r="K462" s="86"/>
      <c r="L462" s="86"/>
      <c r="M462" s="86"/>
      <c r="N462" s="86"/>
      <c r="O462" s="86"/>
      <c r="P462" s="86"/>
      <c r="Q462" s="86"/>
      <c r="R462" s="86"/>
      <c r="S462" s="86"/>
      <c r="T462" s="86"/>
      <c r="U462" s="86"/>
      <c r="V462" s="86"/>
      <c r="W462" s="86"/>
      <c r="X462" s="86"/>
      <c r="Y462" s="86"/>
    </row>
    <row r="463" ht="28.5" customHeight="1">
      <c r="A463" s="86"/>
      <c r="B463" s="86"/>
      <c r="C463" s="86"/>
      <c r="D463" s="86"/>
      <c r="E463" s="180"/>
      <c r="F463" s="86"/>
      <c r="G463" s="86"/>
      <c r="H463" s="86"/>
      <c r="I463" s="86"/>
      <c r="J463" s="86"/>
      <c r="K463" s="86"/>
      <c r="L463" s="86"/>
      <c r="M463" s="86"/>
      <c r="N463" s="86"/>
      <c r="O463" s="86"/>
      <c r="P463" s="86"/>
      <c r="Q463" s="86"/>
      <c r="R463" s="86"/>
      <c r="S463" s="86"/>
      <c r="T463" s="86"/>
      <c r="U463" s="86"/>
      <c r="V463" s="86"/>
      <c r="W463" s="86"/>
      <c r="X463" s="86"/>
      <c r="Y463" s="86"/>
    </row>
    <row r="464" ht="28.5" customHeight="1">
      <c r="A464" s="86"/>
      <c r="B464" s="86"/>
      <c r="C464" s="86"/>
      <c r="D464" s="86"/>
      <c r="E464" s="180"/>
      <c r="F464" s="86"/>
      <c r="G464" s="86"/>
      <c r="H464" s="86"/>
      <c r="I464" s="86"/>
      <c r="J464" s="86"/>
      <c r="K464" s="86"/>
      <c r="L464" s="86"/>
      <c r="M464" s="86"/>
      <c r="N464" s="86"/>
      <c r="O464" s="86"/>
      <c r="P464" s="86"/>
      <c r="Q464" s="86"/>
      <c r="R464" s="86"/>
      <c r="S464" s="86"/>
      <c r="T464" s="86"/>
      <c r="U464" s="86"/>
      <c r="V464" s="86"/>
      <c r="W464" s="86"/>
      <c r="X464" s="86"/>
      <c r="Y464" s="86"/>
    </row>
    <row r="465" ht="28.5" customHeight="1">
      <c r="A465" s="86"/>
      <c r="B465" s="86"/>
      <c r="C465" s="86"/>
      <c r="D465" s="86"/>
      <c r="E465" s="180"/>
      <c r="F465" s="86"/>
      <c r="G465" s="86"/>
      <c r="H465" s="86"/>
      <c r="I465" s="86"/>
      <c r="J465" s="86"/>
      <c r="K465" s="86"/>
      <c r="L465" s="86"/>
      <c r="M465" s="86"/>
      <c r="N465" s="86"/>
      <c r="O465" s="86"/>
      <c r="P465" s="86"/>
      <c r="Q465" s="86"/>
      <c r="R465" s="86"/>
      <c r="S465" s="86"/>
      <c r="T465" s="86"/>
      <c r="U465" s="86"/>
      <c r="V465" s="86"/>
      <c r="W465" s="86"/>
      <c r="X465" s="86"/>
      <c r="Y465" s="86"/>
    </row>
    <row r="466" ht="28.5" customHeight="1">
      <c r="A466" s="86"/>
      <c r="B466" s="86"/>
      <c r="C466" s="86"/>
      <c r="D466" s="86"/>
      <c r="E466" s="180"/>
      <c r="F466" s="86"/>
      <c r="G466" s="86"/>
      <c r="H466" s="86"/>
      <c r="I466" s="86"/>
      <c r="J466" s="86"/>
      <c r="K466" s="86"/>
      <c r="L466" s="86"/>
      <c r="M466" s="86"/>
      <c r="N466" s="86"/>
      <c r="O466" s="86"/>
      <c r="P466" s="86"/>
      <c r="Q466" s="86"/>
      <c r="R466" s="86"/>
      <c r="S466" s="86"/>
      <c r="T466" s="86"/>
      <c r="U466" s="86"/>
      <c r="V466" s="86"/>
      <c r="W466" s="86"/>
      <c r="X466" s="86"/>
      <c r="Y466" s="86"/>
    </row>
    <row r="467" ht="28.5" customHeight="1">
      <c r="A467" s="86"/>
      <c r="B467" s="86"/>
      <c r="C467" s="86"/>
      <c r="D467" s="86"/>
      <c r="E467" s="180"/>
      <c r="F467" s="86"/>
      <c r="G467" s="86"/>
      <c r="H467" s="86"/>
      <c r="I467" s="86"/>
      <c r="J467" s="86"/>
      <c r="K467" s="86"/>
      <c r="L467" s="86"/>
      <c r="M467" s="86"/>
      <c r="N467" s="86"/>
      <c r="O467" s="86"/>
      <c r="P467" s="86"/>
      <c r="Q467" s="86"/>
      <c r="R467" s="86"/>
      <c r="S467" s="86"/>
      <c r="T467" s="86"/>
      <c r="U467" s="86"/>
      <c r="V467" s="86"/>
      <c r="W467" s="86"/>
      <c r="X467" s="86"/>
      <c r="Y467" s="86"/>
    </row>
    <row r="468" ht="28.5" customHeight="1">
      <c r="A468" s="86"/>
      <c r="B468" s="86"/>
      <c r="C468" s="86"/>
      <c r="D468" s="86"/>
      <c r="E468" s="180"/>
      <c r="F468" s="86"/>
      <c r="G468" s="86"/>
      <c r="H468" s="86"/>
      <c r="I468" s="86"/>
      <c r="J468" s="86"/>
      <c r="K468" s="86"/>
      <c r="L468" s="86"/>
      <c r="M468" s="86"/>
      <c r="N468" s="86"/>
      <c r="O468" s="86"/>
      <c r="P468" s="86"/>
      <c r="Q468" s="86"/>
      <c r="R468" s="86"/>
      <c r="S468" s="86"/>
      <c r="T468" s="86"/>
      <c r="U468" s="86"/>
      <c r="V468" s="86"/>
      <c r="W468" s="86"/>
      <c r="X468" s="86"/>
      <c r="Y468" s="86"/>
    </row>
    <row r="469" ht="28.5" customHeight="1">
      <c r="A469" s="86"/>
      <c r="B469" s="86"/>
      <c r="C469" s="86"/>
      <c r="D469" s="86"/>
      <c r="E469" s="180"/>
      <c r="F469" s="86"/>
      <c r="G469" s="86"/>
      <c r="H469" s="86"/>
      <c r="I469" s="86"/>
      <c r="J469" s="86"/>
      <c r="K469" s="86"/>
      <c r="L469" s="86"/>
      <c r="M469" s="86"/>
      <c r="N469" s="86"/>
      <c r="O469" s="86"/>
      <c r="P469" s="86"/>
      <c r="Q469" s="86"/>
      <c r="R469" s="86"/>
      <c r="S469" s="86"/>
      <c r="T469" s="86"/>
      <c r="U469" s="86"/>
      <c r="V469" s="86"/>
      <c r="W469" s="86"/>
      <c r="X469" s="86"/>
      <c r="Y469" s="86"/>
    </row>
    <row r="470" ht="28.5" customHeight="1">
      <c r="A470" s="86"/>
      <c r="B470" s="86"/>
      <c r="C470" s="86"/>
      <c r="D470" s="86"/>
      <c r="E470" s="180"/>
      <c r="F470" s="86"/>
      <c r="G470" s="86"/>
      <c r="H470" s="86"/>
      <c r="I470" s="86"/>
      <c r="J470" s="86"/>
      <c r="K470" s="86"/>
      <c r="L470" s="86"/>
      <c r="M470" s="86"/>
      <c r="N470" s="86"/>
      <c r="O470" s="86"/>
      <c r="P470" s="86"/>
      <c r="Q470" s="86"/>
      <c r="R470" s="86"/>
      <c r="S470" s="86"/>
      <c r="T470" s="86"/>
      <c r="U470" s="86"/>
      <c r="V470" s="86"/>
      <c r="W470" s="86"/>
      <c r="X470" s="86"/>
      <c r="Y470" s="86"/>
    </row>
    <row r="471" ht="28.5" customHeight="1">
      <c r="A471" s="86"/>
      <c r="B471" s="86"/>
      <c r="C471" s="86"/>
      <c r="D471" s="86"/>
      <c r="E471" s="180"/>
      <c r="F471" s="86"/>
      <c r="G471" s="86"/>
      <c r="H471" s="86"/>
      <c r="I471" s="86"/>
      <c r="J471" s="86"/>
      <c r="K471" s="86"/>
      <c r="L471" s="86"/>
      <c r="M471" s="86"/>
      <c r="N471" s="86"/>
      <c r="O471" s="86"/>
      <c r="P471" s="86"/>
      <c r="Q471" s="86"/>
      <c r="R471" s="86"/>
      <c r="S471" s="86"/>
      <c r="T471" s="86"/>
      <c r="U471" s="86"/>
      <c r="V471" s="86"/>
      <c r="W471" s="86"/>
      <c r="X471" s="86"/>
      <c r="Y471" s="86"/>
    </row>
    <row r="472" ht="28.5" customHeight="1">
      <c r="A472" s="86"/>
      <c r="B472" s="86"/>
      <c r="C472" s="86"/>
      <c r="D472" s="86"/>
      <c r="E472" s="180"/>
      <c r="F472" s="86"/>
      <c r="G472" s="86"/>
      <c r="H472" s="86"/>
      <c r="I472" s="86"/>
      <c r="J472" s="86"/>
      <c r="K472" s="86"/>
      <c r="L472" s="86"/>
      <c r="M472" s="86"/>
      <c r="N472" s="86"/>
      <c r="O472" s="86"/>
      <c r="P472" s="86"/>
      <c r="Q472" s="86"/>
      <c r="R472" s="86"/>
      <c r="S472" s="86"/>
      <c r="T472" s="86"/>
      <c r="U472" s="86"/>
      <c r="V472" s="86"/>
      <c r="W472" s="86"/>
      <c r="X472" s="86"/>
      <c r="Y472" s="86"/>
    </row>
    <row r="473" ht="28.5" customHeight="1">
      <c r="A473" s="86"/>
      <c r="B473" s="86"/>
      <c r="C473" s="86"/>
      <c r="D473" s="86"/>
      <c r="E473" s="180"/>
      <c r="F473" s="86"/>
      <c r="G473" s="86"/>
      <c r="H473" s="86"/>
      <c r="I473" s="86"/>
      <c r="J473" s="86"/>
      <c r="K473" s="86"/>
      <c r="L473" s="86"/>
      <c r="M473" s="86"/>
      <c r="N473" s="86"/>
      <c r="O473" s="86"/>
      <c r="P473" s="86"/>
      <c r="Q473" s="86"/>
      <c r="R473" s="86"/>
      <c r="S473" s="86"/>
      <c r="T473" s="86"/>
      <c r="U473" s="86"/>
      <c r="V473" s="86"/>
      <c r="W473" s="86"/>
      <c r="X473" s="86"/>
      <c r="Y473" s="86"/>
    </row>
    <row r="474" ht="28.5" customHeight="1">
      <c r="A474" s="86"/>
      <c r="B474" s="86"/>
      <c r="C474" s="86"/>
      <c r="D474" s="86"/>
      <c r="E474" s="180"/>
      <c r="F474" s="86"/>
      <c r="G474" s="86"/>
      <c r="H474" s="86"/>
      <c r="I474" s="86"/>
      <c r="J474" s="86"/>
      <c r="K474" s="86"/>
      <c r="L474" s="86"/>
      <c r="M474" s="86"/>
      <c r="N474" s="86"/>
      <c r="O474" s="86"/>
      <c r="P474" s="86"/>
      <c r="Q474" s="86"/>
      <c r="R474" s="86"/>
      <c r="S474" s="86"/>
      <c r="T474" s="86"/>
      <c r="U474" s="86"/>
      <c r="V474" s="86"/>
      <c r="W474" s="86"/>
      <c r="X474" s="86"/>
      <c r="Y474" s="86"/>
    </row>
    <row r="475" ht="28.5" customHeight="1">
      <c r="A475" s="86"/>
      <c r="B475" s="86"/>
      <c r="C475" s="86"/>
      <c r="D475" s="86"/>
      <c r="E475" s="180"/>
      <c r="F475" s="86"/>
      <c r="G475" s="86"/>
      <c r="H475" s="86"/>
      <c r="I475" s="86"/>
      <c r="J475" s="86"/>
      <c r="K475" s="86"/>
      <c r="L475" s="86"/>
      <c r="M475" s="86"/>
      <c r="N475" s="86"/>
      <c r="O475" s="86"/>
      <c r="P475" s="86"/>
      <c r="Q475" s="86"/>
      <c r="R475" s="86"/>
      <c r="S475" s="86"/>
      <c r="T475" s="86"/>
      <c r="U475" s="86"/>
      <c r="V475" s="86"/>
      <c r="W475" s="86"/>
      <c r="X475" s="86"/>
      <c r="Y475" s="86"/>
    </row>
    <row r="476" ht="28.5" customHeight="1">
      <c r="A476" s="86"/>
      <c r="B476" s="86"/>
      <c r="C476" s="86"/>
      <c r="D476" s="86"/>
      <c r="E476" s="180"/>
      <c r="F476" s="86"/>
      <c r="G476" s="86"/>
      <c r="H476" s="86"/>
      <c r="I476" s="86"/>
      <c r="J476" s="86"/>
      <c r="K476" s="86"/>
      <c r="L476" s="86"/>
      <c r="M476" s="86"/>
      <c r="N476" s="86"/>
      <c r="O476" s="86"/>
      <c r="P476" s="86"/>
      <c r="Q476" s="86"/>
      <c r="R476" s="86"/>
      <c r="S476" s="86"/>
      <c r="T476" s="86"/>
      <c r="U476" s="86"/>
      <c r="V476" s="86"/>
      <c r="W476" s="86"/>
      <c r="X476" s="86"/>
      <c r="Y476" s="86"/>
    </row>
    <row r="477" ht="28.5" customHeight="1">
      <c r="A477" s="86"/>
      <c r="B477" s="86"/>
      <c r="C477" s="86"/>
      <c r="D477" s="86"/>
      <c r="E477" s="180"/>
      <c r="F477" s="86"/>
      <c r="G477" s="86"/>
      <c r="H477" s="86"/>
      <c r="I477" s="86"/>
      <c r="J477" s="86"/>
      <c r="K477" s="86"/>
      <c r="L477" s="86"/>
      <c r="M477" s="86"/>
      <c r="N477" s="86"/>
      <c r="O477" s="86"/>
      <c r="P477" s="86"/>
      <c r="Q477" s="86"/>
      <c r="R477" s="86"/>
      <c r="S477" s="86"/>
      <c r="T477" s="86"/>
      <c r="U477" s="86"/>
      <c r="V477" s="86"/>
      <c r="W477" s="86"/>
      <c r="X477" s="86"/>
      <c r="Y477" s="86"/>
    </row>
    <row r="478" ht="28.5" customHeight="1">
      <c r="A478" s="86"/>
      <c r="B478" s="86"/>
      <c r="C478" s="86"/>
      <c r="D478" s="86"/>
      <c r="E478" s="180"/>
      <c r="F478" s="86"/>
      <c r="G478" s="86"/>
      <c r="H478" s="86"/>
      <c r="I478" s="86"/>
      <c r="J478" s="86"/>
      <c r="K478" s="86"/>
      <c r="L478" s="86"/>
      <c r="M478" s="86"/>
      <c r="N478" s="86"/>
      <c r="O478" s="86"/>
      <c r="P478" s="86"/>
      <c r="Q478" s="86"/>
      <c r="R478" s="86"/>
      <c r="S478" s="86"/>
      <c r="T478" s="86"/>
      <c r="U478" s="86"/>
      <c r="V478" s="86"/>
      <c r="W478" s="86"/>
      <c r="X478" s="86"/>
      <c r="Y478" s="86"/>
    </row>
    <row r="479" ht="28.5" customHeight="1">
      <c r="A479" s="86"/>
      <c r="B479" s="86"/>
      <c r="C479" s="86"/>
      <c r="D479" s="86"/>
      <c r="E479" s="180"/>
      <c r="F479" s="86"/>
      <c r="G479" s="86"/>
      <c r="H479" s="86"/>
      <c r="I479" s="86"/>
      <c r="J479" s="86"/>
      <c r="K479" s="86"/>
      <c r="L479" s="86"/>
      <c r="M479" s="86"/>
      <c r="N479" s="86"/>
      <c r="O479" s="86"/>
      <c r="P479" s="86"/>
      <c r="Q479" s="86"/>
      <c r="R479" s="86"/>
      <c r="S479" s="86"/>
      <c r="T479" s="86"/>
      <c r="U479" s="86"/>
      <c r="V479" s="86"/>
      <c r="W479" s="86"/>
      <c r="X479" s="86"/>
      <c r="Y479" s="86"/>
    </row>
    <row r="480" ht="28.5" customHeight="1">
      <c r="A480" s="86"/>
      <c r="B480" s="86"/>
      <c r="C480" s="86"/>
      <c r="D480" s="86"/>
      <c r="E480" s="180"/>
      <c r="F480" s="86"/>
      <c r="G480" s="86"/>
      <c r="H480" s="86"/>
      <c r="I480" s="86"/>
      <c r="J480" s="86"/>
      <c r="K480" s="86"/>
      <c r="L480" s="86"/>
      <c r="M480" s="86"/>
      <c r="N480" s="86"/>
      <c r="O480" s="86"/>
      <c r="P480" s="86"/>
      <c r="Q480" s="86"/>
      <c r="R480" s="86"/>
      <c r="S480" s="86"/>
      <c r="T480" s="86"/>
      <c r="U480" s="86"/>
      <c r="V480" s="86"/>
      <c r="W480" s="86"/>
      <c r="X480" s="86"/>
      <c r="Y480" s="86"/>
    </row>
    <row r="481" ht="28.5" customHeight="1">
      <c r="A481" s="86"/>
      <c r="B481" s="86"/>
      <c r="C481" s="86"/>
      <c r="D481" s="86"/>
      <c r="E481" s="180"/>
      <c r="F481" s="86"/>
      <c r="G481" s="86"/>
      <c r="H481" s="86"/>
      <c r="I481" s="86"/>
      <c r="J481" s="86"/>
      <c r="K481" s="86"/>
      <c r="L481" s="86"/>
      <c r="M481" s="86"/>
      <c r="N481" s="86"/>
      <c r="O481" s="86"/>
      <c r="P481" s="86"/>
      <c r="Q481" s="86"/>
      <c r="R481" s="86"/>
      <c r="S481" s="86"/>
      <c r="T481" s="86"/>
      <c r="U481" s="86"/>
      <c r="V481" s="86"/>
      <c r="W481" s="86"/>
      <c r="X481" s="86"/>
      <c r="Y481" s="86"/>
    </row>
    <row r="482" ht="28.5" customHeight="1">
      <c r="A482" s="86"/>
      <c r="B482" s="86"/>
      <c r="C482" s="86"/>
      <c r="D482" s="86"/>
      <c r="E482" s="180"/>
      <c r="F482" s="86"/>
      <c r="G482" s="86"/>
      <c r="H482" s="86"/>
      <c r="I482" s="86"/>
      <c r="J482" s="86"/>
      <c r="K482" s="86"/>
      <c r="L482" s="86"/>
      <c r="M482" s="86"/>
      <c r="N482" s="86"/>
      <c r="O482" s="86"/>
      <c r="P482" s="86"/>
      <c r="Q482" s="86"/>
      <c r="R482" s="86"/>
      <c r="S482" s="86"/>
      <c r="T482" s="86"/>
      <c r="U482" s="86"/>
      <c r="V482" s="86"/>
      <c r="W482" s="86"/>
      <c r="X482" s="86"/>
      <c r="Y482" s="86"/>
    </row>
    <row r="483" ht="28.5" customHeight="1">
      <c r="A483" s="86"/>
      <c r="B483" s="86"/>
      <c r="C483" s="86"/>
      <c r="D483" s="86"/>
      <c r="E483" s="180"/>
      <c r="F483" s="86"/>
      <c r="G483" s="86"/>
      <c r="H483" s="86"/>
      <c r="I483" s="86"/>
      <c r="J483" s="86"/>
      <c r="K483" s="86"/>
      <c r="L483" s="86"/>
      <c r="M483" s="86"/>
      <c r="N483" s="86"/>
      <c r="O483" s="86"/>
      <c r="P483" s="86"/>
      <c r="Q483" s="86"/>
      <c r="R483" s="86"/>
      <c r="S483" s="86"/>
      <c r="T483" s="86"/>
      <c r="U483" s="86"/>
      <c r="V483" s="86"/>
      <c r="W483" s="86"/>
      <c r="X483" s="86"/>
      <c r="Y483" s="86"/>
    </row>
    <row r="484" ht="28.5" customHeight="1">
      <c r="A484" s="86"/>
      <c r="B484" s="86"/>
      <c r="C484" s="86"/>
      <c r="D484" s="86"/>
      <c r="E484" s="180"/>
      <c r="F484" s="86"/>
      <c r="G484" s="86"/>
      <c r="H484" s="86"/>
      <c r="I484" s="86"/>
      <c r="J484" s="86"/>
      <c r="K484" s="86"/>
      <c r="L484" s="86"/>
      <c r="M484" s="86"/>
      <c r="N484" s="86"/>
      <c r="O484" s="86"/>
      <c r="P484" s="86"/>
      <c r="Q484" s="86"/>
      <c r="R484" s="86"/>
      <c r="S484" s="86"/>
      <c r="T484" s="86"/>
      <c r="U484" s="86"/>
      <c r="V484" s="86"/>
      <c r="W484" s="86"/>
      <c r="X484" s="86"/>
      <c r="Y484" s="86"/>
    </row>
    <row r="485" ht="28.5" customHeight="1">
      <c r="A485" s="86"/>
      <c r="B485" s="86"/>
      <c r="C485" s="86"/>
      <c r="D485" s="86"/>
      <c r="E485" s="180"/>
      <c r="F485" s="86"/>
      <c r="G485" s="86"/>
      <c r="H485" s="86"/>
      <c r="I485" s="86"/>
      <c r="J485" s="86"/>
      <c r="K485" s="86"/>
      <c r="L485" s="86"/>
      <c r="M485" s="86"/>
      <c r="N485" s="86"/>
      <c r="O485" s="86"/>
      <c r="P485" s="86"/>
      <c r="Q485" s="86"/>
      <c r="R485" s="86"/>
      <c r="S485" s="86"/>
      <c r="T485" s="86"/>
      <c r="U485" s="86"/>
      <c r="V485" s="86"/>
      <c r="W485" s="86"/>
      <c r="X485" s="86"/>
      <c r="Y485" s="86"/>
    </row>
    <row r="486" ht="28.5" customHeight="1">
      <c r="A486" s="86"/>
      <c r="B486" s="86"/>
      <c r="C486" s="86"/>
      <c r="D486" s="86"/>
      <c r="E486" s="180"/>
      <c r="F486" s="86"/>
      <c r="G486" s="86"/>
      <c r="H486" s="86"/>
      <c r="I486" s="86"/>
      <c r="J486" s="86"/>
      <c r="K486" s="86"/>
      <c r="L486" s="86"/>
      <c r="M486" s="86"/>
      <c r="N486" s="86"/>
      <c r="O486" s="86"/>
      <c r="P486" s="86"/>
      <c r="Q486" s="86"/>
      <c r="R486" s="86"/>
      <c r="S486" s="86"/>
      <c r="T486" s="86"/>
      <c r="U486" s="86"/>
      <c r="V486" s="86"/>
      <c r="W486" s="86"/>
      <c r="X486" s="86"/>
      <c r="Y486" s="86"/>
    </row>
    <row r="487" ht="28.5" customHeight="1">
      <c r="A487" s="86"/>
      <c r="B487" s="86"/>
      <c r="C487" s="86"/>
      <c r="D487" s="86"/>
      <c r="E487" s="180"/>
      <c r="F487" s="86"/>
      <c r="G487" s="86"/>
      <c r="H487" s="86"/>
      <c r="I487" s="86"/>
      <c r="J487" s="86"/>
      <c r="K487" s="86"/>
      <c r="L487" s="86"/>
      <c r="M487" s="86"/>
      <c r="N487" s="86"/>
      <c r="O487" s="86"/>
      <c r="P487" s="86"/>
      <c r="Q487" s="86"/>
      <c r="R487" s="86"/>
      <c r="S487" s="86"/>
      <c r="T487" s="86"/>
      <c r="U487" s="86"/>
      <c r="V487" s="86"/>
      <c r="W487" s="86"/>
      <c r="X487" s="86"/>
      <c r="Y487" s="86"/>
    </row>
    <row r="488" ht="28.5" customHeight="1">
      <c r="A488" s="86"/>
      <c r="B488" s="86"/>
      <c r="C488" s="86"/>
      <c r="D488" s="86"/>
      <c r="E488" s="180"/>
      <c r="F488" s="86"/>
      <c r="G488" s="86"/>
      <c r="H488" s="86"/>
      <c r="I488" s="86"/>
      <c r="J488" s="86"/>
      <c r="K488" s="86"/>
      <c r="L488" s="86"/>
      <c r="M488" s="86"/>
      <c r="N488" s="86"/>
      <c r="O488" s="86"/>
      <c r="P488" s="86"/>
      <c r="Q488" s="86"/>
      <c r="R488" s="86"/>
      <c r="S488" s="86"/>
      <c r="T488" s="86"/>
      <c r="U488" s="86"/>
      <c r="V488" s="86"/>
      <c r="W488" s="86"/>
      <c r="X488" s="86"/>
      <c r="Y488" s="86"/>
    </row>
    <row r="489" ht="28.5" customHeight="1">
      <c r="A489" s="86"/>
      <c r="B489" s="86"/>
      <c r="C489" s="86"/>
      <c r="D489" s="86"/>
      <c r="E489" s="180"/>
      <c r="F489" s="86"/>
      <c r="G489" s="86"/>
      <c r="H489" s="86"/>
      <c r="I489" s="86"/>
      <c r="J489" s="86"/>
      <c r="K489" s="86"/>
      <c r="L489" s="86"/>
      <c r="M489" s="86"/>
      <c r="N489" s="86"/>
      <c r="O489" s="86"/>
      <c r="P489" s="86"/>
      <c r="Q489" s="86"/>
      <c r="R489" s="86"/>
      <c r="S489" s="86"/>
      <c r="T489" s="86"/>
      <c r="U489" s="86"/>
      <c r="V489" s="86"/>
      <c r="W489" s="86"/>
      <c r="X489" s="86"/>
      <c r="Y489" s="86"/>
    </row>
    <row r="490" ht="28.5" customHeight="1">
      <c r="A490" s="86"/>
      <c r="B490" s="86"/>
      <c r="C490" s="86"/>
      <c r="D490" s="86"/>
      <c r="E490" s="180"/>
      <c r="F490" s="86"/>
      <c r="G490" s="86"/>
      <c r="H490" s="86"/>
      <c r="I490" s="86"/>
      <c r="J490" s="86"/>
      <c r="K490" s="86"/>
      <c r="L490" s="86"/>
      <c r="M490" s="86"/>
      <c r="N490" s="86"/>
      <c r="O490" s="86"/>
      <c r="P490" s="86"/>
      <c r="Q490" s="86"/>
      <c r="R490" s="86"/>
      <c r="S490" s="86"/>
      <c r="T490" s="86"/>
      <c r="U490" s="86"/>
      <c r="V490" s="86"/>
      <c r="W490" s="86"/>
      <c r="X490" s="86"/>
      <c r="Y490" s="86"/>
    </row>
    <row r="491" ht="28.5" customHeight="1">
      <c r="A491" s="86"/>
      <c r="B491" s="86"/>
      <c r="C491" s="86"/>
      <c r="D491" s="86"/>
      <c r="E491" s="180"/>
      <c r="F491" s="86"/>
      <c r="G491" s="86"/>
      <c r="H491" s="86"/>
      <c r="I491" s="86"/>
      <c r="J491" s="86"/>
      <c r="K491" s="86"/>
      <c r="L491" s="86"/>
      <c r="M491" s="86"/>
      <c r="N491" s="86"/>
      <c r="O491" s="86"/>
      <c r="P491" s="86"/>
      <c r="Q491" s="86"/>
      <c r="R491" s="86"/>
      <c r="S491" s="86"/>
      <c r="T491" s="86"/>
      <c r="U491" s="86"/>
      <c r="V491" s="86"/>
      <c r="W491" s="86"/>
      <c r="X491" s="86"/>
      <c r="Y491" s="86"/>
    </row>
    <row r="492" ht="28.5" customHeight="1">
      <c r="A492" s="86"/>
      <c r="B492" s="86"/>
      <c r="C492" s="86"/>
      <c r="D492" s="86"/>
      <c r="E492" s="180"/>
      <c r="F492" s="86"/>
      <c r="G492" s="86"/>
      <c r="H492" s="86"/>
      <c r="I492" s="86"/>
      <c r="J492" s="86"/>
      <c r="K492" s="86"/>
      <c r="L492" s="86"/>
      <c r="M492" s="86"/>
      <c r="N492" s="86"/>
      <c r="O492" s="86"/>
      <c r="P492" s="86"/>
      <c r="Q492" s="86"/>
      <c r="R492" s="86"/>
      <c r="S492" s="86"/>
      <c r="T492" s="86"/>
      <c r="U492" s="86"/>
      <c r="V492" s="86"/>
      <c r="W492" s="86"/>
      <c r="X492" s="86"/>
      <c r="Y492" s="86"/>
    </row>
    <row r="493" ht="28.5" customHeight="1">
      <c r="A493" s="86"/>
      <c r="B493" s="86"/>
      <c r="C493" s="86"/>
      <c r="D493" s="86"/>
      <c r="E493" s="180"/>
      <c r="F493" s="86"/>
      <c r="G493" s="86"/>
      <c r="H493" s="86"/>
      <c r="I493" s="86"/>
      <c r="J493" s="86"/>
      <c r="K493" s="86"/>
      <c r="L493" s="86"/>
      <c r="M493" s="86"/>
      <c r="N493" s="86"/>
      <c r="O493" s="86"/>
      <c r="P493" s="86"/>
      <c r="Q493" s="86"/>
      <c r="R493" s="86"/>
      <c r="S493" s="86"/>
      <c r="T493" s="86"/>
      <c r="U493" s="86"/>
      <c r="V493" s="86"/>
      <c r="W493" s="86"/>
      <c r="X493" s="86"/>
      <c r="Y493" s="86"/>
    </row>
    <row r="494" ht="28.5" customHeight="1">
      <c r="A494" s="86"/>
      <c r="B494" s="86"/>
      <c r="C494" s="86"/>
      <c r="D494" s="86"/>
      <c r="E494" s="180"/>
      <c r="F494" s="86"/>
      <c r="G494" s="86"/>
      <c r="H494" s="86"/>
      <c r="I494" s="86"/>
      <c r="J494" s="86"/>
      <c r="K494" s="86"/>
      <c r="L494" s="86"/>
      <c r="M494" s="86"/>
      <c r="N494" s="86"/>
      <c r="O494" s="86"/>
      <c r="P494" s="86"/>
      <c r="Q494" s="86"/>
      <c r="R494" s="86"/>
      <c r="S494" s="86"/>
      <c r="T494" s="86"/>
      <c r="U494" s="86"/>
      <c r="V494" s="86"/>
      <c r="W494" s="86"/>
      <c r="X494" s="86"/>
      <c r="Y494" s="86"/>
    </row>
    <row r="495" ht="28.5" customHeight="1">
      <c r="A495" s="86"/>
      <c r="B495" s="86"/>
      <c r="C495" s="86"/>
      <c r="D495" s="86"/>
      <c r="E495" s="180"/>
      <c r="F495" s="86"/>
      <c r="G495" s="86"/>
      <c r="H495" s="86"/>
      <c r="I495" s="86"/>
      <c r="J495" s="86"/>
      <c r="K495" s="86"/>
      <c r="L495" s="86"/>
      <c r="M495" s="86"/>
      <c r="N495" s="86"/>
      <c r="O495" s="86"/>
      <c r="P495" s="86"/>
      <c r="Q495" s="86"/>
      <c r="R495" s="86"/>
      <c r="S495" s="86"/>
      <c r="T495" s="86"/>
      <c r="U495" s="86"/>
      <c r="V495" s="86"/>
      <c r="W495" s="86"/>
      <c r="X495" s="86"/>
      <c r="Y495" s="86"/>
    </row>
    <row r="496" ht="28.5" customHeight="1">
      <c r="A496" s="86"/>
      <c r="B496" s="86"/>
      <c r="C496" s="86"/>
      <c r="D496" s="86"/>
      <c r="E496" s="180"/>
      <c r="F496" s="86"/>
      <c r="G496" s="86"/>
      <c r="H496" s="86"/>
      <c r="I496" s="86"/>
      <c r="J496" s="86"/>
      <c r="K496" s="86"/>
      <c r="L496" s="86"/>
      <c r="M496" s="86"/>
      <c r="N496" s="86"/>
      <c r="O496" s="86"/>
      <c r="P496" s="86"/>
      <c r="Q496" s="86"/>
      <c r="R496" s="86"/>
      <c r="S496" s="86"/>
      <c r="T496" s="86"/>
      <c r="U496" s="86"/>
      <c r="V496" s="86"/>
      <c r="W496" s="86"/>
      <c r="X496" s="86"/>
      <c r="Y496" s="86"/>
    </row>
    <row r="497" ht="28.5" customHeight="1">
      <c r="A497" s="86"/>
      <c r="B497" s="86"/>
      <c r="C497" s="86"/>
      <c r="D497" s="86"/>
      <c r="E497" s="180"/>
      <c r="F497" s="86"/>
      <c r="G497" s="86"/>
      <c r="H497" s="86"/>
      <c r="I497" s="86"/>
      <c r="J497" s="86"/>
      <c r="K497" s="86"/>
      <c r="L497" s="86"/>
      <c r="M497" s="86"/>
      <c r="N497" s="86"/>
      <c r="O497" s="86"/>
      <c r="P497" s="86"/>
      <c r="Q497" s="86"/>
      <c r="R497" s="86"/>
      <c r="S497" s="86"/>
      <c r="T497" s="86"/>
      <c r="U497" s="86"/>
      <c r="V497" s="86"/>
      <c r="W497" s="86"/>
      <c r="X497" s="86"/>
      <c r="Y497" s="86"/>
    </row>
    <row r="498" ht="28.5" customHeight="1">
      <c r="A498" s="86"/>
      <c r="B498" s="86"/>
      <c r="C498" s="86"/>
      <c r="D498" s="86"/>
      <c r="E498" s="180"/>
      <c r="F498" s="86"/>
      <c r="G498" s="86"/>
      <c r="H498" s="86"/>
      <c r="I498" s="86"/>
      <c r="J498" s="86"/>
      <c r="K498" s="86"/>
      <c r="L498" s="86"/>
      <c r="M498" s="86"/>
      <c r="N498" s="86"/>
      <c r="O498" s="86"/>
      <c r="P498" s="86"/>
      <c r="Q498" s="86"/>
      <c r="R498" s="86"/>
      <c r="S498" s="86"/>
      <c r="T498" s="86"/>
      <c r="U498" s="86"/>
      <c r="V498" s="86"/>
      <c r="W498" s="86"/>
      <c r="X498" s="86"/>
      <c r="Y498" s="86"/>
    </row>
    <row r="499" ht="28.5" customHeight="1">
      <c r="A499" s="86"/>
      <c r="B499" s="86"/>
      <c r="C499" s="86"/>
      <c r="D499" s="86"/>
      <c r="E499" s="180"/>
      <c r="F499" s="86"/>
      <c r="G499" s="86"/>
      <c r="H499" s="86"/>
      <c r="I499" s="86"/>
      <c r="J499" s="86"/>
      <c r="K499" s="86"/>
      <c r="L499" s="86"/>
      <c r="M499" s="86"/>
      <c r="N499" s="86"/>
      <c r="O499" s="86"/>
      <c r="P499" s="86"/>
      <c r="Q499" s="86"/>
      <c r="R499" s="86"/>
      <c r="S499" s="86"/>
      <c r="T499" s="86"/>
      <c r="U499" s="86"/>
      <c r="V499" s="86"/>
      <c r="W499" s="86"/>
      <c r="X499" s="86"/>
      <c r="Y499" s="86"/>
    </row>
    <row r="500" ht="28.5" customHeight="1">
      <c r="A500" s="86"/>
      <c r="B500" s="86"/>
      <c r="C500" s="86"/>
      <c r="D500" s="86"/>
      <c r="E500" s="180"/>
      <c r="F500" s="86"/>
      <c r="G500" s="86"/>
      <c r="H500" s="86"/>
      <c r="I500" s="86"/>
      <c r="J500" s="86"/>
      <c r="K500" s="86"/>
      <c r="L500" s="86"/>
      <c r="M500" s="86"/>
      <c r="N500" s="86"/>
      <c r="O500" s="86"/>
      <c r="P500" s="86"/>
      <c r="Q500" s="86"/>
      <c r="R500" s="86"/>
      <c r="S500" s="86"/>
      <c r="T500" s="86"/>
      <c r="U500" s="86"/>
      <c r="V500" s="86"/>
      <c r="W500" s="86"/>
      <c r="X500" s="86"/>
      <c r="Y500" s="86"/>
    </row>
    <row r="501" ht="28.5" customHeight="1">
      <c r="A501" s="86"/>
      <c r="B501" s="86"/>
      <c r="C501" s="86"/>
      <c r="D501" s="86"/>
      <c r="E501" s="180"/>
      <c r="F501" s="86"/>
      <c r="G501" s="86"/>
      <c r="H501" s="86"/>
      <c r="I501" s="86"/>
      <c r="J501" s="86"/>
      <c r="K501" s="86"/>
      <c r="L501" s="86"/>
      <c r="M501" s="86"/>
      <c r="N501" s="86"/>
      <c r="O501" s="86"/>
      <c r="P501" s="86"/>
      <c r="Q501" s="86"/>
      <c r="R501" s="86"/>
      <c r="S501" s="86"/>
      <c r="T501" s="86"/>
      <c r="U501" s="86"/>
      <c r="V501" s="86"/>
      <c r="W501" s="86"/>
      <c r="X501" s="86"/>
      <c r="Y501" s="86"/>
    </row>
    <row r="502" ht="28.5" customHeight="1">
      <c r="A502" s="86"/>
      <c r="B502" s="86"/>
      <c r="C502" s="86"/>
      <c r="D502" s="86"/>
      <c r="E502" s="180"/>
      <c r="F502" s="86"/>
      <c r="G502" s="86"/>
      <c r="H502" s="86"/>
      <c r="I502" s="86"/>
      <c r="J502" s="86"/>
      <c r="K502" s="86"/>
      <c r="L502" s="86"/>
      <c r="M502" s="86"/>
      <c r="N502" s="86"/>
      <c r="O502" s="86"/>
      <c r="P502" s="86"/>
      <c r="Q502" s="86"/>
      <c r="R502" s="86"/>
      <c r="S502" s="86"/>
      <c r="T502" s="86"/>
      <c r="U502" s="86"/>
      <c r="V502" s="86"/>
      <c r="W502" s="86"/>
      <c r="X502" s="86"/>
      <c r="Y502" s="86"/>
    </row>
    <row r="503" ht="28.5" customHeight="1">
      <c r="A503" s="86"/>
      <c r="B503" s="86"/>
      <c r="C503" s="86"/>
      <c r="D503" s="86"/>
      <c r="E503" s="180"/>
      <c r="F503" s="86"/>
      <c r="G503" s="86"/>
      <c r="H503" s="86"/>
      <c r="I503" s="86"/>
      <c r="J503" s="86"/>
      <c r="K503" s="86"/>
      <c r="L503" s="86"/>
      <c r="M503" s="86"/>
      <c r="N503" s="86"/>
      <c r="O503" s="86"/>
      <c r="P503" s="86"/>
      <c r="Q503" s="86"/>
      <c r="R503" s="86"/>
      <c r="S503" s="86"/>
      <c r="T503" s="86"/>
      <c r="U503" s="86"/>
      <c r="V503" s="86"/>
      <c r="W503" s="86"/>
      <c r="X503" s="86"/>
      <c r="Y503" s="86"/>
    </row>
    <row r="504" ht="28.5" customHeight="1">
      <c r="A504" s="86"/>
      <c r="B504" s="86"/>
      <c r="C504" s="86"/>
      <c r="D504" s="86"/>
      <c r="E504" s="180"/>
      <c r="F504" s="86"/>
      <c r="G504" s="86"/>
      <c r="H504" s="86"/>
      <c r="I504" s="86"/>
      <c r="J504" s="86"/>
      <c r="K504" s="86"/>
      <c r="L504" s="86"/>
      <c r="M504" s="86"/>
      <c r="N504" s="86"/>
      <c r="O504" s="86"/>
      <c r="P504" s="86"/>
      <c r="Q504" s="86"/>
      <c r="R504" s="86"/>
      <c r="S504" s="86"/>
      <c r="T504" s="86"/>
      <c r="U504" s="86"/>
      <c r="V504" s="86"/>
      <c r="W504" s="86"/>
      <c r="X504" s="86"/>
      <c r="Y504" s="86"/>
    </row>
    <row r="505" ht="28.5" customHeight="1">
      <c r="A505" s="86"/>
      <c r="B505" s="86"/>
      <c r="C505" s="86"/>
      <c r="D505" s="86"/>
      <c r="E505" s="180"/>
      <c r="F505" s="86"/>
      <c r="G505" s="86"/>
      <c r="H505" s="86"/>
      <c r="I505" s="86"/>
      <c r="J505" s="86"/>
      <c r="K505" s="86"/>
      <c r="L505" s="86"/>
      <c r="M505" s="86"/>
      <c r="N505" s="86"/>
      <c r="O505" s="86"/>
      <c r="P505" s="86"/>
      <c r="Q505" s="86"/>
      <c r="R505" s="86"/>
      <c r="S505" s="86"/>
      <c r="T505" s="86"/>
      <c r="U505" s="86"/>
      <c r="V505" s="86"/>
      <c r="W505" s="86"/>
      <c r="X505" s="86"/>
      <c r="Y505" s="86"/>
    </row>
    <row r="506" ht="28.5" customHeight="1">
      <c r="A506" s="86"/>
      <c r="B506" s="86"/>
      <c r="C506" s="86"/>
      <c r="D506" s="86"/>
      <c r="E506" s="180"/>
      <c r="F506" s="86"/>
      <c r="G506" s="86"/>
      <c r="H506" s="86"/>
      <c r="I506" s="86"/>
      <c r="J506" s="86"/>
      <c r="K506" s="86"/>
      <c r="L506" s="86"/>
      <c r="M506" s="86"/>
      <c r="N506" s="86"/>
      <c r="O506" s="86"/>
      <c r="P506" s="86"/>
      <c r="Q506" s="86"/>
      <c r="R506" s="86"/>
      <c r="S506" s="86"/>
      <c r="T506" s="86"/>
      <c r="U506" s="86"/>
      <c r="V506" s="86"/>
      <c r="W506" s="86"/>
      <c r="X506" s="86"/>
      <c r="Y506" s="86"/>
    </row>
    <row r="507" ht="28.5" customHeight="1">
      <c r="A507" s="86"/>
      <c r="B507" s="86"/>
      <c r="C507" s="86"/>
      <c r="D507" s="86"/>
      <c r="E507" s="180"/>
      <c r="F507" s="86"/>
      <c r="G507" s="86"/>
      <c r="H507" s="86"/>
      <c r="I507" s="86"/>
      <c r="J507" s="86"/>
      <c r="K507" s="86"/>
      <c r="L507" s="86"/>
      <c r="M507" s="86"/>
      <c r="N507" s="86"/>
      <c r="O507" s="86"/>
      <c r="P507" s="86"/>
      <c r="Q507" s="86"/>
      <c r="R507" s="86"/>
      <c r="S507" s="86"/>
      <c r="T507" s="86"/>
      <c r="U507" s="86"/>
      <c r="V507" s="86"/>
      <c r="W507" s="86"/>
      <c r="X507" s="86"/>
      <c r="Y507" s="86"/>
    </row>
    <row r="508" ht="28.5" customHeight="1">
      <c r="A508" s="86"/>
      <c r="B508" s="86"/>
      <c r="C508" s="86"/>
      <c r="D508" s="86"/>
      <c r="E508" s="180"/>
      <c r="F508" s="86"/>
      <c r="G508" s="86"/>
      <c r="H508" s="86"/>
      <c r="I508" s="86"/>
      <c r="J508" s="86"/>
      <c r="K508" s="86"/>
      <c r="L508" s="86"/>
      <c r="M508" s="86"/>
      <c r="N508" s="86"/>
      <c r="O508" s="86"/>
      <c r="P508" s="86"/>
      <c r="Q508" s="86"/>
      <c r="R508" s="86"/>
      <c r="S508" s="86"/>
      <c r="T508" s="86"/>
      <c r="U508" s="86"/>
      <c r="V508" s="86"/>
      <c r="W508" s="86"/>
      <c r="X508" s="86"/>
      <c r="Y508" s="86"/>
    </row>
    <row r="509" ht="28.5" customHeight="1">
      <c r="A509" s="86"/>
      <c r="B509" s="86"/>
      <c r="C509" s="86"/>
      <c r="D509" s="86"/>
      <c r="E509" s="180"/>
      <c r="F509" s="86"/>
      <c r="G509" s="86"/>
      <c r="H509" s="86"/>
      <c r="I509" s="86"/>
      <c r="J509" s="86"/>
      <c r="K509" s="86"/>
      <c r="L509" s="86"/>
      <c r="M509" s="86"/>
      <c r="N509" s="86"/>
      <c r="O509" s="86"/>
      <c r="P509" s="86"/>
      <c r="Q509" s="86"/>
      <c r="R509" s="86"/>
      <c r="S509" s="86"/>
      <c r="T509" s="86"/>
      <c r="U509" s="86"/>
      <c r="V509" s="86"/>
      <c r="W509" s="86"/>
      <c r="X509" s="86"/>
      <c r="Y509" s="86"/>
    </row>
    <row r="510" ht="28.5" customHeight="1">
      <c r="A510" s="86"/>
      <c r="B510" s="86"/>
      <c r="C510" s="86"/>
      <c r="D510" s="86"/>
      <c r="E510" s="180"/>
      <c r="F510" s="86"/>
      <c r="G510" s="86"/>
      <c r="H510" s="86"/>
      <c r="I510" s="86"/>
      <c r="J510" s="86"/>
      <c r="K510" s="86"/>
      <c r="L510" s="86"/>
      <c r="M510" s="86"/>
      <c r="N510" s="86"/>
      <c r="O510" s="86"/>
      <c r="P510" s="86"/>
      <c r="Q510" s="86"/>
      <c r="R510" s="86"/>
      <c r="S510" s="86"/>
      <c r="T510" s="86"/>
      <c r="U510" s="86"/>
      <c r="V510" s="86"/>
      <c r="W510" s="86"/>
      <c r="X510" s="86"/>
      <c r="Y510" s="86"/>
    </row>
    <row r="511" ht="28.5" customHeight="1">
      <c r="A511" s="86"/>
      <c r="B511" s="86"/>
      <c r="C511" s="86"/>
      <c r="D511" s="86"/>
      <c r="E511" s="180"/>
      <c r="F511" s="86"/>
      <c r="G511" s="86"/>
      <c r="H511" s="86"/>
      <c r="I511" s="86"/>
      <c r="J511" s="86"/>
      <c r="K511" s="86"/>
      <c r="L511" s="86"/>
      <c r="M511" s="86"/>
      <c r="N511" s="86"/>
      <c r="O511" s="86"/>
      <c r="P511" s="86"/>
      <c r="Q511" s="86"/>
      <c r="R511" s="86"/>
      <c r="S511" s="86"/>
      <c r="T511" s="86"/>
      <c r="U511" s="86"/>
      <c r="V511" s="86"/>
      <c r="W511" s="86"/>
      <c r="X511" s="86"/>
      <c r="Y511" s="86"/>
    </row>
    <row r="512" ht="28.5" customHeight="1">
      <c r="A512" s="86"/>
      <c r="B512" s="86"/>
      <c r="C512" s="86"/>
      <c r="D512" s="86"/>
      <c r="E512" s="180"/>
      <c r="F512" s="86"/>
      <c r="G512" s="86"/>
      <c r="H512" s="86"/>
      <c r="I512" s="86"/>
      <c r="J512" s="86"/>
      <c r="K512" s="86"/>
      <c r="L512" s="86"/>
      <c r="M512" s="86"/>
      <c r="N512" s="86"/>
      <c r="O512" s="86"/>
      <c r="P512" s="86"/>
      <c r="Q512" s="86"/>
      <c r="R512" s="86"/>
      <c r="S512" s="86"/>
      <c r="T512" s="86"/>
      <c r="U512" s="86"/>
      <c r="V512" s="86"/>
      <c r="W512" s="86"/>
      <c r="X512" s="86"/>
      <c r="Y512" s="86"/>
    </row>
    <row r="513" ht="28.5" customHeight="1">
      <c r="A513" s="86"/>
      <c r="B513" s="86"/>
      <c r="C513" s="86"/>
      <c r="D513" s="86"/>
      <c r="E513" s="180"/>
      <c r="F513" s="86"/>
      <c r="G513" s="86"/>
      <c r="H513" s="86"/>
      <c r="I513" s="86"/>
      <c r="J513" s="86"/>
      <c r="K513" s="86"/>
      <c r="L513" s="86"/>
      <c r="M513" s="86"/>
      <c r="N513" s="86"/>
      <c r="O513" s="86"/>
      <c r="P513" s="86"/>
      <c r="Q513" s="86"/>
      <c r="R513" s="86"/>
      <c r="S513" s="86"/>
      <c r="T513" s="86"/>
      <c r="U513" s="86"/>
      <c r="V513" s="86"/>
      <c r="W513" s="86"/>
      <c r="X513" s="86"/>
      <c r="Y513" s="86"/>
    </row>
    <row r="514" ht="28.5" customHeight="1">
      <c r="A514" s="86"/>
      <c r="B514" s="86"/>
      <c r="C514" s="86"/>
      <c r="D514" s="86"/>
      <c r="E514" s="180"/>
      <c r="F514" s="86"/>
      <c r="G514" s="86"/>
      <c r="H514" s="86"/>
      <c r="I514" s="86"/>
      <c r="J514" s="86"/>
      <c r="K514" s="86"/>
      <c r="L514" s="86"/>
      <c r="M514" s="86"/>
      <c r="N514" s="86"/>
      <c r="O514" s="86"/>
      <c r="P514" s="86"/>
      <c r="Q514" s="86"/>
      <c r="R514" s="86"/>
      <c r="S514" s="86"/>
      <c r="T514" s="86"/>
      <c r="U514" s="86"/>
      <c r="V514" s="86"/>
      <c r="W514" s="86"/>
      <c r="X514" s="86"/>
      <c r="Y514" s="86"/>
    </row>
    <row r="515" ht="28.5" customHeight="1">
      <c r="A515" s="86"/>
      <c r="B515" s="86"/>
      <c r="C515" s="86"/>
      <c r="D515" s="86"/>
      <c r="E515" s="180"/>
      <c r="F515" s="86"/>
      <c r="G515" s="86"/>
      <c r="H515" s="86"/>
      <c r="I515" s="86"/>
      <c r="J515" s="86"/>
      <c r="K515" s="86"/>
      <c r="L515" s="86"/>
      <c r="M515" s="86"/>
      <c r="N515" s="86"/>
      <c r="O515" s="86"/>
      <c r="P515" s="86"/>
      <c r="Q515" s="86"/>
      <c r="R515" s="86"/>
      <c r="S515" s="86"/>
      <c r="T515" s="86"/>
      <c r="U515" s="86"/>
      <c r="V515" s="86"/>
      <c r="W515" s="86"/>
      <c r="X515" s="86"/>
      <c r="Y515" s="86"/>
    </row>
    <row r="516" ht="28.5" customHeight="1">
      <c r="A516" s="86"/>
      <c r="B516" s="86"/>
      <c r="C516" s="86"/>
      <c r="D516" s="86"/>
      <c r="E516" s="180"/>
      <c r="F516" s="86"/>
      <c r="G516" s="86"/>
      <c r="H516" s="86"/>
      <c r="I516" s="86"/>
      <c r="J516" s="86"/>
      <c r="K516" s="86"/>
      <c r="L516" s="86"/>
      <c r="M516" s="86"/>
      <c r="N516" s="86"/>
      <c r="O516" s="86"/>
      <c r="P516" s="86"/>
      <c r="Q516" s="86"/>
      <c r="R516" s="86"/>
      <c r="S516" s="86"/>
      <c r="T516" s="86"/>
      <c r="U516" s="86"/>
      <c r="V516" s="86"/>
      <c r="W516" s="86"/>
      <c r="X516" s="86"/>
      <c r="Y516" s="86"/>
    </row>
    <row r="517" ht="28.5" customHeight="1">
      <c r="A517" s="86"/>
      <c r="B517" s="86"/>
      <c r="C517" s="86"/>
      <c r="D517" s="86"/>
      <c r="E517" s="180"/>
      <c r="F517" s="86"/>
      <c r="G517" s="86"/>
      <c r="H517" s="86"/>
      <c r="I517" s="86"/>
      <c r="J517" s="86"/>
      <c r="K517" s="86"/>
      <c r="L517" s="86"/>
      <c r="M517" s="86"/>
      <c r="N517" s="86"/>
      <c r="O517" s="86"/>
      <c r="P517" s="86"/>
      <c r="Q517" s="86"/>
      <c r="R517" s="86"/>
      <c r="S517" s="86"/>
      <c r="T517" s="86"/>
      <c r="U517" s="86"/>
      <c r="V517" s="86"/>
      <c r="W517" s="86"/>
      <c r="X517" s="86"/>
      <c r="Y517" s="86"/>
    </row>
    <row r="518" ht="28.5" customHeight="1">
      <c r="A518" s="86"/>
      <c r="B518" s="86"/>
      <c r="C518" s="86"/>
      <c r="D518" s="86"/>
      <c r="E518" s="180"/>
      <c r="F518" s="86"/>
      <c r="G518" s="86"/>
      <c r="H518" s="86"/>
      <c r="I518" s="86"/>
      <c r="J518" s="86"/>
      <c r="K518" s="86"/>
      <c r="L518" s="86"/>
      <c r="M518" s="86"/>
      <c r="N518" s="86"/>
      <c r="O518" s="86"/>
      <c r="P518" s="86"/>
      <c r="Q518" s="86"/>
      <c r="R518" s="86"/>
      <c r="S518" s="86"/>
      <c r="T518" s="86"/>
      <c r="U518" s="86"/>
      <c r="V518" s="86"/>
      <c r="W518" s="86"/>
      <c r="X518" s="86"/>
      <c r="Y518" s="86"/>
    </row>
    <row r="519" ht="28.5" customHeight="1">
      <c r="A519" s="86"/>
      <c r="B519" s="86"/>
      <c r="C519" s="86"/>
      <c r="D519" s="86"/>
      <c r="E519" s="180"/>
      <c r="F519" s="86"/>
      <c r="G519" s="86"/>
      <c r="H519" s="86"/>
      <c r="I519" s="86"/>
      <c r="J519" s="86"/>
      <c r="K519" s="86"/>
      <c r="L519" s="86"/>
      <c r="M519" s="86"/>
      <c r="N519" s="86"/>
      <c r="O519" s="86"/>
      <c r="P519" s="86"/>
      <c r="Q519" s="86"/>
      <c r="R519" s="86"/>
      <c r="S519" s="86"/>
      <c r="T519" s="86"/>
      <c r="U519" s="86"/>
      <c r="V519" s="86"/>
      <c r="W519" s="86"/>
      <c r="X519" s="86"/>
      <c r="Y519" s="86"/>
    </row>
    <row r="520" ht="28.5" customHeight="1">
      <c r="A520" s="86"/>
      <c r="B520" s="86"/>
      <c r="C520" s="86"/>
      <c r="D520" s="86"/>
      <c r="E520" s="180"/>
      <c r="F520" s="86"/>
      <c r="G520" s="86"/>
      <c r="H520" s="86"/>
      <c r="I520" s="86"/>
      <c r="J520" s="86"/>
      <c r="K520" s="86"/>
      <c r="L520" s="86"/>
      <c r="M520" s="86"/>
      <c r="N520" s="86"/>
      <c r="O520" s="86"/>
      <c r="P520" s="86"/>
      <c r="Q520" s="86"/>
      <c r="R520" s="86"/>
      <c r="S520" s="86"/>
      <c r="T520" s="86"/>
      <c r="U520" s="86"/>
      <c r="V520" s="86"/>
      <c r="W520" s="86"/>
      <c r="X520" s="86"/>
      <c r="Y520" s="86"/>
    </row>
    <row r="521" ht="28.5" customHeight="1">
      <c r="A521" s="86"/>
      <c r="B521" s="86"/>
      <c r="C521" s="86"/>
      <c r="D521" s="86"/>
      <c r="E521" s="180"/>
      <c r="F521" s="86"/>
      <c r="G521" s="86"/>
      <c r="H521" s="86"/>
      <c r="I521" s="86"/>
      <c r="J521" s="86"/>
      <c r="K521" s="86"/>
      <c r="L521" s="86"/>
      <c r="M521" s="86"/>
      <c r="N521" s="86"/>
      <c r="O521" s="86"/>
      <c r="P521" s="86"/>
      <c r="Q521" s="86"/>
      <c r="R521" s="86"/>
      <c r="S521" s="86"/>
      <c r="T521" s="86"/>
      <c r="U521" s="86"/>
      <c r="V521" s="86"/>
      <c r="W521" s="86"/>
      <c r="X521" s="86"/>
      <c r="Y521" s="86"/>
    </row>
    <row r="522" ht="28.5" customHeight="1">
      <c r="A522" s="86"/>
      <c r="B522" s="86"/>
      <c r="C522" s="86"/>
      <c r="D522" s="86"/>
      <c r="E522" s="180"/>
      <c r="F522" s="86"/>
      <c r="G522" s="86"/>
      <c r="H522" s="86"/>
      <c r="I522" s="86"/>
      <c r="J522" s="86"/>
      <c r="K522" s="86"/>
      <c r="L522" s="86"/>
      <c r="M522" s="86"/>
      <c r="N522" s="86"/>
      <c r="O522" s="86"/>
      <c r="P522" s="86"/>
      <c r="Q522" s="86"/>
      <c r="R522" s="86"/>
      <c r="S522" s="86"/>
      <c r="T522" s="86"/>
      <c r="U522" s="86"/>
      <c r="V522" s="86"/>
      <c r="W522" s="86"/>
      <c r="X522" s="86"/>
      <c r="Y522" s="86"/>
    </row>
    <row r="523" ht="28.5" customHeight="1">
      <c r="A523" s="86"/>
      <c r="B523" s="86"/>
      <c r="C523" s="86"/>
      <c r="D523" s="86"/>
      <c r="E523" s="180"/>
      <c r="F523" s="86"/>
      <c r="G523" s="86"/>
      <c r="H523" s="86"/>
      <c r="I523" s="86"/>
      <c r="J523" s="86"/>
      <c r="K523" s="86"/>
      <c r="L523" s="86"/>
      <c r="M523" s="86"/>
      <c r="N523" s="86"/>
      <c r="O523" s="86"/>
      <c r="P523" s="86"/>
      <c r="Q523" s="86"/>
      <c r="R523" s="86"/>
      <c r="S523" s="86"/>
      <c r="T523" s="86"/>
      <c r="U523" s="86"/>
      <c r="V523" s="86"/>
      <c r="W523" s="86"/>
      <c r="X523" s="86"/>
      <c r="Y523" s="86"/>
    </row>
    <row r="524" ht="28.5" customHeight="1">
      <c r="A524" s="86"/>
      <c r="B524" s="86"/>
      <c r="C524" s="86"/>
      <c r="D524" s="86"/>
      <c r="E524" s="180"/>
      <c r="F524" s="86"/>
      <c r="G524" s="86"/>
      <c r="H524" s="86"/>
      <c r="I524" s="86"/>
      <c r="J524" s="86"/>
      <c r="K524" s="86"/>
      <c r="L524" s="86"/>
      <c r="M524" s="86"/>
      <c r="N524" s="86"/>
      <c r="O524" s="86"/>
      <c r="P524" s="86"/>
      <c r="Q524" s="86"/>
      <c r="R524" s="86"/>
      <c r="S524" s="86"/>
      <c r="T524" s="86"/>
      <c r="U524" s="86"/>
      <c r="V524" s="86"/>
      <c r="W524" s="86"/>
      <c r="X524" s="86"/>
      <c r="Y524" s="86"/>
    </row>
    <row r="525" ht="28.5" customHeight="1">
      <c r="A525" s="86"/>
      <c r="B525" s="86"/>
      <c r="C525" s="86"/>
      <c r="D525" s="86"/>
      <c r="E525" s="180"/>
      <c r="F525" s="86"/>
      <c r="G525" s="86"/>
      <c r="H525" s="86"/>
      <c r="I525" s="86"/>
      <c r="J525" s="86"/>
      <c r="K525" s="86"/>
      <c r="L525" s="86"/>
      <c r="M525" s="86"/>
      <c r="N525" s="86"/>
      <c r="O525" s="86"/>
      <c r="P525" s="86"/>
      <c r="Q525" s="86"/>
      <c r="R525" s="86"/>
      <c r="S525" s="86"/>
      <c r="T525" s="86"/>
      <c r="U525" s="86"/>
      <c r="V525" s="86"/>
      <c r="W525" s="86"/>
      <c r="X525" s="86"/>
      <c r="Y525" s="86"/>
    </row>
    <row r="526" ht="28.5" customHeight="1">
      <c r="A526" s="86"/>
      <c r="B526" s="86"/>
      <c r="C526" s="86"/>
      <c r="D526" s="86"/>
      <c r="E526" s="180"/>
      <c r="F526" s="86"/>
      <c r="G526" s="86"/>
      <c r="H526" s="86"/>
      <c r="I526" s="86"/>
      <c r="J526" s="86"/>
      <c r="K526" s="86"/>
      <c r="L526" s="86"/>
      <c r="M526" s="86"/>
      <c r="N526" s="86"/>
      <c r="O526" s="86"/>
      <c r="P526" s="86"/>
      <c r="Q526" s="86"/>
      <c r="R526" s="86"/>
      <c r="S526" s="86"/>
      <c r="T526" s="86"/>
      <c r="U526" s="86"/>
      <c r="V526" s="86"/>
      <c r="W526" s="86"/>
      <c r="X526" s="86"/>
      <c r="Y526" s="86"/>
    </row>
    <row r="527" ht="28.5" customHeight="1">
      <c r="A527" s="86"/>
      <c r="B527" s="86"/>
      <c r="C527" s="86"/>
      <c r="D527" s="86"/>
      <c r="E527" s="180"/>
      <c r="F527" s="86"/>
      <c r="G527" s="86"/>
      <c r="H527" s="86"/>
      <c r="I527" s="86"/>
      <c r="J527" s="86"/>
      <c r="K527" s="86"/>
      <c r="L527" s="86"/>
      <c r="M527" s="86"/>
      <c r="N527" s="86"/>
      <c r="O527" s="86"/>
      <c r="P527" s="86"/>
      <c r="Q527" s="86"/>
      <c r="R527" s="86"/>
      <c r="S527" s="86"/>
      <c r="T527" s="86"/>
      <c r="U527" s="86"/>
      <c r="V527" s="86"/>
      <c r="W527" s="86"/>
      <c r="X527" s="86"/>
      <c r="Y527" s="86"/>
    </row>
    <row r="528" ht="28.5" customHeight="1">
      <c r="A528" s="86"/>
      <c r="B528" s="86"/>
      <c r="C528" s="86"/>
      <c r="D528" s="86"/>
      <c r="E528" s="180"/>
      <c r="F528" s="86"/>
      <c r="G528" s="86"/>
      <c r="H528" s="86"/>
      <c r="I528" s="86"/>
      <c r="J528" s="86"/>
      <c r="K528" s="86"/>
      <c r="L528" s="86"/>
      <c r="M528" s="86"/>
      <c r="N528" s="86"/>
      <c r="O528" s="86"/>
      <c r="P528" s="86"/>
      <c r="Q528" s="86"/>
      <c r="R528" s="86"/>
      <c r="S528" s="86"/>
      <c r="T528" s="86"/>
      <c r="U528" s="86"/>
      <c r="V528" s="86"/>
      <c r="W528" s="86"/>
      <c r="X528" s="86"/>
      <c r="Y528" s="86"/>
    </row>
    <row r="529" ht="28.5" customHeight="1">
      <c r="A529" s="86"/>
      <c r="B529" s="86"/>
      <c r="C529" s="86"/>
      <c r="D529" s="86"/>
      <c r="E529" s="180"/>
      <c r="F529" s="86"/>
      <c r="G529" s="86"/>
      <c r="H529" s="86"/>
      <c r="I529" s="86"/>
      <c r="J529" s="86"/>
      <c r="K529" s="86"/>
      <c r="L529" s="86"/>
      <c r="M529" s="86"/>
      <c r="N529" s="86"/>
      <c r="O529" s="86"/>
      <c r="P529" s="86"/>
      <c r="Q529" s="86"/>
      <c r="R529" s="86"/>
      <c r="S529" s="86"/>
      <c r="T529" s="86"/>
      <c r="U529" s="86"/>
      <c r="V529" s="86"/>
      <c r="W529" s="86"/>
      <c r="X529" s="86"/>
      <c r="Y529" s="86"/>
    </row>
    <row r="530" ht="28.5" customHeight="1">
      <c r="A530" s="86"/>
      <c r="B530" s="86"/>
      <c r="C530" s="86"/>
      <c r="D530" s="86"/>
      <c r="E530" s="180"/>
      <c r="F530" s="86"/>
      <c r="G530" s="86"/>
      <c r="H530" s="86"/>
      <c r="I530" s="86"/>
      <c r="J530" s="86"/>
      <c r="K530" s="86"/>
      <c r="L530" s="86"/>
      <c r="M530" s="86"/>
      <c r="N530" s="86"/>
      <c r="O530" s="86"/>
      <c r="P530" s="86"/>
      <c r="Q530" s="86"/>
      <c r="R530" s="86"/>
      <c r="S530" s="86"/>
      <c r="T530" s="86"/>
      <c r="U530" s="86"/>
      <c r="V530" s="86"/>
      <c r="W530" s="86"/>
      <c r="X530" s="86"/>
      <c r="Y530" s="86"/>
    </row>
    <row r="531" ht="28.5" customHeight="1">
      <c r="A531" s="86"/>
      <c r="B531" s="86"/>
      <c r="C531" s="86"/>
      <c r="D531" s="86"/>
      <c r="E531" s="180"/>
      <c r="F531" s="86"/>
      <c r="G531" s="86"/>
      <c r="H531" s="86"/>
      <c r="I531" s="86"/>
      <c r="J531" s="86"/>
      <c r="K531" s="86"/>
      <c r="L531" s="86"/>
      <c r="M531" s="86"/>
      <c r="N531" s="86"/>
      <c r="O531" s="86"/>
      <c r="P531" s="86"/>
      <c r="Q531" s="86"/>
      <c r="R531" s="86"/>
      <c r="S531" s="86"/>
      <c r="T531" s="86"/>
      <c r="U531" s="86"/>
      <c r="V531" s="86"/>
      <c r="W531" s="86"/>
      <c r="X531" s="86"/>
      <c r="Y531" s="86"/>
    </row>
    <row r="532" ht="28.5" customHeight="1">
      <c r="A532" s="86"/>
      <c r="B532" s="86"/>
      <c r="C532" s="86"/>
      <c r="D532" s="86"/>
      <c r="E532" s="180"/>
      <c r="F532" s="86"/>
      <c r="G532" s="86"/>
      <c r="H532" s="86"/>
      <c r="I532" s="86"/>
      <c r="J532" s="86"/>
      <c r="K532" s="86"/>
      <c r="L532" s="86"/>
      <c r="M532" s="86"/>
      <c r="N532" s="86"/>
      <c r="O532" s="86"/>
      <c r="P532" s="86"/>
      <c r="Q532" s="86"/>
      <c r="R532" s="86"/>
      <c r="S532" s="86"/>
      <c r="T532" s="86"/>
      <c r="U532" s="86"/>
      <c r="V532" s="86"/>
      <c r="W532" s="86"/>
      <c r="X532" s="86"/>
      <c r="Y532" s="86"/>
    </row>
    <row r="533" ht="28.5" customHeight="1">
      <c r="A533" s="86"/>
      <c r="B533" s="86"/>
      <c r="C533" s="86"/>
      <c r="D533" s="86"/>
      <c r="E533" s="180"/>
      <c r="F533" s="86"/>
      <c r="G533" s="86"/>
      <c r="H533" s="86"/>
      <c r="I533" s="86"/>
      <c r="J533" s="86"/>
      <c r="K533" s="86"/>
      <c r="L533" s="86"/>
      <c r="M533" s="86"/>
      <c r="N533" s="86"/>
      <c r="O533" s="86"/>
      <c r="P533" s="86"/>
      <c r="Q533" s="86"/>
      <c r="R533" s="86"/>
      <c r="S533" s="86"/>
      <c r="T533" s="86"/>
      <c r="U533" s="86"/>
      <c r="V533" s="86"/>
      <c r="W533" s="86"/>
      <c r="X533" s="86"/>
      <c r="Y533" s="86"/>
    </row>
    <row r="534" ht="28.5" customHeight="1">
      <c r="A534" s="86"/>
      <c r="B534" s="86"/>
      <c r="C534" s="86"/>
      <c r="D534" s="86"/>
      <c r="E534" s="180"/>
      <c r="F534" s="86"/>
      <c r="G534" s="86"/>
      <c r="H534" s="86"/>
      <c r="I534" s="86"/>
      <c r="J534" s="86"/>
      <c r="K534" s="86"/>
      <c r="L534" s="86"/>
      <c r="M534" s="86"/>
      <c r="N534" s="86"/>
      <c r="O534" s="86"/>
      <c r="P534" s="86"/>
      <c r="Q534" s="86"/>
      <c r="R534" s="86"/>
      <c r="S534" s="86"/>
      <c r="T534" s="86"/>
      <c r="U534" s="86"/>
      <c r="V534" s="86"/>
      <c r="W534" s="86"/>
      <c r="X534" s="86"/>
      <c r="Y534" s="86"/>
    </row>
    <row r="535" ht="28.5" customHeight="1">
      <c r="A535" s="86"/>
      <c r="B535" s="86"/>
      <c r="C535" s="86"/>
      <c r="D535" s="86"/>
      <c r="E535" s="180"/>
      <c r="F535" s="86"/>
      <c r="G535" s="86"/>
      <c r="H535" s="86"/>
      <c r="I535" s="86"/>
      <c r="J535" s="86"/>
      <c r="K535" s="86"/>
      <c r="L535" s="86"/>
      <c r="M535" s="86"/>
      <c r="N535" s="86"/>
      <c r="O535" s="86"/>
      <c r="P535" s="86"/>
      <c r="Q535" s="86"/>
      <c r="R535" s="86"/>
      <c r="S535" s="86"/>
      <c r="T535" s="86"/>
      <c r="U535" s="86"/>
      <c r="V535" s="86"/>
      <c r="W535" s="86"/>
      <c r="X535" s="86"/>
      <c r="Y535" s="86"/>
    </row>
    <row r="536" ht="28.5" customHeight="1">
      <c r="A536" s="86"/>
      <c r="B536" s="86"/>
      <c r="C536" s="86"/>
      <c r="D536" s="86"/>
      <c r="E536" s="180"/>
      <c r="F536" s="86"/>
      <c r="G536" s="86"/>
      <c r="H536" s="86"/>
      <c r="I536" s="86"/>
      <c r="J536" s="86"/>
      <c r="K536" s="86"/>
      <c r="L536" s="86"/>
      <c r="M536" s="86"/>
      <c r="N536" s="86"/>
      <c r="O536" s="86"/>
      <c r="P536" s="86"/>
      <c r="Q536" s="86"/>
      <c r="R536" s="86"/>
      <c r="S536" s="86"/>
      <c r="T536" s="86"/>
      <c r="U536" s="86"/>
      <c r="V536" s="86"/>
      <c r="W536" s="86"/>
      <c r="X536" s="86"/>
      <c r="Y536" s="86"/>
    </row>
    <row r="537" ht="28.5" customHeight="1">
      <c r="A537" s="86"/>
      <c r="B537" s="86"/>
      <c r="C537" s="86"/>
      <c r="D537" s="86"/>
      <c r="E537" s="180"/>
      <c r="F537" s="86"/>
      <c r="G537" s="86"/>
      <c r="H537" s="86"/>
      <c r="I537" s="86"/>
      <c r="J537" s="86"/>
      <c r="K537" s="86"/>
      <c r="L537" s="86"/>
      <c r="M537" s="86"/>
      <c r="N537" s="86"/>
      <c r="O537" s="86"/>
      <c r="P537" s="86"/>
      <c r="Q537" s="86"/>
      <c r="R537" s="86"/>
      <c r="S537" s="86"/>
      <c r="T537" s="86"/>
      <c r="U537" s="86"/>
      <c r="V537" s="86"/>
      <c r="W537" s="86"/>
      <c r="X537" s="86"/>
      <c r="Y537" s="86"/>
    </row>
    <row r="538" ht="28.5" customHeight="1">
      <c r="A538" s="86"/>
      <c r="B538" s="86"/>
      <c r="C538" s="86"/>
      <c r="D538" s="86"/>
      <c r="E538" s="180"/>
      <c r="F538" s="86"/>
      <c r="G538" s="86"/>
      <c r="H538" s="86"/>
      <c r="I538" s="86"/>
      <c r="J538" s="86"/>
      <c r="K538" s="86"/>
      <c r="L538" s="86"/>
      <c r="M538" s="86"/>
      <c r="N538" s="86"/>
      <c r="O538" s="86"/>
      <c r="P538" s="86"/>
      <c r="Q538" s="86"/>
      <c r="R538" s="86"/>
      <c r="S538" s="86"/>
      <c r="T538" s="86"/>
      <c r="U538" s="86"/>
      <c r="V538" s="86"/>
      <c r="W538" s="86"/>
      <c r="X538" s="86"/>
      <c r="Y538" s="86"/>
    </row>
    <row r="539" ht="28.5" customHeight="1">
      <c r="A539" s="86"/>
      <c r="B539" s="86"/>
      <c r="C539" s="86"/>
      <c r="D539" s="86"/>
      <c r="E539" s="180"/>
      <c r="F539" s="86"/>
      <c r="G539" s="86"/>
      <c r="H539" s="86"/>
      <c r="I539" s="86"/>
      <c r="J539" s="86"/>
      <c r="K539" s="86"/>
      <c r="L539" s="86"/>
      <c r="M539" s="86"/>
      <c r="N539" s="86"/>
      <c r="O539" s="86"/>
      <c r="P539" s="86"/>
      <c r="Q539" s="86"/>
      <c r="R539" s="86"/>
      <c r="S539" s="86"/>
      <c r="T539" s="86"/>
      <c r="U539" s="86"/>
      <c r="V539" s="86"/>
      <c r="W539" s="86"/>
      <c r="X539" s="86"/>
      <c r="Y539" s="86"/>
    </row>
    <row r="540" ht="28.5" customHeight="1">
      <c r="A540" s="86"/>
      <c r="B540" s="86"/>
      <c r="C540" s="86"/>
      <c r="D540" s="86"/>
      <c r="E540" s="180"/>
      <c r="F540" s="86"/>
      <c r="G540" s="86"/>
      <c r="H540" s="86"/>
      <c r="I540" s="86"/>
      <c r="J540" s="86"/>
      <c r="K540" s="86"/>
      <c r="L540" s="86"/>
      <c r="M540" s="86"/>
      <c r="N540" s="86"/>
      <c r="O540" s="86"/>
      <c r="P540" s="86"/>
      <c r="Q540" s="86"/>
      <c r="R540" s="86"/>
      <c r="S540" s="86"/>
      <c r="T540" s="86"/>
      <c r="U540" s="86"/>
      <c r="V540" s="86"/>
      <c r="W540" s="86"/>
      <c r="X540" s="86"/>
      <c r="Y540" s="86"/>
    </row>
    <row r="541" ht="28.5" customHeight="1">
      <c r="A541" s="86"/>
      <c r="B541" s="86"/>
      <c r="C541" s="86"/>
      <c r="D541" s="86"/>
      <c r="E541" s="180"/>
      <c r="F541" s="86"/>
      <c r="G541" s="86"/>
      <c r="H541" s="86"/>
      <c r="I541" s="86"/>
      <c r="J541" s="86"/>
      <c r="K541" s="86"/>
      <c r="L541" s="86"/>
      <c r="M541" s="86"/>
      <c r="N541" s="86"/>
      <c r="O541" s="86"/>
      <c r="P541" s="86"/>
      <c r="Q541" s="86"/>
      <c r="R541" s="86"/>
      <c r="S541" s="86"/>
      <c r="T541" s="86"/>
      <c r="U541" s="86"/>
      <c r="V541" s="86"/>
      <c r="W541" s="86"/>
      <c r="X541" s="86"/>
      <c r="Y541" s="86"/>
    </row>
    <row r="542" ht="28.5" customHeight="1">
      <c r="A542" s="86"/>
      <c r="B542" s="86"/>
      <c r="C542" s="86"/>
      <c r="D542" s="86"/>
      <c r="E542" s="180"/>
      <c r="F542" s="86"/>
      <c r="G542" s="86"/>
      <c r="H542" s="86"/>
      <c r="I542" s="86"/>
      <c r="J542" s="86"/>
      <c r="K542" s="86"/>
      <c r="L542" s="86"/>
      <c r="M542" s="86"/>
      <c r="N542" s="86"/>
      <c r="O542" s="86"/>
      <c r="P542" s="86"/>
      <c r="Q542" s="86"/>
      <c r="R542" s="86"/>
      <c r="S542" s="86"/>
      <c r="T542" s="86"/>
      <c r="U542" s="86"/>
      <c r="V542" s="86"/>
      <c r="W542" s="86"/>
      <c r="X542" s="86"/>
      <c r="Y542" s="86"/>
    </row>
    <row r="543" ht="28.5" customHeight="1">
      <c r="A543" s="86"/>
      <c r="B543" s="86"/>
      <c r="C543" s="86"/>
      <c r="D543" s="86"/>
      <c r="E543" s="180"/>
      <c r="F543" s="86"/>
      <c r="G543" s="86"/>
      <c r="H543" s="86"/>
      <c r="I543" s="86"/>
      <c r="J543" s="86"/>
      <c r="K543" s="86"/>
      <c r="L543" s="86"/>
      <c r="M543" s="86"/>
      <c r="N543" s="86"/>
      <c r="O543" s="86"/>
      <c r="P543" s="86"/>
      <c r="Q543" s="86"/>
      <c r="R543" s="86"/>
      <c r="S543" s="86"/>
      <c r="T543" s="86"/>
      <c r="U543" s="86"/>
      <c r="V543" s="86"/>
      <c r="W543" s="86"/>
      <c r="X543" s="86"/>
      <c r="Y543" s="86"/>
    </row>
    <row r="544" ht="28.5" customHeight="1">
      <c r="A544" s="86"/>
      <c r="B544" s="86"/>
      <c r="C544" s="86"/>
      <c r="D544" s="86"/>
      <c r="E544" s="180"/>
      <c r="F544" s="86"/>
      <c r="G544" s="86"/>
      <c r="H544" s="86"/>
      <c r="I544" s="86"/>
      <c r="J544" s="86"/>
      <c r="K544" s="86"/>
      <c r="L544" s="86"/>
      <c r="M544" s="86"/>
      <c r="N544" s="86"/>
      <c r="O544" s="86"/>
      <c r="P544" s="86"/>
      <c r="Q544" s="86"/>
      <c r="R544" s="86"/>
      <c r="S544" s="86"/>
      <c r="T544" s="86"/>
      <c r="U544" s="86"/>
      <c r="V544" s="86"/>
      <c r="W544" s="86"/>
      <c r="X544" s="86"/>
      <c r="Y544" s="86"/>
    </row>
    <row r="545" ht="28.5" customHeight="1">
      <c r="A545" s="86"/>
      <c r="B545" s="86"/>
      <c r="C545" s="86"/>
      <c r="D545" s="86"/>
      <c r="E545" s="180"/>
      <c r="F545" s="86"/>
      <c r="G545" s="86"/>
      <c r="H545" s="86"/>
      <c r="I545" s="86"/>
      <c r="J545" s="86"/>
      <c r="K545" s="86"/>
      <c r="L545" s="86"/>
      <c r="M545" s="86"/>
      <c r="N545" s="86"/>
      <c r="O545" s="86"/>
      <c r="P545" s="86"/>
      <c r="Q545" s="86"/>
      <c r="R545" s="86"/>
      <c r="S545" s="86"/>
      <c r="T545" s="86"/>
      <c r="U545" s="86"/>
      <c r="V545" s="86"/>
      <c r="W545" s="86"/>
      <c r="X545" s="86"/>
      <c r="Y545" s="86"/>
    </row>
    <row r="546" ht="28.5" customHeight="1">
      <c r="A546" s="86"/>
      <c r="B546" s="86"/>
      <c r="C546" s="86"/>
      <c r="D546" s="86"/>
      <c r="E546" s="180"/>
      <c r="F546" s="86"/>
      <c r="G546" s="86"/>
      <c r="H546" s="86"/>
      <c r="I546" s="86"/>
      <c r="J546" s="86"/>
      <c r="K546" s="86"/>
      <c r="L546" s="86"/>
      <c r="M546" s="86"/>
      <c r="N546" s="86"/>
      <c r="O546" s="86"/>
      <c r="P546" s="86"/>
      <c r="Q546" s="86"/>
      <c r="R546" s="86"/>
      <c r="S546" s="86"/>
      <c r="T546" s="86"/>
      <c r="U546" s="86"/>
      <c r="V546" s="86"/>
      <c r="W546" s="86"/>
      <c r="X546" s="86"/>
      <c r="Y546" s="86"/>
    </row>
    <row r="547" ht="28.5" customHeight="1">
      <c r="A547" s="86"/>
      <c r="B547" s="86"/>
      <c r="C547" s="86"/>
      <c r="D547" s="86"/>
      <c r="E547" s="180"/>
      <c r="F547" s="86"/>
      <c r="G547" s="86"/>
      <c r="H547" s="86"/>
      <c r="I547" s="86"/>
      <c r="J547" s="86"/>
      <c r="K547" s="86"/>
      <c r="L547" s="86"/>
      <c r="M547" s="86"/>
      <c r="N547" s="86"/>
      <c r="O547" s="86"/>
      <c r="P547" s="86"/>
      <c r="Q547" s="86"/>
      <c r="R547" s="86"/>
      <c r="S547" s="86"/>
      <c r="T547" s="86"/>
      <c r="U547" s="86"/>
      <c r="V547" s="86"/>
      <c r="W547" s="86"/>
      <c r="X547" s="86"/>
      <c r="Y547" s="86"/>
    </row>
    <row r="548" ht="28.5" customHeight="1">
      <c r="A548" s="86"/>
      <c r="B548" s="86"/>
      <c r="C548" s="86"/>
      <c r="D548" s="86"/>
      <c r="E548" s="180"/>
      <c r="F548" s="86"/>
      <c r="G548" s="86"/>
      <c r="H548" s="86"/>
      <c r="I548" s="86"/>
      <c r="J548" s="86"/>
      <c r="K548" s="86"/>
      <c r="L548" s="86"/>
      <c r="M548" s="86"/>
      <c r="N548" s="86"/>
      <c r="O548" s="86"/>
      <c r="P548" s="86"/>
      <c r="Q548" s="86"/>
      <c r="R548" s="86"/>
      <c r="S548" s="86"/>
      <c r="T548" s="86"/>
      <c r="U548" s="86"/>
      <c r="V548" s="86"/>
      <c r="W548" s="86"/>
      <c r="X548" s="86"/>
      <c r="Y548" s="86"/>
    </row>
    <row r="549" ht="28.5" customHeight="1">
      <c r="A549" s="86"/>
      <c r="B549" s="86"/>
      <c r="C549" s="86"/>
      <c r="D549" s="86"/>
      <c r="E549" s="180"/>
      <c r="F549" s="86"/>
      <c r="G549" s="86"/>
      <c r="H549" s="86"/>
      <c r="I549" s="86"/>
      <c r="J549" s="86"/>
      <c r="K549" s="86"/>
      <c r="L549" s="86"/>
      <c r="M549" s="86"/>
      <c r="N549" s="86"/>
      <c r="O549" s="86"/>
      <c r="P549" s="86"/>
      <c r="Q549" s="86"/>
      <c r="R549" s="86"/>
      <c r="S549" s="86"/>
      <c r="T549" s="86"/>
      <c r="U549" s="86"/>
      <c r="V549" s="86"/>
      <c r="W549" s="86"/>
      <c r="X549" s="86"/>
      <c r="Y549" s="86"/>
    </row>
    <row r="550" ht="28.5" customHeight="1">
      <c r="A550" s="86"/>
      <c r="B550" s="86"/>
      <c r="C550" s="86"/>
      <c r="D550" s="86"/>
      <c r="E550" s="180"/>
      <c r="F550" s="86"/>
      <c r="G550" s="86"/>
      <c r="H550" s="86"/>
      <c r="I550" s="86"/>
      <c r="J550" s="86"/>
      <c r="K550" s="86"/>
      <c r="L550" s="86"/>
      <c r="M550" s="86"/>
      <c r="N550" s="86"/>
      <c r="O550" s="86"/>
      <c r="P550" s="86"/>
      <c r="Q550" s="86"/>
      <c r="R550" s="86"/>
      <c r="S550" s="86"/>
      <c r="T550" s="86"/>
      <c r="U550" s="86"/>
      <c r="V550" s="86"/>
      <c r="W550" s="86"/>
      <c r="X550" s="86"/>
      <c r="Y550" s="86"/>
    </row>
    <row r="551" ht="28.5" customHeight="1">
      <c r="A551" s="86"/>
      <c r="B551" s="86"/>
      <c r="C551" s="86"/>
      <c r="D551" s="86"/>
      <c r="E551" s="180"/>
      <c r="F551" s="86"/>
      <c r="G551" s="86"/>
      <c r="H551" s="86"/>
      <c r="I551" s="86"/>
      <c r="J551" s="86"/>
      <c r="K551" s="86"/>
      <c r="L551" s="86"/>
      <c r="M551" s="86"/>
      <c r="N551" s="86"/>
      <c r="O551" s="86"/>
      <c r="P551" s="86"/>
      <c r="Q551" s="86"/>
      <c r="R551" s="86"/>
      <c r="S551" s="86"/>
      <c r="T551" s="86"/>
      <c r="U551" s="86"/>
      <c r="V551" s="86"/>
      <c r="W551" s="86"/>
      <c r="X551" s="86"/>
      <c r="Y551" s="86"/>
    </row>
    <row r="552" ht="28.5" customHeight="1">
      <c r="A552" s="86"/>
      <c r="B552" s="86"/>
      <c r="C552" s="86"/>
      <c r="D552" s="86"/>
      <c r="E552" s="180"/>
      <c r="F552" s="86"/>
      <c r="G552" s="86"/>
      <c r="H552" s="86"/>
      <c r="I552" s="86"/>
      <c r="J552" s="86"/>
      <c r="K552" s="86"/>
      <c r="L552" s="86"/>
      <c r="M552" s="86"/>
      <c r="N552" s="86"/>
      <c r="O552" s="86"/>
      <c r="P552" s="86"/>
      <c r="Q552" s="86"/>
      <c r="R552" s="86"/>
      <c r="S552" s="86"/>
      <c r="T552" s="86"/>
      <c r="U552" s="86"/>
      <c r="V552" s="86"/>
      <c r="W552" s="86"/>
      <c r="X552" s="86"/>
      <c r="Y552" s="86"/>
    </row>
    <row r="553" ht="28.5" customHeight="1">
      <c r="A553" s="86"/>
      <c r="B553" s="86"/>
      <c r="C553" s="86"/>
      <c r="D553" s="86"/>
      <c r="E553" s="180"/>
      <c r="F553" s="86"/>
      <c r="G553" s="86"/>
      <c r="H553" s="86"/>
      <c r="I553" s="86"/>
      <c r="J553" s="86"/>
      <c r="K553" s="86"/>
      <c r="L553" s="86"/>
      <c r="M553" s="86"/>
      <c r="N553" s="86"/>
      <c r="O553" s="86"/>
      <c r="P553" s="86"/>
      <c r="Q553" s="86"/>
      <c r="R553" s="86"/>
      <c r="S553" s="86"/>
      <c r="T553" s="86"/>
      <c r="U553" s="86"/>
      <c r="V553" s="86"/>
      <c r="W553" s="86"/>
      <c r="X553" s="86"/>
      <c r="Y553" s="86"/>
    </row>
    <row r="554" ht="28.5" customHeight="1">
      <c r="A554" s="86"/>
      <c r="B554" s="86"/>
      <c r="C554" s="86"/>
      <c r="D554" s="86"/>
      <c r="E554" s="180"/>
      <c r="F554" s="86"/>
      <c r="G554" s="86"/>
      <c r="H554" s="86"/>
      <c r="I554" s="86"/>
      <c r="J554" s="86"/>
      <c r="K554" s="86"/>
      <c r="L554" s="86"/>
      <c r="M554" s="86"/>
      <c r="N554" s="86"/>
      <c r="O554" s="86"/>
      <c r="P554" s="86"/>
      <c r="Q554" s="86"/>
      <c r="R554" s="86"/>
      <c r="S554" s="86"/>
      <c r="T554" s="86"/>
      <c r="U554" s="86"/>
      <c r="V554" s="86"/>
      <c r="W554" s="86"/>
      <c r="X554" s="86"/>
      <c r="Y554" s="86"/>
    </row>
    <row r="555" ht="28.5" customHeight="1">
      <c r="A555" s="86"/>
      <c r="B555" s="86"/>
      <c r="C555" s="86"/>
      <c r="D555" s="86"/>
      <c r="E555" s="180"/>
      <c r="F555" s="86"/>
      <c r="G555" s="86"/>
      <c r="H555" s="86"/>
      <c r="I555" s="86"/>
      <c r="J555" s="86"/>
      <c r="K555" s="86"/>
      <c r="L555" s="86"/>
      <c r="M555" s="86"/>
      <c r="N555" s="86"/>
      <c r="O555" s="86"/>
      <c r="P555" s="86"/>
      <c r="Q555" s="86"/>
      <c r="R555" s="86"/>
      <c r="S555" s="86"/>
      <c r="T555" s="86"/>
      <c r="U555" s="86"/>
      <c r="V555" s="86"/>
      <c r="W555" s="86"/>
      <c r="X555" s="86"/>
      <c r="Y555" s="86"/>
    </row>
    <row r="556" ht="28.5" customHeight="1">
      <c r="A556" s="86"/>
      <c r="B556" s="86"/>
      <c r="C556" s="86"/>
      <c r="D556" s="86"/>
      <c r="E556" s="180"/>
      <c r="F556" s="86"/>
      <c r="G556" s="86"/>
      <c r="H556" s="86"/>
      <c r="I556" s="86"/>
      <c r="J556" s="86"/>
      <c r="K556" s="86"/>
      <c r="L556" s="86"/>
      <c r="M556" s="86"/>
      <c r="N556" s="86"/>
      <c r="O556" s="86"/>
      <c r="P556" s="86"/>
      <c r="Q556" s="86"/>
      <c r="R556" s="86"/>
      <c r="S556" s="86"/>
      <c r="T556" s="86"/>
      <c r="U556" s="86"/>
      <c r="V556" s="86"/>
      <c r="W556" s="86"/>
      <c r="X556" s="86"/>
      <c r="Y556" s="86"/>
    </row>
    <row r="557" ht="28.5" customHeight="1">
      <c r="A557" s="86"/>
      <c r="B557" s="86"/>
      <c r="C557" s="86"/>
      <c r="D557" s="86"/>
      <c r="E557" s="180"/>
      <c r="F557" s="86"/>
      <c r="G557" s="86"/>
      <c r="H557" s="86"/>
      <c r="I557" s="86"/>
      <c r="J557" s="86"/>
      <c r="K557" s="86"/>
      <c r="L557" s="86"/>
      <c r="M557" s="86"/>
      <c r="N557" s="86"/>
      <c r="O557" s="86"/>
      <c r="P557" s="86"/>
      <c r="Q557" s="86"/>
      <c r="R557" s="86"/>
      <c r="S557" s="86"/>
      <c r="T557" s="86"/>
      <c r="U557" s="86"/>
      <c r="V557" s="86"/>
      <c r="W557" s="86"/>
      <c r="X557" s="86"/>
      <c r="Y557" s="86"/>
    </row>
    <row r="558" ht="28.5" customHeight="1">
      <c r="A558" s="86"/>
      <c r="B558" s="86"/>
      <c r="C558" s="86"/>
      <c r="D558" s="86"/>
      <c r="E558" s="180"/>
      <c r="F558" s="86"/>
      <c r="G558" s="86"/>
      <c r="H558" s="86"/>
      <c r="I558" s="86"/>
      <c r="J558" s="86"/>
      <c r="K558" s="86"/>
      <c r="L558" s="86"/>
      <c r="M558" s="86"/>
      <c r="N558" s="86"/>
      <c r="O558" s="86"/>
      <c r="P558" s="86"/>
      <c r="Q558" s="86"/>
      <c r="R558" s="86"/>
      <c r="S558" s="86"/>
      <c r="T558" s="86"/>
      <c r="U558" s="86"/>
      <c r="V558" s="86"/>
      <c r="W558" s="86"/>
      <c r="X558" s="86"/>
      <c r="Y558" s="86"/>
    </row>
    <row r="559" ht="28.5" customHeight="1">
      <c r="A559" s="86"/>
      <c r="B559" s="86"/>
      <c r="C559" s="86"/>
      <c r="D559" s="86"/>
      <c r="E559" s="180"/>
      <c r="F559" s="86"/>
      <c r="G559" s="86"/>
      <c r="H559" s="86"/>
      <c r="I559" s="86"/>
      <c r="J559" s="86"/>
      <c r="K559" s="86"/>
      <c r="L559" s="86"/>
      <c r="M559" s="86"/>
      <c r="N559" s="86"/>
      <c r="O559" s="86"/>
      <c r="P559" s="86"/>
      <c r="Q559" s="86"/>
      <c r="R559" s="86"/>
      <c r="S559" s="86"/>
      <c r="T559" s="86"/>
      <c r="U559" s="86"/>
      <c r="V559" s="86"/>
      <c r="W559" s="86"/>
      <c r="X559" s="86"/>
      <c r="Y559" s="86"/>
    </row>
    <row r="560" ht="28.5" customHeight="1">
      <c r="A560" s="86"/>
      <c r="B560" s="86"/>
      <c r="C560" s="86"/>
      <c r="D560" s="86"/>
      <c r="E560" s="180"/>
      <c r="F560" s="86"/>
      <c r="G560" s="86"/>
      <c r="H560" s="86"/>
      <c r="I560" s="86"/>
      <c r="J560" s="86"/>
      <c r="K560" s="86"/>
      <c r="L560" s="86"/>
      <c r="M560" s="86"/>
      <c r="N560" s="86"/>
      <c r="O560" s="86"/>
      <c r="P560" s="86"/>
      <c r="Q560" s="86"/>
      <c r="R560" s="86"/>
      <c r="S560" s="86"/>
      <c r="T560" s="86"/>
      <c r="U560" s="86"/>
      <c r="V560" s="86"/>
      <c r="W560" s="86"/>
      <c r="X560" s="86"/>
      <c r="Y560" s="86"/>
    </row>
    <row r="561" ht="28.5" customHeight="1">
      <c r="A561" s="86"/>
      <c r="B561" s="86"/>
      <c r="C561" s="86"/>
      <c r="D561" s="86"/>
      <c r="E561" s="180"/>
      <c r="F561" s="86"/>
      <c r="G561" s="86"/>
      <c r="H561" s="86"/>
      <c r="I561" s="86"/>
      <c r="J561" s="86"/>
      <c r="K561" s="86"/>
      <c r="L561" s="86"/>
      <c r="M561" s="86"/>
      <c r="N561" s="86"/>
      <c r="O561" s="86"/>
      <c r="P561" s="86"/>
      <c r="Q561" s="86"/>
      <c r="R561" s="86"/>
      <c r="S561" s="86"/>
      <c r="T561" s="86"/>
      <c r="U561" s="86"/>
      <c r="V561" s="86"/>
      <c r="W561" s="86"/>
      <c r="X561" s="86"/>
      <c r="Y561" s="86"/>
    </row>
    <row r="562" ht="28.5" customHeight="1">
      <c r="A562" s="86"/>
      <c r="B562" s="86"/>
      <c r="C562" s="86"/>
      <c r="D562" s="86"/>
      <c r="E562" s="180"/>
      <c r="F562" s="86"/>
      <c r="G562" s="86"/>
      <c r="H562" s="86"/>
      <c r="I562" s="86"/>
      <c r="J562" s="86"/>
      <c r="K562" s="86"/>
      <c r="L562" s="86"/>
      <c r="M562" s="86"/>
      <c r="N562" s="86"/>
      <c r="O562" s="86"/>
      <c r="P562" s="86"/>
      <c r="Q562" s="86"/>
      <c r="R562" s="86"/>
      <c r="S562" s="86"/>
      <c r="T562" s="86"/>
      <c r="U562" s="86"/>
      <c r="V562" s="86"/>
      <c r="W562" s="86"/>
      <c r="X562" s="86"/>
      <c r="Y562" s="86"/>
    </row>
    <row r="563" ht="28.5" customHeight="1">
      <c r="A563" s="86"/>
      <c r="B563" s="86"/>
      <c r="C563" s="86"/>
      <c r="D563" s="86"/>
      <c r="E563" s="180"/>
      <c r="F563" s="86"/>
      <c r="G563" s="86"/>
      <c r="H563" s="86"/>
      <c r="I563" s="86"/>
      <c r="J563" s="86"/>
      <c r="K563" s="86"/>
      <c r="L563" s="86"/>
      <c r="M563" s="86"/>
      <c r="N563" s="86"/>
      <c r="O563" s="86"/>
      <c r="P563" s="86"/>
      <c r="Q563" s="86"/>
      <c r="R563" s="86"/>
      <c r="S563" s="86"/>
      <c r="T563" s="86"/>
      <c r="U563" s="86"/>
      <c r="V563" s="86"/>
      <c r="W563" s="86"/>
      <c r="X563" s="86"/>
      <c r="Y563" s="86"/>
    </row>
    <row r="564" ht="28.5" customHeight="1">
      <c r="A564" s="86"/>
      <c r="B564" s="86"/>
      <c r="C564" s="86"/>
      <c r="D564" s="86"/>
      <c r="E564" s="180"/>
      <c r="F564" s="86"/>
      <c r="G564" s="86"/>
      <c r="H564" s="86"/>
      <c r="I564" s="86"/>
      <c r="J564" s="86"/>
      <c r="K564" s="86"/>
      <c r="L564" s="86"/>
      <c r="M564" s="86"/>
      <c r="N564" s="86"/>
      <c r="O564" s="86"/>
      <c r="P564" s="86"/>
      <c r="Q564" s="86"/>
      <c r="R564" s="86"/>
      <c r="S564" s="86"/>
      <c r="T564" s="86"/>
      <c r="U564" s="86"/>
      <c r="V564" s="86"/>
      <c r="W564" s="86"/>
      <c r="X564" s="86"/>
      <c r="Y564" s="86"/>
    </row>
    <row r="565" ht="28.5" customHeight="1">
      <c r="A565" s="86"/>
      <c r="B565" s="86"/>
      <c r="C565" s="86"/>
      <c r="D565" s="86"/>
      <c r="E565" s="180"/>
      <c r="F565" s="86"/>
      <c r="G565" s="86"/>
      <c r="H565" s="86"/>
      <c r="I565" s="86"/>
      <c r="J565" s="86"/>
      <c r="K565" s="86"/>
      <c r="L565" s="86"/>
      <c r="M565" s="86"/>
      <c r="N565" s="86"/>
      <c r="O565" s="86"/>
      <c r="P565" s="86"/>
      <c r="Q565" s="86"/>
      <c r="R565" s="86"/>
      <c r="S565" s="86"/>
      <c r="T565" s="86"/>
      <c r="U565" s="86"/>
      <c r="V565" s="86"/>
      <c r="W565" s="86"/>
      <c r="X565" s="86"/>
      <c r="Y565" s="86"/>
    </row>
    <row r="566" ht="28.5" customHeight="1">
      <c r="A566" s="86"/>
      <c r="B566" s="86"/>
      <c r="C566" s="86"/>
      <c r="D566" s="86"/>
      <c r="E566" s="180"/>
      <c r="F566" s="86"/>
      <c r="G566" s="86"/>
      <c r="H566" s="86"/>
      <c r="I566" s="86"/>
      <c r="J566" s="86"/>
      <c r="K566" s="86"/>
      <c r="L566" s="86"/>
      <c r="M566" s="86"/>
      <c r="N566" s="86"/>
      <c r="O566" s="86"/>
      <c r="P566" s="86"/>
      <c r="Q566" s="86"/>
      <c r="R566" s="86"/>
      <c r="S566" s="86"/>
      <c r="T566" s="86"/>
      <c r="U566" s="86"/>
      <c r="V566" s="86"/>
      <c r="W566" s="86"/>
      <c r="X566" s="86"/>
      <c r="Y566" s="86"/>
    </row>
    <row r="567" ht="28.5" customHeight="1">
      <c r="A567" s="86"/>
      <c r="B567" s="86"/>
      <c r="C567" s="86"/>
      <c r="D567" s="86"/>
      <c r="E567" s="180"/>
      <c r="F567" s="86"/>
      <c r="G567" s="86"/>
      <c r="H567" s="86"/>
      <c r="I567" s="86"/>
      <c r="J567" s="86"/>
      <c r="K567" s="86"/>
      <c r="L567" s="86"/>
      <c r="M567" s="86"/>
      <c r="N567" s="86"/>
      <c r="O567" s="86"/>
      <c r="P567" s="86"/>
      <c r="Q567" s="86"/>
      <c r="R567" s="86"/>
      <c r="S567" s="86"/>
      <c r="T567" s="86"/>
      <c r="U567" s="86"/>
      <c r="V567" s="86"/>
      <c r="W567" s="86"/>
      <c r="X567" s="86"/>
      <c r="Y567" s="86"/>
    </row>
    <row r="568" ht="28.5" customHeight="1">
      <c r="A568" s="86"/>
      <c r="B568" s="86"/>
      <c r="C568" s="86"/>
      <c r="D568" s="86"/>
      <c r="E568" s="180"/>
      <c r="F568" s="86"/>
      <c r="G568" s="86"/>
      <c r="H568" s="86"/>
      <c r="I568" s="86"/>
      <c r="J568" s="86"/>
      <c r="K568" s="86"/>
      <c r="L568" s="86"/>
      <c r="M568" s="86"/>
      <c r="N568" s="86"/>
      <c r="O568" s="86"/>
      <c r="P568" s="86"/>
      <c r="Q568" s="86"/>
      <c r="R568" s="86"/>
      <c r="S568" s="86"/>
      <c r="T568" s="86"/>
      <c r="U568" s="86"/>
      <c r="V568" s="86"/>
      <c r="W568" s="86"/>
      <c r="X568" s="86"/>
      <c r="Y568" s="86"/>
    </row>
    <row r="569" ht="28.5" customHeight="1">
      <c r="A569" s="86"/>
      <c r="B569" s="86"/>
      <c r="C569" s="86"/>
      <c r="D569" s="86"/>
      <c r="E569" s="180"/>
      <c r="F569" s="86"/>
      <c r="G569" s="86"/>
      <c r="H569" s="86"/>
      <c r="I569" s="86"/>
      <c r="J569" s="86"/>
      <c r="K569" s="86"/>
      <c r="L569" s="86"/>
      <c r="M569" s="86"/>
      <c r="N569" s="86"/>
      <c r="O569" s="86"/>
      <c r="P569" s="86"/>
      <c r="Q569" s="86"/>
      <c r="R569" s="86"/>
      <c r="S569" s="86"/>
      <c r="T569" s="86"/>
      <c r="U569" s="86"/>
      <c r="V569" s="86"/>
      <c r="W569" s="86"/>
      <c r="X569" s="86"/>
      <c r="Y569" s="86"/>
    </row>
    <row r="570" ht="28.5" customHeight="1">
      <c r="A570" s="86"/>
      <c r="B570" s="86"/>
      <c r="C570" s="86"/>
      <c r="D570" s="86"/>
      <c r="E570" s="180"/>
      <c r="F570" s="86"/>
      <c r="G570" s="86"/>
      <c r="H570" s="86"/>
      <c r="I570" s="86"/>
      <c r="J570" s="86"/>
      <c r="K570" s="86"/>
      <c r="L570" s="86"/>
      <c r="M570" s="86"/>
      <c r="N570" s="86"/>
      <c r="O570" s="86"/>
      <c r="P570" s="86"/>
      <c r="Q570" s="86"/>
      <c r="R570" s="86"/>
      <c r="S570" s="86"/>
      <c r="T570" s="86"/>
      <c r="U570" s="86"/>
      <c r="V570" s="86"/>
      <c r="W570" s="86"/>
      <c r="X570" s="86"/>
      <c r="Y570" s="86"/>
    </row>
    <row r="571" ht="28.5" customHeight="1">
      <c r="A571" s="86"/>
      <c r="B571" s="86"/>
      <c r="C571" s="86"/>
      <c r="D571" s="86"/>
      <c r="E571" s="180"/>
      <c r="F571" s="86"/>
      <c r="G571" s="86"/>
      <c r="H571" s="86"/>
      <c r="I571" s="86"/>
      <c r="J571" s="86"/>
      <c r="K571" s="86"/>
      <c r="L571" s="86"/>
      <c r="M571" s="86"/>
      <c r="N571" s="86"/>
      <c r="O571" s="86"/>
      <c r="P571" s="86"/>
      <c r="Q571" s="86"/>
      <c r="R571" s="86"/>
      <c r="S571" s="86"/>
      <c r="T571" s="86"/>
      <c r="U571" s="86"/>
      <c r="V571" s="86"/>
      <c r="W571" s="86"/>
      <c r="X571" s="86"/>
      <c r="Y571" s="86"/>
    </row>
    <row r="572" ht="28.5" customHeight="1">
      <c r="A572" s="86"/>
      <c r="B572" s="86"/>
      <c r="C572" s="86"/>
      <c r="D572" s="86"/>
      <c r="E572" s="180"/>
      <c r="F572" s="86"/>
      <c r="G572" s="86"/>
      <c r="H572" s="86"/>
      <c r="I572" s="86"/>
      <c r="J572" s="86"/>
      <c r="K572" s="86"/>
      <c r="L572" s="86"/>
      <c r="M572" s="86"/>
      <c r="N572" s="86"/>
      <c r="O572" s="86"/>
      <c r="P572" s="86"/>
      <c r="Q572" s="86"/>
      <c r="R572" s="86"/>
      <c r="S572" s="86"/>
      <c r="T572" s="86"/>
      <c r="U572" s="86"/>
      <c r="V572" s="86"/>
      <c r="W572" s="86"/>
      <c r="X572" s="86"/>
      <c r="Y572" s="86"/>
    </row>
    <row r="573" ht="28.5" customHeight="1">
      <c r="A573" s="86"/>
      <c r="B573" s="86"/>
      <c r="C573" s="86"/>
      <c r="D573" s="86"/>
      <c r="E573" s="180"/>
      <c r="F573" s="86"/>
      <c r="G573" s="86"/>
      <c r="H573" s="86"/>
      <c r="I573" s="86"/>
      <c r="J573" s="86"/>
      <c r="K573" s="86"/>
      <c r="L573" s="86"/>
      <c r="M573" s="86"/>
      <c r="N573" s="86"/>
      <c r="O573" s="86"/>
      <c r="P573" s="86"/>
      <c r="Q573" s="86"/>
      <c r="R573" s="86"/>
      <c r="S573" s="86"/>
      <c r="T573" s="86"/>
      <c r="U573" s="86"/>
      <c r="V573" s="86"/>
      <c r="W573" s="86"/>
      <c r="X573" s="86"/>
      <c r="Y573" s="86"/>
    </row>
    <row r="574" ht="28.5" customHeight="1">
      <c r="A574" s="86"/>
      <c r="B574" s="86"/>
      <c r="C574" s="86"/>
      <c r="D574" s="86"/>
      <c r="E574" s="180"/>
      <c r="F574" s="86"/>
      <c r="G574" s="86"/>
      <c r="H574" s="86"/>
      <c r="I574" s="86"/>
      <c r="J574" s="86"/>
      <c r="K574" s="86"/>
      <c r="L574" s="86"/>
      <c r="M574" s="86"/>
      <c r="N574" s="86"/>
      <c r="O574" s="86"/>
      <c r="P574" s="86"/>
      <c r="Q574" s="86"/>
      <c r="R574" s="86"/>
      <c r="S574" s="86"/>
      <c r="T574" s="86"/>
      <c r="U574" s="86"/>
      <c r="V574" s="86"/>
      <c r="W574" s="86"/>
      <c r="X574" s="86"/>
      <c r="Y574" s="86"/>
    </row>
    <row r="575" ht="28.5" customHeight="1">
      <c r="A575" s="86"/>
      <c r="B575" s="86"/>
      <c r="C575" s="86"/>
      <c r="D575" s="86"/>
      <c r="E575" s="180"/>
      <c r="F575" s="86"/>
      <c r="G575" s="86"/>
      <c r="H575" s="86"/>
      <c r="I575" s="86"/>
      <c r="J575" s="86"/>
      <c r="K575" s="86"/>
      <c r="L575" s="86"/>
      <c r="M575" s="86"/>
      <c r="N575" s="86"/>
      <c r="O575" s="86"/>
      <c r="P575" s="86"/>
      <c r="Q575" s="86"/>
      <c r="R575" s="86"/>
      <c r="S575" s="86"/>
      <c r="T575" s="86"/>
      <c r="U575" s="86"/>
      <c r="V575" s="86"/>
      <c r="W575" s="86"/>
      <c r="X575" s="86"/>
      <c r="Y575" s="86"/>
    </row>
    <row r="576" ht="28.5" customHeight="1">
      <c r="A576" s="86"/>
      <c r="B576" s="86"/>
      <c r="C576" s="86"/>
      <c r="D576" s="86"/>
      <c r="E576" s="180"/>
      <c r="F576" s="86"/>
      <c r="G576" s="86"/>
      <c r="H576" s="86"/>
      <c r="I576" s="86"/>
      <c r="J576" s="86"/>
      <c r="K576" s="86"/>
      <c r="L576" s="86"/>
      <c r="M576" s="86"/>
      <c r="N576" s="86"/>
      <c r="O576" s="86"/>
      <c r="P576" s="86"/>
      <c r="Q576" s="86"/>
      <c r="R576" s="86"/>
      <c r="S576" s="86"/>
      <c r="T576" s="86"/>
      <c r="U576" s="86"/>
      <c r="V576" s="86"/>
      <c r="W576" s="86"/>
      <c r="X576" s="86"/>
      <c r="Y576" s="86"/>
    </row>
    <row r="577" ht="28.5" customHeight="1">
      <c r="A577" s="86"/>
      <c r="B577" s="86"/>
      <c r="C577" s="86"/>
      <c r="D577" s="86"/>
      <c r="E577" s="180"/>
      <c r="F577" s="86"/>
      <c r="G577" s="86"/>
      <c r="H577" s="86"/>
      <c r="I577" s="86"/>
      <c r="J577" s="86"/>
      <c r="K577" s="86"/>
      <c r="L577" s="86"/>
      <c r="M577" s="86"/>
      <c r="N577" s="86"/>
      <c r="O577" s="86"/>
      <c r="P577" s="86"/>
      <c r="Q577" s="86"/>
      <c r="R577" s="86"/>
      <c r="S577" s="86"/>
      <c r="T577" s="86"/>
      <c r="U577" s="86"/>
      <c r="V577" s="86"/>
      <c r="W577" s="86"/>
      <c r="X577" s="86"/>
      <c r="Y577" s="86"/>
    </row>
    <row r="578" ht="28.5" customHeight="1">
      <c r="A578" s="86"/>
      <c r="B578" s="86"/>
      <c r="C578" s="86"/>
      <c r="D578" s="86"/>
      <c r="E578" s="180"/>
      <c r="F578" s="86"/>
      <c r="G578" s="86"/>
      <c r="H578" s="86"/>
      <c r="I578" s="86"/>
      <c r="J578" s="86"/>
      <c r="K578" s="86"/>
      <c r="L578" s="86"/>
      <c r="M578" s="86"/>
      <c r="N578" s="86"/>
      <c r="O578" s="86"/>
      <c r="P578" s="86"/>
      <c r="Q578" s="86"/>
      <c r="R578" s="86"/>
      <c r="S578" s="86"/>
      <c r="T578" s="86"/>
      <c r="U578" s="86"/>
      <c r="V578" s="86"/>
      <c r="W578" s="86"/>
      <c r="X578" s="86"/>
      <c r="Y578" s="86"/>
    </row>
    <row r="579" ht="28.5" customHeight="1">
      <c r="A579" s="86"/>
      <c r="B579" s="86"/>
      <c r="C579" s="86"/>
      <c r="D579" s="86"/>
      <c r="E579" s="180"/>
      <c r="F579" s="86"/>
      <c r="G579" s="86"/>
      <c r="H579" s="86"/>
      <c r="I579" s="86"/>
      <c r="J579" s="86"/>
      <c r="K579" s="86"/>
      <c r="L579" s="86"/>
      <c r="M579" s="86"/>
      <c r="N579" s="86"/>
      <c r="O579" s="86"/>
      <c r="P579" s="86"/>
      <c r="Q579" s="86"/>
      <c r="R579" s="86"/>
      <c r="S579" s="86"/>
      <c r="T579" s="86"/>
      <c r="U579" s="86"/>
      <c r="V579" s="86"/>
      <c r="W579" s="86"/>
      <c r="X579" s="86"/>
      <c r="Y579" s="86"/>
    </row>
    <row r="580" ht="28.5" customHeight="1">
      <c r="A580" s="86"/>
      <c r="B580" s="86"/>
      <c r="C580" s="86"/>
      <c r="D580" s="86"/>
      <c r="E580" s="180"/>
      <c r="F580" s="86"/>
      <c r="G580" s="86"/>
      <c r="H580" s="86"/>
      <c r="I580" s="86"/>
      <c r="J580" s="86"/>
      <c r="K580" s="86"/>
      <c r="L580" s="86"/>
      <c r="M580" s="86"/>
      <c r="N580" s="86"/>
      <c r="O580" s="86"/>
      <c r="P580" s="86"/>
      <c r="Q580" s="86"/>
      <c r="R580" s="86"/>
      <c r="S580" s="86"/>
      <c r="T580" s="86"/>
      <c r="U580" s="86"/>
      <c r="V580" s="86"/>
      <c r="W580" s="86"/>
      <c r="X580" s="86"/>
      <c r="Y580" s="86"/>
    </row>
    <row r="581" ht="28.5" customHeight="1">
      <c r="A581" s="86"/>
      <c r="B581" s="86"/>
      <c r="C581" s="86"/>
      <c r="D581" s="86"/>
      <c r="E581" s="180"/>
      <c r="F581" s="86"/>
      <c r="G581" s="86"/>
      <c r="H581" s="86"/>
      <c r="I581" s="86"/>
      <c r="J581" s="86"/>
      <c r="K581" s="86"/>
      <c r="L581" s="86"/>
      <c r="M581" s="86"/>
      <c r="N581" s="86"/>
      <c r="O581" s="86"/>
      <c r="P581" s="86"/>
      <c r="Q581" s="86"/>
      <c r="R581" s="86"/>
      <c r="S581" s="86"/>
      <c r="T581" s="86"/>
      <c r="U581" s="86"/>
      <c r="V581" s="86"/>
      <c r="W581" s="86"/>
      <c r="X581" s="86"/>
      <c r="Y581" s="86"/>
    </row>
    <row r="582" ht="28.5" customHeight="1">
      <c r="A582" s="86"/>
      <c r="B582" s="86"/>
      <c r="C582" s="86"/>
      <c r="D582" s="86"/>
      <c r="E582" s="180"/>
      <c r="F582" s="86"/>
      <c r="G582" s="86"/>
      <c r="H582" s="86"/>
      <c r="I582" s="86"/>
      <c r="J582" s="86"/>
      <c r="K582" s="86"/>
      <c r="L582" s="86"/>
      <c r="M582" s="86"/>
      <c r="N582" s="86"/>
      <c r="O582" s="86"/>
      <c r="P582" s="86"/>
      <c r="Q582" s="86"/>
      <c r="R582" s="86"/>
      <c r="S582" s="86"/>
      <c r="T582" s="86"/>
      <c r="U582" s="86"/>
      <c r="V582" s="86"/>
      <c r="W582" s="86"/>
      <c r="X582" s="86"/>
      <c r="Y582" s="86"/>
    </row>
    <row r="583" ht="28.5" customHeight="1">
      <c r="A583" s="86"/>
      <c r="B583" s="86"/>
      <c r="C583" s="86"/>
      <c r="D583" s="86"/>
      <c r="E583" s="180"/>
      <c r="F583" s="86"/>
      <c r="G583" s="86"/>
      <c r="H583" s="86"/>
      <c r="I583" s="86"/>
      <c r="J583" s="86"/>
      <c r="K583" s="86"/>
      <c r="L583" s="86"/>
      <c r="M583" s="86"/>
      <c r="N583" s="86"/>
      <c r="O583" s="86"/>
      <c r="P583" s="86"/>
      <c r="Q583" s="86"/>
      <c r="R583" s="86"/>
      <c r="S583" s="86"/>
      <c r="T583" s="86"/>
      <c r="U583" s="86"/>
      <c r="V583" s="86"/>
      <c r="W583" s="86"/>
      <c r="X583" s="86"/>
      <c r="Y583" s="86"/>
    </row>
    <row r="584" ht="28.5" customHeight="1">
      <c r="A584" s="86"/>
      <c r="B584" s="86"/>
      <c r="C584" s="86"/>
      <c r="D584" s="86"/>
      <c r="E584" s="180"/>
      <c r="F584" s="86"/>
      <c r="G584" s="86"/>
      <c r="H584" s="86"/>
      <c r="I584" s="86"/>
      <c r="J584" s="86"/>
      <c r="K584" s="86"/>
      <c r="L584" s="86"/>
      <c r="M584" s="86"/>
      <c r="N584" s="86"/>
      <c r="O584" s="86"/>
      <c r="P584" s="86"/>
      <c r="Q584" s="86"/>
      <c r="R584" s="86"/>
      <c r="S584" s="86"/>
      <c r="T584" s="86"/>
      <c r="U584" s="86"/>
      <c r="V584" s="86"/>
      <c r="W584" s="86"/>
      <c r="X584" s="86"/>
      <c r="Y584" s="86"/>
    </row>
    <row r="585" ht="28.5" customHeight="1">
      <c r="A585" s="86"/>
      <c r="B585" s="86"/>
      <c r="C585" s="86"/>
      <c r="D585" s="86"/>
      <c r="E585" s="180"/>
      <c r="F585" s="86"/>
      <c r="G585" s="86"/>
      <c r="H585" s="86"/>
      <c r="I585" s="86"/>
      <c r="J585" s="86"/>
      <c r="K585" s="86"/>
      <c r="L585" s="86"/>
      <c r="M585" s="86"/>
      <c r="N585" s="86"/>
      <c r="O585" s="86"/>
      <c r="P585" s="86"/>
      <c r="Q585" s="86"/>
      <c r="R585" s="86"/>
      <c r="S585" s="86"/>
      <c r="T585" s="86"/>
      <c r="U585" s="86"/>
      <c r="V585" s="86"/>
      <c r="W585" s="86"/>
      <c r="X585" s="86"/>
      <c r="Y585" s="86"/>
    </row>
    <row r="586" ht="28.5" customHeight="1">
      <c r="A586" s="86"/>
      <c r="B586" s="86"/>
      <c r="C586" s="86"/>
      <c r="D586" s="86"/>
      <c r="E586" s="180"/>
      <c r="F586" s="86"/>
      <c r="G586" s="86"/>
      <c r="H586" s="86"/>
      <c r="I586" s="86"/>
      <c r="J586" s="86"/>
      <c r="K586" s="86"/>
      <c r="L586" s="86"/>
      <c r="M586" s="86"/>
      <c r="N586" s="86"/>
      <c r="O586" s="86"/>
      <c r="P586" s="86"/>
      <c r="Q586" s="86"/>
      <c r="R586" s="86"/>
      <c r="S586" s="86"/>
      <c r="T586" s="86"/>
      <c r="U586" s="86"/>
      <c r="V586" s="86"/>
      <c r="W586" s="86"/>
      <c r="X586" s="86"/>
      <c r="Y586" s="86"/>
    </row>
    <row r="587" ht="28.5" customHeight="1">
      <c r="A587" s="86"/>
      <c r="B587" s="86"/>
      <c r="C587" s="86"/>
      <c r="D587" s="86"/>
      <c r="E587" s="180"/>
      <c r="F587" s="86"/>
      <c r="G587" s="86"/>
      <c r="H587" s="86"/>
      <c r="I587" s="86"/>
      <c r="J587" s="86"/>
      <c r="K587" s="86"/>
      <c r="L587" s="86"/>
      <c r="M587" s="86"/>
      <c r="N587" s="86"/>
      <c r="O587" s="86"/>
      <c r="P587" s="86"/>
      <c r="Q587" s="86"/>
      <c r="R587" s="86"/>
      <c r="S587" s="86"/>
      <c r="T587" s="86"/>
      <c r="U587" s="86"/>
      <c r="V587" s="86"/>
      <c r="W587" s="86"/>
      <c r="X587" s="86"/>
      <c r="Y587" s="86"/>
    </row>
    <row r="588" ht="28.5" customHeight="1">
      <c r="A588" s="86"/>
      <c r="B588" s="86"/>
      <c r="C588" s="86"/>
      <c r="D588" s="86"/>
      <c r="E588" s="180"/>
      <c r="F588" s="86"/>
      <c r="G588" s="86"/>
      <c r="H588" s="86"/>
      <c r="I588" s="86"/>
      <c r="J588" s="86"/>
      <c r="K588" s="86"/>
      <c r="L588" s="86"/>
      <c r="M588" s="86"/>
      <c r="N588" s="86"/>
      <c r="O588" s="86"/>
      <c r="P588" s="86"/>
      <c r="Q588" s="86"/>
      <c r="R588" s="86"/>
      <c r="S588" s="86"/>
      <c r="T588" s="86"/>
      <c r="U588" s="86"/>
      <c r="V588" s="86"/>
      <c r="W588" s="86"/>
      <c r="X588" s="86"/>
      <c r="Y588" s="86"/>
    </row>
    <row r="589" ht="28.5" customHeight="1">
      <c r="A589" s="86"/>
      <c r="B589" s="86"/>
      <c r="C589" s="86"/>
      <c r="D589" s="86"/>
      <c r="E589" s="180"/>
      <c r="F589" s="86"/>
      <c r="G589" s="86"/>
      <c r="H589" s="86"/>
      <c r="I589" s="86"/>
      <c r="J589" s="86"/>
      <c r="K589" s="86"/>
      <c r="L589" s="86"/>
      <c r="M589" s="86"/>
      <c r="N589" s="86"/>
      <c r="O589" s="86"/>
      <c r="P589" s="86"/>
      <c r="Q589" s="86"/>
      <c r="R589" s="86"/>
      <c r="S589" s="86"/>
      <c r="T589" s="86"/>
      <c r="U589" s="86"/>
      <c r="V589" s="86"/>
      <c r="W589" s="86"/>
      <c r="X589" s="86"/>
      <c r="Y589" s="86"/>
    </row>
    <row r="590" ht="28.5" customHeight="1">
      <c r="A590" s="86"/>
      <c r="B590" s="86"/>
      <c r="C590" s="86"/>
      <c r="D590" s="86"/>
      <c r="E590" s="180"/>
      <c r="F590" s="86"/>
      <c r="G590" s="86"/>
      <c r="H590" s="86"/>
      <c r="I590" s="86"/>
      <c r="J590" s="86"/>
      <c r="K590" s="86"/>
      <c r="L590" s="86"/>
      <c r="M590" s="86"/>
      <c r="N590" s="86"/>
      <c r="O590" s="86"/>
      <c r="P590" s="86"/>
      <c r="Q590" s="86"/>
      <c r="R590" s="86"/>
      <c r="S590" s="86"/>
      <c r="T590" s="86"/>
      <c r="U590" s="86"/>
      <c r="V590" s="86"/>
      <c r="W590" s="86"/>
      <c r="X590" s="86"/>
      <c r="Y590" s="86"/>
    </row>
    <row r="591" ht="28.5" customHeight="1">
      <c r="A591" s="86"/>
      <c r="B591" s="86"/>
      <c r="C591" s="86"/>
      <c r="D591" s="86"/>
      <c r="E591" s="180"/>
      <c r="F591" s="86"/>
      <c r="G591" s="86"/>
      <c r="H591" s="86"/>
      <c r="I591" s="86"/>
      <c r="J591" s="86"/>
      <c r="K591" s="86"/>
      <c r="L591" s="86"/>
      <c r="M591" s="86"/>
      <c r="N591" s="86"/>
      <c r="O591" s="86"/>
      <c r="P591" s="86"/>
      <c r="Q591" s="86"/>
      <c r="R591" s="86"/>
      <c r="S591" s="86"/>
      <c r="T591" s="86"/>
      <c r="U591" s="86"/>
      <c r="V591" s="86"/>
      <c r="W591" s="86"/>
      <c r="X591" s="86"/>
      <c r="Y591" s="86"/>
    </row>
    <row r="592" ht="28.5" customHeight="1">
      <c r="A592" s="86"/>
      <c r="B592" s="86"/>
      <c r="C592" s="86"/>
      <c r="D592" s="86"/>
      <c r="E592" s="180"/>
      <c r="F592" s="86"/>
      <c r="G592" s="86"/>
      <c r="H592" s="86"/>
      <c r="I592" s="86"/>
      <c r="J592" s="86"/>
      <c r="K592" s="86"/>
      <c r="L592" s="86"/>
      <c r="M592" s="86"/>
      <c r="N592" s="86"/>
      <c r="O592" s="86"/>
      <c r="P592" s="86"/>
      <c r="Q592" s="86"/>
      <c r="R592" s="86"/>
      <c r="S592" s="86"/>
      <c r="T592" s="86"/>
      <c r="U592" s="86"/>
      <c r="V592" s="86"/>
      <c r="W592" s="86"/>
      <c r="X592" s="86"/>
      <c r="Y592" s="86"/>
    </row>
    <row r="593" ht="28.5" customHeight="1">
      <c r="A593" s="86"/>
      <c r="B593" s="86"/>
      <c r="C593" s="86"/>
      <c r="D593" s="86"/>
      <c r="E593" s="180"/>
      <c r="F593" s="86"/>
      <c r="G593" s="86"/>
      <c r="H593" s="86"/>
      <c r="I593" s="86"/>
      <c r="J593" s="86"/>
      <c r="K593" s="86"/>
      <c r="L593" s="86"/>
      <c r="M593" s="86"/>
      <c r="N593" s="86"/>
      <c r="O593" s="86"/>
      <c r="P593" s="86"/>
      <c r="Q593" s="86"/>
      <c r="R593" s="86"/>
      <c r="S593" s="86"/>
      <c r="T593" s="86"/>
      <c r="U593" s="86"/>
      <c r="V593" s="86"/>
      <c r="W593" s="86"/>
      <c r="X593" s="86"/>
      <c r="Y593" s="86"/>
    </row>
    <row r="594" ht="28.5" customHeight="1">
      <c r="A594" s="86"/>
      <c r="B594" s="86"/>
      <c r="C594" s="86"/>
      <c r="D594" s="86"/>
      <c r="E594" s="180"/>
      <c r="F594" s="86"/>
      <c r="G594" s="86"/>
      <c r="H594" s="86"/>
      <c r="I594" s="86"/>
      <c r="J594" s="86"/>
      <c r="K594" s="86"/>
      <c r="L594" s="86"/>
      <c r="M594" s="86"/>
      <c r="N594" s="86"/>
      <c r="O594" s="86"/>
      <c r="P594" s="86"/>
      <c r="Q594" s="86"/>
      <c r="R594" s="86"/>
      <c r="S594" s="86"/>
      <c r="T594" s="86"/>
      <c r="U594" s="86"/>
      <c r="V594" s="86"/>
      <c r="W594" s="86"/>
      <c r="X594" s="86"/>
      <c r="Y594" s="86"/>
    </row>
    <row r="595" ht="28.5" customHeight="1">
      <c r="A595" s="86"/>
      <c r="B595" s="86"/>
      <c r="C595" s="86"/>
      <c r="D595" s="86"/>
      <c r="E595" s="180"/>
      <c r="F595" s="86"/>
      <c r="G595" s="86"/>
      <c r="H595" s="86"/>
      <c r="I595" s="86"/>
      <c r="J595" s="86"/>
      <c r="K595" s="86"/>
      <c r="L595" s="86"/>
      <c r="M595" s="86"/>
      <c r="N595" s="86"/>
      <c r="O595" s="86"/>
      <c r="P595" s="86"/>
      <c r="Q595" s="86"/>
      <c r="R595" s="86"/>
      <c r="S595" s="86"/>
      <c r="T595" s="86"/>
      <c r="U595" s="86"/>
      <c r="V595" s="86"/>
      <c r="W595" s="86"/>
      <c r="X595" s="86"/>
      <c r="Y595" s="86"/>
    </row>
    <row r="596" ht="28.5" customHeight="1">
      <c r="A596" s="86"/>
      <c r="B596" s="86"/>
      <c r="C596" s="86"/>
      <c r="D596" s="86"/>
      <c r="E596" s="180"/>
      <c r="F596" s="86"/>
      <c r="G596" s="86"/>
      <c r="H596" s="86"/>
      <c r="I596" s="86"/>
      <c r="J596" s="86"/>
      <c r="K596" s="86"/>
      <c r="L596" s="86"/>
      <c r="M596" s="86"/>
      <c r="N596" s="86"/>
      <c r="O596" s="86"/>
      <c r="P596" s="86"/>
      <c r="Q596" s="86"/>
      <c r="R596" s="86"/>
      <c r="S596" s="86"/>
      <c r="T596" s="86"/>
      <c r="U596" s="86"/>
      <c r="V596" s="86"/>
      <c r="W596" s="86"/>
      <c r="X596" s="86"/>
      <c r="Y596" s="86"/>
    </row>
    <row r="597" ht="28.5" customHeight="1">
      <c r="A597" s="86"/>
      <c r="B597" s="86"/>
      <c r="C597" s="86"/>
      <c r="D597" s="86"/>
      <c r="E597" s="180"/>
      <c r="F597" s="86"/>
      <c r="G597" s="86"/>
      <c r="H597" s="86"/>
      <c r="I597" s="86"/>
      <c r="J597" s="86"/>
      <c r="K597" s="86"/>
      <c r="L597" s="86"/>
      <c r="M597" s="86"/>
      <c r="N597" s="86"/>
      <c r="O597" s="86"/>
      <c r="P597" s="86"/>
      <c r="Q597" s="86"/>
      <c r="R597" s="86"/>
      <c r="S597" s="86"/>
      <c r="T597" s="86"/>
      <c r="U597" s="86"/>
      <c r="V597" s="86"/>
      <c r="W597" s="86"/>
      <c r="X597" s="86"/>
      <c r="Y597" s="86"/>
    </row>
    <row r="598" ht="28.5" customHeight="1">
      <c r="A598" s="86"/>
      <c r="B598" s="86"/>
      <c r="C598" s="86"/>
      <c r="D598" s="86"/>
      <c r="E598" s="180"/>
      <c r="F598" s="86"/>
      <c r="G598" s="86"/>
      <c r="H598" s="86"/>
      <c r="I598" s="86"/>
      <c r="J598" s="86"/>
      <c r="K598" s="86"/>
      <c r="L598" s="86"/>
      <c r="M598" s="86"/>
      <c r="N598" s="86"/>
      <c r="O598" s="86"/>
      <c r="P598" s="86"/>
      <c r="Q598" s="86"/>
      <c r="R598" s="86"/>
      <c r="S598" s="86"/>
      <c r="T598" s="86"/>
      <c r="U598" s="86"/>
      <c r="V598" s="86"/>
      <c r="W598" s="86"/>
      <c r="X598" s="86"/>
      <c r="Y598" s="86"/>
    </row>
    <row r="599" ht="28.5" customHeight="1">
      <c r="A599" s="86"/>
      <c r="B599" s="86"/>
      <c r="C599" s="86"/>
      <c r="D599" s="86"/>
      <c r="E599" s="180"/>
      <c r="F599" s="86"/>
      <c r="G599" s="86"/>
      <c r="H599" s="86"/>
      <c r="I599" s="86"/>
      <c r="J599" s="86"/>
      <c r="K599" s="86"/>
      <c r="L599" s="86"/>
      <c r="M599" s="86"/>
      <c r="N599" s="86"/>
      <c r="O599" s="86"/>
      <c r="P599" s="86"/>
      <c r="Q599" s="86"/>
      <c r="R599" s="86"/>
      <c r="S599" s="86"/>
      <c r="T599" s="86"/>
      <c r="U599" s="86"/>
      <c r="V599" s="86"/>
      <c r="W599" s="86"/>
      <c r="X599" s="86"/>
      <c r="Y599" s="86"/>
    </row>
    <row r="600" ht="28.5" customHeight="1">
      <c r="A600" s="86"/>
      <c r="B600" s="86"/>
      <c r="C600" s="86"/>
      <c r="D600" s="86"/>
      <c r="E600" s="180"/>
      <c r="F600" s="86"/>
      <c r="G600" s="86"/>
      <c r="H600" s="86"/>
      <c r="I600" s="86"/>
      <c r="J600" s="86"/>
      <c r="K600" s="86"/>
      <c r="L600" s="86"/>
      <c r="M600" s="86"/>
      <c r="N600" s="86"/>
      <c r="O600" s="86"/>
      <c r="P600" s="86"/>
      <c r="Q600" s="86"/>
      <c r="R600" s="86"/>
      <c r="S600" s="86"/>
      <c r="T600" s="86"/>
      <c r="U600" s="86"/>
      <c r="V600" s="86"/>
      <c r="W600" s="86"/>
      <c r="X600" s="86"/>
      <c r="Y600" s="86"/>
    </row>
    <row r="601" ht="28.5" customHeight="1">
      <c r="A601" s="86"/>
      <c r="B601" s="86"/>
      <c r="C601" s="86"/>
      <c r="D601" s="86"/>
      <c r="E601" s="180"/>
      <c r="F601" s="86"/>
      <c r="G601" s="86"/>
      <c r="H601" s="86"/>
      <c r="I601" s="86"/>
      <c r="J601" s="86"/>
      <c r="K601" s="86"/>
      <c r="L601" s="86"/>
      <c r="M601" s="86"/>
      <c r="N601" s="86"/>
      <c r="O601" s="86"/>
      <c r="P601" s="86"/>
      <c r="Q601" s="86"/>
      <c r="R601" s="86"/>
      <c r="S601" s="86"/>
      <c r="T601" s="86"/>
      <c r="U601" s="86"/>
      <c r="V601" s="86"/>
      <c r="W601" s="86"/>
      <c r="X601" s="86"/>
      <c r="Y601" s="86"/>
    </row>
    <row r="602" ht="28.5" customHeight="1">
      <c r="A602" s="86"/>
      <c r="B602" s="86"/>
      <c r="C602" s="86"/>
      <c r="D602" s="86"/>
      <c r="E602" s="180"/>
      <c r="F602" s="86"/>
      <c r="G602" s="86"/>
      <c r="H602" s="86"/>
      <c r="I602" s="86"/>
      <c r="J602" s="86"/>
      <c r="K602" s="86"/>
      <c r="L602" s="86"/>
      <c r="M602" s="86"/>
      <c r="N602" s="86"/>
      <c r="O602" s="86"/>
      <c r="P602" s="86"/>
      <c r="Q602" s="86"/>
      <c r="R602" s="86"/>
      <c r="S602" s="86"/>
      <c r="T602" s="86"/>
      <c r="U602" s="86"/>
      <c r="V602" s="86"/>
      <c r="W602" s="86"/>
      <c r="X602" s="86"/>
      <c r="Y602" s="86"/>
    </row>
    <row r="603" ht="28.5" customHeight="1">
      <c r="A603" s="86"/>
      <c r="B603" s="86"/>
      <c r="C603" s="86"/>
      <c r="D603" s="86"/>
      <c r="E603" s="180"/>
      <c r="F603" s="86"/>
      <c r="G603" s="86"/>
      <c r="H603" s="86"/>
      <c r="I603" s="86"/>
      <c r="J603" s="86"/>
      <c r="K603" s="86"/>
      <c r="L603" s="86"/>
      <c r="M603" s="86"/>
      <c r="N603" s="86"/>
      <c r="O603" s="86"/>
      <c r="P603" s="86"/>
      <c r="Q603" s="86"/>
      <c r="R603" s="86"/>
      <c r="S603" s="86"/>
      <c r="T603" s="86"/>
      <c r="U603" s="86"/>
      <c r="V603" s="86"/>
      <c r="W603" s="86"/>
      <c r="X603" s="86"/>
      <c r="Y603" s="86"/>
    </row>
    <row r="604" ht="28.5" customHeight="1">
      <c r="A604" s="86"/>
      <c r="B604" s="86"/>
      <c r="C604" s="86"/>
      <c r="D604" s="86"/>
      <c r="E604" s="180"/>
      <c r="F604" s="86"/>
      <c r="G604" s="86"/>
      <c r="H604" s="86"/>
      <c r="I604" s="86"/>
      <c r="J604" s="86"/>
      <c r="K604" s="86"/>
      <c r="L604" s="86"/>
      <c r="M604" s="86"/>
      <c r="N604" s="86"/>
      <c r="O604" s="86"/>
      <c r="P604" s="86"/>
      <c r="Q604" s="86"/>
      <c r="R604" s="86"/>
      <c r="S604" s="86"/>
      <c r="T604" s="86"/>
      <c r="U604" s="86"/>
      <c r="V604" s="86"/>
      <c r="W604" s="86"/>
      <c r="X604" s="86"/>
      <c r="Y604" s="86"/>
    </row>
    <row r="605" ht="28.5" customHeight="1">
      <c r="A605" s="86"/>
      <c r="B605" s="86"/>
      <c r="C605" s="86"/>
      <c r="D605" s="86"/>
      <c r="E605" s="180"/>
      <c r="F605" s="86"/>
      <c r="G605" s="86"/>
      <c r="H605" s="86"/>
      <c r="I605" s="86"/>
      <c r="J605" s="86"/>
      <c r="K605" s="86"/>
      <c r="L605" s="86"/>
      <c r="M605" s="86"/>
      <c r="N605" s="86"/>
      <c r="O605" s="86"/>
      <c r="P605" s="86"/>
      <c r="Q605" s="86"/>
      <c r="R605" s="86"/>
      <c r="S605" s="86"/>
      <c r="T605" s="86"/>
      <c r="U605" s="86"/>
      <c r="V605" s="86"/>
      <c r="W605" s="86"/>
      <c r="X605" s="86"/>
      <c r="Y605" s="86"/>
    </row>
    <row r="606" ht="28.5" customHeight="1">
      <c r="A606" s="86"/>
      <c r="B606" s="86"/>
      <c r="C606" s="86"/>
      <c r="D606" s="86"/>
      <c r="E606" s="180"/>
      <c r="F606" s="86"/>
      <c r="G606" s="86"/>
      <c r="H606" s="86"/>
      <c r="I606" s="86"/>
      <c r="J606" s="86"/>
      <c r="K606" s="86"/>
      <c r="L606" s="86"/>
      <c r="M606" s="86"/>
      <c r="N606" s="86"/>
      <c r="O606" s="86"/>
      <c r="P606" s="86"/>
      <c r="Q606" s="86"/>
      <c r="R606" s="86"/>
      <c r="S606" s="86"/>
      <c r="T606" s="86"/>
      <c r="U606" s="86"/>
      <c r="V606" s="86"/>
      <c r="W606" s="86"/>
      <c r="X606" s="86"/>
      <c r="Y606" s="86"/>
    </row>
    <row r="607" ht="28.5" customHeight="1">
      <c r="A607" s="86"/>
      <c r="B607" s="86"/>
      <c r="C607" s="86"/>
      <c r="D607" s="86"/>
      <c r="E607" s="180"/>
      <c r="F607" s="86"/>
      <c r="G607" s="86"/>
      <c r="H607" s="86"/>
      <c r="I607" s="86"/>
      <c r="J607" s="86"/>
      <c r="K607" s="86"/>
      <c r="L607" s="86"/>
      <c r="M607" s="86"/>
      <c r="N607" s="86"/>
      <c r="O607" s="86"/>
      <c r="P607" s="86"/>
      <c r="Q607" s="86"/>
      <c r="R607" s="86"/>
      <c r="S607" s="86"/>
      <c r="T607" s="86"/>
      <c r="U607" s="86"/>
      <c r="V607" s="86"/>
      <c r="W607" s="86"/>
      <c r="X607" s="86"/>
      <c r="Y607" s="86"/>
    </row>
    <row r="608" ht="28.5" customHeight="1">
      <c r="A608" s="86"/>
      <c r="B608" s="86"/>
      <c r="C608" s="86"/>
      <c r="D608" s="86"/>
      <c r="E608" s="180"/>
      <c r="F608" s="86"/>
      <c r="G608" s="86"/>
      <c r="H608" s="86"/>
      <c r="I608" s="86"/>
      <c r="J608" s="86"/>
      <c r="K608" s="86"/>
      <c r="L608" s="86"/>
      <c r="M608" s="86"/>
      <c r="N608" s="86"/>
      <c r="O608" s="86"/>
      <c r="P608" s="86"/>
      <c r="Q608" s="86"/>
      <c r="R608" s="86"/>
      <c r="S608" s="86"/>
      <c r="T608" s="86"/>
      <c r="U608" s="86"/>
      <c r="V608" s="86"/>
      <c r="W608" s="86"/>
      <c r="X608" s="86"/>
      <c r="Y608" s="86"/>
    </row>
    <row r="609" ht="28.5" customHeight="1">
      <c r="A609" s="86"/>
      <c r="B609" s="86"/>
      <c r="C609" s="86"/>
      <c r="D609" s="86"/>
      <c r="E609" s="180"/>
      <c r="F609" s="86"/>
      <c r="G609" s="86"/>
      <c r="H609" s="86"/>
      <c r="I609" s="86"/>
      <c r="J609" s="86"/>
      <c r="K609" s="86"/>
      <c r="L609" s="86"/>
      <c r="M609" s="86"/>
      <c r="N609" s="86"/>
      <c r="O609" s="86"/>
      <c r="P609" s="86"/>
      <c r="Q609" s="86"/>
      <c r="R609" s="86"/>
      <c r="S609" s="86"/>
      <c r="T609" s="86"/>
      <c r="U609" s="86"/>
      <c r="V609" s="86"/>
      <c r="W609" s="86"/>
      <c r="X609" s="86"/>
      <c r="Y609" s="86"/>
    </row>
    <row r="610" ht="28.5" customHeight="1">
      <c r="A610" s="86"/>
      <c r="B610" s="86"/>
      <c r="C610" s="86"/>
      <c r="D610" s="86"/>
      <c r="E610" s="180"/>
      <c r="F610" s="86"/>
      <c r="G610" s="86"/>
      <c r="H610" s="86"/>
      <c r="I610" s="86"/>
      <c r="J610" s="86"/>
      <c r="K610" s="86"/>
      <c r="L610" s="86"/>
      <c r="M610" s="86"/>
      <c r="N610" s="86"/>
      <c r="O610" s="86"/>
      <c r="P610" s="86"/>
      <c r="Q610" s="86"/>
      <c r="R610" s="86"/>
      <c r="S610" s="86"/>
      <c r="T610" s="86"/>
      <c r="U610" s="86"/>
      <c r="V610" s="86"/>
      <c r="W610" s="86"/>
      <c r="X610" s="86"/>
      <c r="Y610" s="86"/>
    </row>
    <row r="611" ht="28.5" customHeight="1">
      <c r="A611" s="86"/>
      <c r="B611" s="86"/>
      <c r="C611" s="86"/>
      <c r="D611" s="86"/>
      <c r="E611" s="180"/>
      <c r="F611" s="86"/>
      <c r="G611" s="86"/>
      <c r="H611" s="86"/>
      <c r="I611" s="86"/>
      <c r="J611" s="86"/>
      <c r="K611" s="86"/>
      <c r="L611" s="86"/>
      <c r="M611" s="86"/>
      <c r="N611" s="86"/>
      <c r="O611" s="86"/>
      <c r="P611" s="86"/>
      <c r="Q611" s="86"/>
      <c r="R611" s="86"/>
      <c r="S611" s="86"/>
      <c r="T611" s="86"/>
      <c r="U611" s="86"/>
      <c r="V611" s="86"/>
      <c r="W611" s="86"/>
      <c r="X611" s="86"/>
      <c r="Y611" s="86"/>
    </row>
    <row r="612" ht="28.5" customHeight="1">
      <c r="A612" s="86"/>
      <c r="B612" s="86"/>
      <c r="C612" s="86"/>
      <c r="D612" s="86"/>
      <c r="E612" s="180"/>
      <c r="F612" s="86"/>
      <c r="G612" s="86"/>
      <c r="H612" s="86"/>
      <c r="I612" s="86"/>
      <c r="J612" s="86"/>
      <c r="K612" s="86"/>
      <c r="L612" s="86"/>
      <c r="M612" s="86"/>
      <c r="N612" s="86"/>
      <c r="O612" s="86"/>
      <c r="P612" s="86"/>
      <c r="Q612" s="86"/>
      <c r="R612" s="86"/>
      <c r="S612" s="86"/>
      <c r="T612" s="86"/>
      <c r="U612" s="86"/>
      <c r="V612" s="86"/>
      <c r="W612" s="86"/>
      <c r="X612" s="86"/>
      <c r="Y612" s="86"/>
    </row>
    <row r="613" ht="28.5" customHeight="1">
      <c r="A613" s="86"/>
      <c r="B613" s="86"/>
      <c r="C613" s="86"/>
      <c r="D613" s="86"/>
      <c r="E613" s="180"/>
      <c r="F613" s="86"/>
      <c r="G613" s="86"/>
      <c r="H613" s="86"/>
      <c r="I613" s="86"/>
      <c r="J613" s="86"/>
      <c r="K613" s="86"/>
      <c r="L613" s="86"/>
      <c r="M613" s="86"/>
      <c r="N613" s="86"/>
      <c r="O613" s="86"/>
      <c r="P613" s="86"/>
      <c r="Q613" s="86"/>
      <c r="R613" s="86"/>
      <c r="S613" s="86"/>
      <c r="T613" s="86"/>
      <c r="U613" s="86"/>
      <c r="V613" s="86"/>
      <c r="W613" s="86"/>
      <c r="X613" s="86"/>
      <c r="Y613" s="86"/>
    </row>
    <row r="614" ht="28.5" customHeight="1">
      <c r="A614" s="86"/>
      <c r="B614" s="86"/>
      <c r="C614" s="86"/>
      <c r="D614" s="86"/>
      <c r="E614" s="180"/>
      <c r="F614" s="86"/>
      <c r="G614" s="86"/>
      <c r="H614" s="86"/>
      <c r="I614" s="86"/>
      <c r="J614" s="86"/>
      <c r="K614" s="86"/>
      <c r="L614" s="86"/>
      <c r="M614" s="86"/>
      <c r="N614" s="86"/>
      <c r="O614" s="86"/>
      <c r="P614" s="86"/>
      <c r="Q614" s="86"/>
      <c r="R614" s="86"/>
      <c r="S614" s="86"/>
      <c r="T614" s="86"/>
      <c r="U614" s="86"/>
      <c r="V614" s="86"/>
      <c r="W614" s="86"/>
      <c r="X614" s="86"/>
      <c r="Y614" s="86"/>
    </row>
    <row r="615" ht="28.5" customHeight="1">
      <c r="A615" s="86"/>
      <c r="B615" s="86"/>
      <c r="C615" s="86"/>
      <c r="D615" s="86"/>
      <c r="E615" s="180"/>
      <c r="F615" s="86"/>
      <c r="G615" s="86"/>
      <c r="H615" s="86"/>
      <c r="I615" s="86"/>
      <c r="J615" s="86"/>
      <c r="K615" s="86"/>
      <c r="L615" s="86"/>
      <c r="M615" s="86"/>
      <c r="N615" s="86"/>
      <c r="O615" s="86"/>
      <c r="P615" s="86"/>
      <c r="Q615" s="86"/>
      <c r="R615" s="86"/>
      <c r="S615" s="86"/>
      <c r="T615" s="86"/>
      <c r="U615" s="86"/>
      <c r="V615" s="86"/>
      <c r="W615" s="86"/>
      <c r="X615" s="86"/>
      <c r="Y615" s="86"/>
    </row>
    <row r="616" ht="28.5" customHeight="1">
      <c r="A616" s="86"/>
      <c r="B616" s="86"/>
      <c r="C616" s="86"/>
      <c r="D616" s="86"/>
      <c r="E616" s="180"/>
      <c r="F616" s="86"/>
      <c r="G616" s="86"/>
      <c r="H616" s="86"/>
      <c r="I616" s="86"/>
      <c r="J616" s="86"/>
      <c r="K616" s="86"/>
      <c r="L616" s="86"/>
      <c r="M616" s="86"/>
      <c r="N616" s="86"/>
      <c r="O616" s="86"/>
      <c r="P616" s="86"/>
      <c r="Q616" s="86"/>
      <c r="R616" s="86"/>
      <c r="S616" s="86"/>
      <c r="T616" s="86"/>
      <c r="U616" s="86"/>
      <c r="V616" s="86"/>
      <c r="W616" s="86"/>
      <c r="X616" s="86"/>
      <c r="Y616" s="86"/>
    </row>
    <row r="617" ht="28.5" customHeight="1">
      <c r="A617" s="86"/>
      <c r="B617" s="86"/>
      <c r="C617" s="86"/>
      <c r="D617" s="86"/>
      <c r="E617" s="180"/>
      <c r="F617" s="86"/>
      <c r="G617" s="86"/>
      <c r="H617" s="86"/>
      <c r="I617" s="86"/>
      <c r="J617" s="86"/>
      <c r="K617" s="86"/>
      <c r="L617" s="86"/>
      <c r="M617" s="86"/>
      <c r="N617" s="86"/>
      <c r="O617" s="86"/>
      <c r="P617" s="86"/>
      <c r="Q617" s="86"/>
      <c r="R617" s="86"/>
      <c r="S617" s="86"/>
      <c r="T617" s="86"/>
      <c r="U617" s="86"/>
      <c r="V617" s="86"/>
      <c r="W617" s="86"/>
      <c r="X617" s="86"/>
      <c r="Y617" s="86"/>
    </row>
    <row r="618" ht="28.5" customHeight="1">
      <c r="A618" s="86"/>
      <c r="B618" s="86"/>
      <c r="C618" s="86"/>
      <c r="D618" s="86"/>
      <c r="E618" s="180"/>
      <c r="F618" s="86"/>
      <c r="G618" s="86"/>
      <c r="H618" s="86"/>
      <c r="I618" s="86"/>
      <c r="J618" s="86"/>
      <c r="K618" s="86"/>
      <c r="L618" s="86"/>
      <c r="M618" s="86"/>
      <c r="N618" s="86"/>
      <c r="O618" s="86"/>
      <c r="P618" s="86"/>
      <c r="Q618" s="86"/>
      <c r="R618" s="86"/>
      <c r="S618" s="86"/>
      <c r="T618" s="86"/>
      <c r="U618" s="86"/>
      <c r="V618" s="86"/>
      <c r="W618" s="86"/>
      <c r="X618" s="86"/>
      <c r="Y618" s="86"/>
    </row>
    <row r="619" ht="28.5" customHeight="1">
      <c r="A619" s="86"/>
      <c r="B619" s="86"/>
      <c r="C619" s="86"/>
      <c r="D619" s="86"/>
      <c r="E619" s="180"/>
      <c r="F619" s="86"/>
      <c r="G619" s="86"/>
      <c r="H619" s="86"/>
      <c r="I619" s="86"/>
      <c r="J619" s="86"/>
      <c r="K619" s="86"/>
      <c r="L619" s="86"/>
      <c r="M619" s="86"/>
      <c r="N619" s="86"/>
      <c r="O619" s="86"/>
      <c r="P619" s="86"/>
      <c r="Q619" s="86"/>
      <c r="R619" s="86"/>
      <c r="S619" s="86"/>
      <c r="T619" s="86"/>
      <c r="U619" s="86"/>
      <c r="V619" s="86"/>
      <c r="W619" s="86"/>
      <c r="X619" s="86"/>
      <c r="Y619" s="86"/>
    </row>
    <row r="620" ht="28.5" customHeight="1">
      <c r="A620" s="86"/>
      <c r="B620" s="86"/>
      <c r="C620" s="86"/>
      <c r="D620" s="86"/>
      <c r="E620" s="180"/>
      <c r="F620" s="86"/>
      <c r="G620" s="86"/>
      <c r="H620" s="86"/>
      <c r="I620" s="86"/>
      <c r="J620" s="86"/>
      <c r="K620" s="86"/>
      <c r="L620" s="86"/>
      <c r="M620" s="86"/>
      <c r="N620" s="86"/>
      <c r="O620" s="86"/>
      <c r="P620" s="86"/>
      <c r="Q620" s="86"/>
      <c r="R620" s="86"/>
      <c r="S620" s="86"/>
      <c r="T620" s="86"/>
      <c r="U620" s="86"/>
      <c r="V620" s="86"/>
      <c r="W620" s="86"/>
      <c r="X620" s="86"/>
      <c r="Y620" s="86"/>
    </row>
    <row r="621" ht="28.5" customHeight="1">
      <c r="A621" s="86"/>
      <c r="B621" s="86"/>
      <c r="C621" s="86"/>
      <c r="D621" s="86"/>
      <c r="E621" s="180"/>
      <c r="F621" s="86"/>
      <c r="G621" s="86"/>
      <c r="H621" s="86"/>
      <c r="I621" s="86"/>
      <c r="J621" s="86"/>
      <c r="K621" s="86"/>
      <c r="L621" s="86"/>
      <c r="M621" s="86"/>
      <c r="N621" s="86"/>
      <c r="O621" s="86"/>
      <c r="P621" s="86"/>
      <c r="Q621" s="86"/>
      <c r="R621" s="86"/>
      <c r="S621" s="86"/>
      <c r="T621" s="86"/>
      <c r="U621" s="86"/>
      <c r="V621" s="86"/>
      <c r="W621" s="86"/>
      <c r="X621" s="86"/>
      <c r="Y621" s="86"/>
    </row>
    <row r="622" ht="28.5" customHeight="1">
      <c r="A622" s="86"/>
      <c r="B622" s="86"/>
      <c r="C622" s="86"/>
      <c r="D622" s="86"/>
      <c r="E622" s="180"/>
      <c r="F622" s="86"/>
      <c r="G622" s="86"/>
      <c r="H622" s="86"/>
      <c r="I622" s="86"/>
      <c r="J622" s="86"/>
      <c r="K622" s="86"/>
      <c r="L622" s="86"/>
      <c r="M622" s="86"/>
      <c r="N622" s="86"/>
      <c r="O622" s="86"/>
      <c r="P622" s="86"/>
      <c r="Q622" s="86"/>
      <c r="R622" s="86"/>
      <c r="S622" s="86"/>
      <c r="T622" s="86"/>
      <c r="U622" s="86"/>
      <c r="V622" s="86"/>
      <c r="W622" s="86"/>
      <c r="X622" s="86"/>
      <c r="Y622" s="86"/>
    </row>
    <row r="623" ht="28.5" customHeight="1">
      <c r="A623" s="86"/>
      <c r="B623" s="86"/>
      <c r="C623" s="86"/>
      <c r="D623" s="86"/>
      <c r="E623" s="180"/>
      <c r="F623" s="86"/>
      <c r="G623" s="86"/>
      <c r="H623" s="86"/>
      <c r="I623" s="86"/>
      <c r="J623" s="86"/>
      <c r="K623" s="86"/>
      <c r="L623" s="86"/>
      <c r="M623" s="86"/>
      <c r="N623" s="86"/>
      <c r="O623" s="86"/>
      <c r="P623" s="86"/>
      <c r="Q623" s="86"/>
      <c r="R623" s="86"/>
      <c r="S623" s="86"/>
      <c r="T623" s="86"/>
      <c r="U623" s="86"/>
      <c r="V623" s="86"/>
      <c r="W623" s="86"/>
      <c r="X623" s="86"/>
      <c r="Y623" s="86"/>
    </row>
    <row r="624" ht="28.5" customHeight="1">
      <c r="A624" s="86"/>
      <c r="B624" s="86"/>
      <c r="C624" s="86"/>
      <c r="D624" s="86"/>
      <c r="E624" s="180"/>
      <c r="F624" s="86"/>
      <c r="G624" s="86"/>
      <c r="H624" s="86"/>
      <c r="I624" s="86"/>
      <c r="J624" s="86"/>
      <c r="K624" s="86"/>
      <c r="L624" s="86"/>
      <c r="M624" s="86"/>
      <c r="N624" s="86"/>
      <c r="O624" s="86"/>
      <c r="P624" s="86"/>
      <c r="Q624" s="86"/>
      <c r="R624" s="86"/>
      <c r="S624" s="86"/>
      <c r="T624" s="86"/>
      <c r="U624" s="86"/>
      <c r="V624" s="86"/>
      <c r="W624" s="86"/>
      <c r="X624" s="86"/>
      <c r="Y624" s="86"/>
    </row>
    <row r="625" ht="28.5" customHeight="1">
      <c r="A625" s="86"/>
      <c r="B625" s="86"/>
      <c r="C625" s="86"/>
      <c r="D625" s="86"/>
      <c r="E625" s="180"/>
      <c r="F625" s="86"/>
      <c r="G625" s="86"/>
      <c r="H625" s="86"/>
      <c r="I625" s="86"/>
      <c r="J625" s="86"/>
      <c r="K625" s="86"/>
      <c r="L625" s="86"/>
      <c r="M625" s="86"/>
      <c r="N625" s="86"/>
      <c r="O625" s="86"/>
      <c r="P625" s="86"/>
      <c r="Q625" s="86"/>
      <c r="R625" s="86"/>
      <c r="S625" s="86"/>
      <c r="T625" s="86"/>
      <c r="U625" s="86"/>
      <c r="V625" s="86"/>
      <c r="W625" s="86"/>
      <c r="X625" s="86"/>
      <c r="Y625" s="86"/>
    </row>
    <row r="626" ht="28.5" customHeight="1">
      <c r="A626" s="86"/>
      <c r="B626" s="86"/>
      <c r="C626" s="86"/>
      <c r="D626" s="86"/>
      <c r="E626" s="180"/>
      <c r="F626" s="86"/>
      <c r="G626" s="86"/>
      <c r="H626" s="86"/>
      <c r="I626" s="86"/>
      <c r="J626" s="86"/>
      <c r="K626" s="86"/>
      <c r="L626" s="86"/>
      <c r="M626" s="86"/>
      <c r="N626" s="86"/>
      <c r="O626" s="86"/>
      <c r="P626" s="86"/>
      <c r="Q626" s="86"/>
      <c r="R626" s="86"/>
      <c r="S626" s="86"/>
      <c r="T626" s="86"/>
      <c r="U626" s="86"/>
      <c r="V626" s="86"/>
      <c r="W626" s="86"/>
      <c r="X626" s="86"/>
      <c r="Y626" s="86"/>
    </row>
    <row r="627" ht="28.5" customHeight="1">
      <c r="A627" s="86"/>
      <c r="B627" s="86"/>
      <c r="C627" s="86"/>
      <c r="D627" s="86"/>
      <c r="E627" s="180"/>
      <c r="F627" s="86"/>
      <c r="G627" s="86"/>
      <c r="H627" s="86"/>
      <c r="I627" s="86"/>
      <c r="J627" s="86"/>
      <c r="K627" s="86"/>
      <c r="L627" s="86"/>
      <c r="M627" s="86"/>
      <c r="N627" s="86"/>
      <c r="O627" s="86"/>
      <c r="P627" s="86"/>
      <c r="Q627" s="86"/>
      <c r="R627" s="86"/>
      <c r="S627" s="86"/>
      <c r="T627" s="86"/>
      <c r="U627" s="86"/>
      <c r="V627" s="86"/>
      <c r="W627" s="86"/>
      <c r="X627" s="86"/>
      <c r="Y627" s="86"/>
    </row>
    <row r="628" ht="28.5" customHeight="1">
      <c r="A628" s="86"/>
      <c r="B628" s="86"/>
      <c r="C628" s="86"/>
      <c r="D628" s="86"/>
      <c r="E628" s="180"/>
      <c r="F628" s="86"/>
      <c r="G628" s="86"/>
      <c r="H628" s="86"/>
      <c r="I628" s="86"/>
      <c r="J628" s="86"/>
      <c r="K628" s="86"/>
      <c r="L628" s="86"/>
      <c r="M628" s="86"/>
      <c r="N628" s="86"/>
      <c r="O628" s="86"/>
      <c r="P628" s="86"/>
      <c r="Q628" s="86"/>
      <c r="R628" s="86"/>
      <c r="S628" s="86"/>
      <c r="T628" s="86"/>
      <c r="U628" s="86"/>
      <c r="V628" s="86"/>
      <c r="W628" s="86"/>
      <c r="X628" s="86"/>
      <c r="Y628" s="86"/>
    </row>
    <row r="629" ht="28.5" customHeight="1">
      <c r="A629" s="86"/>
      <c r="B629" s="86"/>
      <c r="C629" s="86"/>
      <c r="D629" s="86"/>
      <c r="E629" s="180"/>
      <c r="F629" s="86"/>
      <c r="G629" s="86"/>
      <c r="H629" s="86"/>
      <c r="I629" s="86"/>
      <c r="J629" s="86"/>
      <c r="K629" s="86"/>
      <c r="L629" s="86"/>
      <c r="M629" s="86"/>
      <c r="N629" s="86"/>
      <c r="O629" s="86"/>
      <c r="P629" s="86"/>
      <c r="Q629" s="86"/>
      <c r="R629" s="86"/>
      <c r="S629" s="86"/>
      <c r="T629" s="86"/>
      <c r="U629" s="86"/>
      <c r="V629" s="86"/>
      <c r="W629" s="86"/>
      <c r="X629" s="86"/>
      <c r="Y629" s="86"/>
    </row>
    <row r="630" ht="28.5" customHeight="1">
      <c r="A630" s="86"/>
      <c r="B630" s="86"/>
      <c r="C630" s="86"/>
      <c r="D630" s="86"/>
      <c r="E630" s="180"/>
      <c r="F630" s="86"/>
      <c r="G630" s="86"/>
      <c r="H630" s="86"/>
      <c r="I630" s="86"/>
      <c r="J630" s="86"/>
      <c r="K630" s="86"/>
      <c r="L630" s="86"/>
      <c r="M630" s="86"/>
      <c r="N630" s="86"/>
      <c r="O630" s="86"/>
      <c r="P630" s="86"/>
      <c r="Q630" s="86"/>
      <c r="R630" s="86"/>
      <c r="S630" s="86"/>
      <c r="T630" s="86"/>
      <c r="U630" s="86"/>
      <c r="V630" s="86"/>
      <c r="W630" s="86"/>
      <c r="X630" s="86"/>
      <c r="Y630" s="86"/>
    </row>
    <row r="631" ht="28.5" customHeight="1">
      <c r="A631" s="86"/>
      <c r="B631" s="86"/>
      <c r="C631" s="86"/>
      <c r="D631" s="86"/>
      <c r="E631" s="180"/>
      <c r="F631" s="86"/>
      <c r="G631" s="86"/>
      <c r="H631" s="86"/>
      <c r="I631" s="86"/>
      <c r="J631" s="86"/>
      <c r="K631" s="86"/>
      <c r="L631" s="86"/>
      <c r="M631" s="86"/>
      <c r="N631" s="86"/>
      <c r="O631" s="86"/>
      <c r="P631" s="86"/>
      <c r="Q631" s="86"/>
      <c r="R631" s="86"/>
      <c r="S631" s="86"/>
      <c r="T631" s="86"/>
      <c r="U631" s="86"/>
      <c r="V631" s="86"/>
      <c r="W631" s="86"/>
      <c r="X631" s="86"/>
      <c r="Y631" s="86"/>
    </row>
    <row r="632" ht="28.5" customHeight="1">
      <c r="A632" s="86"/>
      <c r="B632" s="86"/>
      <c r="C632" s="86"/>
      <c r="D632" s="86"/>
      <c r="E632" s="180"/>
      <c r="F632" s="86"/>
      <c r="G632" s="86"/>
      <c r="H632" s="86"/>
      <c r="I632" s="86"/>
      <c r="J632" s="86"/>
      <c r="K632" s="86"/>
      <c r="L632" s="86"/>
      <c r="M632" s="86"/>
      <c r="N632" s="86"/>
      <c r="O632" s="86"/>
      <c r="P632" s="86"/>
      <c r="Q632" s="86"/>
      <c r="R632" s="86"/>
      <c r="S632" s="86"/>
      <c r="T632" s="86"/>
      <c r="U632" s="86"/>
      <c r="V632" s="86"/>
      <c r="W632" s="86"/>
      <c r="X632" s="86"/>
      <c r="Y632" s="86"/>
    </row>
    <row r="633" ht="28.5" customHeight="1">
      <c r="A633" s="86"/>
      <c r="B633" s="86"/>
      <c r="C633" s="86"/>
      <c r="D633" s="86"/>
      <c r="E633" s="180"/>
      <c r="F633" s="86"/>
      <c r="G633" s="86"/>
      <c r="H633" s="86"/>
      <c r="I633" s="86"/>
      <c r="J633" s="86"/>
      <c r="K633" s="86"/>
      <c r="L633" s="86"/>
      <c r="M633" s="86"/>
      <c r="N633" s="86"/>
      <c r="O633" s="86"/>
      <c r="P633" s="86"/>
      <c r="Q633" s="86"/>
      <c r="R633" s="86"/>
      <c r="S633" s="86"/>
      <c r="T633" s="86"/>
      <c r="U633" s="86"/>
      <c r="V633" s="86"/>
      <c r="W633" s="86"/>
      <c r="X633" s="86"/>
      <c r="Y633" s="86"/>
    </row>
    <row r="634" ht="28.5" customHeight="1">
      <c r="A634" s="86"/>
      <c r="B634" s="86"/>
      <c r="C634" s="86"/>
      <c r="D634" s="86"/>
      <c r="E634" s="180"/>
      <c r="F634" s="86"/>
      <c r="G634" s="86"/>
      <c r="H634" s="86"/>
      <c r="I634" s="86"/>
      <c r="J634" s="86"/>
      <c r="K634" s="86"/>
      <c r="L634" s="86"/>
      <c r="M634" s="86"/>
      <c r="N634" s="86"/>
      <c r="O634" s="86"/>
      <c r="P634" s="86"/>
      <c r="Q634" s="86"/>
      <c r="R634" s="86"/>
      <c r="S634" s="86"/>
      <c r="T634" s="86"/>
      <c r="U634" s="86"/>
      <c r="V634" s="86"/>
      <c r="W634" s="86"/>
      <c r="X634" s="86"/>
      <c r="Y634" s="86"/>
    </row>
    <row r="635" ht="28.5" customHeight="1">
      <c r="A635" s="86"/>
      <c r="B635" s="86"/>
      <c r="C635" s="86"/>
      <c r="D635" s="86"/>
      <c r="E635" s="180"/>
      <c r="F635" s="86"/>
      <c r="G635" s="86"/>
      <c r="H635" s="86"/>
      <c r="I635" s="86"/>
      <c r="J635" s="86"/>
      <c r="K635" s="86"/>
      <c r="L635" s="86"/>
      <c r="M635" s="86"/>
      <c r="N635" s="86"/>
      <c r="O635" s="86"/>
      <c r="P635" s="86"/>
      <c r="Q635" s="86"/>
      <c r="R635" s="86"/>
      <c r="S635" s="86"/>
      <c r="T635" s="86"/>
      <c r="U635" s="86"/>
      <c r="V635" s="86"/>
      <c r="W635" s="86"/>
      <c r="X635" s="86"/>
      <c r="Y635" s="86"/>
    </row>
    <row r="636" ht="28.5" customHeight="1">
      <c r="A636" s="86"/>
      <c r="B636" s="86"/>
      <c r="C636" s="86"/>
      <c r="D636" s="86"/>
      <c r="E636" s="180"/>
      <c r="F636" s="86"/>
      <c r="G636" s="86"/>
      <c r="H636" s="86"/>
      <c r="I636" s="86"/>
      <c r="J636" s="86"/>
      <c r="K636" s="86"/>
      <c r="L636" s="86"/>
      <c r="M636" s="86"/>
      <c r="N636" s="86"/>
      <c r="O636" s="86"/>
      <c r="P636" s="86"/>
      <c r="Q636" s="86"/>
      <c r="R636" s="86"/>
      <c r="S636" s="86"/>
      <c r="T636" s="86"/>
      <c r="U636" s="86"/>
      <c r="V636" s="86"/>
      <c r="W636" s="86"/>
      <c r="X636" s="86"/>
      <c r="Y636" s="86"/>
    </row>
    <row r="637" ht="28.5" customHeight="1">
      <c r="A637" s="86"/>
      <c r="B637" s="86"/>
      <c r="C637" s="86"/>
      <c r="D637" s="86"/>
      <c r="E637" s="180"/>
      <c r="F637" s="86"/>
      <c r="G637" s="86"/>
      <c r="H637" s="86"/>
      <c r="I637" s="86"/>
      <c r="J637" s="86"/>
      <c r="K637" s="86"/>
      <c r="L637" s="86"/>
      <c r="M637" s="86"/>
      <c r="N637" s="86"/>
      <c r="O637" s="86"/>
      <c r="P637" s="86"/>
      <c r="Q637" s="86"/>
      <c r="R637" s="86"/>
      <c r="S637" s="86"/>
      <c r="T637" s="86"/>
      <c r="U637" s="86"/>
      <c r="V637" s="86"/>
      <c r="W637" s="86"/>
      <c r="X637" s="86"/>
      <c r="Y637" s="86"/>
    </row>
    <row r="638" ht="28.5" customHeight="1">
      <c r="A638" s="86"/>
      <c r="B638" s="86"/>
      <c r="C638" s="86"/>
      <c r="D638" s="86"/>
      <c r="E638" s="180"/>
      <c r="F638" s="86"/>
      <c r="G638" s="86"/>
      <c r="H638" s="86"/>
      <c r="I638" s="86"/>
      <c r="J638" s="86"/>
      <c r="K638" s="86"/>
      <c r="L638" s="86"/>
      <c r="M638" s="86"/>
      <c r="N638" s="86"/>
      <c r="O638" s="86"/>
      <c r="P638" s="86"/>
      <c r="Q638" s="86"/>
      <c r="R638" s="86"/>
      <c r="S638" s="86"/>
      <c r="T638" s="86"/>
      <c r="U638" s="86"/>
      <c r="V638" s="86"/>
      <c r="W638" s="86"/>
      <c r="X638" s="86"/>
      <c r="Y638" s="86"/>
    </row>
    <row r="639" ht="28.5" customHeight="1">
      <c r="A639" s="86"/>
      <c r="B639" s="86"/>
      <c r="C639" s="86"/>
      <c r="D639" s="86"/>
      <c r="E639" s="180"/>
      <c r="F639" s="86"/>
      <c r="G639" s="86"/>
      <c r="H639" s="86"/>
      <c r="I639" s="86"/>
      <c r="J639" s="86"/>
      <c r="K639" s="86"/>
      <c r="L639" s="86"/>
      <c r="M639" s="86"/>
      <c r="N639" s="86"/>
      <c r="O639" s="86"/>
      <c r="P639" s="86"/>
      <c r="Q639" s="86"/>
      <c r="R639" s="86"/>
      <c r="S639" s="86"/>
      <c r="T639" s="86"/>
      <c r="U639" s="86"/>
      <c r="V639" s="86"/>
      <c r="W639" s="86"/>
      <c r="X639" s="86"/>
      <c r="Y639" s="86"/>
    </row>
    <row r="640" ht="28.5" customHeight="1">
      <c r="A640" s="86"/>
      <c r="B640" s="86"/>
      <c r="C640" s="86"/>
      <c r="D640" s="86"/>
      <c r="E640" s="180"/>
      <c r="F640" s="86"/>
      <c r="G640" s="86"/>
      <c r="H640" s="86"/>
      <c r="I640" s="86"/>
      <c r="J640" s="86"/>
      <c r="K640" s="86"/>
      <c r="L640" s="86"/>
      <c r="M640" s="86"/>
      <c r="N640" s="86"/>
      <c r="O640" s="86"/>
      <c r="P640" s="86"/>
      <c r="Q640" s="86"/>
      <c r="R640" s="86"/>
      <c r="S640" s="86"/>
      <c r="T640" s="86"/>
      <c r="U640" s="86"/>
      <c r="V640" s="86"/>
      <c r="W640" s="86"/>
      <c r="X640" s="86"/>
      <c r="Y640" s="86"/>
    </row>
    <row r="641" ht="28.5" customHeight="1">
      <c r="A641" s="86"/>
      <c r="B641" s="86"/>
      <c r="C641" s="86"/>
      <c r="D641" s="86"/>
      <c r="E641" s="180"/>
      <c r="F641" s="86"/>
      <c r="G641" s="86"/>
      <c r="H641" s="86"/>
      <c r="I641" s="86"/>
      <c r="J641" s="86"/>
      <c r="K641" s="86"/>
      <c r="L641" s="86"/>
      <c r="M641" s="86"/>
      <c r="N641" s="86"/>
      <c r="O641" s="86"/>
      <c r="P641" s="86"/>
      <c r="Q641" s="86"/>
      <c r="R641" s="86"/>
      <c r="S641" s="86"/>
      <c r="T641" s="86"/>
      <c r="U641" s="86"/>
      <c r="V641" s="86"/>
      <c r="W641" s="86"/>
      <c r="X641" s="86"/>
      <c r="Y641" s="86"/>
    </row>
    <row r="642" ht="28.5" customHeight="1">
      <c r="A642" s="86"/>
      <c r="B642" s="86"/>
      <c r="C642" s="86"/>
      <c r="D642" s="86"/>
      <c r="E642" s="180"/>
      <c r="F642" s="86"/>
      <c r="G642" s="86"/>
      <c r="H642" s="86"/>
      <c r="I642" s="86"/>
      <c r="J642" s="86"/>
      <c r="K642" s="86"/>
      <c r="L642" s="86"/>
      <c r="M642" s="86"/>
      <c r="N642" s="86"/>
      <c r="O642" s="86"/>
      <c r="P642" s="86"/>
      <c r="Q642" s="86"/>
      <c r="R642" s="86"/>
      <c r="S642" s="86"/>
      <c r="T642" s="86"/>
      <c r="U642" s="86"/>
      <c r="V642" s="86"/>
      <c r="W642" s="86"/>
      <c r="X642" s="86"/>
      <c r="Y642" s="86"/>
    </row>
    <row r="643" ht="28.5" customHeight="1">
      <c r="A643" s="86"/>
      <c r="B643" s="86"/>
      <c r="C643" s="86"/>
      <c r="D643" s="86"/>
      <c r="E643" s="180"/>
      <c r="F643" s="86"/>
      <c r="G643" s="86"/>
      <c r="H643" s="86"/>
      <c r="I643" s="86"/>
      <c r="J643" s="86"/>
      <c r="K643" s="86"/>
      <c r="L643" s="86"/>
      <c r="M643" s="86"/>
      <c r="N643" s="86"/>
      <c r="O643" s="86"/>
      <c r="P643" s="86"/>
      <c r="Q643" s="86"/>
      <c r="R643" s="86"/>
      <c r="S643" s="86"/>
      <c r="T643" s="86"/>
      <c r="U643" s="86"/>
      <c r="V643" s="86"/>
      <c r="W643" s="86"/>
      <c r="X643" s="86"/>
      <c r="Y643" s="86"/>
    </row>
    <row r="644" ht="28.5" customHeight="1">
      <c r="A644" s="86"/>
      <c r="B644" s="86"/>
      <c r="C644" s="86"/>
      <c r="D644" s="86"/>
      <c r="E644" s="180"/>
      <c r="F644" s="86"/>
      <c r="G644" s="86"/>
      <c r="H644" s="86"/>
      <c r="I644" s="86"/>
      <c r="J644" s="86"/>
      <c r="K644" s="86"/>
      <c r="L644" s="86"/>
      <c r="M644" s="86"/>
      <c r="N644" s="86"/>
      <c r="O644" s="86"/>
      <c r="P644" s="86"/>
      <c r="Q644" s="86"/>
      <c r="R644" s="86"/>
      <c r="S644" s="86"/>
      <c r="T644" s="86"/>
      <c r="U644" s="86"/>
      <c r="V644" s="86"/>
      <c r="W644" s="86"/>
      <c r="X644" s="86"/>
      <c r="Y644" s="86"/>
    </row>
    <row r="645" ht="28.5" customHeight="1">
      <c r="A645" s="86"/>
      <c r="B645" s="86"/>
      <c r="C645" s="86"/>
      <c r="D645" s="86"/>
      <c r="E645" s="180"/>
      <c r="F645" s="86"/>
      <c r="G645" s="86"/>
      <c r="H645" s="86"/>
      <c r="I645" s="86"/>
      <c r="J645" s="86"/>
      <c r="K645" s="86"/>
      <c r="L645" s="86"/>
      <c r="M645" s="86"/>
      <c r="N645" s="86"/>
      <c r="O645" s="86"/>
      <c r="P645" s="86"/>
      <c r="Q645" s="86"/>
      <c r="R645" s="86"/>
      <c r="S645" s="86"/>
      <c r="T645" s="86"/>
      <c r="U645" s="86"/>
      <c r="V645" s="86"/>
      <c r="W645" s="86"/>
      <c r="X645" s="86"/>
      <c r="Y645" s="86"/>
    </row>
    <row r="646" ht="28.5" customHeight="1">
      <c r="A646" s="86"/>
      <c r="B646" s="86"/>
      <c r="C646" s="86"/>
      <c r="D646" s="86"/>
      <c r="E646" s="180"/>
      <c r="F646" s="86"/>
      <c r="G646" s="86"/>
      <c r="H646" s="86"/>
      <c r="I646" s="86"/>
      <c r="J646" s="86"/>
      <c r="K646" s="86"/>
      <c r="L646" s="86"/>
      <c r="M646" s="86"/>
      <c r="N646" s="86"/>
      <c r="O646" s="86"/>
      <c r="P646" s="86"/>
      <c r="Q646" s="86"/>
      <c r="R646" s="86"/>
      <c r="S646" s="86"/>
      <c r="T646" s="86"/>
      <c r="U646" s="86"/>
      <c r="V646" s="86"/>
      <c r="W646" s="86"/>
      <c r="X646" s="86"/>
      <c r="Y646" s="86"/>
    </row>
    <row r="647" ht="28.5" customHeight="1">
      <c r="A647" s="86"/>
      <c r="B647" s="86"/>
      <c r="C647" s="86"/>
      <c r="D647" s="86"/>
      <c r="E647" s="180"/>
      <c r="F647" s="86"/>
      <c r="G647" s="86"/>
      <c r="H647" s="86"/>
      <c r="I647" s="86"/>
      <c r="J647" s="86"/>
      <c r="K647" s="86"/>
      <c r="L647" s="86"/>
      <c r="M647" s="86"/>
      <c r="N647" s="86"/>
      <c r="O647" s="86"/>
      <c r="P647" s="86"/>
      <c r="Q647" s="86"/>
      <c r="R647" s="86"/>
      <c r="S647" s="86"/>
      <c r="T647" s="86"/>
      <c r="U647" s="86"/>
      <c r="V647" s="86"/>
      <c r="W647" s="86"/>
      <c r="X647" s="86"/>
      <c r="Y647" s="86"/>
    </row>
    <row r="648" ht="28.5" customHeight="1">
      <c r="A648" s="86"/>
      <c r="B648" s="86"/>
      <c r="C648" s="86"/>
      <c r="D648" s="86"/>
      <c r="E648" s="180"/>
      <c r="F648" s="86"/>
      <c r="G648" s="86"/>
      <c r="H648" s="86"/>
      <c r="I648" s="86"/>
      <c r="J648" s="86"/>
      <c r="K648" s="86"/>
      <c r="L648" s="86"/>
      <c r="M648" s="86"/>
      <c r="N648" s="86"/>
      <c r="O648" s="86"/>
      <c r="P648" s="86"/>
      <c r="Q648" s="86"/>
      <c r="R648" s="86"/>
      <c r="S648" s="86"/>
      <c r="T648" s="86"/>
      <c r="U648" s="86"/>
      <c r="V648" s="86"/>
      <c r="W648" s="86"/>
      <c r="X648" s="86"/>
      <c r="Y648" s="86"/>
    </row>
    <row r="649" ht="28.5" customHeight="1">
      <c r="A649" s="86"/>
      <c r="B649" s="86"/>
      <c r="C649" s="86"/>
      <c r="D649" s="86"/>
      <c r="E649" s="180"/>
      <c r="F649" s="86"/>
      <c r="G649" s="86"/>
      <c r="H649" s="86"/>
      <c r="I649" s="86"/>
      <c r="J649" s="86"/>
      <c r="K649" s="86"/>
      <c r="L649" s="86"/>
      <c r="M649" s="86"/>
      <c r="N649" s="86"/>
      <c r="O649" s="86"/>
      <c r="P649" s="86"/>
      <c r="Q649" s="86"/>
      <c r="R649" s="86"/>
      <c r="S649" s="86"/>
      <c r="T649" s="86"/>
      <c r="U649" s="86"/>
      <c r="V649" s="86"/>
      <c r="W649" s="86"/>
      <c r="X649" s="86"/>
      <c r="Y649" s="86"/>
    </row>
    <row r="650" ht="28.5" customHeight="1">
      <c r="A650" s="86"/>
      <c r="B650" s="86"/>
      <c r="C650" s="86"/>
      <c r="D650" s="86"/>
      <c r="E650" s="180"/>
      <c r="F650" s="86"/>
      <c r="G650" s="86"/>
      <c r="H650" s="86"/>
      <c r="I650" s="86"/>
      <c r="J650" s="86"/>
      <c r="K650" s="86"/>
      <c r="L650" s="86"/>
      <c r="M650" s="86"/>
      <c r="N650" s="86"/>
      <c r="O650" s="86"/>
      <c r="P650" s="86"/>
      <c r="Q650" s="86"/>
      <c r="R650" s="86"/>
      <c r="S650" s="86"/>
      <c r="T650" s="86"/>
      <c r="U650" s="86"/>
      <c r="V650" s="86"/>
      <c r="W650" s="86"/>
      <c r="X650" s="86"/>
      <c r="Y650" s="86"/>
    </row>
    <row r="651" ht="28.5" customHeight="1">
      <c r="A651" s="86"/>
      <c r="B651" s="86"/>
      <c r="C651" s="86"/>
      <c r="D651" s="86"/>
      <c r="E651" s="180"/>
      <c r="F651" s="86"/>
      <c r="G651" s="86"/>
      <c r="H651" s="86"/>
      <c r="I651" s="86"/>
      <c r="J651" s="86"/>
      <c r="K651" s="86"/>
      <c r="L651" s="86"/>
      <c r="M651" s="86"/>
      <c r="N651" s="86"/>
      <c r="O651" s="86"/>
      <c r="P651" s="86"/>
      <c r="Q651" s="86"/>
      <c r="R651" s="86"/>
      <c r="S651" s="86"/>
      <c r="T651" s="86"/>
      <c r="U651" s="86"/>
      <c r="V651" s="86"/>
      <c r="W651" s="86"/>
      <c r="X651" s="86"/>
      <c r="Y651" s="86"/>
    </row>
    <row r="652" ht="28.5" customHeight="1">
      <c r="A652" s="86"/>
      <c r="B652" s="86"/>
      <c r="C652" s="86"/>
      <c r="D652" s="86"/>
      <c r="E652" s="180"/>
      <c r="F652" s="86"/>
      <c r="G652" s="86"/>
      <c r="H652" s="86"/>
      <c r="I652" s="86"/>
      <c r="J652" s="86"/>
      <c r="K652" s="86"/>
      <c r="L652" s="86"/>
      <c r="M652" s="86"/>
      <c r="N652" s="86"/>
      <c r="O652" s="86"/>
      <c r="P652" s="86"/>
      <c r="Q652" s="86"/>
      <c r="R652" s="86"/>
      <c r="S652" s="86"/>
      <c r="T652" s="86"/>
      <c r="U652" s="86"/>
      <c r="V652" s="86"/>
      <c r="W652" s="86"/>
      <c r="X652" s="86"/>
      <c r="Y652" s="86"/>
    </row>
    <row r="653" ht="28.5" customHeight="1">
      <c r="A653" s="86"/>
      <c r="B653" s="86"/>
      <c r="C653" s="86"/>
      <c r="D653" s="86"/>
      <c r="E653" s="180"/>
      <c r="F653" s="86"/>
      <c r="G653" s="86"/>
      <c r="H653" s="86"/>
      <c r="I653" s="86"/>
      <c r="J653" s="86"/>
      <c r="K653" s="86"/>
      <c r="L653" s="86"/>
      <c r="M653" s="86"/>
      <c r="N653" s="86"/>
      <c r="O653" s="86"/>
      <c r="P653" s="86"/>
      <c r="Q653" s="86"/>
      <c r="R653" s="86"/>
      <c r="S653" s="86"/>
      <c r="T653" s="86"/>
      <c r="U653" s="86"/>
      <c r="V653" s="86"/>
      <c r="W653" s="86"/>
      <c r="X653" s="86"/>
      <c r="Y653" s="86"/>
    </row>
    <row r="654" ht="28.5" customHeight="1">
      <c r="A654" s="86"/>
      <c r="B654" s="86"/>
      <c r="C654" s="86"/>
      <c r="D654" s="86"/>
      <c r="E654" s="180"/>
      <c r="F654" s="86"/>
      <c r="G654" s="86"/>
      <c r="H654" s="86"/>
      <c r="I654" s="86"/>
      <c r="J654" s="86"/>
      <c r="K654" s="86"/>
      <c r="L654" s="86"/>
      <c r="M654" s="86"/>
      <c r="N654" s="86"/>
      <c r="O654" s="86"/>
      <c r="P654" s="86"/>
      <c r="Q654" s="86"/>
      <c r="R654" s="86"/>
      <c r="S654" s="86"/>
      <c r="T654" s="86"/>
      <c r="U654" s="86"/>
      <c r="V654" s="86"/>
      <c r="W654" s="86"/>
      <c r="X654" s="86"/>
      <c r="Y654" s="86"/>
    </row>
    <row r="655" ht="28.5" customHeight="1">
      <c r="A655" s="86"/>
      <c r="B655" s="86"/>
      <c r="C655" s="86"/>
      <c r="D655" s="86"/>
      <c r="E655" s="180"/>
      <c r="F655" s="86"/>
      <c r="G655" s="86"/>
      <c r="H655" s="86"/>
      <c r="I655" s="86"/>
      <c r="J655" s="86"/>
      <c r="K655" s="86"/>
      <c r="L655" s="86"/>
      <c r="M655" s="86"/>
      <c r="N655" s="86"/>
      <c r="O655" s="86"/>
      <c r="P655" s="86"/>
      <c r="Q655" s="86"/>
      <c r="R655" s="86"/>
      <c r="S655" s="86"/>
      <c r="T655" s="86"/>
      <c r="U655" s="86"/>
      <c r="V655" s="86"/>
      <c r="W655" s="86"/>
      <c r="X655" s="86"/>
      <c r="Y655" s="86"/>
    </row>
    <row r="656" ht="28.5" customHeight="1">
      <c r="A656" s="86"/>
      <c r="B656" s="86"/>
      <c r="C656" s="86"/>
      <c r="D656" s="86"/>
      <c r="E656" s="180"/>
      <c r="F656" s="86"/>
      <c r="G656" s="86"/>
      <c r="H656" s="86"/>
      <c r="I656" s="86"/>
      <c r="J656" s="86"/>
      <c r="K656" s="86"/>
      <c r="L656" s="86"/>
      <c r="M656" s="86"/>
      <c r="N656" s="86"/>
      <c r="O656" s="86"/>
      <c r="P656" s="86"/>
      <c r="Q656" s="86"/>
      <c r="R656" s="86"/>
      <c r="S656" s="86"/>
      <c r="T656" s="86"/>
      <c r="U656" s="86"/>
      <c r="V656" s="86"/>
      <c r="W656" s="86"/>
      <c r="X656" s="86"/>
      <c r="Y656" s="86"/>
    </row>
    <row r="657" ht="28.5" customHeight="1">
      <c r="A657" s="86"/>
      <c r="B657" s="86"/>
      <c r="C657" s="86"/>
      <c r="D657" s="86"/>
      <c r="E657" s="180"/>
      <c r="F657" s="86"/>
      <c r="G657" s="86"/>
      <c r="H657" s="86"/>
      <c r="I657" s="86"/>
      <c r="J657" s="86"/>
      <c r="K657" s="86"/>
      <c r="L657" s="86"/>
      <c r="M657" s="86"/>
      <c r="N657" s="86"/>
      <c r="O657" s="86"/>
      <c r="P657" s="86"/>
      <c r="Q657" s="86"/>
      <c r="R657" s="86"/>
      <c r="S657" s="86"/>
      <c r="T657" s="86"/>
      <c r="U657" s="86"/>
      <c r="V657" s="86"/>
      <c r="W657" s="86"/>
      <c r="X657" s="86"/>
      <c r="Y657" s="86"/>
    </row>
    <row r="658" ht="28.5" customHeight="1">
      <c r="A658" s="86"/>
      <c r="B658" s="86"/>
      <c r="C658" s="86"/>
      <c r="D658" s="86"/>
      <c r="E658" s="180"/>
      <c r="F658" s="86"/>
      <c r="G658" s="86"/>
      <c r="H658" s="86"/>
      <c r="I658" s="86"/>
      <c r="J658" s="86"/>
      <c r="K658" s="86"/>
      <c r="L658" s="86"/>
      <c r="M658" s="86"/>
      <c r="N658" s="86"/>
      <c r="O658" s="86"/>
      <c r="P658" s="86"/>
      <c r="Q658" s="86"/>
      <c r="R658" s="86"/>
      <c r="S658" s="86"/>
      <c r="T658" s="86"/>
      <c r="U658" s="86"/>
      <c r="V658" s="86"/>
      <c r="W658" s="86"/>
      <c r="X658" s="86"/>
      <c r="Y658" s="86"/>
    </row>
    <row r="659" ht="28.5" customHeight="1">
      <c r="A659" s="86"/>
      <c r="B659" s="86"/>
      <c r="C659" s="86"/>
      <c r="D659" s="86"/>
      <c r="E659" s="180"/>
      <c r="F659" s="86"/>
      <c r="G659" s="86"/>
      <c r="H659" s="86"/>
      <c r="I659" s="86"/>
      <c r="J659" s="86"/>
      <c r="K659" s="86"/>
      <c r="L659" s="86"/>
      <c r="M659" s="86"/>
      <c r="N659" s="86"/>
      <c r="O659" s="86"/>
      <c r="P659" s="86"/>
      <c r="Q659" s="86"/>
      <c r="R659" s="86"/>
      <c r="S659" s="86"/>
      <c r="T659" s="86"/>
      <c r="U659" s="86"/>
      <c r="V659" s="86"/>
      <c r="W659" s="86"/>
      <c r="X659" s="86"/>
      <c r="Y659" s="86"/>
    </row>
    <row r="660" ht="28.5" customHeight="1">
      <c r="A660" s="86"/>
      <c r="B660" s="86"/>
      <c r="C660" s="86"/>
      <c r="D660" s="86"/>
      <c r="E660" s="180"/>
      <c r="F660" s="86"/>
      <c r="G660" s="86"/>
      <c r="H660" s="86"/>
      <c r="I660" s="86"/>
      <c r="J660" s="86"/>
      <c r="K660" s="86"/>
      <c r="L660" s="86"/>
      <c r="M660" s="86"/>
      <c r="N660" s="86"/>
      <c r="O660" s="86"/>
      <c r="P660" s="86"/>
      <c r="Q660" s="86"/>
      <c r="R660" s="86"/>
      <c r="S660" s="86"/>
      <c r="T660" s="86"/>
      <c r="U660" s="86"/>
      <c r="V660" s="86"/>
      <c r="W660" s="86"/>
      <c r="X660" s="86"/>
      <c r="Y660" s="86"/>
    </row>
    <row r="661" ht="28.5" customHeight="1">
      <c r="A661" s="86"/>
      <c r="B661" s="86"/>
      <c r="C661" s="86"/>
      <c r="D661" s="86"/>
      <c r="E661" s="180"/>
      <c r="F661" s="86"/>
      <c r="G661" s="86"/>
      <c r="H661" s="86"/>
      <c r="I661" s="86"/>
      <c r="J661" s="86"/>
      <c r="K661" s="86"/>
      <c r="L661" s="86"/>
      <c r="M661" s="86"/>
      <c r="N661" s="86"/>
      <c r="O661" s="86"/>
      <c r="P661" s="86"/>
      <c r="Q661" s="86"/>
      <c r="R661" s="86"/>
      <c r="S661" s="86"/>
      <c r="T661" s="86"/>
      <c r="U661" s="86"/>
      <c r="V661" s="86"/>
      <c r="W661" s="86"/>
      <c r="X661" s="86"/>
      <c r="Y661" s="86"/>
    </row>
    <row r="662" ht="28.5" customHeight="1">
      <c r="A662" s="86"/>
      <c r="B662" s="86"/>
      <c r="C662" s="86"/>
      <c r="D662" s="86"/>
      <c r="E662" s="180"/>
      <c r="F662" s="86"/>
      <c r="G662" s="86"/>
      <c r="H662" s="86"/>
      <c r="I662" s="86"/>
      <c r="J662" s="86"/>
      <c r="K662" s="86"/>
      <c r="L662" s="86"/>
      <c r="M662" s="86"/>
      <c r="N662" s="86"/>
      <c r="O662" s="86"/>
      <c r="P662" s="86"/>
      <c r="Q662" s="86"/>
      <c r="R662" s="86"/>
      <c r="S662" s="86"/>
      <c r="T662" s="86"/>
      <c r="U662" s="86"/>
      <c r="V662" s="86"/>
      <c r="W662" s="86"/>
      <c r="X662" s="86"/>
      <c r="Y662" s="86"/>
    </row>
    <row r="663" ht="28.5" customHeight="1">
      <c r="A663" s="86"/>
      <c r="B663" s="86"/>
      <c r="C663" s="86"/>
      <c r="D663" s="86"/>
      <c r="E663" s="180"/>
      <c r="F663" s="86"/>
      <c r="G663" s="86"/>
      <c r="H663" s="86"/>
      <c r="I663" s="86"/>
      <c r="J663" s="86"/>
      <c r="K663" s="86"/>
      <c r="L663" s="86"/>
      <c r="M663" s="86"/>
      <c r="N663" s="86"/>
      <c r="O663" s="86"/>
      <c r="P663" s="86"/>
      <c r="Q663" s="86"/>
      <c r="R663" s="86"/>
      <c r="S663" s="86"/>
      <c r="T663" s="86"/>
      <c r="U663" s="86"/>
      <c r="V663" s="86"/>
      <c r="W663" s="86"/>
      <c r="X663" s="86"/>
      <c r="Y663" s="86"/>
    </row>
    <row r="664" ht="28.5" customHeight="1">
      <c r="A664" s="86"/>
      <c r="B664" s="86"/>
      <c r="C664" s="86"/>
      <c r="D664" s="86"/>
      <c r="E664" s="180"/>
      <c r="F664" s="86"/>
      <c r="G664" s="86"/>
      <c r="H664" s="86"/>
      <c r="I664" s="86"/>
      <c r="J664" s="86"/>
      <c r="K664" s="86"/>
      <c r="L664" s="86"/>
      <c r="M664" s="86"/>
      <c r="N664" s="86"/>
      <c r="O664" s="86"/>
      <c r="P664" s="86"/>
      <c r="Q664" s="86"/>
      <c r="R664" s="86"/>
      <c r="S664" s="86"/>
      <c r="T664" s="86"/>
      <c r="U664" s="86"/>
      <c r="V664" s="86"/>
      <c r="W664" s="86"/>
      <c r="X664" s="86"/>
      <c r="Y664" s="86"/>
    </row>
    <row r="665" ht="28.5" customHeight="1">
      <c r="A665" s="86"/>
      <c r="B665" s="86"/>
      <c r="C665" s="86"/>
      <c r="D665" s="86"/>
      <c r="E665" s="180"/>
      <c r="F665" s="86"/>
      <c r="G665" s="86"/>
      <c r="H665" s="86"/>
      <c r="I665" s="86"/>
      <c r="J665" s="86"/>
      <c r="K665" s="86"/>
      <c r="L665" s="86"/>
      <c r="M665" s="86"/>
      <c r="N665" s="86"/>
      <c r="O665" s="86"/>
      <c r="P665" s="86"/>
      <c r="Q665" s="86"/>
      <c r="R665" s="86"/>
      <c r="S665" s="86"/>
      <c r="T665" s="86"/>
      <c r="U665" s="86"/>
      <c r="V665" s="86"/>
      <c r="W665" s="86"/>
      <c r="X665" s="86"/>
      <c r="Y665" s="86"/>
    </row>
    <row r="666" ht="28.5" customHeight="1">
      <c r="A666" s="86"/>
      <c r="B666" s="86"/>
      <c r="C666" s="86"/>
      <c r="D666" s="86"/>
      <c r="E666" s="180"/>
      <c r="F666" s="86"/>
      <c r="G666" s="86"/>
      <c r="H666" s="86"/>
      <c r="I666" s="86"/>
      <c r="J666" s="86"/>
      <c r="K666" s="86"/>
      <c r="L666" s="86"/>
      <c r="M666" s="86"/>
      <c r="N666" s="86"/>
      <c r="O666" s="86"/>
      <c r="P666" s="86"/>
      <c r="Q666" s="86"/>
      <c r="R666" s="86"/>
      <c r="S666" s="86"/>
      <c r="T666" s="86"/>
      <c r="U666" s="86"/>
      <c r="V666" s="86"/>
      <c r="W666" s="86"/>
      <c r="X666" s="86"/>
      <c r="Y666" s="86"/>
    </row>
    <row r="667" ht="28.5" customHeight="1">
      <c r="A667" s="86"/>
      <c r="B667" s="86"/>
      <c r="C667" s="86"/>
      <c r="D667" s="86"/>
      <c r="E667" s="180"/>
      <c r="F667" s="86"/>
      <c r="G667" s="86"/>
      <c r="H667" s="86"/>
      <c r="I667" s="86"/>
      <c r="J667" s="86"/>
      <c r="K667" s="86"/>
      <c r="L667" s="86"/>
      <c r="M667" s="86"/>
      <c r="N667" s="86"/>
      <c r="O667" s="86"/>
      <c r="P667" s="86"/>
      <c r="Q667" s="86"/>
      <c r="R667" s="86"/>
      <c r="S667" s="86"/>
      <c r="T667" s="86"/>
      <c r="U667" s="86"/>
      <c r="V667" s="86"/>
      <c r="W667" s="86"/>
      <c r="X667" s="86"/>
      <c r="Y667" s="86"/>
    </row>
    <row r="668" ht="28.5" customHeight="1">
      <c r="A668" s="86"/>
      <c r="B668" s="86"/>
      <c r="C668" s="86"/>
      <c r="D668" s="86"/>
      <c r="E668" s="180"/>
      <c r="F668" s="86"/>
      <c r="G668" s="86"/>
      <c r="H668" s="86"/>
      <c r="I668" s="86"/>
      <c r="J668" s="86"/>
      <c r="K668" s="86"/>
      <c r="L668" s="86"/>
      <c r="M668" s="86"/>
      <c r="N668" s="86"/>
      <c r="O668" s="86"/>
      <c r="P668" s="86"/>
      <c r="Q668" s="86"/>
      <c r="R668" s="86"/>
      <c r="S668" s="86"/>
      <c r="T668" s="86"/>
      <c r="U668" s="86"/>
      <c r="V668" s="86"/>
      <c r="W668" s="86"/>
      <c r="X668" s="86"/>
      <c r="Y668" s="86"/>
    </row>
    <row r="669" ht="28.5" customHeight="1">
      <c r="A669" s="86"/>
      <c r="B669" s="86"/>
      <c r="C669" s="86"/>
      <c r="D669" s="86"/>
      <c r="E669" s="180"/>
      <c r="F669" s="86"/>
      <c r="G669" s="86"/>
      <c r="H669" s="86"/>
      <c r="I669" s="86"/>
      <c r="J669" s="86"/>
      <c r="K669" s="86"/>
      <c r="L669" s="86"/>
      <c r="M669" s="86"/>
      <c r="N669" s="86"/>
      <c r="O669" s="86"/>
      <c r="P669" s="86"/>
      <c r="Q669" s="86"/>
      <c r="R669" s="86"/>
      <c r="S669" s="86"/>
      <c r="T669" s="86"/>
      <c r="U669" s="86"/>
      <c r="V669" s="86"/>
      <c r="W669" s="86"/>
      <c r="X669" s="86"/>
      <c r="Y669" s="86"/>
    </row>
    <row r="670" ht="28.5" customHeight="1">
      <c r="A670" s="86"/>
      <c r="B670" s="86"/>
      <c r="C670" s="86"/>
      <c r="D670" s="86"/>
      <c r="E670" s="180"/>
      <c r="F670" s="86"/>
      <c r="G670" s="86"/>
      <c r="H670" s="86"/>
      <c r="I670" s="86"/>
      <c r="J670" s="86"/>
      <c r="K670" s="86"/>
      <c r="L670" s="86"/>
      <c r="M670" s="86"/>
      <c r="N670" s="86"/>
      <c r="O670" s="86"/>
      <c r="P670" s="86"/>
      <c r="Q670" s="86"/>
      <c r="R670" s="86"/>
      <c r="S670" s="86"/>
      <c r="T670" s="86"/>
      <c r="U670" s="86"/>
      <c r="V670" s="86"/>
      <c r="W670" s="86"/>
      <c r="X670" s="86"/>
      <c r="Y670" s="86"/>
    </row>
    <row r="671" ht="28.5" customHeight="1">
      <c r="A671" s="86"/>
      <c r="B671" s="86"/>
      <c r="C671" s="86"/>
      <c r="D671" s="86"/>
      <c r="E671" s="180"/>
      <c r="F671" s="86"/>
      <c r="G671" s="86"/>
      <c r="H671" s="86"/>
      <c r="I671" s="86"/>
      <c r="J671" s="86"/>
      <c r="K671" s="86"/>
      <c r="L671" s="86"/>
      <c r="M671" s="86"/>
      <c r="N671" s="86"/>
      <c r="O671" s="86"/>
      <c r="P671" s="86"/>
      <c r="Q671" s="86"/>
      <c r="R671" s="86"/>
      <c r="S671" s="86"/>
      <c r="T671" s="86"/>
      <c r="U671" s="86"/>
      <c r="V671" s="86"/>
      <c r="W671" s="86"/>
      <c r="X671" s="86"/>
      <c r="Y671" s="86"/>
    </row>
    <row r="672" ht="28.5" customHeight="1">
      <c r="A672" s="86"/>
      <c r="B672" s="86"/>
      <c r="C672" s="86"/>
      <c r="D672" s="86"/>
      <c r="E672" s="180"/>
      <c r="F672" s="86"/>
      <c r="G672" s="86"/>
      <c r="H672" s="86"/>
      <c r="I672" s="86"/>
      <c r="J672" s="86"/>
      <c r="K672" s="86"/>
      <c r="L672" s="86"/>
      <c r="M672" s="86"/>
      <c r="N672" s="86"/>
      <c r="O672" s="86"/>
      <c r="P672" s="86"/>
      <c r="Q672" s="86"/>
      <c r="R672" s="86"/>
      <c r="S672" s="86"/>
      <c r="T672" s="86"/>
      <c r="U672" s="86"/>
      <c r="V672" s="86"/>
      <c r="W672" s="86"/>
      <c r="X672" s="86"/>
      <c r="Y672" s="86"/>
    </row>
    <row r="673" ht="28.5" customHeight="1">
      <c r="A673" s="86"/>
      <c r="B673" s="86"/>
      <c r="C673" s="86"/>
      <c r="D673" s="86"/>
      <c r="E673" s="180"/>
      <c r="F673" s="86"/>
      <c r="G673" s="86"/>
      <c r="H673" s="86"/>
      <c r="I673" s="86"/>
      <c r="J673" s="86"/>
      <c r="K673" s="86"/>
      <c r="L673" s="86"/>
      <c r="M673" s="86"/>
      <c r="N673" s="86"/>
      <c r="O673" s="86"/>
      <c r="P673" s="86"/>
      <c r="Q673" s="86"/>
      <c r="R673" s="86"/>
      <c r="S673" s="86"/>
      <c r="T673" s="86"/>
      <c r="U673" s="86"/>
      <c r="V673" s="86"/>
      <c r="W673" s="86"/>
      <c r="X673" s="86"/>
      <c r="Y673" s="86"/>
    </row>
    <row r="674" ht="28.5" customHeight="1">
      <c r="A674" s="86"/>
      <c r="B674" s="86"/>
      <c r="C674" s="86"/>
      <c r="D674" s="86"/>
      <c r="E674" s="180"/>
      <c r="F674" s="86"/>
      <c r="G674" s="86"/>
      <c r="H674" s="86"/>
      <c r="I674" s="86"/>
      <c r="J674" s="86"/>
      <c r="K674" s="86"/>
      <c r="L674" s="86"/>
      <c r="M674" s="86"/>
      <c r="N674" s="86"/>
      <c r="O674" s="86"/>
      <c r="P674" s="86"/>
      <c r="Q674" s="86"/>
      <c r="R674" s="86"/>
      <c r="S674" s="86"/>
      <c r="T674" s="86"/>
      <c r="U674" s="86"/>
      <c r="V674" s="86"/>
      <c r="W674" s="86"/>
      <c r="X674" s="86"/>
      <c r="Y674" s="86"/>
    </row>
    <row r="675" ht="28.5" customHeight="1">
      <c r="A675" s="86"/>
      <c r="B675" s="86"/>
      <c r="C675" s="86"/>
      <c r="D675" s="86"/>
      <c r="E675" s="180"/>
      <c r="F675" s="86"/>
      <c r="G675" s="86"/>
      <c r="H675" s="86"/>
      <c r="I675" s="86"/>
      <c r="J675" s="86"/>
      <c r="K675" s="86"/>
      <c r="L675" s="86"/>
      <c r="M675" s="86"/>
      <c r="N675" s="86"/>
      <c r="O675" s="86"/>
      <c r="P675" s="86"/>
      <c r="Q675" s="86"/>
      <c r="R675" s="86"/>
      <c r="S675" s="86"/>
      <c r="T675" s="86"/>
      <c r="U675" s="86"/>
      <c r="V675" s="86"/>
      <c r="W675" s="86"/>
      <c r="X675" s="86"/>
      <c r="Y675" s="86"/>
    </row>
    <row r="676" ht="28.5" customHeight="1">
      <c r="A676" s="86"/>
      <c r="B676" s="86"/>
      <c r="C676" s="86"/>
      <c r="D676" s="86"/>
      <c r="E676" s="180"/>
      <c r="F676" s="86"/>
      <c r="G676" s="86"/>
      <c r="H676" s="86"/>
      <c r="I676" s="86"/>
      <c r="J676" s="86"/>
      <c r="K676" s="86"/>
      <c r="L676" s="86"/>
      <c r="M676" s="86"/>
      <c r="N676" s="86"/>
      <c r="O676" s="86"/>
      <c r="P676" s="86"/>
      <c r="Q676" s="86"/>
      <c r="R676" s="86"/>
      <c r="S676" s="86"/>
      <c r="T676" s="86"/>
      <c r="U676" s="86"/>
      <c r="V676" s="86"/>
      <c r="W676" s="86"/>
      <c r="X676" s="86"/>
      <c r="Y676" s="86"/>
    </row>
    <row r="677" ht="28.5" customHeight="1">
      <c r="A677" s="86"/>
      <c r="B677" s="86"/>
      <c r="C677" s="86"/>
      <c r="D677" s="86"/>
      <c r="E677" s="180"/>
      <c r="F677" s="86"/>
      <c r="G677" s="86"/>
      <c r="H677" s="86"/>
      <c r="I677" s="86"/>
      <c r="J677" s="86"/>
      <c r="K677" s="86"/>
      <c r="L677" s="86"/>
      <c r="M677" s="86"/>
      <c r="N677" s="86"/>
      <c r="O677" s="86"/>
      <c r="P677" s="86"/>
      <c r="Q677" s="86"/>
      <c r="R677" s="86"/>
      <c r="S677" s="86"/>
      <c r="T677" s="86"/>
      <c r="U677" s="86"/>
      <c r="V677" s="86"/>
      <c r="W677" s="86"/>
      <c r="X677" s="86"/>
      <c r="Y677" s="86"/>
    </row>
    <row r="678" ht="28.5" customHeight="1">
      <c r="A678" s="86"/>
      <c r="B678" s="86"/>
      <c r="C678" s="86"/>
      <c r="D678" s="86"/>
      <c r="E678" s="180"/>
      <c r="F678" s="86"/>
      <c r="G678" s="86"/>
      <c r="H678" s="86"/>
      <c r="I678" s="86"/>
      <c r="J678" s="86"/>
      <c r="K678" s="86"/>
      <c r="L678" s="86"/>
      <c r="M678" s="86"/>
      <c r="N678" s="86"/>
      <c r="O678" s="86"/>
      <c r="P678" s="86"/>
      <c r="Q678" s="86"/>
      <c r="R678" s="86"/>
      <c r="S678" s="86"/>
      <c r="T678" s="86"/>
      <c r="U678" s="86"/>
      <c r="V678" s="86"/>
      <c r="W678" s="86"/>
      <c r="X678" s="86"/>
      <c r="Y678" s="86"/>
    </row>
    <row r="679" ht="28.5" customHeight="1">
      <c r="A679" s="86"/>
      <c r="B679" s="86"/>
      <c r="C679" s="86"/>
      <c r="D679" s="86"/>
      <c r="E679" s="180"/>
      <c r="F679" s="86"/>
      <c r="G679" s="86"/>
      <c r="H679" s="86"/>
      <c r="I679" s="86"/>
      <c r="J679" s="86"/>
      <c r="K679" s="86"/>
      <c r="L679" s="86"/>
      <c r="M679" s="86"/>
      <c r="N679" s="86"/>
      <c r="O679" s="86"/>
      <c r="P679" s="86"/>
      <c r="Q679" s="86"/>
      <c r="R679" s="86"/>
      <c r="S679" s="86"/>
      <c r="T679" s="86"/>
      <c r="U679" s="86"/>
      <c r="V679" s="86"/>
      <c r="W679" s="86"/>
      <c r="X679" s="86"/>
      <c r="Y679" s="86"/>
    </row>
    <row r="680" ht="28.5" customHeight="1">
      <c r="A680" s="86"/>
      <c r="B680" s="86"/>
      <c r="C680" s="86"/>
      <c r="D680" s="86"/>
      <c r="E680" s="180"/>
      <c r="F680" s="86"/>
      <c r="G680" s="86"/>
      <c r="H680" s="86"/>
      <c r="I680" s="86"/>
      <c r="J680" s="86"/>
      <c r="K680" s="86"/>
      <c r="L680" s="86"/>
      <c r="M680" s="86"/>
      <c r="N680" s="86"/>
      <c r="O680" s="86"/>
      <c r="P680" s="86"/>
      <c r="Q680" s="86"/>
      <c r="R680" s="86"/>
      <c r="S680" s="86"/>
      <c r="T680" s="86"/>
      <c r="U680" s="86"/>
      <c r="V680" s="86"/>
      <c r="W680" s="86"/>
      <c r="X680" s="86"/>
      <c r="Y680" s="86"/>
    </row>
    <row r="681" ht="28.5" customHeight="1">
      <c r="A681" s="86"/>
      <c r="B681" s="86"/>
      <c r="C681" s="86"/>
      <c r="D681" s="86"/>
      <c r="E681" s="180"/>
      <c r="F681" s="86"/>
      <c r="G681" s="86"/>
      <c r="H681" s="86"/>
      <c r="I681" s="86"/>
      <c r="J681" s="86"/>
      <c r="K681" s="86"/>
      <c r="L681" s="86"/>
      <c r="M681" s="86"/>
      <c r="N681" s="86"/>
      <c r="O681" s="86"/>
      <c r="P681" s="86"/>
      <c r="Q681" s="86"/>
      <c r="R681" s="86"/>
      <c r="S681" s="86"/>
      <c r="T681" s="86"/>
      <c r="U681" s="86"/>
      <c r="V681" s="86"/>
      <c r="W681" s="86"/>
      <c r="X681" s="86"/>
      <c r="Y681" s="86"/>
    </row>
    <row r="682" ht="28.5" customHeight="1">
      <c r="A682" s="86"/>
      <c r="B682" s="86"/>
      <c r="C682" s="86"/>
      <c r="D682" s="86"/>
      <c r="E682" s="180"/>
      <c r="F682" s="86"/>
      <c r="G682" s="86"/>
      <c r="H682" s="86"/>
      <c r="I682" s="86"/>
      <c r="J682" s="86"/>
      <c r="K682" s="86"/>
      <c r="L682" s="86"/>
      <c r="M682" s="86"/>
      <c r="N682" s="86"/>
      <c r="O682" s="86"/>
      <c r="P682" s="86"/>
      <c r="Q682" s="86"/>
      <c r="R682" s="86"/>
      <c r="S682" s="86"/>
      <c r="T682" s="86"/>
      <c r="U682" s="86"/>
      <c r="V682" s="86"/>
      <c r="W682" s="86"/>
      <c r="X682" s="86"/>
      <c r="Y682" s="86"/>
    </row>
    <row r="683" ht="28.5" customHeight="1">
      <c r="A683" s="86"/>
      <c r="B683" s="86"/>
      <c r="C683" s="86"/>
      <c r="D683" s="86"/>
      <c r="E683" s="180"/>
      <c r="F683" s="86"/>
      <c r="G683" s="86"/>
      <c r="H683" s="86"/>
      <c r="I683" s="86"/>
      <c r="J683" s="86"/>
      <c r="K683" s="86"/>
      <c r="L683" s="86"/>
      <c r="M683" s="86"/>
      <c r="N683" s="86"/>
      <c r="O683" s="86"/>
      <c r="P683" s="86"/>
      <c r="Q683" s="86"/>
      <c r="R683" s="86"/>
      <c r="S683" s="86"/>
      <c r="T683" s="86"/>
      <c r="U683" s="86"/>
      <c r="V683" s="86"/>
      <c r="W683" s="86"/>
      <c r="X683" s="86"/>
      <c r="Y683" s="86"/>
    </row>
    <row r="684" ht="28.5" customHeight="1">
      <c r="A684" s="86"/>
      <c r="B684" s="86"/>
      <c r="C684" s="86"/>
      <c r="D684" s="86"/>
      <c r="E684" s="180"/>
      <c r="F684" s="86"/>
      <c r="G684" s="86"/>
      <c r="H684" s="86"/>
      <c r="I684" s="86"/>
      <c r="J684" s="86"/>
      <c r="K684" s="86"/>
      <c r="L684" s="86"/>
      <c r="M684" s="86"/>
      <c r="N684" s="86"/>
      <c r="O684" s="86"/>
      <c r="P684" s="86"/>
      <c r="Q684" s="86"/>
      <c r="R684" s="86"/>
      <c r="S684" s="86"/>
      <c r="T684" s="86"/>
      <c r="U684" s="86"/>
      <c r="V684" s="86"/>
      <c r="W684" s="86"/>
      <c r="X684" s="86"/>
      <c r="Y684" s="86"/>
    </row>
    <row r="685" ht="28.5" customHeight="1">
      <c r="A685" s="86"/>
      <c r="B685" s="86"/>
      <c r="C685" s="86"/>
      <c r="D685" s="86"/>
      <c r="E685" s="180"/>
      <c r="F685" s="86"/>
      <c r="G685" s="86"/>
      <c r="H685" s="86"/>
      <c r="I685" s="86"/>
      <c r="J685" s="86"/>
      <c r="K685" s="86"/>
      <c r="L685" s="86"/>
      <c r="M685" s="86"/>
      <c r="N685" s="86"/>
      <c r="O685" s="86"/>
      <c r="P685" s="86"/>
      <c r="Q685" s="86"/>
      <c r="R685" s="86"/>
      <c r="S685" s="86"/>
      <c r="T685" s="86"/>
      <c r="U685" s="86"/>
      <c r="V685" s="86"/>
      <c r="W685" s="86"/>
      <c r="X685" s="86"/>
      <c r="Y685" s="86"/>
    </row>
    <row r="686" ht="28.5" customHeight="1">
      <c r="A686" s="86"/>
      <c r="B686" s="86"/>
      <c r="C686" s="86"/>
      <c r="D686" s="86"/>
      <c r="E686" s="180"/>
      <c r="F686" s="86"/>
      <c r="G686" s="86"/>
      <c r="H686" s="86"/>
      <c r="I686" s="86"/>
      <c r="J686" s="86"/>
      <c r="K686" s="86"/>
      <c r="L686" s="86"/>
      <c r="M686" s="86"/>
      <c r="N686" s="86"/>
      <c r="O686" s="86"/>
      <c r="P686" s="86"/>
      <c r="Q686" s="86"/>
      <c r="R686" s="86"/>
      <c r="S686" s="86"/>
      <c r="T686" s="86"/>
      <c r="U686" s="86"/>
      <c r="V686" s="86"/>
      <c r="W686" s="86"/>
      <c r="X686" s="86"/>
      <c r="Y686" s="86"/>
    </row>
    <row r="687" ht="28.5" customHeight="1">
      <c r="A687" s="86"/>
      <c r="B687" s="86"/>
      <c r="C687" s="86"/>
      <c r="D687" s="86"/>
      <c r="E687" s="180"/>
      <c r="F687" s="86"/>
      <c r="G687" s="86"/>
      <c r="H687" s="86"/>
      <c r="I687" s="86"/>
      <c r="J687" s="86"/>
      <c r="K687" s="86"/>
      <c r="L687" s="86"/>
      <c r="M687" s="86"/>
      <c r="N687" s="86"/>
      <c r="O687" s="86"/>
      <c r="P687" s="86"/>
      <c r="Q687" s="86"/>
      <c r="R687" s="86"/>
      <c r="S687" s="86"/>
      <c r="T687" s="86"/>
      <c r="U687" s="86"/>
      <c r="V687" s="86"/>
      <c r="W687" s="86"/>
      <c r="X687" s="86"/>
      <c r="Y687" s="86"/>
    </row>
    <row r="688" ht="28.5" customHeight="1">
      <c r="A688" s="86"/>
      <c r="B688" s="86"/>
      <c r="C688" s="86"/>
      <c r="D688" s="86"/>
      <c r="E688" s="180"/>
      <c r="F688" s="86"/>
      <c r="G688" s="86"/>
      <c r="H688" s="86"/>
      <c r="I688" s="86"/>
      <c r="J688" s="86"/>
      <c r="K688" s="86"/>
      <c r="L688" s="86"/>
      <c r="M688" s="86"/>
      <c r="N688" s="86"/>
      <c r="O688" s="86"/>
      <c r="P688" s="86"/>
      <c r="Q688" s="86"/>
      <c r="R688" s="86"/>
      <c r="S688" s="86"/>
      <c r="T688" s="86"/>
      <c r="U688" s="86"/>
      <c r="V688" s="86"/>
      <c r="W688" s="86"/>
      <c r="X688" s="86"/>
      <c r="Y688" s="86"/>
    </row>
    <row r="689" ht="28.5" customHeight="1">
      <c r="A689" s="86"/>
      <c r="B689" s="86"/>
      <c r="C689" s="86"/>
      <c r="D689" s="86"/>
      <c r="E689" s="180"/>
      <c r="F689" s="86"/>
      <c r="G689" s="86"/>
      <c r="H689" s="86"/>
      <c r="I689" s="86"/>
      <c r="J689" s="86"/>
      <c r="K689" s="86"/>
      <c r="L689" s="86"/>
      <c r="M689" s="86"/>
      <c r="N689" s="86"/>
      <c r="O689" s="86"/>
      <c r="P689" s="86"/>
      <c r="Q689" s="86"/>
      <c r="R689" s="86"/>
      <c r="S689" s="86"/>
      <c r="T689" s="86"/>
      <c r="U689" s="86"/>
      <c r="V689" s="86"/>
      <c r="W689" s="86"/>
      <c r="X689" s="86"/>
      <c r="Y689" s="86"/>
    </row>
    <row r="690" ht="28.5" customHeight="1">
      <c r="A690" s="86"/>
      <c r="B690" s="86"/>
      <c r="C690" s="86"/>
      <c r="D690" s="86"/>
      <c r="E690" s="180"/>
      <c r="F690" s="86"/>
      <c r="G690" s="86"/>
      <c r="H690" s="86"/>
      <c r="I690" s="86"/>
      <c r="J690" s="86"/>
      <c r="K690" s="86"/>
      <c r="L690" s="86"/>
      <c r="M690" s="86"/>
      <c r="N690" s="86"/>
      <c r="O690" s="86"/>
      <c r="P690" s="86"/>
      <c r="Q690" s="86"/>
      <c r="R690" s="86"/>
      <c r="S690" s="86"/>
      <c r="T690" s="86"/>
      <c r="U690" s="86"/>
      <c r="V690" s="86"/>
      <c r="W690" s="86"/>
      <c r="X690" s="86"/>
      <c r="Y690" s="86"/>
    </row>
    <row r="691" ht="28.5" customHeight="1">
      <c r="A691" s="86"/>
      <c r="B691" s="86"/>
      <c r="C691" s="86"/>
      <c r="D691" s="86"/>
      <c r="E691" s="180"/>
      <c r="F691" s="86"/>
      <c r="G691" s="86"/>
      <c r="H691" s="86"/>
      <c r="I691" s="86"/>
      <c r="J691" s="86"/>
      <c r="K691" s="86"/>
      <c r="L691" s="86"/>
      <c r="M691" s="86"/>
      <c r="N691" s="86"/>
      <c r="O691" s="86"/>
      <c r="P691" s="86"/>
      <c r="Q691" s="86"/>
      <c r="R691" s="86"/>
      <c r="S691" s="86"/>
      <c r="T691" s="86"/>
      <c r="U691" s="86"/>
      <c r="V691" s="86"/>
      <c r="W691" s="86"/>
      <c r="X691" s="86"/>
      <c r="Y691" s="86"/>
    </row>
    <row r="692" ht="28.5" customHeight="1">
      <c r="A692" s="86"/>
      <c r="B692" s="86"/>
      <c r="C692" s="86"/>
      <c r="D692" s="86"/>
      <c r="E692" s="180"/>
      <c r="F692" s="86"/>
      <c r="G692" s="86"/>
      <c r="H692" s="86"/>
      <c r="I692" s="86"/>
      <c r="J692" s="86"/>
      <c r="K692" s="86"/>
      <c r="L692" s="86"/>
      <c r="M692" s="86"/>
      <c r="N692" s="86"/>
      <c r="O692" s="86"/>
      <c r="P692" s="86"/>
      <c r="Q692" s="86"/>
      <c r="R692" s="86"/>
      <c r="S692" s="86"/>
      <c r="T692" s="86"/>
      <c r="U692" s="86"/>
      <c r="V692" s="86"/>
      <c r="W692" s="86"/>
      <c r="X692" s="86"/>
      <c r="Y692" s="86"/>
    </row>
    <row r="693" ht="28.5" customHeight="1">
      <c r="A693" s="86"/>
      <c r="B693" s="86"/>
      <c r="C693" s="86"/>
      <c r="D693" s="86"/>
      <c r="E693" s="180"/>
      <c r="F693" s="86"/>
      <c r="G693" s="86"/>
      <c r="H693" s="86"/>
      <c r="I693" s="86"/>
      <c r="J693" s="86"/>
      <c r="K693" s="86"/>
      <c r="L693" s="86"/>
      <c r="M693" s="86"/>
      <c r="N693" s="86"/>
      <c r="O693" s="86"/>
      <c r="P693" s="86"/>
      <c r="Q693" s="86"/>
      <c r="R693" s="86"/>
      <c r="S693" s="86"/>
      <c r="T693" s="86"/>
      <c r="U693" s="86"/>
      <c r="V693" s="86"/>
      <c r="W693" s="86"/>
      <c r="X693" s="86"/>
      <c r="Y693" s="86"/>
    </row>
    <row r="694" ht="28.5" customHeight="1">
      <c r="A694" s="86"/>
      <c r="B694" s="86"/>
      <c r="C694" s="86"/>
      <c r="D694" s="86"/>
      <c r="E694" s="180"/>
      <c r="F694" s="86"/>
      <c r="G694" s="86"/>
      <c r="H694" s="86"/>
      <c r="I694" s="86"/>
      <c r="J694" s="86"/>
      <c r="K694" s="86"/>
      <c r="L694" s="86"/>
      <c r="M694" s="86"/>
      <c r="N694" s="86"/>
      <c r="O694" s="86"/>
      <c r="P694" s="86"/>
      <c r="Q694" s="86"/>
      <c r="R694" s="86"/>
      <c r="S694" s="86"/>
      <c r="T694" s="86"/>
      <c r="U694" s="86"/>
      <c r="V694" s="86"/>
      <c r="W694" s="86"/>
      <c r="X694" s="86"/>
      <c r="Y694" s="86"/>
    </row>
    <row r="695" ht="28.5" customHeight="1">
      <c r="A695" s="86"/>
      <c r="B695" s="86"/>
      <c r="C695" s="86"/>
      <c r="D695" s="86"/>
      <c r="E695" s="180"/>
      <c r="F695" s="86"/>
      <c r="G695" s="86"/>
      <c r="H695" s="86"/>
      <c r="I695" s="86"/>
      <c r="J695" s="86"/>
      <c r="K695" s="86"/>
      <c r="L695" s="86"/>
      <c r="M695" s="86"/>
      <c r="N695" s="86"/>
      <c r="O695" s="86"/>
      <c r="P695" s="86"/>
      <c r="Q695" s="86"/>
      <c r="R695" s="86"/>
      <c r="S695" s="86"/>
      <c r="T695" s="86"/>
      <c r="U695" s="86"/>
      <c r="V695" s="86"/>
      <c r="W695" s="86"/>
      <c r="X695" s="86"/>
      <c r="Y695" s="86"/>
    </row>
    <row r="696" ht="28.5" customHeight="1">
      <c r="A696" s="86"/>
      <c r="B696" s="86"/>
      <c r="C696" s="86"/>
      <c r="D696" s="86"/>
      <c r="E696" s="180"/>
      <c r="F696" s="86"/>
      <c r="G696" s="86"/>
      <c r="H696" s="86"/>
      <c r="I696" s="86"/>
      <c r="J696" s="86"/>
      <c r="K696" s="86"/>
      <c r="L696" s="86"/>
      <c r="M696" s="86"/>
      <c r="N696" s="86"/>
      <c r="O696" s="86"/>
      <c r="P696" s="86"/>
      <c r="Q696" s="86"/>
      <c r="R696" s="86"/>
      <c r="S696" s="86"/>
      <c r="T696" s="86"/>
      <c r="U696" s="86"/>
      <c r="V696" s="86"/>
      <c r="W696" s="86"/>
      <c r="X696" s="86"/>
      <c r="Y696" s="86"/>
    </row>
    <row r="697" ht="28.5" customHeight="1">
      <c r="A697" s="86"/>
      <c r="B697" s="86"/>
      <c r="C697" s="86"/>
      <c r="D697" s="86"/>
      <c r="E697" s="180"/>
      <c r="F697" s="86"/>
      <c r="G697" s="86"/>
      <c r="H697" s="86"/>
      <c r="I697" s="86"/>
      <c r="J697" s="86"/>
      <c r="K697" s="86"/>
      <c r="L697" s="86"/>
      <c r="M697" s="86"/>
      <c r="N697" s="86"/>
      <c r="O697" s="86"/>
      <c r="P697" s="86"/>
      <c r="Q697" s="86"/>
      <c r="R697" s="86"/>
      <c r="S697" s="86"/>
      <c r="T697" s="86"/>
      <c r="U697" s="86"/>
      <c r="V697" s="86"/>
      <c r="W697" s="86"/>
      <c r="X697" s="86"/>
      <c r="Y697" s="86"/>
    </row>
    <row r="698" ht="28.5" customHeight="1">
      <c r="A698" s="86"/>
      <c r="B698" s="86"/>
      <c r="C698" s="86"/>
      <c r="D698" s="86"/>
      <c r="E698" s="180"/>
      <c r="F698" s="86"/>
      <c r="G698" s="86"/>
      <c r="H698" s="86"/>
      <c r="I698" s="86"/>
      <c r="J698" s="86"/>
      <c r="K698" s="86"/>
      <c r="L698" s="86"/>
      <c r="M698" s="86"/>
      <c r="N698" s="86"/>
      <c r="O698" s="86"/>
      <c r="P698" s="86"/>
      <c r="Q698" s="86"/>
      <c r="R698" s="86"/>
      <c r="S698" s="86"/>
      <c r="T698" s="86"/>
      <c r="U698" s="86"/>
      <c r="V698" s="86"/>
      <c r="W698" s="86"/>
      <c r="X698" s="86"/>
      <c r="Y698" s="86"/>
    </row>
    <row r="699" ht="28.5" customHeight="1">
      <c r="A699" s="86"/>
      <c r="B699" s="86"/>
      <c r="C699" s="86"/>
      <c r="D699" s="86"/>
      <c r="E699" s="180"/>
      <c r="F699" s="86"/>
      <c r="G699" s="86"/>
      <c r="H699" s="86"/>
      <c r="I699" s="86"/>
      <c r="J699" s="86"/>
      <c r="K699" s="86"/>
      <c r="L699" s="86"/>
      <c r="M699" s="86"/>
      <c r="N699" s="86"/>
      <c r="O699" s="86"/>
      <c r="P699" s="86"/>
      <c r="Q699" s="86"/>
      <c r="R699" s="86"/>
      <c r="S699" s="86"/>
      <c r="T699" s="86"/>
      <c r="U699" s="86"/>
      <c r="V699" s="86"/>
      <c r="W699" s="86"/>
      <c r="X699" s="86"/>
      <c r="Y699" s="86"/>
    </row>
    <row r="700" ht="28.5" customHeight="1">
      <c r="A700" s="86"/>
      <c r="B700" s="86"/>
      <c r="C700" s="86"/>
      <c r="D700" s="86"/>
      <c r="E700" s="180"/>
      <c r="F700" s="86"/>
      <c r="G700" s="86"/>
      <c r="H700" s="86"/>
      <c r="I700" s="86"/>
      <c r="J700" s="86"/>
      <c r="K700" s="86"/>
      <c r="L700" s="86"/>
      <c r="M700" s="86"/>
      <c r="N700" s="86"/>
      <c r="O700" s="86"/>
      <c r="P700" s="86"/>
      <c r="Q700" s="86"/>
      <c r="R700" s="86"/>
      <c r="S700" s="86"/>
      <c r="T700" s="86"/>
      <c r="U700" s="86"/>
      <c r="V700" s="86"/>
      <c r="W700" s="86"/>
      <c r="X700" s="86"/>
      <c r="Y700" s="86"/>
    </row>
    <row r="701" ht="28.5" customHeight="1">
      <c r="A701" s="86"/>
      <c r="B701" s="86"/>
      <c r="C701" s="86"/>
      <c r="D701" s="86"/>
      <c r="E701" s="180"/>
      <c r="F701" s="86"/>
      <c r="G701" s="86"/>
      <c r="H701" s="86"/>
      <c r="I701" s="86"/>
      <c r="J701" s="86"/>
      <c r="K701" s="86"/>
      <c r="L701" s="86"/>
      <c r="M701" s="86"/>
      <c r="N701" s="86"/>
      <c r="O701" s="86"/>
      <c r="P701" s="86"/>
      <c r="Q701" s="86"/>
      <c r="R701" s="86"/>
      <c r="S701" s="86"/>
      <c r="T701" s="86"/>
      <c r="U701" s="86"/>
      <c r="V701" s="86"/>
      <c r="W701" s="86"/>
      <c r="X701" s="86"/>
      <c r="Y701" s="86"/>
    </row>
    <row r="702" ht="28.5" customHeight="1">
      <c r="A702" s="86"/>
      <c r="B702" s="86"/>
      <c r="C702" s="86"/>
      <c r="D702" s="86"/>
      <c r="E702" s="180"/>
      <c r="F702" s="86"/>
      <c r="G702" s="86"/>
      <c r="H702" s="86"/>
      <c r="I702" s="86"/>
      <c r="J702" s="86"/>
      <c r="K702" s="86"/>
      <c r="L702" s="86"/>
      <c r="M702" s="86"/>
      <c r="N702" s="86"/>
      <c r="O702" s="86"/>
      <c r="P702" s="86"/>
      <c r="Q702" s="86"/>
      <c r="R702" s="86"/>
      <c r="S702" s="86"/>
      <c r="T702" s="86"/>
      <c r="U702" s="86"/>
      <c r="V702" s="86"/>
      <c r="W702" s="86"/>
      <c r="X702" s="86"/>
      <c r="Y702" s="86"/>
    </row>
    <row r="703" ht="28.5" customHeight="1">
      <c r="A703" s="86"/>
      <c r="B703" s="86"/>
      <c r="C703" s="86"/>
      <c r="D703" s="86"/>
      <c r="E703" s="180"/>
      <c r="F703" s="86"/>
      <c r="G703" s="86"/>
      <c r="H703" s="86"/>
      <c r="I703" s="86"/>
      <c r="J703" s="86"/>
      <c r="K703" s="86"/>
      <c r="L703" s="86"/>
      <c r="M703" s="86"/>
      <c r="N703" s="86"/>
      <c r="O703" s="86"/>
      <c r="P703" s="86"/>
      <c r="Q703" s="86"/>
      <c r="R703" s="86"/>
      <c r="S703" s="86"/>
      <c r="T703" s="86"/>
      <c r="U703" s="86"/>
      <c r="V703" s="86"/>
      <c r="W703" s="86"/>
      <c r="X703" s="86"/>
      <c r="Y703" s="86"/>
    </row>
    <row r="704" ht="28.5" customHeight="1">
      <c r="A704" s="86"/>
      <c r="B704" s="86"/>
      <c r="C704" s="86"/>
      <c r="D704" s="86"/>
      <c r="E704" s="180"/>
      <c r="F704" s="86"/>
      <c r="G704" s="86"/>
      <c r="H704" s="86"/>
      <c r="I704" s="86"/>
      <c r="J704" s="86"/>
      <c r="K704" s="86"/>
      <c r="L704" s="86"/>
      <c r="M704" s="86"/>
      <c r="N704" s="86"/>
      <c r="O704" s="86"/>
      <c r="P704" s="86"/>
      <c r="Q704" s="86"/>
      <c r="R704" s="86"/>
      <c r="S704" s="86"/>
      <c r="T704" s="86"/>
      <c r="U704" s="86"/>
      <c r="V704" s="86"/>
      <c r="W704" s="86"/>
      <c r="X704" s="86"/>
      <c r="Y704" s="86"/>
    </row>
    <row r="705" ht="28.5" customHeight="1">
      <c r="A705" s="86"/>
      <c r="B705" s="86"/>
      <c r="C705" s="86"/>
      <c r="D705" s="86"/>
      <c r="E705" s="180"/>
      <c r="F705" s="86"/>
      <c r="G705" s="86"/>
      <c r="H705" s="86"/>
      <c r="I705" s="86"/>
      <c r="J705" s="86"/>
      <c r="K705" s="86"/>
      <c r="L705" s="86"/>
      <c r="M705" s="86"/>
      <c r="N705" s="86"/>
      <c r="O705" s="86"/>
      <c r="P705" s="86"/>
      <c r="Q705" s="86"/>
      <c r="R705" s="86"/>
      <c r="S705" s="86"/>
      <c r="T705" s="86"/>
      <c r="U705" s="86"/>
      <c r="V705" s="86"/>
      <c r="W705" s="86"/>
      <c r="X705" s="86"/>
      <c r="Y705" s="86"/>
    </row>
    <row r="706" ht="28.5" customHeight="1">
      <c r="A706" s="86"/>
      <c r="B706" s="86"/>
      <c r="C706" s="86"/>
      <c r="D706" s="86"/>
      <c r="E706" s="180"/>
      <c r="F706" s="86"/>
      <c r="G706" s="86"/>
      <c r="H706" s="86"/>
      <c r="I706" s="86"/>
      <c r="J706" s="86"/>
      <c r="K706" s="86"/>
      <c r="L706" s="86"/>
      <c r="M706" s="86"/>
      <c r="N706" s="86"/>
      <c r="O706" s="86"/>
      <c r="P706" s="86"/>
      <c r="Q706" s="86"/>
      <c r="R706" s="86"/>
      <c r="S706" s="86"/>
      <c r="T706" s="86"/>
      <c r="U706" s="86"/>
      <c r="V706" s="86"/>
      <c r="W706" s="86"/>
      <c r="X706" s="86"/>
      <c r="Y706" s="86"/>
    </row>
    <row r="707" ht="28.5" customHeight="1">
      <c r="A707" s="86"/>
      <c r="B707" s="86"/>
      <c r="C707" s="86"/>
      <c r="D707" s="86"/>
      <c r="E707" s="180"/>
      <c r="F707" s="86"/>
      <c r="G707" s="86"/>
      <c r="H707" s="86"/>
      <c r="I707" s="86"/>
      <c r="J707" s="86"/>
      <c r="K707" s="86"/>
      <c r="L707" s="86"/>
      <c r="M707" s="86"/>
      <c r="N707" s="86"/>
      <c r="O707" s="86"/>
      <c r="P707" s="86"/>
      <c r="Q707" s="86"/>
      <c r="R707" s="86"/>
      <c r="S707" s="86"/>
      <c r="T707" s="86"/>
      <c r="U707" s="86"/>
      <c r="V707" s="86"/>
      <c r="W707" s="86"/>
      <c r="X707" s="86"/>
      <c r="Y707" s="86"/>
    </row>
    <row r="708" ht="28.5" customHeight="1">
      <c r="A708" s="86"/>
      <c r="B708" s="86"/>
      <c r="C708" s="86"/>
      <c r="D708" s="86"/>
      <c r="E708" s="180"/>
      <c r="F708" s="86"/>
      <c r="G708" s="86"/>
      <c r="H708" s="86"/>
      <c r="I708" s="86"/>
      <c r="J708" s="86"/>
      <c r="K708" s="86"/>
      <c r="L708" s="86"/>
      <c r="M708" s="86"/>
      <c r="N708" s="86"/>
      <c r="O708" s="86"/>
      <c r="P708" s="86"/>
      <c r="Q708" s="86"/>
      <c r="R708" s="86"/>
      <c r="S708" s="86"/>
      <c r="T708" s="86"/>
      <c r="U708" s="86"/>
      <c r="V708" s="86"/>
      <c r="W708" s="86"/>
      <c r="X708" s="86"/>
      <c r="Y708" s="86"/>
    </row>
    <row r="709" ht="28.5" customHeight="1">
      <c r="A709" s="86"/>
      <c r="B709" s="86"/>
      <c r="C709" s="86"/>
      <c r="D709" s="86"/>
      <c r="E709" s="180"/>
      <c r="F709" s="86"/>
      <c r="G709" s="86"/>
      <c r="H709" s="86"/>
      <c r="I709" s="86"/>
      <c r="J709" s="86"/>
      <c r="K709" s="86"/>
      <c r="L709" s="86"/>
      <c r="M709" s="86"/>
      <c r="N709" s="86"/>
      <c r="O709" s="86"/>
      <c r="P709" s="86"/>
      <c r="Q709" s="86"/>
      <c r="R709" s="86"/>
      <c r="S709" s="86"/>
      <c r="T709" s="86"/>
      <c r="U709" s="86"/>
      <c r="V709" s="86"/>
      <c r="W709" s="86"/>
      <c r="X709" s="86"/>
      <c r="Y709" s="86"/>
    </row>
    <row r="710" ht="28.5" customHeight="1">
      <c r="A710" s="86"/>
      <c r="B710" s="86"/>
      <c r="C710" s="86"/>
      <c r="D710" s="86"/>
      <c r="E710" s="180"/>
      <c r="F710" s="86"/>
      <c r="G710" s="86"/>
      <c r="H710" s="86"/>
      <c r="I710" s="86"/>
      <c r="J710" s="86"/>
      <c r="K710" s="86"/>
      <c r="L710" s="86"/>
      <c r="M710" s="86"/>
      <c r="N710" s="86"/>
      <c r="O710" s="86"/>
      <c r="P710" s="86"/>
      <c r="Q710" s="86"/>
      <c r="R710" s="86"/>
      <c r="S710" s="86"/>
      <c r="T710" s="86"/>
      <c r="U710" s="86"/>
      <c r="V710" s="86"/>
      <c r="W710" s="86"/>
      <c r="X710" s="86"/>
      <c r="Y710" s="86"/>
    </row>
    <row r="711" ht="28.5" customHeight="1">
      <c r="A711" s="86"/>
      <c r="B711" s="86"/>
      <c r="C711" s="86"/>
      <c r="D711" s="86"/>
      <c r="E711" s="180"/>
      <c r="F711" s="86"/>
      <c r="G711" s="86"/>
      <c r="H711" s="86"/>
      <c r="I711" s="86"/>
      <c r="J711" s="86"/>
      <c r="K711" s="86"/>
      <c r="L711" s="86"/>
      <c r="M711" s="86"/>
      <c r="N711" s="86"/>
      <c r="O711" s="86"/>
      <c r="P711" s="86"/>
      <c r="Q711" s="86"/>
      <c r="R711" s="86"/>
      <c r="S711" s="86"/>
      <c r="T711" s="86"/>
      <c r="U711" s="86"/>
      <c r="V711" s="86"/>
      <c r="W711" s="86"/>
      <c r="X711" s="86"/>
      <c r="Y711" s="86"/>
    </row>
    <row r="712" ht="28.5" customHeight="1">
      <c r="A712" s="86"/>
      <c r="B712" s="86"/>
      <c r="C712" s="86"/>
      <c r="D712" s="86"/>
      <c r="E712" s="180"/>
      <c r="F712" s="86"/>
      <c r="G712" s="86"/>
      <c r="H712" s="86"/>
      <c r="I712" s="86"/>
      <c r="J712" s="86"/>
      <c r="K712" s="86"/>
      <c r="L712" s="86"/>
      <c r="M712" s="86"/>
      <c r="N712" s="86"/>
      <c r="O712" s="86"/>
      <c r="P712" s="86"/>
      <c r="Q712" s="86"/>
      <c r="R712" s="86"/>
      <c r="S712" s="86"/>
      <c r="T712" s="86"/>
      <c r="U712" s="86"/>
      <c r="V712" s="86"/>
      <c r="W712" s="86"/>
      <c r="X712" s="86"/>
      <c r="Y712" s="86"/>
    </row>
    <row r="713" ht="28.5" customHeight="1">
      <c r="A713" s="86"/>
      <c r="B713" s="86"/>
      <c r="C713" s="86"/>
      <c r="D713" s="86"/>
      <c r="E713" s="180"/>
      <c r="F713" s="86"/>
      <c r="G713" s="86"/>
      <c r="H713" s="86"/>
      <c r="I713" s="86"/>
      <c r="J713" s="86"/>
      <c r="K713" s="86"/>
      <c r="L713" s="86"/>
      <c r="M713" s="86"/>
      <c r="N713" s="86"/>
      <c r="O713" s="86"/>
      <c r="P713" s="86"/>
      <c r="Q713" s="86"/>
      <c r="R713" s="86"/>
      <c r="S713" s="86"/>
      <c r="T713" s="86"/>
      <c r="U713" s="86"/>
      <c r="V713" s="86"/>
      <c r="W713" s="86"/>
      <c r="X713" s="86"/>
      <c r="Y713" s="86"/>
    </row>
    <row r="714" ht="28.5" customHeight="1">
      <c r="A714" s="86"/>
      <c r="B714" s="86"/>
      <c r="C714" s="86"/>
      <c r="D714" s="86"/>
      <c r="E714" s="180"/>
      <c r="F714" s="86"/>
      <c r="G714" s="86"/>
      <c r="H714" s="86"/>
      <c r="I714" s="86"/>
      <c r="J714" s="86"/>
      <c r="K714" s="86"/>
      <c r="L714" s="86"/>
      <c r="M714" s="86"/>
      <c r="N714" s="86"/>
      <c r="O714" s="86"/>
      <c r="P714" s="86"/>
      <c r="Q714" s="86"/>
      <c r="R714" s="86"/>
      <c r="S714" s="86"/>
      <c r="T714" s="86"/>
      <c r="U714" s="86"/>
      <c r="V714" s="86"/>
      <c r="W714" s="86"/>
      <c r="X714" s="86"/>
      <c r="Y714" s="86"/>
    </row>
    <row r="715" ht="28.5" customHeight="1">
      <c r="A715" s="86"/>
      <c r="B715" s="86"/>
      <c r="C715" s="86"/>
      <c r="D715" s="86"/>
      <c r="E715" s="180"/>
      <c r="F715" s="86"/>
      <c r="G715" s="86"/>
      <c r="H715" s="86"/>
      <c r="I715" s="86"/>
      <c r="J715" s="86"/>
      <c r="K715" s="86"/>
      <c r="L715" s="86"/>
      <c r="M715" s="86"/>
      <c r="N715" s="86"/>
      <c r="O715" s="86"/>
      <c r="P715" s="86"/>
      <c r="Q715" s="86"/>
      <c r="R715" s="86"/>
      <c r="S715" s="86"/>
      <c r="T715" s="86"/>
      <c r="U715" s="86"/>
      <c r="V715" s="86"/>
      <c r="W715" s="86"/>
      <c r="X715" s="86"/>
      <c r="Y715" s="86"/>
    </row>
    <row r="716" ht="28.5" customHeight="1">
      <c r="A716" s="86"/>
      <c r="B716" s="86"/>
      <c r="C716" s="86"/>
      <c r="D716" s="86"/>
      <c r="E716" s="180"/>
      <c r="F716" s="86"/>
      <c r="G716" s="86"/>
      <c r="H716" s="86"/>
      <c r="I716" s="86"/>
      <c r="J716" s="86"/>
      <c r="K716" s="86"/>
      <c r="L716" s="86"/>
      <c r="M716" s="86"/>
      <c r="N716" s="86"/>
      <c r="O716" s="86"/>
      <c r="P716" s="86"/>
      <c r="Q716" s="86"/>
      <c r="R716" s="86"/>
      <c r="S716" s="86"/>
      <c r="T716" s="86"/>
      <c r="U716" s="86"/>
      <c r="V716" s="86"/>
      <c r="W716" s="86"/>
      <c r="X716" s="86"/>
      <c r="Y716" s="86"/>
    </row>
    <row r="717" ht="28.5" customHeight="1">
      <c r="A717" s="86"/>
      <c r="B717" s="86"/>
      <c r="C717" s="86"/>
      <c r="D717" s="86"/>
      <c r="E717" s="180"/>
      <c r="F717" s="86"/>
      <c r="G717" s="86"/>
      <c r="H717" s="86"/>
      <c r="I717" s="86"/>
      <c r="J717" s="86"/>
      <c r="K717" s="86"/>
      <c r="L717" s="86"/>
      <c r="M717" s="86"/>
      <c r="N717" s="86"/>
      <c r="O717" s="86"/>
      <c r="P717" s="86"/>
      <c r="Q717" s="86"/>
      <c r="R717" s="86"/>
      <c r="S717" s="86"/>
      <c r="T717" s="86"/>
      <c r="U717" s="86"/>
      <c r="V717" s="86"/>
      <c r="W717" s="86"/>
      <c r="X717" s="86"/>
      <c r="Y717" s="86"/>
    </row>
    <row r="718" ht="28.5" customHeight="1">
      <c r="A718" s="86"/>
      <c r="B718" s="86"/>
      <c r="C718" s="86"/>
      <c r="D718" s="86"/>
      <c r="E718" s="180"/>
      <c r="F718" s="86"/>
      <c r="G718" s="86"/>
      <c r="H718" s="86"/>
      <c r="I718" s="86"/>
      <c r="J718" s="86"/>
      <c r="K718" s="86"/>
      <c r="L718" s="86"/>
      <c r="M718" s="86"/>
      <c r="N718" s="86"/>
      <c r="O718" s="86"/>
      <c r="P718" s="86"/>
      <c r="Q718" s="86"/>
      <c r="R718" s="86"/>
      <c r="S718" s="86"/>
      <c r="T718" s="86"/>
      <c r="U718" s="86"/>
      <c r="V718" s="86"/>
      <c r="W718" s="86"/>
      <c r="X718" s="86"/>
      <c r="Y718" s="86"/>
    </row>
    <row r="719" ht="28.5" customHeight="1">
      <c r="A719" s="86"/>
      <c r="B719" s="86"/>
      <c r="C719" s="86"/>
      <c r="D719" s="86"/>
      <c r="E719" s="180"/>
      <c r="F719" s="86"/>
      <c r="G719" s="86"/>
      <c r="H719" s="86"/>
      <c r="I719" s="86"/>
      <c r="J719" s="86"/>
      <c r="K719" s="86"/>
      <c r="L719" s="86"/>
      <c r="M719" s="86"/>
      <c r="N719" s="86"/>
      <c r="O719" s="86"/>
      <c r="P719" s="86"/>
      <c r="Q719" s="86"/>
      <c r="R719" s="86"/>
      <c r="S719" s="86"/>
      <c r="T719" s="86"/>
      <c r="U719" s="86"/>
      <c r="V719" s="86"/>
      <c r="W719" s="86"/>
      <c r="X719" s="86"/>
      <c r="Y719" s="86"/>
    </row>
    <row r="720" ht="28.5" customHeight="1">
      <c r="A720" s="86"/>
      <c r="B720" s="86"/>
      <c r="C720" s="86"/>
      <c r="D720" s="86"/>
      <c r="E720" s="180"/>
      <c r="F720" s="86"/>
      <c r="G720" s="86"/>
      <c r="H720" s="86"/>
      <c r="I720" s="86"/>
      <c r="J720" s="86"/>
      <c r="K720" s="86"/>
      <c r="L720" s="86"/>
      <c r="M720" s="86"/>
      <c r="N720" s="86"/>
      <c r="O720" s="86"/>
      <c r="P720" s="86"/>
      <c r="Q720" s="86"/>
      <c r="R720" s="86"/>
      <c r="S720" s="86"/>
      <c r="T720" s="86"/>
      <c r="U720" s="86"/>
      <c r="V720" s="86"/>
      <c r="W720" s="86"/>
      <c r="X720" s="86"/>
      <c r="Y720" s="86"/>
    </row>
    <row r="721" ht="28.5" customHeight="1">
      <c r="A721" s="86"/>
      <c r="B721" s="86"/>
      <c r="C721" s="86"/>
      <c r="D721" s="86"/>
      <c r="E721" s="180"/>
      <c r="F721" s="86"/>
      <c r="G721" s="86"/>
      <c r="H721" s="86"/>
      <c r="I721" s="86"/>
      <c r="J721" s="86"/>
      <c r="K721" s="86"/>
      <c r="L721" s="86"/>
      <c r="M721" s="86"/>
      <c r="N721" s="86"/>
      <c r="O721" s="86"/>
      <c r="P721" s="86"/>
      <c r="Q721" s="86"/>
      <c r="R721" s="86"/>
      <c r="S721" s="86"/>
      <c r="T721" s="86"/>
      <c r="U721" s="86"/>
      <c r="V721" s="86"/>
      <c r="W721" s="86"/>
      <c r="X721" s="86"/>
      <c r="Y721" s="86"/>
    </row>
    <row r="722" ht="28.5" customHeight="1">
      <c r="A722" s="86"/>
      <c r="B722" s="86"/>
      <c r="C722" s="86"/>
      <c r="D722" s="86"/>
      <c r="E722" s="180"/>
      <c r="F722" s="86"/>
      <c r="G722" s="86"/>
      <c r="H722" s="86"/>
      <c r="I722" s="86"/>
      <c r="J722" s="86"/>
      <c r="K722" s="86"/>
      <c r="L722" s="86"/>
      <c r="M722" s="86"/>
      <c r="N722" s="86"/>
      <c r="O722" s="86"/>
      <c r="P722" s="86"/>
      <c r="Q722" s="86"/>
      <c r="R722" s="86"/>
      <c r="S722" s="86"/>
      <c r="T722" s="86"/>
      <c r="U722" s="86"/>
      <c r="V722" s="86"/>
      <c r="W722" s="86"/>
      <c r="X722" s="86"/>
      <c r="Y722" s="86"/>
    </row>
    <row r="723" ht="28.5" customHeight="1">
      <c r="A723" s="86"/>
      <c r="B723" s="86"/>
      <c r="C723" s="86"/>
      <c r="D723" s="86"/>
      <c r="E723" s="180"/>
      <c r="F723" s="86"/>
      <c r="G723" s="86"/>
      <c r="H723" s="86"/>
      <c r="I723" s="86"/>
      <c r="J723" s="86"/>
      <c r="K723" s="86"/>
      <c r="L723" s="86"/>
      <c r="M723" s="86"/>
      <c r="N723" s="86"/>
      <c r="O723" s="86"/>
      <c r="P723" s="86"/>
      <c r="Q723" s="86"/>
      <c r="R723" s="86"/>
      <c r="S723" s="86"/>
      <c r="T723" s="86"/>
      <c r="U723" s="86"/>
      <c r="V723" s="86"/>
      <c r="W723" s="86"/>
      <c r="X723" s="86"/>
      <c r="Y723" s="86"/>
    </row>
    <row r="724" ht="28.5" customHeight="1">
      <c r="A724" s="86"/>
      <c r="B724" s="86"/>
      <c r="C724" s="86"/>
      <c r="D724" s="86"/>
      <c r="E724" s="180"/>
      <c r="F724" s="86"/>
      <c r="G724" s="86"/>
      <c r="H724" s="86"/>
      <c r="I724" s="86"/>
      <c r="J724" s="86"/>
      <c r="K724" s="86"/>
      <c r="L724" s="86"/>
      <c r="M724" s="86"/>
      <c r="N724" s="86"/>
      <c r="O724" s="86"/>
      <c r="P724" s="86"/>
      <c r="Q724" s="86"/>
      <c r="R724" s="86"/>
      <c r="S724" s="86"/>
      <c r="T724" s="86"/>
      <c r="U724" s="86"/>
      <c r="V724" s="86"/>
      <c r="W724" s="86"/>
      <c r="X724" s="86"/>
      <c r="Y724" s="86"/>
    </row>
    <row r="725" ht="28.5" customHeight="1">
      <c r="A725" s="86"/>
      <c r="B725" s="86"/>
      <c r="C725" s="86"/>
      <c r="D725" s="86"/>
      <c r="E725" s="180"/>
      <c r="F725" s="86"/>
      <c r="G725" s="86"/>
      <c r="H725" s="86"/>
      <c r="I725" s="86"/>
      <c r="J725" s="86"/>
      <c r="K725" s="86"/>
      <c r="L725" s="86"/>
      <c r="M725" s="86"/>
      <c r="N725" s="86"/>
      <c r="O725" s="86"/>
      <c r="P725" s="86"/>
      <c r="Q725" s="86"/>
      <c r="R725" s="86"/>
      <c r="S725" s="86"/>
      <c r="T725" s="86"/>
      <c r="U725" s="86"/>
      <c r="V725" s="86"/>
      <c r="W725" s="86"/>
      <c r="X725" s="86"/>
      <c r="Y725" s="86"/>
    </row>
    <row r="726" ht="28.5" customHeight="1">
      <c r="A726" s="86"/>
      <c r="B726" s="86"/>
      <c r="C726" s="86"/>
      <c r="D726" s="86"/>
      <c r="E726" s="180"/>
      <c r="F726" s="86"/>
      <c r="G726" s="86"/>
      <c r="H726" s="86"/>
      <c r="I726" s="86"/>
      <c r="J726" s="86"/>
      <c r="K726" s="86"/>
      <c r="L726" s="86"/>
      <c r="M726" s="86"/>
      <c r="N726" s="86"/>
      <c r="O726" s="86"/>
      <c r="P726" s="86"/>
      <c r="Q726" s="86"/>
      <c r="R726" s="86"/>
      <c r="S726" s="86"/>
      <c r="T726" s="86"/>
      <c r="U726" s="86"/>
      <c r="V726" s="86"/>
      <c r="W726" s="86"/>
      <c r="X726" s="86"/>
      <c r="Y726" s="86"/>
    </row>
    <row r="727" ht="28.5" customHeight="1">
      <c r="A727" s="86"/>
      <c r="B727" s="86"/>
      <c r="C727" s="86"/>
      <c r="D727" s="86"/>
      <c r="E727" s="180"/>
      <c r="F727" s="86"/>
      <c r="G727" s="86"/>
      <c r="H727" s="86"/>
      <c r="I727" s="86"/>
      <c r="J727" s="86"/>
      <c r="K727" s="86"/>
      <c r="L727" s="86"/>
      <c r="M727" s="86"/>
      <c r="N727" s="86"/>
      <c r="O727" s="86"/>
      <c r="P727" s="86"/>
      <c r="Q727" s="86"/>
      <c r="R727" s="86"/>
      <c r="S727" s="86"/>
      <c r="T727" s="86"/>
      <c r="U727" s="86"/>
      <c r="V727" s="86"/>
      <c r="W727" s="86"/>
      <c r="X727" s="86"/>
      <c r="Y727" s="86"/>
    </row>
    <row r="728" ht="28.5" customHeight="1">
      <c r="A728" s="86"/>
      <c r="B728" s="86"/>
      <c r="C728" s="86"/>
      <c r="D728" s="86"/>
      <c r="E728" s="180"/>
      <c r="F728" s="86"/>
      <c r="G728" s="86"/>
      <c r="H728" s="86"/>
      <c r="I728" s="86"/>
      <c r="J728" s="86"/>
      <c r="K728" s="86"/>
      <c r="L728" s="86"/>
      <c r="M728" s="86"/>
      <c r="N728" s="86"/>
      <c r="O728" s="86"/>
      <c r="P728" s="86"/>
      <c r="Q728" s="86"/>
      <c r="R728" s="86"/>
      <c r="S728" s="86"/>
      <c r="T728" s="86"/>
      <c r="U728" s="86"/>
      <c r="V728" s="86"/>
      <c r="W728" s="86"/>
      <c r="X728" s="86"/>
      <c r="Y728" s="86"/>
    </row>
    <row r="729" ht="28.5" customHeight="1">
      <c r="A729" s="86"/>
      <c r="B729" s="86"/>
      <c r="C729" s="86"/>
      <c r="D729" s="86"/>
      <c r="E729" s="180"/>
      <c r="F729" s="86"/>
      <c r="G729" s="86"/>
      <c r="H729" s="86"/>
      <c r="I729" s="86"/>
      <c r="J729" s="86"/>
      <c r="K729" s="86"/>
      <c r="L729" s="86"/>
      <c r="M729" s="86"/>
      <c r="N729" s="86"/>
      <c r="O729" s="86"/>
      <c r="P729" s="86"/>
      <c r="Q729" s="86"/>
      <c r="R729" s="86"/>
      <c r="S729" s="86"/>
      <c r="T729" s="86"/>
      <c r="U729" s="86"/>
      <c r="V729" s="86"/>
      <c r="W729" s="86"/>
      <c r="X729" s="86"/>
      <c r="Y729" s="86"/>
    </row>
    <row r="730" ht="28.5" customHeight="1">
      <c r="A730" s="86"/>
      <c r="B730" s="86"/>
      <c r="C730" s="86"/>
      <c r="D730" s="86"/>
      <c r="E730" s="180"/>
      <c r="F730" s="86"/>
      <c r="G730" s="86"/>
      <c r="H730" s="86"/>
      <c r="I730" s="86"/>
      <c r="J730" s="86"/>
      <c r="K730" s="86"/>
      <c r="L730" s="86"/>
      <c r="M730" s="86"/>
      <c r="N730" s="86"/>
      <c r="O730" s="86"/>
      <c r="P730" s="86"/>
      <c r="Q730" s="86"/>
      <c r="R730" s="86"/>
      <c r="S730" s="86"/>
      <c r="T730" s="86"/>
      <c r="U730" s="86"/>
      <c r="V730" s="86"/>
      <c r="W730" s="86"/>
      <c r="X730" s="86"/>
      <c r="Y730" s="86"/>
    </row>
    <row r="731" ht="28.5" customHeight="1">
      <c r="A731" s="86"/>
      <c r="B731" s="86"/>
      <c r="C731" s="86"/>
      <c r="D731" s="86"/>
      <c r="E731" s="180"/>
      <c r="F731" s="86"/>
      <c r="G731" s="86"/>
      <c r="H731" s="86"/>
      <c r="I731" s="86"/>
      <c r="J731" s="86"/>
      <c r="K731" s="86"/>
      <c r="L731" s="86"/>
      <c r="M731" s="86"/>
      <c r="N731" s="86"/>
      <c r="O731" s="86"/>
      <c r="P731" s="86"/>
      <c r="Q731" s="86"/>
      <c r="R731" s="86"/>
      <c r="S731" s="86"/>
      <c r="T731" s="86"/>
      <c r="U731" s="86"/>
      <c r="V731" s="86"/>
      <c r="W731" s="86"/>
      <c r="X731" s="86"/>
      <c r="Y731" s="86"/>
    </row>
    <row r="732" ht="28.5" customHeight="1">
      <c r="A732" s="86"/>
      <c r="B732" s="86"/>
      <c r="C732" s="86"/>
      <c r="D732" s="86"/>
      <c r="E732" s="180"/>
      <c r="F732" s="86"/>
      <c r="G732" s="86"/>
      <c r="H732" s="86"/>
      <c r="I732" s="86"/>
      <c r="J732" s="86"/>
      <c r="K732" s="86"/>
      <c r="L732" s="86"/>
      <c r="M732" s="86"/>
      <c r="N732" s="86"/>
      <c r="O732" s="86"/>
      <c r="P732" s="86"/>
      <c r="Q732" s="86"/>
      <c r="R732" s="86"/>
      <c r="S732" s="86"/>
      <c r="T732" s="86"/>
      <c r="U732" s="86"/>
      <c r="V732" s="86"/>
      <c r="W732" s="86"/>
      <c r="X732" s="86"/>
      <c r="Y732" s="86"/>
    </row>
    <row r="733" ht="28.5" customHeight="1">
      <c r="A733" s="86"/>
      <c r="B733" s="86"/>
      <c r="C733" s="86"/>
      <c r="D733" s="86"/>
      <c r="E733" s="180"/>
      <c r="F733" s="86"/>
      <c r="G733" s="86"/>
      <c r="H733" s="86"/>
      <c r="I733" s="86"/>
      <c r="J733" s="86"/>
      <c r="K733" s="86"/>
      <c r="L733" s="86"/>
      <c r="M733" s="86"/>
      <c r="N733" s="86"/>
      <c r="O733" s="86"/>
      <c r="P733" s="86"/>
      <c r="Q733" s="86"/>
      <c r="R733" s="86"/>
      <c r="S733" s="86"/>
      <c r="T733" s="86"/>
      <c r="U733" s="86"/>
      <c r="V733" s="86"/>
      <c r="W733" s="86"/>
      <c r="X733" s="86"/>
      <c r="Y733" s="86"/>
    </row>
    <row r="734" ht="28.5" customHeight="1">
      <c r="A734" s="86"/>
      <c r="B734" s="86"/>
      <c r="C734" s="86"/>
      <c r="D734" s="86"/>
      <c r="E734" s="180"/>
      <c r="F734" s="86"/>
      <c r="G734" s="86"/>
      <c r="H734" s="86"/>
      <c r="I734" s="86"/>
      <c r="J734" s="86"/>
      <c r="K734" s="86"/>
      <c r="L734" s="86"/>
      <c r="M734" s="86"/>
      <c r="N734" s="86"/>
      <c r="O734" s="86"/>
      <c r="P734" s="86"/>
      <c r="Q734" s="86"/>
      <c r="R734" s="86"/>
      <c r="S734" s="86"/>
      <c r="T734" s="86"/>
      <c r="U734" s="86"/>
      <c r="V734" s="86"/>
      <c r="W734" s="86"/>
      <c r="X734" s="86"/>
      <c r="Y734" s="86"/>
    </row>
    <row r="735" ht="28.5" customHeight="1">
      <c r="A735" s="86"/>
      <c r="B735" s="86"/>
      <c r="C735" s="86"/>
      <c r="D735" s="86"/>
      <c r="E735" s="180"/>
      <c r="F735" s="86"/>
      <c r="G735" s="86"/>
      <c r="H735" s="86"/>
      <c r="I735" s="86"/>
      <c r="J735" s="86"/>
      <c r="K735" s="86"/>
      <c r="L735" s="86"/>
      <c r="M735" s="86"/>
      <c r="N735" s="86"/>
      <c r="O735" s="86"/>
      <c r="P735" s="86"/>
      <c r="Q735" s="86"/>
      <c r="R735" s="86"/>
      <c r="S735" s="86"/>
      <c r="T735" s="86"/>
      <c r="U735" s="86"/>
      <c r="V735" s="86"/>
      <c r="W735" s="86"/>
      <c r="X735" s="86"/>
      <c r="Y735" s="86"/>
    </row>
    <row r="736" ht="28.5" customHeight="1">
      <c r="A736" s="86"/>
      <c r="B736" s="86"/>
      <c r="C736" s="86"/>
      <c r="D736" s="86"/>
      <c r="E736" s="180"/>
      <c r="F736" s="86"/>
      <c r="G736" s="86"/>
      <c r="H736" s="86"/>
      <c r="I736" s="86"/>
      <c r="J736" s="86"/>
      <c r="K736" s="86"/>
      <c r="L736" s="86"/>
      <c r="M736" s="86"/>
      <c r="N736" s="86"/>
      <c r="O736" s="86"/>
      <c r="P736" s="86"/>
      <c r="Q736" s="86"/>
      <c r="R736" s="86"/>
      <c r="S736" s="86"/>
      <c r="T736" s="86"/>
      <c r="U736" s="86"/>
      <c r="V736" s="86"/>
      <c r="W736" s="86"/>
      <c r="X736" s="86"/>
      <c r="Y736" s="86"/>
    </row>
    <row r="737" ht="28.5" customHeight="1">
      <c r="A737" s="86"/>
      <c r="B737" s="86"/>
      <c r="C737" s="86"/>
      <c r="D737" s="86"/>
      <c r="E737" s="180"/>
      <c r="F737" s="86"/>
      <c r="G737" s="86"/>
      <c r="H737" s="86"/>
      <c r="I737" s="86"/>
      <c r="J737" s="86"/>
      <c r="K737" s="86"/>
      <c r="L737" s="86"/>
      <c r="M737" s="86"/>
      <c r="N737" s="86"/>
      <c r="O737" s="86"/>
      <c r="P737" s="86"/>
      <c r="Q737" s="86"/>
      <c r="R737" s="86"/>
      <c r="S737" s="86"/>
      <c r="T737" s="86"/>
      <c r="U737" s="86"/>
      <c r="V737" s="86"/>
      <c r="W737" s="86"/>
      <c r="X737" s="86"/>
      <c r="Y737" s="86"/>
    </row>
    <row r="738" ht="28.5" customHeight="1">
      <c r="A738" s="86"/>
      <c r="B738" s="86"/>
      <c r="C738" s="86"/>
      <c r="D738" s="86"/>
      <c r="E738" s="180"/>
      <c r="F738" s="86"/>
      <c r="G738" s="86"/>
      <c r="H738" s="86"/>
      <c r="I738" s="86"/>
      <c r="J738" s="86"/>
      <c r="K738" s="86"/>
      <c r="L738" s="86"/>
      <c r="M738" s="86"/>
      <c r="N738" s="86"/>
      <c r="O738" s="86"/>
      <c r="P738" s="86"/>
      <c r="Q738" s="86"/>
      <c r="R738" s="86"/>
      <c r="S738" s="86"/>
      <c r="T738" s="86"/>
      <c r="U738" s="86"/>
      <c r="V738" s="86"/>
      <c r="W738" s="86"/>
      <c r="X738" s="86"/>
      <c r="Y738" s="86"/>
    </row>
    <row r="739" ht="28.5" customHeight="1">
      <c r="A739" s="86"/>
      <c r="B739" s="86"/>
      <c r="C739" s="86"/>
      <c r="D739" s="86"/>
      <c r="E739" s="180"/>
      <c r="F739" s="86"/>
      <c r="G739" s="86"/>
      <c r="H739" s="86"/>
      <c r="I739" s="86"/>
      <c r="J739" s="86"/>
      <c r="K739" s="86"/>
      <c r="L739" s="86"/>
      <c r="M739" s="86"/>
      <c r="N739" s="86"/>
      <c r="O739" s="86"/>
      <c r="P739" s="86"/>
      <c r="Q739" s="86"/>
      <c r="R739" s="86"/>
      <c r="S739" s="86"/>
      <c r="T739" s="86"/>
      <c r="U739" s="86"/>
      <c r="V739" s="86"/>
      <c r="W739" s="86"/>
      <c r="X739" s="86"/>
      <c r="Y739" s="86"/>
    </row>
    <row r="740" ht="28.5" customHeight="1">
      <c r="A740" s="86"/>
      <c r="B740" s="86"/>
      <c r="C740" s="86"/>
      <c r="D740" s="86"/>
      <c r="E740" s="180"/>
      <c r="F740" s="86"/>
      <c r="G740" s="86"/>
      <c r="H740" s="86"/>
      <c r="I740" s="86"/>
      <c r="J740" s="86"/>
      <c r="K740" s="86"/>
      <c r="L740" s="86"/>
      <c r="M740" s="86"/>
      <c r="N740" s="86"/>
      <c r="O740" s="86"/>
      <c r="P740" s="86"/>
      <c r="Q740" s="86"/>
      <c r="R740" s="86"/>
      <c r="S740" s="86"/>
      <c r="T740" s="86"/>
      <c r="U740" s="86"/>
      <c r="V740" s="86"/>
      <c r="W740" s="86"/>
      <c r="X740" s="86"/>
      <c r="Y740" s="86"/>
    </row>
    <row r="741" ht="28.5" customHeight="1">
      <c r="A741" s="86"/>
      <c r="B741" s="86"/>
      <c r="C741" s="86"/>
      <c r="D741" s="86"/>
      <c r="E741" s="180"/>
      <c r="F741" s="86"/>
      <c r="G741" s="86"/>
      <c r="H741" s="86"/>
      <c r="I741" s="86"/>
      <c r="J741" s="86"/>
      <c r="K741" s="86"/>
      <c r="L741" s="86"/>
      <c r="M741" s="86"/>
      <c r="N741" s="86"/>
      <c r="O741" s="86"/>
      <c r="P741" s="86"/>
      <c r="Q741" s="86"/>
      <c r="R741" s="86"/>
      <c r="S741" s="86"/>
      <c r="T741" s="86"/>
      <c r="U741" s="86"/>
      <c r="V741" s="86"/>
      <c r="W741" s="86"/>
      <c r="X741" s="86"/>
      <c r="Y741" s="86"/>
    </row>
    <row r="742" ht="28.5" customHeight="1">
      <c r="A742" s="86"/>
      <c r="B742" s="86"/>
      <c r="C742" s="86"/>
      <c r="D742" s="86"/>
      <c r="E742" s="180"/>
      <c r="F742" s="86"/>
      <c r="G742" s="86"/>
      <c r="H742" s="86"/>
      <c r="I742" s="86"/>
      <c r="J742" s="86"/>
      <c r="K742" s="86"/>
      <c r="L742" s="86"/>
      <c r="M742" s="86"/>
      <c r="N742" s="86"/>
      <c r="O742" s="86"/>
      <c r="P742" s="86"/>
      <c r="Q742" s="86"/>
      <c r="R742" s="86"/>
      <c r="S742" s="86"/>
      <c r="T742" s="86"/>
      <c r="U742" s="86"/>
      <c r="V742" s="86"/>
      <c r="W742" s="86"/>
      <c r="X742" s="86"/>
      <c r="Y742" s="86"/>
    </row>
    <row r="743" ht="28.5" customHeight="1">
      <c r="A743" s="86"/>
      <c r="B743" s="86"/>
      <c r="C743" s="86"/>
      <c r="D743" s="86"/>
      <c r="E743" s="180"/>
      <c r="F743" s="86"/>
      <c r="G743" s="86"/>
      <c r="H743" s="86"/>
      <c r="I743" s="86"/>
      <c r="J743" s="86"/>
      <c r="K743" s="86"/>
      <c r="L743" s="86"/>
      <c r="M743" s="86"/>
      <c r="N743" s="86"/>
      <c r="O743" s="86"/>
      <c r="P743" s="86"/>
      <c r="Q743" s="86"/>
      <c r="R743" s="86"/>
      <c r="S743" s="86"/>
      <c r="T743" s="86"/>
      <c r="U743" s="86"/>
      <c r="V743" s="86"/>
      <c r="W743" s="86"/>
      <c r="X743" s="86"/>
      <c r="Y743" s="86"/>
    </row>
    <row r="744" ht="28.5" customHeight="1">
      <c r="A744" s="86"/>
      <c r="B744" s="86"/>
      <c r="C744" s="86"/>
      <c r="D744" s="86"/>
      <c r="E744" s="180"/>
      <c r="F744" s="86"/>
      <c r="G744" s="86"/>
      <c r="H744" s="86"/>
      <c r="I744" s="86"/>
      <c r="J744" s="86"/>
      <c r="K744" s="86"/>
      <c r="L744" s="86"/>
      <c r="M744" s="86"/>
      <c r="N744" s="86"/>
      <c r="O744" s="86"/>
      <c r="P744" s="86"/>
      <c r="Q744" s="86"/>
      <c r="R744" s="86"/>
      <c r="S744" s="86"/>
      <c r="T744" s="86"/>
      <c r="U744" s="86"/>
      <c r="V744" s="86"/>
      <c r="W744" s="86"/>
      <c r="X744" s="86"/>
      <c r="Y744" s="86"/>
    </row>
    <row r="745" ht="28.5" customHeight="1">
      <c r="A745" s="86"/>
      <c r="B745" s="86"/>
      <c r="C745" s="86"/>
      <c r="D745" s="86"/>
      <c r="E745" s="180"/>
      <c r="F745" s="86"/>
      <c r="G745" s="86"/>
      <c r="H745" s="86"/>
      <c r="I745" s="86"/>
      <c r="J745" s="86"/>
      <c r="K745" s="86"/>
      <c r="L745" s="86"/>
      <c r="M745" s="86"/>
      <c r="N745" s="86"/>
      <c r="O745" s="86"/>
      <c r="P745" s="86"/>
      <c r="Q745" s="86"/>
      <c r="R745" s="86"/>
      <c r="S745" s="86"/>
      <c r="T745" s="86"/>
      <c r="U745" s="86"/>
      <c r="V745" s="86"/>
      <c r="W745" s="86"/>
      <c r="X745" s="86"/>
      <c r="Y745" s="86"/>
    </row>
    <row r="746" ht="28.5" customHeight="1">
      <c r="A746" s="86"/>
      <c r="B746" s="86"/>
      <c r="C746" s="86"/>
      <c r="D746" s="86"/>
      <c r="E746" s="180"/>
      <c r="F746" s="86"/>
      <c r="G746" s="86"/>
      <c r="H746" s="86"/>
      <c r="I746" s="86"/>
      <c r="J746" s="86"/>
      <c r="K746" s="86"/>
      <c r="L746" s="86"/>
      <c r="M746" s="86"/>
      <c r="N746" s="86"/>
      <c r="O746" s="86"/>
      <c r="P746" s="86"/>
      <c r="Q746" s="86"/>
      <c r="R746" s="86"/>
      <c r="S746" s="86"/>
      <c r="T746" s="86"/>
      <c r="U746" s="86"/>
      <c r="V746" s="86"/>
      <c r="W746" s="86"/>
      <c r="X746" s="86"/>
      <c r="Y746" s="86"/>
    </row>
    <row r="747" ht="28.5" customHeight="1">
      <c r="A747" s="86"/>
      <c r="B747" s="86"/>
      <c r="C747" s="86"/>
      <c r="D747" s="86"/>
      <c r="E747" s="180"/>
      <c r="F747" s="86"/>
      <c r="G747" s="86"/>
      <c r="H747" s="86"/>
      <c r="I747" s="86"/>
      <c r="J747" s="86"/>
      <c r="K747" s="86"/>
      <c r="L747" s="86"/>
      <c r="M747" s="86"/>
      <c r="N747" s="86"/>
      <c r="O747" s="86"/>
      <c r="P747" s="86"/>
      <c r="Q747" s="86"/>
      <c r="R747" s="86"/>
      <c r="S747" s="86"/>
      <c r="T747" s="86"/>
      <c r="U747" s="86"/>
      <c r="V747" s="86"/>
      <c r="W747" s="86"/>
      <c r="X747" s="86"/>
      <c r="Y747" s="86"/>
    </row>
    <row r="748" ht="28.5" customHeight="1">
      <c r="A748" s="86"/>
      <c r="B748" s="86"/>
      <c r="C748" s="86"/>
      <c r="D748" s="86"/>
      <c r="E748" s="180"/>
      <c r="F748" s="86"/>
      <c r="G748" s="86"/>
      <c r="H748" s="86"/>
      <c r="I748" s="86"/>
      <c r="J748" s="86"/>
      <c r="K748" s="86"/>
      <c r="L748" s="86"/>
      <c r="M748" s="86"/>
      <c r="N748" s="86"/>
      <c r="O748" s="86"/>
      <c r="P748" s="86"/>
      <c r="Q748" s="86"/>
      <c r="R748" s="86"/>
      <c r="S748" s="86"/>
      <c r="T748" s="86"/>
      <c r="U748" s="86"/>
      <c r="V748" s="86"/>
      <c r="W748" s="86"/>
      <c r="X748" s="86"/>
      <c r="Y748" s="86"/>
    </row>
    <row r="749" ht="28.5" customHeight="1">
      <c r="A749" s="86"/>
      <c r="B749" s="86"/>
      <c r="C749" s="86"/>
      <c r="D749" s="86"/>
      <c r="E749" s="180"/>
      <c r="F749" s="86"/>
      <c r="G749" s="86"/>
      <c r="H749" s="86"/>
      <c r="I749" s="86"/>
      <c r="J749" s="86"/>
      <c r="K749" s="86"/>
      <c r="L749" s="86"/>
      <c r="M749" s="86"/>
      <c r="N749" s="86"/>
      <c r="O749" s="86"/>
      <c r="P749" s="86"/>
      <c r="Q749" s="86"/>
      <c r="R749" s="86"/>
      <c r="S749" s="86"/>
      <c r="T749" s="86"/>
      <c r="U749" s="86"/>
      <c r="V749" s="86"/>
      <c r="W749" s="86"/>
      <c r="X749" s="86"/>
      <c r="Y749" s="86"/>
    </row>
    <row r="750" ht="28.5" customHeight="1">
      <c r="A750" s="86"/>
      <c r="B750" s="86"/>
      <c r="C750" s="86"/>
      <c r="D750" s="86"/>
      <c r="E750" s="180"/>
      <c r="F750" s="86"/>
      <c r="G750" s="86"/>
      <c r="H750" s="86"/>
      <c r="I750" s="86"/>
      <c r="J750" s="86"/>
      <c r="K750" s="86"/>
      <c r="L750" s="86"/>
      <c r="M750" s="86"/>
      <c r="N750" s="86"/>
      <c r="O750" s="86"/>
      <c r="P750" s="86"/>
      <c r="Q750" s="86"/>
      <c r="R750" s="86"/>
      <c r="S750" s="86"/>
      <c r="T750" s="86"/>
      <c r="U750" s="86"/>
      <c r="V750" s="86"/>
      <c r="W750" s="86"/>
      <c r="X750" s="86"/>
      <c r="Y750" s="86"/>
    </row>
    <row r="751" ht="28.5" customHeight="1">
      <c r="A751" s="86"/>
      <c r="B751" s="86"/>
      <c r="C751" s="86"/>
      <c r="D751" s="86"/>
      <c r="E751" s="180"/>
      <c r="F751" s="86"/>
      <c r="G751" s="86"/>
      <c r="H751" s="86"/>
      <c r="I751" s="86"/>
      <c r="J751" s="86"/>
      <c r="K751" s="86"/>
      <c r="L751" s="86"/>
      <c r="M751" s="86"/>
      <c r="N751" s="86"/>
      <c r="O751" s="86"/>
      <c r="P751" s="86"/>
      <c r="Q751" s="86"/>
      <c r="R751" s="86"/>
      <c r="S751" s="86"/>
      <c r="T751" s="86"/>
      <c r="U751" s="86"/>
      <c r="V751" s="86"/>
      <c r="W751" s="86"/>
      <c r="X751" s="86"/>
      <c r="Y751" s="86"/>
    </row>
    <row r="752" ht="28.5" customHeight="1">
      <c r="A752" s="86"/>
      <c r="B752" s="86"/>
      <c r="C752" s="86"/>
      <c r="D752" s="86"/>
      <c r="E752" s="180"/>
      <c r="F752" s="86"/>
      <c r="G752" s="86"/>
      <c r="H752" s="86"/>
      <c r="I752" s="86"/>
      <c r="J752" s="86"/>
      <c r="K752" s="86"/>
      <c r="L752" s="86"/>
      <c r="M752" s="86"/>
      <c r="N752" s="86"/>
      <c r="O752" s="86"/>
      <c r="P752" s="86"/>
      <c r="Q752" s="86"/>
      <c r="R752" s="86"/>
      <c r="S752" s="86"/>
      <c r="T752" s="86"/>
      <c r="U752" s="86"/>
      <c r="V752" s="86"/>
      <c r="W752" s="86"/>
      <c r="X752" s="86"/>
      <c r="Y752" s="86"/>
    </row>
    <row r="753" ht="28.5" customHeight="1">
      <c r="A753" s="86"/>
      <c r="B753" s="86"/>
      <c r="C753" s="86"/>
      <c r="D753" s="86"/>
      <c r="E753" s="180"/>
      <c r="F753" s="86"/>
      <c r="G753" s="86"/>
      <c r="H753" s="86"/>
      <c r="I753" s="86"/>
      <c r="J753" s="86"/>
      <c r="K753" s="86"/>
      <c r="L753" s="86"/>
      <c r="M753" s="86"/>
      <c r="N753" s="86"/>
      <c r="O753" s="86"/>
      <c r="P753" s="86"/>
      <c r="Q753" s="86"/>
      <c r="R753" s="86"/>
      <c r="S753" s="86"/>
      <c r="T753" s="86"/>
      <c r="U753" s="86"/>
      <c r="V753" s="86"/>
      <c r="W753" s="86"/>
      <c r="X753" s="86"/>
      <c r="Y753" s="86"/>
    </row>
    <row r="754" ht="28.5" customHeight="1">
      <c r="A754" s="86"/>
      <c r="B754" s="86"/>
      <c r="C754" s="86"/>
      <c r="D754" s="86"/>
      <c r="E754" s="180"/>
      <c r="F754" s="86"/>
      <c r="G754" s="86"/>
      <c r="H754" s="86"/>
      <c r="I754" s="86"/>
      <c r="J754" s="86"/>
      <c r="K754" s="86"/>
      <c r="L754" s="86"/>
      <c r="M754" s="86"/>
      <c r="N754" s="86"/>
      <c r="O754" s="86"/>
      <c r="P754" s="86"/>
      <c r="Q754" s="86"/>
      <c r="R754" s="86"/>
      <c r="S754" s="86"/>
      <c r="T754" s="86"/>
      <c r="U754" s="86"/>
      <c r="V754" s="86"/>
      <c r="W754" s="86"/>
      <c r="X754" s="86"/>
      <c r="Y754" s="86"/>
    </row>
    <row r="755" ht="28.5" customHeight="1">
      <c r="A755" s="86"/>
      <c r="B755" s="86"/>
      <c r="C755" s="86"/>
      <c r="D755" s="86"/>
      <c r="E755" s="180"/>
      <c r="F755" s="86"/>
      <c r="G755" s="86"/>
      <c r="H755" s="86"/>
      <c r="I755" s="86"/>
      <c r="J755" s="86"/>
      <c r="K755" s="86"/>
      <c r="L755" s="86"/>
      <c r="M755" s="86"/>
      <c r="N755" s="86"/>
      <c r="O755" s="86"/>
      <c r="P755" s="86"/>
      <c r="Q755" s="86"/>
      <c r="R755" s="86"/>
      <c r="S755" s="86"/>
      <c r="T755" s="86"/>
      <c r="U755" s="86"/>
      <c r="V755" s="86"/>
      <c r="W755" s="86"/>
      <c r="X755" s="86"/>
      <c r="Y755" s="86"/>
    </row>
    <row r="756" ht="28.5" customHeight="1">
      <c r="A756" s="86"/>
      <c r="B756" s="86"/>
      <c r="C756" s="86"/>
      <c r="D756" s="86"/>
      <c r="E756" s="180"/>
      <c r="F756" s="86"/>
      <c r="G756" s="86"/>
      <c r="H756" s="86"/>
      <c r="I756" s="86"/>
      <c r="J756" s="86"/>
      <c r="K756" s="86"/>
      <c r="L756" s="86"/>
      <c r="M756" s="86"/>
      <c r="N756" s="86"/>
      <c r="O756" s="86"/>
      <c r="P756" s="86"/>
      <c r="Q756" s="86"/>
      <c r="R756" s="86"/>
      <c r="S756" s="86"/>
      <c r="T756" s="86"/>
      <c r="U756" s="86"/>
      <c r="V756" s="86"/>
      <c r="W756" s="86"/>
      <c r="X756" s="86"/>
      <c r="Y756" s="86"/>
    </row>
    <row r="757" ht="28.5" customHeight="1">
      <c r="A757" s="86"/>
      <c r="B757" s="86"/>
      <c r="C757" s="86"/>
      <c r="D757" s="86"/>
      <c r="E757" s="180"/>
      <c r="F757" s="86"/>
      <c r="G757" s="86"/>
      <c r="H757" s="86"/>
      <c r="I757" s="86"/>
      <c r="J757" s="86"/>
      <c r="K757" s="86"/>
      <c r="L757" s="86"/>
      <c r="M757" s="86"/>
      <c r="N757" s="86"/>
      <c r="O757" s="86"/>
      <c r="P757" s="86"/>
      <c r="Q757" s="86"/>
      <c r="R757" s="86"/>
      <c r="S757" s="86"/>
      <c r="T757" s="86"/>
      <c r="U757" s="86"/>
      <c r="V757" s="86"/>
      <c r="W757" s="86"/>
      <c r="X757" s="86"/>
      <c r="Y757" s="86"/>
    </row>
    <row r="758" ht="28.5" customHeight="1">
      <c r="A758" s="86"/>
      <c r="B758" s="86"/>
      <c r="C758" s="86"/>
      <c r="D758" s="86"/>
      <c r="E758" s="180"/>
      <c r="F758" s="86"/>
      <c r="G758" s="86"/>
      <c r="H758" s="86"/>
      <c r="I758" s="86"/>
      <c r="J758" s="86"/>
      <c r="K758" s="86"/>
      <c r="L758" s="86"/>
      <c r="M758" s="86"/>
      <c r="N758" s="86"/>
      <c r="O758" s="86"/>
      <c r="P758" s="86"/>
      <c r="Q758" s="86"/>
      <c r="R758" s="86"/>
      <c r="S758" s="86"/>
      <c r="T758" s="86"/>
      <c r="U758" s="86"/>
      <c r="V758" s="86"/>
      <c r="W758" s="86"/>
      <c r="X758" s="86"/>
      <c r="Y758" s="86"/>
    </row>
    <row r="759" ht="28.5" customHeight="1">
      <c r="A759" s="86"/>
      <c r="B759" s="86"/>
      <c r="C759" s="86"/>
      <c r="D759" s="86"/>
      <c r="E759" s="180"/>
      <c r="F759" s="86"/>
      <c r="G759" s="86"/>
      <c r="H759" s="86"/>
      <c r="I759" s="86"/>
      <c r="J759" s="86"/>
      <c r="K759" s="86"/>
      <c r="L759" s="86"/>
      <c r="M759" s="86"/>
      <c r="N759" s="86"/>
      <c r="O759" s="86"/>
      <c r="P759" s="86"/>
      <c r="Q759" s="86"/>
      <c r="R759" s="86"/>
      <c r="S759" s="86"/>
      <c r="T759" s="86"/>
      <c r="U759" s="86"/>
      <c r="V759" s="86"/>
      <c r="W759" s="86"/>
      <c r="X759" s="86"/>
      <c r="Y759" s="86"/>
    </row>
    <row r="760" ht="28.5" customHeight="1">
      <c r="A760" s="86"/>
      <c r="B760" s="86"/>
      <c r="C760" s="86"/>
      <c r="D760" s="86"/>
      <c r="E760" s="180"/>
      <c r="F760" s="86"/>
      <c r="G760" s="86"/>
      <c r="H760" s="86"/>
      <c r="I760" s="86"/>
      <c r="J760" s="86"/>
      <c r="K760" s="86"/>
      <c r="L760" s="86"/>
      <c r="M760" s="86"/>
      <c r="N760" s="86"/>
      <c r="O760" s="86"/>
      <c r="P760" s="86"/>
      <c r="Q760" s="86"/>
      <c r="R760" s="86"/>
      <c r="S760" s="86"/>
      <c r="T760" s="86"/>
      <c r="U760" s="86"/>
      <c r="V760" s="86"/>
      <c r="W760" s="86"/>
      <c r="X760" s="86"/>
      <c r="Y760" s="86"/>
    </row>
    <row r="761" ht="28.5" customHeight="1">
      <c r="A761" s="86"/>
      <c r="B761" s="86"/>
      <c r="C761" s="86"/>
      <c r="D761" s="86"/>
      <c r="E761" s="180"/>
      <c r="F761" s="86"/>
      <c r="G761" s="86"/>
      <c r="H761" s="86"/>
      <c r="I761" s="86"/>
      <c r="J761" s="86"/>
      <c r="K761" s="86"/>
      <c r="L761" s="86"/>
      <c r="M761" s="86"/>
      <c r="N761" s="86"/>
      <c r="O761" s="86"/>
      <c r="P761" s="86"/>
      <c r="Q761" s="86"/>
      <c r="R761" s="86"/>
      <c r="S761" s="86"/>
      <c r="T761" s="86"/>
      <c r="U761" s="86"/>
      <c r="V761" s="86"/>
      <c r="W761" s="86"/>
      <c r="X761" s="86"/>
      <c r="Y761" s="86"/>
    </row>
    <row r="762" ht="28.5" customHeight="1">
      <c r="A762" s="86"/>
      <c r="B762" s="86"/>
      <c r="C762" s="86"/>
      <c r="D762" s="86"/>
      <c r="E762" s="180"/>
      <c r="F762" s="86"/>
      <c r="G762" s="86"/>
      <c r="H762" s="86"/>
      <c r="I762" s="86"/>
      <c r="J762" s="86"/>
      <c r="K762" s="86"/>
      <c r="L762" s="86"/>
      <c r="M762" s="86"/>
      <c r="N762" s="86"/>
      <c r="O762" s="86"/>
      <c r="P762" s="86"/>
      <c r="Q762" s="86"/>
      <c r="R762" s="86"/>
      <c r="S762" s="86"/>
      <c r="T762" s="86"/>
      <c r="U762" s="86"/>
      <c r="V762" s="86"/>
      <c r="W762" s="86"/>
      <c r="X762" s="86"/>
      <c r="Y762" s="86"/>
    </row>
    <row r="763" ht="28.5" customHeight="1">
      <c r="A763" s="86"/>
      <c r="B763" s="86"/>
      <c r="C763" s="86"/>
      <c r="D763" s="86"/>
      <c r="E763" s="180"/>
      <c r="F763" s="86"/>
      <c r="G763" s="86"/>
      <c r="H763" s="86"/>
      <c r="I763" s="86"/>
      <c r="J763" s="86"/>
      <c r="K763" s="86"/>
      <c r="L763" s="86"/>
      <c r="M763" s="86"/>
      <c r="N763" s="86"/>
      <c r="O763" s="86"/>
      <c r="P763" s="86"/>
      <c r="Q763" s="86"/>
      <c r="R763" s="86"/>
      <c r="S763" s="86"/>
      <c r="T763" s="86"/>
      <c r="U763" s="86"/>
      <c r="V763" s="86"/>
      <c r="W763" s="86"/>
      <c r="X763" s="86"/>
      <c r="Y763" s="86"/>
    </row>
    <row r="764" ht="28.5" customHeight="1">
      <c r="A764" s="86"/>
      <c r="B764" s="86"/>
      <c r="C764" s="86"/>
      <c r="D764" s="86"/>
      <c r="E764" s="180"/>
      <c r="F764" s="86"/>
      <c r="G764" s="86"/>
      <c r="H764" s="86"/>
      <c r="I764" s="86"/>
      <c r="J764" s="86"/>
      <c r="K764" s="86"/>
      <c r="L764" s="86"/>
      <c r="M764" s="86"/>
      <c r="N764" s="86"/>
      <c r="O764" s="86"/>
      <c r="P764" s="86"/>
      <c r="Q764" s="86"/>
      <c r="R764" s="86"/>
      <c r="S764" s="86"/>
      <c r="T764" s="86"/>
      <c r="U764" s="86"/>
      <c r="V764" s="86"/>
      <c r="W764" s="86"/>
      <c r="X764" s="86"/>
      <c r="Y764" s="86"/>
    </row>
    <row r="765" ht="28.5" customHeight="1">
      <c r="A765" s="86"/>
      <c r="B765" s="86"/>
      <c r="C765" s="86"/>
      <c r="D765" s="86"/>
      <c r="E765" s="180"/>
      <c r="F765" s="86"/>
      <c r="G765" s="86"/>
      <c r="H765" s="86"/>
      <c r="I765" s="86"/>
      <c r="J765" s="86"/>
      <c r="K765" s="86"/>
      <c r="L765" s="86"/>
      <c r="M765" s="86"/>
      <c r="N765" s="86"/>
      <c r="O765" s="86"/>
      <c r="P765" s="86"/>
      <c r="Q765" s="86"/>
      <c r="R765" s="86"/>
      <c r="S765" s="86"/>
      <c r="T765" s="86"/>
      <c r="U765" s="86"/>
      <c r="V765" s="86"/>
      <c r="W765" s="86"/>
      <c r="X765" s="86"/>
      <c r="Y765" s="86"/>
    </row>
    <row r="766" ht="28.5" customHeight="1">
      <c r="A766" s="86"/>
      <c r="B766" s="86"/>
      <c r="C766" s="86"/>
      <c r="D766" s="86"/>
      <c r="E766" s="180"/>
      <c r="F766" s="86"/>
      <c r="G766" s="86"/>
      <c r="H766" s="86"/>
      <c r="I766" s="86"/>
      <c r="J766" s="86"/>
      <c r="K766" s="86"/>
      <c r="L766" s="86"/>
      <c r="M766" s="86"/>
      <c r="N766" s="86"/>
      <c r="O766" s="86"/>
      <c r="P766" s="86"/>
      <c r="Q766" s="86"/>
      <c r="R766" s="86"/>
      <c r="S766" s="86"/>
      <c r="T766" s="86"/>
      <c r="U766" s="86"/>
      <c r="V766" s="86"/>
      <c r="W766" s="86"/>
      <c r="X766" s="86"/>
      <c r="Y766" s="86"/>
    </row>
    <row r="767" ht="28.5" customHeight="1">
      <c r="A767" s="86"/>
      <c r="B767" s="86"/>
      <c r="C767" s="86"/>
      <c r="D767" s="86"/>
      <c r="E767" s="180"/>
      <c r="F767" s="86"/>
      <c r="G767" s="86"/>
      <c r="H767" s="86"/>
      <c r="I767" s="86"/>
      <c r="J767" s="86"/>
      <c r="K767" s="86"/>
      <c r="L767" s="86"/>
      <c r="M767" s="86"/>
      <c r="N767" s="86"/>
      <c r="O767" s="86"/>
      <c r="P767" s="86"/>
      <c r="Q767" s="86"/>
      <c r="R767" s="86"/>
      <c r="S767" s="86"/>
      <c r="T767" s="86"/>
      <c r="U767" s="86"/>
      <c r="V767" s="86"/>
      <c r="W767" s="86"/>
      <c r="X767" s="86"/>
      <c r="Y767" s="86"/>
    </row>
    <row r="768" ht="28.5" customHeight="1">
      <c r="A768" s="86"/>
      <c r="B768" s="86"/>
      <c r="C768" s="86"/>
      <c r="D768" s="86"/>
      <c r="E768" s="180"/>
      <c r="F768" s="86"/>
      <c r="G768" s="86"/>
      <c r="H768" s="86"/>
      <c r="I768" s="86"/>
      <c r="J768" s="86"/>
      <c r="K768" s="86"/>
      <c r="L768" s="86"/>
      <c r="M768" s="86"/>
      <c r="N768" s="86"/>
      <c r="O768" s="86"/>
      <c r="P768" s="86"/>
      <c r="Q768" s="86"/>
      <c r="R768" s="86"/>
      <c r="S768" s="86"/>
      <c r="T768" s="86"/>
      <c r="U768" s="86"/>
      <c r="V768" s="86"/>
      <c r="W768" s="86"/>
      <c r="X768" s="86"/>
      <c r="Y768" s="86"/>
    </row>
    <row r="769" ht="28.5" customHeight="1">
      <c r="A769" s="86"/>
      <c r="B769" s="86"/>
      <c r="C769" s="86"/>
      <c r="D769" s="86"/>
      <c r="E769" s="180"/>
      <c r="F769" s="86"/>
      <c r="G769" s="86"/>
      <c r="H769" s="86"/>
      <c r="I769" s="86"/>
      <c r="J769" s="86"/>
      <c r="K769" s="86"/>
      <c r="L769" s="86"/>
      <c r="M769" s="86"/>
      <c r="N769" s="86"/>
      <c r="O769" s="86"/>
      <c r="P769" s="86"/>
      <c r="Q769" s="86"/>
      <c r="R769" s="86"/>
      <c r="S769" s="86"/>
      <c r="T769" s="86"/>
      <c r="U769" s="86"/>
      <c r="V769" s="86"/>
      <c r="W769" s="86"/>
      <c r="X769" s="86"/>
      <c r="Y769" s="86"/>
    </row>
    <row r="770" ht="28.5" customHeight="1">
      <c r="A770" s="86"/>
      <c r="B770" s="86"/>
      <c r="C770" s="86"/>
      <c r="D770" s="86"/>
      <c r="E770" s="180"/>
      <c r="F770" s="86"/>
      <c r="G770" s="86"/>
      <c r="H770" s="86"/>
      <c r="I770" s="86"/>
      <c r="J770" s="86"/>
      <c r="K770" s="86"/>
      <c r="L770" s="86"/>
      <c r="M770" s="86"/>
      <c r="N770" s="86"/>
      <c r="O770" s="86"/>
      <c r="P770" s="86"/>
      <c r="Q770" s="86"/>
      <c r="R770" s="86"/>
      <c r="S770" s="86"/>
      <c r="T770" s="86"/>
      <c r="U770" s="86"/>
      <c r="V770" s="86"/>
      <c r="W770" s="86"/>
      <c r="X770" s="86"/>
      <c r="Y770" s="86"/>
    </row>
    <row r="771" ht="28.5" customHeight="1">
      <c r="A771" s="86"/>
      <c r="B771" s="86"/>
      <c r="C771" s="86"/>
      <c r="D771" s="86"/>
      <c r="E771" s="180"/>
      <c r="F771" s="86"/>
      <c r="G771" s="86"/>
      <c r="H771" s="86"/>
      <c r="I771" s="86"/>
      <c r="J771" s="86"/>
      <c r="K771" s="86"/>
      <c r="L771" s="86"/>
      <c r="M771" s="86"/>
      <c r="N771" s="86"/>
      <c r="O771" s="86"/>
      <c r="P771" s="86"/>
      <c r="Q771" s="86"/>
      <c r="R771" s="86"/>
      <c r="S771" s="86"/>
      <c r="T771" s="86"/>
      <c r="U771" s="86"/>
      <c r="V771" s="86"/>
      <c r="W771" s="86"/>
      <c r="X771" s="86"/>
      <c r="Y771" s="86"/>
    </row>
    <row r="772" ht="28.5" customHeight="1">
      <c r="A772" s="86"/>
      <c r="B772" s="86"/>
      <c r="C772" s="86"/>
      <c r="D772" s="86"/>
      <c r="E772" s="180"/>
      <c r="F772" s="86"/>
      <c r="G772" s="86"/>
      <c r="H772" s="86"/>
      <c r="I772" s="86"/>
      <c r="J772" s="86"/>
      <c r="K772" s="86"/>
      <c r="L772" s="86"/>
      <c r="M772" s="86"/>
      <c r="N772" s="86"/>
      <c r="O772" s="86"/>
      <c r="P772" s="86"/>
      <c r="Q772" s="86"/>
      <c r="R772" s="86"/>
      <c r="S772" s="86"/>
      <c r="T772" s="86"/>
      <c r="U772" s="86"/>
      <c r="V772" s="86"/>
      <c r="W772" s="86"/>
      <c r="X772" s="86"/>
      <c r="Y772" s="86"/>
    </row>
    <row r="773" ht="28.5" customHeight="1">
      <c r="A773" s="86"/>
      <c r="B773" s="86"/>
      <c r="C773" s="86"/>
      <c r="D773" s="86"/>
      <c r="E773" s="180"/>
      <c r="F773" s="86"/>
      <c r="G773" s="86"/>
      <c r="H773" s="86"/>
      <c r="I773" s="86"/>
      <c r="J773" s="86"/>
      <c r="K773" s="86"/>
      <c r="L773" s="86"/>
      <c r="M773" s="86"/>
      <c r="N773" s="86"/>
      <c r="O773" s="86"/>
      <c r="P773" s="86"/>
      <c r="Q773" s="86"/>
      <c r="R773" s="86"/>
      <c r="S773" s="86"/>
      <c r="T773" s="86"/>
      <c r="U773" s="86"/>
      <c r="V773" s="86"/>
      <c r="W773" s="86"/>
      <c r="X773" s="86"/>
      <c r="Y773" s="86"/>
    </row>
    <row r="774" ht="28.5" customHeight="1">
      <c r="A774" s="86"/>
      <c r="B774" s="86"/>
      <c r="C774" s="86"/>
      <c r="D774" s="86"/>
      <c r="E774" s="180"/>
      <c r="F774" s="86"/>
      <c r="G774" s="86"/>
      <c r="H774" s="86"/>
      <c r="I774" s="86"/>
      <c r="J774" s="86"/>
      <c r="K774" s="86"/>
      <c r="L774" s="86"/>
      <c r="M774" s="86"/>
      <c r="N774" s="86"/>
      <c r="O774" s="86"/>
      <c r="P774" s="86"/>
      <c r="Q774" s="86"/>
      <c r="R774" s="86"/>
      <c r="S774" s="86"/>
      <c r="T774" s="86"/>
      <c r="U774" s="86"/>
      <c r="V774" s="86"/>
      <c r="W774" s="86"/>
      <c r="X774" s="86"/>
      <c r="Y774" s="86"/>
    </row>
    <row r="775" ht="28.5" customHeight="1">
      <c r="A775" s="86"/>
      <c r="B775" s="86"/>
      <c r="C775" s="86"/>
      <c r="D775" s="86"/>
      <c r="E775" s="180"/>
      <c r="F775" s="86"/>
      <c r="G775" s="86"/>
      <c r="H775" s="86"/>
      <c r="I775" s="86"/>
      <c r="J775" s="86"/>
      <c r="K775" s="86"/>
      <c r="L775" s="86"/>
      <c r="M775" s="86"/>
      <c r="N775" s="86"/>
      <c r="O775" s="86"/>
      <c r="P775" s="86"/>
      <c r="Q775" s="86"/>
      <c r="R775" s="86"/>
      <c r="S775" s="86"/>
      <c r="T775" s="86"/>
      <c r="U775" s="86"/>
      <c r="V775" s="86"/>
      <c r="W775" s="86"/>
      <c r="X775" s="86"/>
      <c r="Y775" s="86"/>
    </row>
    <row r="776" ht="28.5" customHeight="1">
      <c r="A776" s="86"/>
      <c r="B776" s="86"/>
      <c r="C776" s="86"/>
      <c r="D776" s="86"/>
      <c r="E776" s="180"/>
      <c r="F776" s="86"/>
      <c r="G776" s="86"/>
      <c r="H776" s="86"/>
      <c r="I776" s="86"/>
      <c r="J776" s="86"/>
      <c r="K776" s="86"/>
      <c r="L776" s="86"/>
      <c r="M776" s="86"/>
      <c r="N776" s="86"/>
      <c r="O776" s="86"/>
      <c r="P776" s="86"/>
      <c r="Q776" s="86"/>
      <c r="R776" s="86"/>
      <c r="S776" s="86"/>
      <c r="T776" s="86"/>
      <c r="U776" s="86"/>
      <c r="V776" s="86"/>
      <c r="W776" s="86"/>
      <c r="X776" s="86"/>
      <c r="Y776" s="86"/>
    </row>
    <row r="777" ht="28.5" customHeight="1">
      <c r="A777" s="86"/>
      <c r="B777" s="86"/>
      <c r="C777" s="86"/>
      <c r="D777" s="86"/>
      <c r="E777" s="180"/>
      <c r="F777" s="86"/>
      <c r="G777" s="86"/>
      <c r="H777" s="86"/>
      <c r="I777" s="86"/>
      <c r="J777" s="86"/>
      <c r="K777" s="86"/>
      <c r="L777" s="86"/>
      <c r="M777" s="86"/>
      <c r="N777" s="86"/>
      <c r="O777" s="86"/>
      <c r="P777" s="86"/>
      <c r="Q777" s="86"/>
      <c r="R777" s="86"/>
      <c r="S777" s="86"/>
      <c r="T777" s="86"/>
      <c r="U777" s="86"/>
      <c r="V777" s="86"/>
      <c r="W777" s="86"/>
      <c r="X777" s="86"/>
      <c r="Y777" s="86"/>
    </row>
    <row r="778" ht="28.5" customHeight="1">
      <c r="A778" s="86"/>
      <c r="B778" s="86"/>
      <c r="C778" s="86"/>
      <c r="D778" s="86"/>
      <c r="E778" s="180"/>
      <c r="F778" s="86"/>
      <c r="G778" s="86"/>
      <c r="H778" s="86"/>
      <c r="I778" s="86"/>
      <c r="J778" s="86"/>
      <c r="K778" s="86"/>
      <c r="L778" s="86"/>
      <c r="M778" s="86"/>
      <c r="N778" s="86"/>
      <c r="O778" s="86"/>
      <c r="P778" s="86"/>
      <c r="Q778" s="86"/>
      <c r="R778" s="86"/>
      <c r="S778" s="86"/>
      <c r="T778" s="86"/>
      <c r="U778" s="86"/>
      <c r="V778" s="86"/>
      <c r="W778" s="86"/>
      <c r="X778" s="86"/>
      <c r="Y778" s="86"/>
    </row>
    <row r="779" ht="28.5" customHeight="1">
      <c r="A779" s="86"/>
      <c r="B779" s="86"/>
      <c r="C779" s="86"/>
      <c r="D779" s="86"/>
      <c r="E779" s="180"/>
      <c r="F779" s="86"/>
      <c r="G779" s="86"/>
      <c r="H779" s="86"/>
      <c r="I779" s="86"/>
      <c r="J779" s="86"/>
      <c r="K779" s="86"/>
      <c r="L779" s="86"/>
      <c r="M779" s="86"/>
      <c r="N779" s="86"/>
      <c r="O779" s="86"/>
      <c r="P779" s="86"/>
      <c r="Q779" s="86"/>
      <c r="R779" s="86"/>
      <c r="S779" s="86"/>
      <c r="T779" s="86"/>
      <c r="U779" s="86"/>
      <c r="V779" s="86"/>
      <c r="W779" s="86"/>
      <c r="X779" s="86"/>
      <c r="Y779" s="86"/>
    </row>
    <row r="780" ht="28.5" customHeight="1">
      <c r="A780" s="86"/>
      <c r="B780" s="86"/>
      <c r="C780" s="86"/>
      <c r="D780" s="86"/>
      <c r="E780" s="180"/>
      <c r="F780" s="86"/>
      <c r="G780" s="86"/>
      <c r="H780" s="86"/>
      <c r="I780" s="86"/>
      <c r="J780" s="86"/>
      <c r="K780" s="86"/>
      <c r="L780" s="86"/>
      <c r="M780" s="86"/>
      <c r="N780" s="86"/>
      <c r="O780" s="86"/>
      <c r="P780" s="86"/>
      <c r="Q780" s="86"/>
      <c r="R780" s="86"/>
      <c r="S780" s="86"/>
      <c r="T780" s="86"/>
      <c r="U780" s="86"/>
      <c r="V780" s="86"/>
      <c r="W780" s="86"/>
      <c r="X780" s="86"/>
      <c r="Y780" s="86"/>
    </row>
    <row r="781" ht="28.5" customHeight="1">
      <c r="A781" s="86"/>
      <c r="B781" s="86"/>
      <c r="C781" s="86"/>
      <c r="D781" s="86"/>
      <c r="E781" s="180"/>
      <c r="F781" s="86"/>
      <c r="G781" s="86"/>
      <c r="H781" s="86"/>
      <c r="I781" s="86"/>
      <c r="J781" s="86"/>
      <c r="K781" s="86"/>
      <c r="L781" s="86"/>
      <c r="M781" s="86"/>
      <c r="N781" s="86"/>
      <c r="O781" s="86"/>
      <c r="P781" s="86"/>
      <c r="Q781" s="86"/>
      <c r="R781" s="86"/>
      <c r="S781" s="86"/>
      <c r="T781" s="86"/>
      <c r="U781" s="86"/>
      <c r="V781" s="86"/>
      <c r="W781" s="86"/>
      <c r="X781" s="86"/>
      <c r="Y781" s="86"/>
    </row>
    <row r="782" ht="28.5" customHeight="1">
      <c r="A782" s="86"/>
      <c r="B782" s="86"/>
      <c r="C782" s="86"/>
      <c r="D782" s="86"/>
      <c r="E782" s="180"/>
      <c r="F782" s="86"/>
      <c r="G782" s="86"/>
      <c r="H782" s="86"/>
      <c r="I782" s="86"/>
      <c r="J782" s="86"/>
      <c r="K782" s="86"/>
      <c r="L782" s="86"/>
      <c r="M782" s="86"/>
      <c r="N782" s="86"/>
      <c r="O782" s="86"/>
      <c r="P782" s="86"/>
      <c r="Q782" s="86"/>
      <c r="R782" s="86"/>
      <c r="S782" s="86"/>
      <c r="T782" s="86"/>
      <c r="U782" s="86"/>
      <c r="V782" s="86"/>
      <c r="W782" s="86"/>
      <c r="X782" s="86"/>
      <c r="Y782" s="86"/>
    </row>
    <row r="783" ht="28.5" customHeight="1">
      <c r="A783" s="86"/>
      <c r="B783" s="86"/>
      <c r="C783" s="86"/>
      <c r="D783" s="86"/>
      <c r="E783" s="180"/>
      <c r="F783" s="86"/>
      <c r="G783" s="86"/>
      <c r="H783" s="86"/>
      <c r="I783" s="86"/>
      <c r="J783" s="86"/>
      <c r="K783" s="86"/>
      <c r="L783" s="86"/>
      <c r="M783" s="86"/>
      <c r="N783" s="86"/>
      <c r="O783" s="86"/>
      <c r="P783" s="86"/>
      <c r="Q783" s="86"/>
      <c r="R783" s="86"/>
      <c r="S783" s="86"/>
      <c r="T783" s="86"/>
      <c r="U783" s="86"/>
      <c r="V783" s="86"/>
      <c r="W783" s="86"/>
      <c r="X783" s="86"/>
      <c r="Y783" s="86"/>
    </row>
    <row r="784" ht="28.5" customHeight="1">
      <c r="A784" s="86"/>
      <c r="B784" s="86"/>
      <c r="C784" s="86"/>
      <c r="D784" s="86"/>
      <c r="E784" s="180"/>
      <c r="F784" s="86"/>
      <c r="G784" s="86"/>
      <c r="H784" s="86"/>
      <c r="I784" s="86"/>
      <c r="J784" s="86"/>
      <c r="K784" s="86"/>
      <c r="L784" s="86"/>
      <c r="M784" s="86"/>
      <c r="N784" s="86"/>
      <c r="O784" s="86"/>
      <c r="P784" s="86"/>
      <c r="Q784" s="86"/>
      <c r="R784" s="86"/>
      <c r="S784" s="86"/>
      <c r="T784" s="86"/>
      <c r="U784" s="86"/>
      <c r="V784" s="86"/>
      <c r="W784" s="86"/>
      <c r="X784" s="86"/>
      <c r="Y784" s="86"/>
    </row>
    <row r="785" ht="28.5" customHeight="1">
      <c r="A785" s="86"/>
      <c r="B785" s="86"/>
      <c r="C785" s="86"/>
      <c r="D785" s="86"/>
      <c r="E785" s="180"/>
      <c r="F785" s="86"/>
      <c r="G785" s="86"/>
      <c r="H785" s="86"/>
      <c r="I785" s="86"/>
      <c r="J785" s="86"/>
      <c r="K785" s="86"/>
      <c r="L785" s="86"/>
      <c r="M785" s="86"/>
      <c r="N785" s="86"/>
      <c r="O785" s="86"/>
      <c r="P785" s="86"/>
      <c r="Q785" s="86"/>
      <c r="R785" s="86"/>
      <c r="S785" s="86"/>
      <c r="T785" s="86"/>
      <c r="U785" s="86"/>
      <c r="V785" s="86"/>
      <c r="W785" s="86"/>
      <c r="X785" s="86"/>
      <c r="Y785" s="86"/>
    </row>
    <row r="786" ht="28.5" customHeight="1">
      <c r="A786" s="86"/>
      <c r="B786" s="86"/>
      <c r="C786" s="86"/>
      <c r="D786" s="86"/>
      <c r="E786" s="180"/>
      <c r="F786" s="86"/>
      <c r="G786" s="86"/>
      <c r="H786" s="86"/>
      <c r="I786" s="86"/>
      <c r="J786" s="86"/>
      <c r="K786" s="86"/>
      <c r="L786" s="86"/>
      <c r="M786" s="86"/>
      <c r="N786" s="86"/>
      <c r="O786" s="86"/>
      <c r="P786" s="86"/>
      <c r="Q786" s="86"/>
      <c r="R786" s="86"/>
      <c r="S786" s="86"/>
      <c r="T786" s="86"/>
      <c r="U786" s="86"/>
      <c r="V786" s="86"/>
      <c r="W786" s="86"/>
      <c r="X786" s="86"/>
      <c r="Y786" s="86"/>
    </row>
    <row r="787" ht="28.5" customHeight="1">
      <c r="A787" s="86"/>
      <c r="B787" s="86"/>
      <c r="C787" s="86"/>
      <c r="D787" s="86"/>
      <c r="E787" s="180"/>
      <c r="F787" s="86"/>
      <c r="G787" s="86"/>
      <c r="H787" s="86"/>
      <c r="I787" s="86"/>
      <c r="J787" s="86"/>
      <c r="K787" s="86"/>
      <c r="L787" s="86"/>
      <c r="M787" s="86"/>
      <c r="N787" s="86"/>
      <c r="O787" s="86"/>
      <c r="P787" s="86"/>
      <c r="Q787" s="86"/>
      <c r="R787" s="86"/>
      <c r="S787" s="86"/>
      <c r="T787" s="86"/>
      <c r="U787" s="86"/>
      <c r="V787" s="86"/>
      <c r="W787" s="86"/>
      <c r="X787" s="86"/>
      <c r="Y787" s="86"/>
    </row>
    <row r="788" ht="28.5" customHeight="1">
      <c r="A788" s="86"/>
      <c r="B788" s="86"/>
      <c r="C788" s="86"/>
      <c r="D788" s="86"/>
      <c r="E788" s="180"/>
      <c r="F788" s="86"/>
      <c r="G788" s="86"/>
      <c r="H788" s="86"/>
      <c r="I788" s="86"/>
      <c r="J788" s="86"/>
      <c r="K788" s="86"/>
      <c r="L788" s="86"/>
      <c r="M788" s="86"/>
      <c r="N788" s="86"/>
      <c r="O788" s="86"/>
      <c r="P788" s="86"/>
      <c r="Q788" s="86"/>
      <c r="R788" s="86"/>
      <c r="S788" s="86"/>
      <c r="T788" s="86"/>
      <c r="U788" s="86"/>
      <c r="V788" s="86"/>
      <c r="W788" s="86"/>
      <c r="X788" s="86"/>
      <c r="Y788" s="86"/>
    </row>
    <row r="789" ht="28.5" customHeight="1">
      <c r="A789" s="86"/>
      <c r="B789" s="86"/>
      <c r="C789" s="86"/>
      <c r="D789" s="86"/>
      <c r="E789" s="180"/>
      <c r="F789" s="86"/>
      <c r="G789" s="86"/>
      <c r="H789" s="86"/>
      <c r="I789" s="86"/>
      <c r="J789" s="86"/>
      <c r="K789" s="86"/>
      <c r="L789" s="86"/>
      <c r="M789" s="86"/>
      <c r="N789" s="86"/>
      <c r="O789" s="86"/>
      <c r="P789" s="86"/>
      <c r="Q789" s="86"/>
      <c r="R789" s="86"/>
      <c r="S789" s="86"/>
      <c r="T789" s="86"/>
      <c r="U789" s="86"/>
      <c r="V789" s="86"/>
      <c r="W789" s="86"/>
      <c r="X789" s="86"/>
      <c r="Y789" s="86"/>
    </row>
    <row r="790" ht="28.5" customHeight="1">
      <c r="A790" s="86"/>
      <c r="B790" s="86"/>
      <c r="C790" s="86"/>
      <c r="D790" s="86"/>
      <c r="E790" s="180"/>
      <c r="F790" s="86"/>
      <c r="G790" s="86"/>
      <c r="H790" s="86"/>
      <c r="I790" s="86"/>
      <c r="J790" s="86"/>
      <c r="K790" s="86"/>
      <c r="L790" s="86"/>
      <c r="M790" s="86"/>
      <c r="N790" s="86"/>
      <c r="O790" s="86"/>
      <c r="P790" s="86"/>
      <c r="Q790" s="86"/>
      <c r="R790" s="86"/>
      <c r="S790" s="86"/>
      <c r="T790" s="86"/>
      <c r="U790" s="86"/>
      <c r="V790" s="86"/>
      <c r="W790" s="86"/>
      <c r="X790" s="86"/>
      <c r="Y790" s="86"/>
    </row>
    <row r="791" ht="28.5" customHeight="1">
      <c r="A791" s="86"/>
      <c r="B791" s="86"/>
      <c r="C791" s="86"/>
      <c r="D791" s="86"/>
      <c r="E791" s="180"/>
      <c r="F791" s="86"/>
      <c r="G791" s="86"/>
      <c r="H791" s="86"/>
      <c r="I791" s="86"/>
      <c r="J791" s="86"/>
      <c r="K791" s="86"/>
      <c r="L791" s="86"/>
      <c r="M791" s="86"/>
      <c r="N791" s="86"/>
      <c r="O791" s="86"/>
      <c r="P791" s="86"/>
      <c r="Q791" s="86"/>
      <c r="R791" s="86"/>
      <c r="S791" s="86"/>
      <c r="T791" s="86"/>
      <c r="U791" s="86"/>
      <c r="V791" s="86"/>
      <c r="W791" s="86"/>
      <c r="X791" s="86"/>
      <c r="Y791" s="86"/>
    </row>
    <row r="792" ht="28.5" customHeight="1">
      <c r="A792" s="86"/>
      <c r="B792" s="86"/>
      <c r="C792" s="86"/>
      <c r="D792" s="86"/>
      <c r="E792" s="180"/>
      <c r="F792" s="86"/>
      <c r="G792" s="86"/>
      <c r="H792" s="86"/>
      <c r="I792" s="86"/>
      <c r="J792" s="86"/>
      <c r="K792" s="86"/>
      <c r="L792" s="86"/>
      <c r="M792" s="86"/>
      <c r="N792" s="86"/>
      <c r="O792" s="86"/>
      <c r="P792" s="86"/>
      <c r="Q792" s="86"/>
      <c r="R792" s="86"/>
      <c r="S792" s="86"/>
      <c r="T792" s="86"/>
      <c r="U792" s="86"/>
      <c r="V792" s="86"/>
      <c r="W792" s="86"/>
      <c r="X792" s="86"/>
      <c r="Y792" s="86"/>
    </row>
    <row r="793" ht="28.5" customHeight="1">
      <c r="A793" s="86"/>
      <c r="B793" s="86"/>
      <c r="C793" s="86"/>
      <c r="D793" s="86"/>
      <c r="E793" s="180"/>
      <c r="F793" s="86"/>
      <c r="G793" s="86"/>
      <c r="H793" s="86"/>
      <c r="I793" s="86"/>
      <c r="J793" s="86"/>
      <c r="K793" s="86"/>
      <c r="L793" s="86"/>
      <c r="M793" s="86"/>
      <c r="N793" s="86"/>
      <c r="O793" s="86"/>
      <c r="P793" s="86"/>
      <c r="Q793" s="86"/>
      <c r="R793" s="86"/>
      <c r="S793" s="86"/>
      <c r="T793" s="86"/>
      <c r="U793" s="86"/>
      <c r="V793" s="86"/>
      <c r="W793" s="86"/>
      <c r="X793" s="86"/>
      <c r="Y793" s="86"/>
    </row>
    <row r="794" ht="28.5" customHeight="1">
      <c r="A794" s="86"/>
      <c r="B794" s="86"/>
      <c r="C794" s="86"/>
      <c r="D794" s="86"/>
      <c r="E794" s="180"/>
      <c r="F794" s="86"/>
      <c r="G794" s="86"/>
      <c r="H794" s="86"/>
      <c r="I794" s="86"/>
      <c r="J794" s="86"/>
      <c r="K794" s="86"/>
      <c r="L794" s="86"/>
      <c r="M794" s="86"/>
      <c r="N794" s="86"/>
      <c r="O794" s="86"/>
      <c r="P794" s="86"/>
      <c r="Q794" s="86"/>
      <c r="R794" s="86"/>
      <c r="S794" s="86"/>
      <c r="T794" s="86"/>
      <c r="U794" s="86"/>
      <c r="V794" s="86"/>
      <c r="W794" s="86"/>
      <c r="X794" s="86"/>
      <c r="Y794" s="86"/>
    </row>
    <row r="795" ht="28.5" customHeight="1">
      <c r="A795" s="86"/>
      <c r="B795" s="86"/>
      <c r="C795" s="86"/>
      <c r="D795" s="86"/>
      <c r="E795" s="180"/>
      <c r="F795" s="86"/>
      <c r="G795" s="86"/>
      <c r="H795" s="86"/>
      <c r="I795" s="86"/>
      <c r="J795" s="86"/>
      <c r="K795" s="86"/>
      <c r="L795" s="86"/>
      <c r="M795" s="86"/>
      <c r="N795" s="86"/>
      <c r="O795" s="86"/>
      <c r="P795" s="86"/>
      <c r="Q795" s="86"/>
      <c r="R795" s="86"/>
      <c r="S795" s="86"/>
      <c r="T795" s="86"/>
      <c r="U795" s="86"/>
      <c r="V795" s="86"/>
      <c r="W795" s="86"/>
      <c r="X795" s="86"/>
      <c r="Y795" s="86"/>
    </row>
    <row r="796" ht="28.5" customHeight="1">
      <c r="A796" s="86"/>
      <c r="B796" s="86"/>
      <c r="C796" s="86"/>
      <c r="D796" s="86"/>
      <c r="E796" s="180"/>
      <c r="F796" s="86"/>
      <c r="G796" s="86"/>
      <c r="H796" s="86"/>
      <c r="I796" s="86"/>
      <c r="J796" s="86"/>
      <c r="K796" s="86"/>
      <c r="L796" s="86"/>
      <c r="M796" s="86"/>
      <c r="N796" s="86"/>
      <c r="O796" s="86"/>
      <c r="P796" s="86"/>
      <c r="Q796" s="86"/>
      <c r="R796" s="86"/>
      <c r="S796" s="86"/>
      <c r="T796" s="86"/>
      <c r="U796" s="86"/>
      <c r="V796" s="86"/>
      <c r="W796" s="86"/>
      <c r="X796" s="86"/>
      <c r="Y796" s="86"/>
    </row>
    <row r="797" ht="28.5" customHeight="1">
      <c r="A797" s="86"/>
      <c r="B797" s="86"/>
      <c r="C797" s="86"/>
      <c r="D797" s="86"/>
      <c r="E797" s="180"/>
      <c r="F797" s="86"/>
      <c r="G797" s="86"/>
      <c r="H797" s="86"/>
      <c r="I797" s="86"/>
      <c r="J797" s="86"/>
      <c r="K797" s="86"/>
      <c r="L797" s="86"/>
      <c r="M797" s="86"/>
      <c r="N797" s="86"/>
      <c r="O797" s="86"/>
      <c r="P797" s="86"/>
      <c r="Q797" s="86"/>
      <c r="R797" s="86"/>
      <c r="S797" s="86"/>
      <c r="T797" s="86"/>
      <c r="U797" s="86"/>
      <c r="V797" s="86"/>
      <c r="W797" s="86"/>
      <c r="X797" s="86"/>
      <c r="Y797" s="86"/>
    </row>
    <row r="798" ht="28.5" customHeight="1">
      <c r="A798" s="86"/>
      <c r="B798" s="86"/>
      <c r="C798" s="86"/>
      <c r="D798" s="86"/>
      <c r="E798" s="180"/>
      <c r="F798" s="86"/>
      <c r="G798" s="86"/>
      <c r="H798" s="86"/>
      <c r="I798" s="86"/>
      <c r="J798" s="86"/>
      <c r="K798" s="86"/>
      <c r="L798" s="86"/>
      <c r="M798" s="86"/>
      <c r="N798" s="86"/>
      <c r="O798" s="86"/>
      <c r="P798" s="86"/>
      <c r="Q798" s="86"/>
      <c r="R798" s="86"/>
      <c r="S798" s="86"/>
      <c r="T798" s="86"/>
      <c r="U798" s="86"/>
      <c r="V798" s="86"/>
      <c r="W798" s="86"/>
      <c r="X798" s="86"/>
      <c r="Y798" s="86"/>
    </row>
    <row r="799" ht="28.5" customHeight="1">
      <c r="A799" s="86"/>
      <c r="B799" s="86"/>
      <c r="C799" s="86"/>
      <c r="D799" s="86"/>
      <c r="E799" s="180"/>
      <c r="F799" s="86"/>
      <c r="G799" s="86"/>
      <c r="H799" s="86"/>
      <c r="I799" s="86"/>
      <c r="J799" s="86"/>
      <c r="K799" s="86"/>
      <c r="L799" s="86"/>
      <c r="M799" s="86"/>
      <c r="N799" s="86"/>
      <c r="O799" s="86"/>
      <c r="P799" s="86"/>
      <c r="Q799" s="86"/>
      <c r="R799" s="86"/>
      <c r="S799" s="86"/>
      <c r="T799" s="86"/>
      <c r="U799" s="86"/>
      <c r="V799" s="86"/>
      <c r="W799" s="86"/>
      <c r="X799" s="86"/>
      <c r="Y799" s="86"/>
    </row>
    <row r="800" ht="28.5" customHeight="1">
      <c r="A800" s="86"/>
      <c r="B800" s="86"/>
      <c r="C800" s="86"/>
      <c r="D800" s="86"/>
      <c r="E800" s="180"/>
      <c r="F800" s="86"/>
      <c r="G800" s="86"/>
      <c r="H800" s="86"/>
      <c r="I800" s="86"/>
      <c r="J800" s="86"/>
      <c r="K800" s="86"/>
      <c r="L800" s="86"/>
      <c r="M800" s="86"/>
      <c r="N800" s="86"/>
      <c r="O800" s="86"/>
      <c r="P800" s="86"/>
      <c r="Q800" s="86"/>
      <c r="R800" s="86"/>
      <c r="S800" s="86"/>
      <c r="T800" s="86"/>
      <c r="U800" s="86"/>
      <c r="V800" s="86"/>
      <c r="W800" s="86"/>
      <c r="X800" s="86"/>
      <c r="Y800" s="86"/>
    </row>
    <row r="801" ht="28.5" customHeight="1">
      <c r="A801" s="86"/>
      <c r="B801" s="86"/>
      <c r="C801" s="86"/>
      <c r="D801" s="86"/>
      <c r="E801" s="180"/>
      <c r="F801" s="86"/>
      <c r="G801" s="86"/>
      <c r="H801" s="86"/>
      <c r="I801" s="86"/>
      <c r="J801" s="86"/>
      <c r="K801" s="86"/>
      <c r="L801" s="86"/>
      <c r="M801" s="86"/>
      <c r="N801" s="86"/>
      <c r="O801" s="86"/>
      <c r="P801" s="86"/>
      <c r="Q801" s="86"/>
      <c r="R801" s="86"/>
      <c r="S801" s="86"/>
      <c r="T801" s="86"/>
      <c r="U801" s="86"/>
      <c r="V801" s="86"/>
      <c r="W801" s="86"/>
      <c r="X801" s="86"/>
      <c r="Y801" s="86"/>
    </row>
    <row r="802" ht="28.5" customHeight="1">
      <c r="A802" s="86"/>
      <c r="B802" s="86"/>
      <c r="C802" s="86"/>
      <c r="D802" s="86"/>
      <c r="E802" s="180"/>
      <c r="F802" s="86"/>
      <c r="G802" s="86"/>
      <c r="H802" s="86"/>
      <c r="I802" s="86"/>
      <c r="J802" s="86"/>
      <c r="K802" s="86"/>
      <c r="L802" s="86"/>
      <c r="M802" s="86"/>
      <c r="N802" s="86"/>
      <c r="O802" s="86"/>
      <c r="P802" s="86"/>
      <c r="Q802" s="86"/>
      <c r="R802" s="86"/>
      <c r="S802" s="86"/>
      <c r="T802" s="86"/>
      <c r="U802" s="86"/>
      <c r="V802" s="86"/>
      <c r="W802" s="86"/>
      <c r="X802" s="86"/>
      <c r="Y802" s="86"/>
    </row>
    <row r="803" ht="28.5" customHeight="1">
      <c r="A803" s="86"/>
      <c r="B803" s="86"/>
      <c r="C803" s="86"/>
      <c r="D803" s="86"/>
      <c r="E803" s="180"/>
      <c r="F803" s="86"/>
      <c r="G803" s="86"/>
      <c r="H803" s="86"/>
      <c r="I803" s="86"/>
      <c r="J803" s="86"/>
      <c r="K803" s="86"/>
      <c r="L803" s="86"/>
      <c r="M803" s="86"/>
      <c r="N803" s="86"/>
      <c r="O803" s="86"/>
      <c r="P803" s="86"/>
      <c r="Q803" s="86"/>
      <c r="R803" s="86"/>
      <c r="S803" s="86"/>
      <c r="T803" s="86"/>
      <c r="U803" s="86"/>
      <c r="V803" s="86"/>
      <c r="W803" s="86"/>
      <c r="X803" s="86"/>
      <c r="Y803" s="86"/>
    </row>
    <row r="804" ht="28.5" customHeight="1">
      <c r="A804" s="86"/>
      <c r="B804" s="86"/>
      <c r="C804" s="86"/>
      <c r="D804" s="86"/>
      <c r="E804" s="180"/>
      <c r="F804" s="86"/>
      <c r="G804" s="86"/>
      <c r="H804" s="86"/>
      <c r="I804" s="86"/>
      <c r="J804" s="86"/>
      <c r="K804" s="86"/>
      <c r="L804" s="86"/>
      <c r="M804" s="86"/>
      <c r="N804" s="86"/>
      <c r="O804" s="86"/>
      <c r="P804" s="86"/>
      <c r="Q804" s="86"/>
      <c r="R804" s="86"/>
      <c r="S804" s="86"/>
      <c r="T804" s="86"/>
      <c r="U804" s="86"/>
      <c r="V804" s="86"/>
      <c r="W804" s="86"/>
      <c r="X804" s="86"/>
      <c r="Y804" s="86"/>
    </row>
    <row r="805" ht="28.5" customHeight="1">
      <c r="A805" s="86"/>
      <c r="B805" s="86"/>
      <c r="C805" s="86"/>
      <c r="D805" s="86"/>
      <c r="E805" s="180"/>
      <c r="F805" s="86"/>
      <c r="G805" s="86"/>
      <c r="H805" s="86"/>
      <c r="I805" s="86"/>
      <c r="J805" s="86"/>
      <c r="K805" s="86"/>
      <c r="L805" s="86"/>
      <c r="M805" s="86"/>
      <c r="N805" s="86"/>
      <c r="O805" s="86"/>
      <c r="P805" s="86"/>
      <c r="Q805" s="86"/>
      <c r="R805" s="86"/>
      <c r="S805" s="86"/>
      <c r="T805" s="86"/>
      <c r="U805" s="86"/>
      <c r="V805" s="86"/>
      <c r="W805" s="86"/>
      <c r="X805" s="86"/>
      <c r="Y805" s="86"/>
    </row>
    <row r="806" ht="28.5" customHeight="1">
      <c r="A806" s="86"/>
      <c r="B806" s="86"/>
      <c r="C806" s="86"/>
      <c r="D806" s="86"/>
      <c r="E806" s="180"/>
      <c r="F806" s="86"/>
      <c r="G806" s="86"/>
      <c r="H806" s="86"/>
      <c r="I806" s="86"/>
      <c r="J806" s="86"/>
      <c r="K806" s="86"/>
      <c r="L806" s="86"/>
      <c r="M806" s="86"/>
      <c r="N806" s="86"/>
      <c r="O806" s="86"/>
      <c r="P806" s="86"/>
      <c r="Q806" s="86"/>
      <c r="R806" s="86"/>
      <c r="S806" s="86"/>
      <c r="T806" s="86"/>
      <c r="U806" s="86"/>
      <c r="V806" s="86"/>
      <c r="W806" s="86"/>
      <c r="X806" s="86"/>
      <c r="Y806" s="86"/>
    </row>
    <row r="807" ht="28.5" customHeight="1">
      <c r="A807" s="86"/>
      <c r="B807" s="86"/>
      <c r="C807" s="86"/>
      <c r="D807" s="86"/>
      <c r="E807" s="180"/>
      <c r="F807" s="86"/>
      <c r="G807" s="86"/>
      <c r="H807" s="86"/>
      <c r="I807" s="86"/>
      <c r="J807" s="86"/>
      <c r="K807" s="86"/>
      <c r="L807" s="86"/>
      <c r="M807" s="86"/>
      <c r="N807" s="86"/>
      <c r="O807" s="86"/>
      <c r="P807" s="86"/>
      <c r="Q807" s="86"/>
      <c r="R807" s="86"/>
      <c r="S807" s="86"/>
      <c r="T807" s="86"/>
      <c r="U807" s="86"/>
      <c r="V807" s="86"/>
      <c r="W807" s="86"/>
      <c r="X807" s="86"/>
      <c r="Y807" s="86"/>
    </row>
    <row r="808" ht="28.5" customHeight="1">
      <c r="A808" s="86"/>
      <c r="B808" s="86"/>
      <c r="C808" s="86"/>
      <c r="D808" s="86"/>
      <c r="E808" s="180"/>
      <c r="F808" s="86"/>
      <c r="G808" s="86"/>
      <c r="H808" s="86"/>
      <c r="I808" s="86"/>
      <c r="J808" s="86"/>
      <c r="K808" s="86"/>
      <c r="L808" s="86"/>
      <c r="M808" s="86"/>
      <c r="N808" s="86"/>
      <c r="O808" s="86"/>
      <c r="P808" s="86"/>
      <c r="Q808" s="86"/>
      <c r="R808" s="86"/>
      <c r="S808" s="86"/>
      <c r="T808" s="86"/>
      <c r="U808" s="86"/>
      <c r="V808" s="86"/>
      <c r="W808" s="86"/>
      <c r="X808" s="86"/>
      <c r="Y808" s="86"/>
    </row>
    <row r="809" ht="28.5" customHeight="1">
      <c r="A809" s="86"/>
      <c r="B809" s="86"/>
      <c r="C809" s="86"/>
      <c r="D809" s="86"/>
      <c r="E809" s="180"/>
      <c r="F809" s="86"/>
      <c r="G809" s="86"/>
      <c r="H809" s="86"/>
      <c r="I809" s="86"/>
      <c r="J809" s="86"/>
      <c r="K809" s="86"/>
      <c r="L809" s="86"/>
      <c r="M809" s="86"/>
      <c r="N809" s="86"/>
      <c r="O809" s="86"/>
      <c r="P809" s="86"/>
      <c r="Q809" s="86"/>
      <c r="R809" s="86"/>
      <c r="S809" s="86"/>
      <c r="T809" s="86"/>
      <c r="U809" s="86"/>
      <c r="V809" s="86"/>
      <c r="W809" s="86"/>
      <c r="X809" s="86"/>
      <c r="Y809" s="86"/>
    </row>
    <row r="810" ht="28.5" customHeight="1">
      <c r="A810" s="86"/>
      <c r="B810" s="86"/>
      <c r="C810" s="86"/>
      <c r="D810" s="86"/>
      <c r="E810" s="180"/>
      <c r="F810" s="86"/>
      <c r="G810" s="86"/>
      <c r="H810" s="86"/>
      <c r="I810" s="86"/>
      <c r="J810" s="86"/>
      <c r="K810" s="86"/>
      <c r="L810" s="86"/>
      <c r="M810" s="86"/>
      <c r="N810" s="86"/>
      <c r="O810" s="86"/>
      <c r="P810" s="86"/>
      <c r="Q810" s="86"/>
      <c r="R810" s="86"/>
      <c r="S810" s="86"/>
      <c r="T810" s="86"/>
      <c r="U810" s="86"/>
      <c r="V810" s="86"/>
      <c r="W810" s="86"/>
      <c r="X810" s="86"/>
      <c r="Y810" s="86"/>
    </row>
    <row r="811" ht="28.5" customHeight="1">
      <c r="A811" s="86"/>
      <c r="B811" s="86"/>
      <c r="C811" s="86"/>
      <c r="D811" s="86"/>
      <c r="E811" s="180"/>
      <c r="F811" s="86"/>
      <c r="G811" s="86"/>
      <c r="H811" s="86"/>
      <c r="I811" s="86"/>
      <c r="J811" s="86"/>
      <c r="K811" s="86"/>
      <c r="L811" s="86"/>
      <c r="M811" s="86"/>
      <c r="N811" s="86"/>
      <c r="O811" s="86"/>
      <c r="P811" s="86"/>
      <c r="Q811" s="86"/>
      <c r="R811" s="86"/>
      <c r="S811" s="86"/>
      <c r="T811" s="86"/>
      <c r="U811" s="86"/>
      <c r="V811" s="86"/>
      <c r="W811" s="86"/>
      <c r="X811" s="86"/>
      <c r="Y811" s="86"/>
    </row>
    <row r="812" ht="28.5" customHeight="1">
      <c r="A812" s="86"/>
      <c r="B812" s="86"/>
      <c r="C812" s="86"/>
      <c r="D812" s="86"/>
      <c r="E812" s="180"/>
      <c r="F812" s="86"/>
      <c r="G812" s="86"/>
      <c r="H812" s="86"/>
      <c r="I812" s="86"/>
      <c r="J812" s="86"/>
      <c r="K812" s="86"/>
      <c r="L812" s="86"/>
      <c r="M812" s="86"/>
      <c r="N812" s="86"/>
      <c r="O812" s="86"/>
      <c r="P812" s="86"/>
      <c r="Q812" s="86"/>
      <c r="R812" s="86"/>
      <c r="S812" s="86"/>
      <c r="T812" s="86"/>
      <c r="U812" s="86"/>
      <c r="V812" s="86"/>
      <c r="W812" s="86"/>
      <c r="X812" s="86"/>
      <c r="Y812" s="86"/>
    </row>
    <row r="813" ht="28.5" customHeight="1">
      <c r="A813" s="86"/>
      <c r="B813" s="86"/>
      <c r="C813" s="86"/>
      <c r="D813" s="86"/>
      <c r="E813" s="180"/>
      <c r="F813" s="86"/>
      <c r="G813" s="86"/>
      <c r="H813" s="86"/>
      <c r="I813" s="86"/>
      <c r="J813" s="86"/>
      <c r="K813" s="86"/>
      <c r="L813" s="86"/>
      <c r="M813" s="86"/>
      <c r="N813" s="86"/>
      <c r="O813" s="86"/>
      <c r="P813" s="86"/>
      <c r="Q813" s="86"/>
      <c r="R813" s="86"/>
      <c r="S813" s="86"/>
      <c r="T813" s="86"/>
      <c r="U813" s="86"/>
      <c r="V813" s="86"/>
      <c r="W813" s="86"/>
      <c r="X813" s="86"/>
      <c r="Y813" s="86"/>
    </row>
    <row r="814" ht="28.5" customHeight="1">
      <c r="A814" s="86"/>
      <c r="B814" s="86"/>
      <c r="C814" s="86"/>
      <c r="D814" s="86"/>
      <c r="E814" s="180"/>
      <c r="F814" s="86"/>
      <c r="G814" s="86"/>
      <c r="H814" s="86"/>
      <c r="I814" s="86"/>
      <c r="J814" s="86"/>
      <c r="K814" s="86"/>
      <c r="L814" s="86"/>
      <c r="M814" s="86"/>
      <c r="N814" s="86"/>
      <c r="O814" s="86"/>
      <c r="P814" s="86"/>
      <c r="Q814" s="86"/>
      <c r="R814" s="86"/>
      <c r="S814" s="86"/>
      <c r="T814" s="86"/>
      <c r="U814" s="86"/>
      <c r="V814" s="86"/>
      <c r="W814" s="86"/>
      <c r="X814" s="86"/>
      <c r="Y814" s="86"/>
    </row>
    <row r="815" ht="28.5" customHeight="1">
      <c r="A815" s="86"/>
      <c r="B815" s="86"/>
      <c r="C815" s="86"/>
      <c r="D815" s="86"/>
      <c r="E815" s="180"/>
      <c r="F815" s="86"/>
      <c r="G815" s="86"/>
      <c r="H815" s="86"/>
      <c r="I815" s="86"/>
      <c r="J815" s="86"/>
      <c r="K815" s="86"/>
      <c r="L815" s="86"/>
      <c r="M815" s="86"/>
      <c r="N815" s="86"/>
      <c r="O815" s="86"/>
      <c r="P815" s="86"/>
      <c r="Q815" s="86"/>
      <c r="R815" s="86"/>
      <c r="S815" s="86"/>
      <c r="T815" s="86"/>
      <c r="U815" s="86"/>
      <c r="V815" s="86"/>
      <c r="W815" s="86"/>
      <c r="X815" s="86"/>
      <c r="Y815" s="86"/>
    </row>
    <row r="816" ht="28.5" customHeight="1">
      <c r="A816" s="86"/>
      <c r="B816" s="86"/>
      <c r="C816" s="86"/>
      <c r="D816" s="86"/>
      <c r="E816" s="180"/>
      <c r="F816" s="86"/>
      <c r="G816" s="86"/>
      <c r="H816" s="86"/>
      <c r="I816" s="86"/>
      <c r="J816" s="86"/>
      <c r="K816" s="86"/>
      <c r="L816" s="86"/>
      <c r="M816" s="86"/>
      <c r="N816" s="86"/>
      <c r="O816" s="86"/>
      <c r="P816" s="86"/>
      <c r="Q816" s="86"/>
      <c r="R816" s="86"/>
      <c r="S816" s="86"/>
      <c r="T816" s="86"/>
      <c r="U816" s="86"/>
      <c r="V816" s="86"/>
      <c r="W816" s="86"/>
      <c r="X816" s="86"/>
      <c r="Y816" s="86"/>
    </row>
    <row r="817" ht="28.5" customHeight="1">
      <c r="A817" s="86"/>
      <c r="B817" s="86"/>
      <c r="C817" s="86"/>
      <c r="D817" s="86"/>
      <c r="E817" s="180"/>
      <c r="F817" s="86"/>
      <c r="G817" s="86"/>
      <c r="H817" s="86"/>
      <c r="I817" s="86"/>
      <c r="J817" s="86"/>
      <c r="K817" s="86"/>
      <c r="L817" s="86"/>
      <c r="M817" s="86"/>
      <c r="N817" s="86"/>
      <c r="O817" s="86"/>
      <c r="P817" s="86"/>
      <c r="Q817" s="86"/>
      <c r="R817" s="86"/>
      <c r="S817" s="86"/>
      <c r="T817" s="86"/>
      <c r="U817" s="86"/>
      <c r="V817" s="86"/>
      <c r="W817" s="86"/>
      <c r="X817" s="86"/>
      <c r="Y817" s="86"/>
    </row>
    <row r="818" ht="28.5" customHeight="1">
      <c r="A818" s="86"/>
      <c r="B818" s="86"/>
      <c r="C818" s="86"/>
      <c r="D818" s="86"/>
      <c r="E818" s="180"/>
      <c r="F818" s="86"/>
      <c r="G818" s="86"/>
      <c r="H818" s="86"/>
      <c r="I818" s="86"/>
      <c r="J818" s="86"/>
      <c r="K818" s="86"/>
      <c r="L818" s="86"/>
      <c r="M818" s="86"/>
      <c r="N818" s="86"/>
      <c r="O818" s="86"/>
      <c r="P818" s="86"/>
      <c r="Q818" s="86"/>
      <c r="R818" s="86"/>
      <c r="S818" s="86"/>
      <c r="T818" s="86"/>
      <c r="U818" s="86"/>
      <c r="V818" s="86"/>
      <c r="W818" s="86"/>
      <c r="X818" s="86"/>
      <c r="Y818" s="86"/>
    </row>
    <row r="819" ht="28.5" customHeight="1">
      <c r="A819" s="86"/>
      <c r="B819" s="86"/>
      <c r="C819" s="86"/>
      <c r="D819" s="86"/>
      <c r="E819" s="180"/>
      <c r="F819" s="86"/>
      <c r="G819" s="86"/>
      <c r="H819" s="86"/>
      <c r="I819" s="86"/>
      <c r="J819" s="86"/>
      <c r="K819" s="86"/>
      <c r="L819" s="86"/>
      <c r="M819" s="86"/>
      <c r="N819" s="86"/>
      <c r="O819" s="86"/>
      <c r="P819" s="86"/>
      <c r="Q819" s="86"/>
      <c r="R819" s="86"/>
      <c r="S819" s="86"/>
      <c r="T819" s="86"/>
      <c r="U819" s="86"/>
      <c r="V819" s="86"/>
      <c r="W819" s="86"/>
      <c r="X819" s="86"/>
      <c r="Y819" s="86"/>
    </row>
    <row r="820" ht="28.5" customHeight="1">
      <c r="A820" s="86"/>
      <c r="B820" s="86"/>
      <c r="C820" s="86"/>
      <c r="D820" s="86"/>
      <c r="E820" s="180"/>
      <c r="F820" s="86"/>
      <c r="G820" s="86"/>
      <c r="H820" s="86"/>
      <c r="I820" s="86"/>
      <c r="J820" s="86"/>
      <c r="K820" s="86"/>
      <c r="L820" s="86"/>
      <c r="M820" s="86"/>
      <c r="N820" s="86"/>
      <c r="O820" s="86"/>
      <c r="P820" s="86"/>
      <c r="Q820" s="86"/>
      <c r="R820" s="86"/>
      <c r="S820" s="86"/>
      <c r="T820" s="86"/>
      <c r="U820" s="86"/>
      <c r="V820" s="86"/>
      <c r="W820" s="86"/>
      <c r="X820" s="86"/>
      <c r="Y820" s="86"/>
    </row>
    <row r="821" ht="28.5" customHeight="1">
      <c r="A821" s="86"/>
      <c r="B821" s="86"/>
      <c r="C821" s="86"/>
      <c r="D821" s="86"/>
      <c r="E821" s="180"/>
      <c r="F821" s="86"/>
      <c r="G821" s="86"/>
      <c r="H821" s="86"/>
      <c r="I821" s="86"/>
      <c r="J821" s="86"/>
      <c r="K821" s="86"/>
      <c r="L821" s="86"/>
      <c r="M821" s="86"/>
      <c r="N821" s="86"/>
      <c r="O821" s="86"/>
      <c r="P821" s="86"/>
      <c r="Q821" s="86"/>
      <c r="R821" s="86"/>
      <c r="S821" s="86"/>
      <c r="T821" s="86"/>
      <c r="U821" s="86"/>
      <c r="V821" s="86"/>
      <c r="W821" s="86"/>
      <c r="X821" s="86"/>
      <c r="Y821" s="86"/>
    </row>
    <row r="822" ht="28.5" customHeight="1">
      <c r="A822" s="86"/>
      <c r="B822" s="86"/>
      <c r="C822" s="86"/>
      <c r="D822" s="86"/>
      <c r="E822" s="180"/>
      <c r="F822" s="86"/>
      <c r="G822" s="86"/>
      <c r="H822" s="86"/>
      <c r="I822" s="86"/>
      <c r="J822" s="86"/>
      <c r="K822" s="86"/>
      <c r="L822" s="86"/>
      <c r="M822" s="86"/>
      <c r="N822" s="86"/>
      <c r="O822" s="86"/>
      <c r="P822" s="86"/>
      <c r="Q822" s="86"/>
      <c r="R822" s="86"/>
      <c r="S822" s="86"/>
      <c r="T822" s="86"/>
      <c r="U822" s="86"/>
      <c r="V822" s="86"/>
      <c r="W822" s="86"/>
      <c r="X822" s="86"/>
      <c r="Y822" s="86"/>
    </row>
    <row r="823" ht="28.5" customHeight="1">
      <c r="A823" s="86"/>
      <c r="B823" s="86"/>
      <c r="C823" s="86"/>
      <c r="D823" s="86"/>
      <c r="E823" s="180"/>
      <c r="F823" s="86"/>
      <c r="G823" s="86"/>
      <c r="H823" s="86"/>
      <c r="I823" s="86"/>
      <c r="J823" s="86"/>
      <c r="K823" s="86"/>
      <c r="L823" s="86"/>
      <c r="M823" s="86"/>
      <c r="N823" s="86"/>
      <c r="O823" s="86"/>
      <c r="P823" s="86"/>
      <c r="Q823" s="86"/>
      <c r="R823" s="86"/>
      <c r="S823" s="86"/>
      <c r="T823" s="86"/>
      <c r="U823" s="86"/>
      <c r="V823" s="86"/>
      <c r="W823" s="86"/>
      <c r="X823" s="86"/>
      <c r="Y823" s="86"/>
    </row>
    <row r="824" ht="28.5" customHeight="1">
      <c r="A824" s="86"/>
      <c r="B824" s="86"/>
      <c r="C824" s="86"/>
      <c r="D824" s="86"/>
      <c r="E824" s="180"/>
      <c r="F824" s="86"/>
      <c r="G824" s="86"/>
      <c r="H824" s="86"/>
      <c r="I824" s="86"/>
      <c r="J824" s="86"/>
      <c r="K824" s="86"/>
      <c r="L824" s="86"/>
      <c r="M824" s="86"/>
      <c r="N824" s="86"/>
      <c r="O824" s="86"/>
      <c r="P824" s="86"/>
      <c r="Q824" s="86"/>
      <c r="R824" s="86"/>
      <c r="S824" s="86"/>
      <c r="T824" s="86"/>
      <c r="U824" s="86"/>
      <c r="V824" s="86"/>
      <c r="W824" s="86"/>
      <c r="X824" s="86"/>
      <c r="Y824" s="86"/>
    </row>
    <row r="825" ht="28.5" customHeight="1">
      <c r="A825" s="86"/>
      <c r="B825" s="86"/>
      <c r="C825" s="86"/>
      <c r="D825" s="86"/>
      <c r="E825" s="180"/>
      <c r="F825" s="86"/>
      <c r="G825" s="86"/>
      <c r="H825" s="86"/>
      <c r="I825" s="86"/>
      <c r="J825" s="86"/>
      <c r="K825" s="86"/>
      <c r="L825" s="86"/>
      <c r="M825" s="86"/>
      <c r="N825" s="86"/>
      <c r="O825" s="86"/>
      <c r="P825" s="86"/>
      <c r="Q825" s="86"/>
      <c r="R825" s="86"/>
      <c r="S825" s="86"/>
      <c r="T825" s="86"/>
      <c r="U825" s="86"/>
      <c r="V825" s="86"/>
      <c r="W825" s="86"/>
      <c r="X825" s="86"/>
      <c r="Y825" s="86"/>
    </row>
    <row r="826" ht="28.5" customHeight="1">
      <c r="A826" s="86"/>
      <c r="B826" s="86"/>
      <c r="C826" s="86"/>
      <c r="D826" s="86"/>
      <c r="E826" s="180"/>
      <c r="F826" s="86"/>
      <c r="G826" s="86"/>
      <c r="H826" s="86"/>
      <c r="I826" s="86"/>
      <c r="J826" s="86"/>
      <c r="K826" s="86"/>
      <c r="L826" s="86"/>
      <c r="M826" s="86"/>
      <c r="N826" s="86"/>
      <c r="O826" s="86"/>
      <c r="P826" s="86"/>
      <c r="Q826" s="86"/>
      <c r="R826" s="86"/>
      <c r="S826" s="86"/>
      <c r="T826" s="86"/>
      <c r="U826" s="86"/>
      <c r="V826" s="86"/>
      <c r="W826" s="86"/>
      <c r="X826" s="86"/>
      <c r="Y826" s="86"/>
    </row>
    <row r="827" ht="28.5" customHeight="1">
      <c r="A827" s="86"/>
      <c r="B827" s="86"/>
      <c r="C827" s="86"/>
      <c r="D827" s="86"/>
      <c r="E827" s="180"/>
      <c r="F827" s="86"/>
      <c r="G827" s="86"/>
      <c r="H827" s="86"/>
      <c r="I827" s="86"/>
      <c r="J827" s="86"/>
      <c r="K827" s="86"/>
      <c r="L827" s="86"/>
      <c r="M827" s="86"/>
      <c r="N827" s="86"/>
      <c r="O827" s="86"/>
      <c r="P827" s="86"/>
      <c r="Q827" s="86"/>
      <c r="R827" s="86"/>
      <c r="S827" s="86"/>
      <c r="T827" s="86"/>
      <c r="U827" s="86"/>
      <c r="V827" s="86"/>
      <c r="W827" s="86"/>
      <c r="X827" s="86"/>
      <c r="Y827" s="86"/>
    </row>
    <row r="828" ht="28.5" customHeight="1">
      <c r="A828" s="86"/>
      <c r="B828" s="86"/>
      <c r="C828" s="86"/>
      <c r="D828" s="86"/>
      <c r="E828" s="180"/>
      <c r="F828" s="86"/>
      <c r="G828" s="86"/>
      <c r="H828" s="86"/>
      <c r="I828" s="86"/>
      <c r="J828" s="86"/>
      <c r="K828" s="86"/>
      <c r="L828" s="86"/>
      <c r="M828" s="86"/>
      <c r="N828" s="86"/>
      <c r="O828" s="86"/>
      <c r="P828" s="86"/>
      <c r="Q828" s="86"/>
      <c r="R828" s="86"/>
      <c r="S828" s="86"/>
      <c r="T828" s="86"/>
      <c r="U828" s="86"/>
      <c r="V828" s="86"/>
      <c r="W828" s="86"/>
      <c r="X828" s="86"/>
      <c r="Y828" s="86"/>
    </row>
    <row r="829" ht="28.5" customHeight="1">
      <c r="A829" s="86"/>
      <c r="B829" s="86"/>
      <c r="C829" s="86"/>
      <c r="D829" s="86"/>
      <c r="E829" s="180"/>
      <c r="F829" s="86"/>
      <c r="G829" s="86"/>
      <c r="H829" s="86"/>
      <c r="I829" s="86"/>
      <c r="J829" s="86"/>
      <c r="K829" s="86"/>
      <c r="L829" s="86"/>
      <c r="M829" s="86"/>
      <c r="N829" s="86"/>
      <c r="O829" s="86"/>
      <c r="P829" s="86"/>
      <c r="Q829" s="86"/>
      <c r="R829" s="86"/>
      <c r="S829" s="86"/>
      <c r="T829" s="86"/>
      <c r="U829" s="86"/>
      <c r="V829" s="86"/>
      <c r="W829" s="86"/>
      <c r="X829" s="86"/>
      <c r="Y829" s="86"/>
    </row>
    <row r="830" ht="28.5" customHeight="1">
      <c r="A830" s="86"/>
      <c r="B830" s="86"/>
      <c r="C830" s="86"/>
      <c r="D830" s="86"/>
      <c r="E830" s="180"/>
      <c r="F830" s="86"/>
      <c r="G830" s="86"/>
      <c r="H830" s="86"/>
      <c r="I830" s="86"/>
      <c r="J830" s="86"/>
      <c r="K830" s="86"/>
      <c r="L830" s="86"/>
      <c r="M830" s="86"/>
      <c r="N830" s="86"/>
      <c r="O830" s="86"/>
      <c r="P830" s="86"/>
      <c r="Q830" s="86"/>
      <c r="R830" s="86"/>
      <c r="S830" s="86"/>
      <c r="T830" s="86"/>
      <c r="U830" s="86"/>
      <c r="V830" s="86"/>
      <c r="W830" s="86"/>
      <c r="X830" s="86"/>
      <c r="Y830" s="86"/>
    </row>
    <row r="831" ht="28.5" customHeight="1">
      <c r="A831" s="86"/>
      <c r="B831" s="86"/>
      <c r="C831" s="86"/>
      <c r="D831" s="86"/>
      <c r="E831" s="180"/>
      <c r="F831" s="86"/>
      <c r="G831" s="86"/>
      <c r="H831" s="86"/>
      <c r="I831" s="86"/>
      <c r="J831" s="86"/>
      <c r="K831" s="86"/>
      <c r="L831" s="86"/>
      <c r="M831" s="86"/>
      <c r="N831" s="86"/>
      <c r="O831" s="86"/>
      <c r="P831" s="86"/>
      <c r="Q831" s="86"/>
      <c r="R831" s="86"/>
      <c r="S831" s="86"/>
      <c r="T831" s="86"/>
      <c r="U831" s="86"/>
      <c r="V831" s="86"/>
      <c r="W831" s="86"/>
      <c r="X831" s="86"/>
      <c r="Y831" s="86"/>
    </row>
    <row r="832" ht="28.5" customHeight="1">
      <c r="A832" s="86"/>
      <c r="B832" s="86"/>
      <c r="C832" s="86"/>
      <c r="D832" s="86"/>
      <c r="E832" s="180"/>
      <c r="F832" s="86"/>
      <c r="G832" s="86"/>
      <c r="H832" s="86"/>
      <c r="I832" s="86"/>
      <c r="J832" s="86"/>
      <c r="K832" s="86"/>
      <c r="L832" s="86"/>
      <c r="M832" s="86"/>
      <c r="N832" s="86"/>
      <c r="O832" s="86"/>
      <c r="P832" s="86"/>
      <c r="Q832" s="86"/>
      <c r="R832" s="86"/>
      <c r="S832" s="86"/>
      <c r="T832" s="86"/>
      <c r="U832" s="86"/>
      <c r="V832" s="86"/>
      <c r="W832" s="86"/>
      <c r="X832" s="86"/>
      <c r="Y832" s="86"/>
    </row>
    <row r="833" ht="28.5" customHeight="1">
      <c r="A833" s="86"/>
      <c r="B833" s="86"/>
      <c r="C833" s="86"/>
      <c r="D833" s="86"/>
      <c r="E833" s="180"/>
      <c r="F833" s="86"/>
      <c r="G833" s="86"/>
      <c r="H833" s="86"/>
      <c r="I833" s="86"/>
      <c r="J833" s="86"/>
      <c r="K833" s="86"/>
      <c r="L833" s="86"/>
      <c r="M833" s="86"/>
      <c r="N833" s="86"/>
      <c r="O833" s="86"/>
      <c r="P833" s="86"/>
      <c r="Q833" s="86"/>
      <c r="R833" s="86"/>
      <c r="S833" s="86"/>
      <c r="T833" s="86"/>
      <c r="U833" s="86"/>
      <c r="V833" s="86"/>
      <c r="W833" s="86"/>
      <c r="X833" s="86"/>
      <c r="Y833" s="86"/>
    </row>
    <row r="834" ht="28.5" customHeight="1">
      <c r="A834" s="86"/>
      <c r="B834" s="86"/>
      <c r="C834" s="86"/>
      <c r="D834" s="86"/>
      <c r="E834" s="180"/>
      <c r="F834" s="86"/>
      <c r="G834" s="86"/>
      <c r="H834" s="86"/>
      <c r="I834" s="86"/>
      <c r="J834" s="86"/>
      <c r="K834" s="86"/>
      <c r="L834" s="86"/>
      <c r="M834" s="86"/>
      <c r="N834" s="86"/>
      <c r="O834" s="86"/>
      <c r="P834" s="86"/>
      <c r="Q834" s="86"/>
      <c r="R834" s="86"/>
      <c r="S834" s="86"/>
      <c r="T834" s="86"/>
      <c r="U834" s="86"/>
      <c r="V834" s="86"/>
      <c r="W834" s="86"/>
      <c r="X834" s="86"/>
      <c r="Y834" s="86"/>
    </row>
    <row r="835" ht="28.5" customHeight="1">
      <c r="A835" s="86"/>
      <c r="B835" s="86"/>
      <c r="C835" s="86"/>
      <c r="D835" s="86"/>
      <c r="E835" s="180"/>
      <c r="F835" s="86"/>
      <c r="G835" s="86"/>
      <c r="H835" s="86"/>
      <c r="I835" s="86"/>
      <c r="J835" s="86"/>
      <c r="K835" s="86"/>
      <c r="L835" s="86"/>
      <c r="M835" s="86"/>
      <c r="N835" s="86"/>
      <c r="O835" s="86"/>
      <c r="P835" s="86"/>
      <c r="Q835" s="86"/>
      <c r="R835" s="86"/>
      <c r="S835" s="86"/>
      <c r="T835" s="86"/>
      <c r="U835" s="86"/>
      <c r="V835" s="86"/>
      <c r="W835" s="86"/>
      <c r="X835" s="86"/>
      <c r="Y835" s="86"/>
    </row>
    <row r="836" ht="28.5" customHeight="1">
      <c r="A836" s="86"/>
      <c r="B836" s="86"/>
      <c r="C836" s="86"/>
      <c r="D836" s="86"/>
      <c r="E836" s="180"/>
      <c r="F836" s="86"/>
      <c r="G836" s="86"/>
      <c r="H836" s="86"/>
      <c r="I836" s="86"/>
      <c r="J836" s="86"/>
      <c r="K836" s="86"/>
      <c r="L836" s="86"/>
      <c r="M836" s="86"/>
      <c r="N836" s="86"/>
      <c r="O836" s="86"/>
      <c r="P836" s="86"/>
      <c r="Q836" s="86"/>
      <c r="R836" s="86"/>
      <c r="S836" s="86"/>
      <c r="T836" s="86"/>
      <c r="U836" s="86"/>
      <c r="V836" s="86"/>
      <c r="W836" s="86"/>
      <c r="X836" s="86"/>
      <c r="Y836" s="86"/>
    </row>
    <row r="837" ht="28.5" customHeight="1">
      <c r="A837" s="86"/>
      <c r="B837" s="86"/>
      <c r="C837" s="86"/>
      <c r="D837" s="86"/>
      <c r="E837" s="180"/>
      <c r="F837" s="86"/>
      <c r="G837" s="86"/>
      <c r="H837" s="86"/>
      <c r="I837" s="86"/>
      <c r="J837" s="86"/>
      <c r="K837" s="86"/>
      <c r="L837" s="86"/>
      <c r="M837" s="86"/>
      <c r="N837" s="86"/>
      <c r="O837" s="86"/>
      <c r="P837" s="86"/>
      <c r="Q837" s="86"/>
      <c r="R837" s="86"/>
      <c r="S837" s="86"/>
      <c r="T837" s="86"/>
      <c r="U837" s="86"/>
      <c r="V837" s="86"/>
      <c r="W837" s="86"/>
      <c r="X837" s="86"/>
      <c r="Y837" s="86"/>
    </row>
    <row r="838" ht="28.5" customHeight="1">
      <c r="A838" s="86"/>
      <c r="B838" s="86"/>
      <c r="C838" s="86"/>
      <c r="D838" s="86"/>
      <c r="E838" s="180"/>
      <c r="F838" s="86"/>
      <c r="G838" s="86"/>
      <c r="H838" s="86"/>
      <c r="I838" s="86"/>
      <c r="J838" s="86"/>
      <c r="K838" s="86"/>
      <c r="L838" s="86"/>
      <c r="M838" s="86"/>
      <c r="N838" s="86"/>
      <c r="O838" s="86"/>
      <c r="P838" s="86"/>
      <c r="Q838" s="86"/>
      <c r="R838" s="86"/>
      <c r="S838" s="86"/>
      <c r="T838" s="86"/>
      <c r="U838" s="86"/>
      <c r="V838" s="86"/>
      <c r="W838" s="86"/>
      <c r="X838" s="86"/>
      <c r="Y838" s="86"/>
    </row>
    <row r="839" ht="28.5" customHeight="1">
      <c r="A839" s="86"/>
      <c r="B839" s="86"/>
      <c r="C839" s="86"/>
      <c r="D839" s="86"/>
      <c r="E839" s="180"/>
      <c r="F839" s="86"/>
      <c r="G839" s="86"/>
      <c r="H839" s="86"/>
      <c r="I839" s="86"/>
      <c r="J839" s="86"/>
      <c r="K839" s="86"/>
      <c r="L839" s="86"/>
      <c r="M839" s="86"/>
      <c r="N839" s="86"/>
      <c r="O839" s="86"/>
      <c r="P839" s="86"/>
      <c r="Q839" s="86"/>
      <c r="R839" s="86"/>
      <c r="S839" s="86"/>
      <c r="T839" s="86"/>
      <c r="U839" s="86"/>
      <c r="V839" s="86"/>
      <c r="W839" s="86"/>
      <c r="X839" s="86"/>
      <c r="Y839" s="86"/>
    </row>
    <row r="840" ht="28.5" customHeight="1">
      <c r="A840" s="86"/>
      <c r="B840" s="86"/>
      <c r="C840" s="86"/>
      <c r="D840" s="86"/>
      <c r="E840" s="180"/>
      <c r="F840" s="86"/>
      <c r="G840" s="86"/>
      <c r="H840" s="86"/>
      <c r="I840" s="86"/>
      <c r="J840" s="86"/>
      <c r="K840" s="86"/>
      <c r="L840" s="86"/>
      <c r="M840" s="86"/>
      <c r="N840" s="86"/>
      <c r="O840" s="86"/>
      <c r="P840" s="86"/>
      <c r="Q840" s="86"/>
      <c r="R840" s="86"/>
      <c r="S840" s="86"/>
      <c r="T840" s="86"/>
      <c r="U840" s="86"/>
      <c r="V840" s="86"/>
      <c r="W840" s="86"/>
      <c r="X840" s="86"/>
      <c r="Y840" s="86"/>
    </row>
    <row r="841" ht="28.5" customHeight="1">
      <c r="A841" s="86"/>
      <c r="B841" s="86"/>
      <c r="C841" s="86"/>
      <c r="D841" s="86"/>
      <c r="E841" s="180"/>
      <c r="F841" s="86"/>
      <c r="G841" s="86"/>
      <c r="H841" s="86"/>
      <c r="I841" s="86"/>
      <c r="J841" s="86"/>
      <c r="K841" s="86"/>
      <c r="L841" s="86"/>
      <c r="M841" s="86"/>
      <c r="N841" s="86"/>
      <c r="O841" s="86"/>
      <c r="P841" s="86"/>
      <c r="Q841" s="86"/>
      <c r="R841" s="86"/>
      <c r="S841" s="86"/>
      <c r="T841" s="86"/>
      <c r="U841" s="86"/>
      <c r="V841" s="86"/>
      <c r="W841" s="86"/>
      <c r="X841" s="86"/>
      <c r="Y841" s="86"/>
    </row>
    <row r="842" ht="28.5" customHeight="1">
      <c r="A842" s="86"/>
      <c r="B842" s="86"/>
      <c r="C842" s="86"/>
      <c r="D842" s="86"/>
      <c r="E842" s="180"/>
      <c r="F842" s="86"/>
      <c r="G842" s="86"/>
      <c r="H842" s="86"/>
      <c r="I842" s="86"/>
      <c r="J842" s="86"/>
      <c r="K842" s="86"/>
      <c r="L842" s="86"/>
      <c r="M842" s="86"/>
      <c r="N842" s="86"/>
      <c r="O842" s="86"/>
      <c r="P842" s="86"/>
      <c r="Q842" s="86"/>
      <c r="R842" s="86"/>
      <c r="S842" s="86"/>
      <c r="T842" s="86"/>
      <c r="U842" s="86"/>
      <c r="V842" s="86"/>
      <c r="W842" s="86"/>
      <c r="X842" s="86"/>
      <c r="Y842" s="86"/>
    </row>
    <row r="843" ht="28.5" customHeight="1">
      <c r="A843" s="86"/>
      <c r="B843" s="86"/>
      <c r="C843" s="86"/>
      <c r="D843" s="86"/>
      <c r="E843" s="180"/>
      <c r="F843" s="86"/>
      <c r="G843" s="86"/>
      <c r="H843" s="86"/>
      <c r="I843" s="86"/>
      <c r="J843" s="86"/>
      <c r="K843" s="86"/>
      <c r="L843" s="86"/>
      <c r="M843" s="86"/>
      <c r="N843" s="86"/>
      <c r="O843" s="86"/>
      <c r="P843" s="86"/>
      <c r="Q843" s="86"/>
      <c r="R843" s="86"/>
      <c r="S843" s="86"/>
      <c r="T843" s="86"/>
      <c r="U843" s="86"/>
      <c r="V843" s="86"/>
      <c r="W843" s="86"/>
      <c r="X843" s="86"/>
      <c r="Y843" s="86"/>
    </row>
    <row r="844" ht="28.5" customHeight="1">
      <c r="A844" s="86"/>
      <c r="B844" s="86"/>
      <c r="C844" s="86"/>
      <c r="D844" s="86"/>
      <c r="E844" s="180"/>
      <c r="F844" s="86"/>
      <c r="G844" s="86"/>
      <c r="H844" s="86"/>
      <c r="I844" s="86"/>
      <c r="J844" s="86"/>
      <c r="K844" s="86"/>
      <c r="L844" s="86"/>
      <c r="M844" s="86"/>
      <c r="N844" s="86"/>
      <c r="O844" s="86"/>
      <c r="P844" s="86"/>
      <c r="Q844" s="86"/>
      <c r="R844" s="86"/>
      <c r="S844" s="86"/>
      <c r="T844" s="86"/>
      <c r="U844" s="86"/>
      <c r="V844" s="86"/>
      <c r="W844" s="86"/>
      <c r="X844" s="86"/>
      <c r="Y844" s="86"/>
    </row>
    <row r="845" ht="28.5" customHeight="1">
      <c r="A845" s="86"/>
      <c r="B845" s="86"/>
      <c r="C845" s="86"/>
      <c r="D845" s="86"/>
      <c r="E845" s="180"/>
      <c r="F845" s="86"/>
      <c r="G845" s="86"/>
      <c r="H845" s="86"/>
      <c r="I845" s="86"/>
      <c r="J845" s="86"/>
      <c r="K845" s="86"/>
      <c r="L845" s="86"/>
      <c r="M845" s="86"/>
      <c r="N845" s="86"/>
      <c r="O845" s="86"/>
      <c r="P845" s="86"/>
      <c r="Q845" s="86"/>
      <c r="R845" s="86"/>
      <c r="S845" s="86"/>
      <c r="T845" s="86"/>
      <c r="U845" s="86"/>
      <c r="V845" s="86"/>
      <c r="W845" s="86"/>
      <c r="X845" s="86"/>
      <c r="Y845" s="86"/>
    </row>
    <row r="846" ht="28.5" customHeight="1">
      <c r="A846" s="86"/>
      <c r="B846" s="86"/>
      <c r="C846" s="86"/>
      <c r="D846" s="86"/>
      <c r="E846" s="180"/>
      <c r="F846" s="86"/>
      <c r="G846" s="86"/>
      <c r="H846" s="86"/>
      <c r="I846" s="86"/>
      <c r="J846" s="86"/>
      <c r="K846" s="86"/>
      <c r="L846" s="86"/>
      <c r="M846" s="86"/>
      <c r="N846" s="86"/>
      <c r="O846" s="86"/>
      <c r="P846" s="86"/>
      <c r="Q846" s="86"/>
      <c r="R846" s="86"/>
      <c r="S846" s="86"/>
      <c r="T846" s="86"/>
      <c r="U846" s="86"/>
      <c r="V846" s="86"/>
      <c r="W846" s="86"/>
      <c r="X846" s="86"/>
      <c r="Y846" s="86"/>
    </row>
    <row r="847" ht="28.5" customHeight="1">
      <c r="A847" s="86"/>
      <c r="B847" s="86"/>
      <c r="C847" s="86"/>
      <c r="D847" s="86"/>
      <c r="E847" s="180"/>
      <c r="F847" s="86"/>
      <c r="G847" s="86"/>
      <c r="H847" s="86"/>
      <c r="I847" s="86"/>
      <c r="J847" s="86"/>
      <c r="K847" s="86"/>
      <c r="L847" s="86"/>
      <c r="M847" s="86"/>
      <c r="N847" s="86"/>
      <c r="O847" s="86"/>
      <c r="P847" s="86"/>
      <c r="Q847" s="86"/>
      <c r="R847" s="86"/>
      <c r="S847" s="86"/>
      <c r="T847" s="86"/>
      <c r="U847" s="86"/>
      <c r="V847" s="86"/>
      <c r="W847" s="86"/>
      <c r="X847" s="86"/>
      <c r="Y847" s="86"/>
    </row>
    <row r="848" ht="28.5" customHeight="1">
      <c r="A848" s="86"/>
      <c r="B848" s="86"/>
      <c r="C848" s="86"/>
      <c r="D848" s="86"/>
      <c r="E848" s="180"/>
      <c r="F848" s="86"/>
      <c r="G848" s="86"/>
      <c r="H848" s="86"/>
      <c r="I848" s="86"/>
      <c r="J848" s="86"/>
      <c r="K848" s="86"/>
      <c r="L848" s="86"/>
      <c r="M848" s="86"/>
      <c r="N848" s="86"/>
      <c r="O848" s="86"/>
      <c r="P848" s="86"/>
      <c r="Q848" s="86"/>
      <c r="R848" s="86"/>
      <c r="S848" s="86"/>
      <c r="T848" s="86"/>
      <c r="U848" s="86"/>
      <c r="V848" s="86"/>
      <c r="W848" s="86"/>
      <c r="X848" s="86"/>
      <c r="Y848" s="86"/>
    </row>
    <row r="849" ht="28.5" customHeight="1">
      <c r="A849" s="86"/>
      <c r="B849" s="86"/>
      <c r="C849" s="86"/>
      <c r="D849" s="86"/>
      <c r="E849" s="180"/>
      <c r="F849" s="86"/>
      <c r="G849" s="86"/>
      <c r="H849" s="86"/>
      <c r="I849" s="86"/>
      <c r="J849" s="86"/>
      <c r="K849" s="86"/>
      <c r="L849" s="86"/>
      <c r="M849" s="86"/>
      <c r="N849" s="86"/>
      <c r="O849" s="86"/>
      <c r="P849" s="86"/>
      <c r="Q849" s="86"/>
      <c r="R849" s="86"/>
      <c r="S849" s="86"/>
      <c r="T849" s="86"/>
      <c r="U849" s="86"/>
      <c r="V849" s="86"/>
      <c r="W849" s="86"/>
      <c r="X849" s="86"/>
      <c r="Y849" s="86"/>
    </row>
    <row r="850" ht="28.5" customHeight="1">
      <c r="A850" s="86"/>
      <c r="B850" s="86"/>
      <c r="C850" s="86"/>
      <c r="D850" s="86"/>
      <c r="E850" s="180"/>
      <c r="F850" s="86"/>
      <c r="G850" s="86"/>
      <c r="H850" s="86"/>
      <c r="I850" s="86"/>
      <c r="J850" s="86"/>
      <c r="K850" s="86"/>
      <c r="L850" s="86"/>
      <c r="M850" s="86"/>
      <c r="N850" s="86"/>
      <c r="O850" s="86"/>
      <c r="P850" s="86"/>
      <c r="Q850" s="86"/>
      <c r="R850" s="86"/>
      <c r="S850" s="86"/>
      <c r="T850" s="86"/>
      <c r="U850" s="86"/>
      <c r="V850" s="86"/>
      <c r="W850" s="86"/>
      <c r="X850" s="86"/>
      <c r="Y850" s="86"/>
    </row>
    <row r="851" ht="28.5" customHeight="1">
      <c r="A851" s="86"/>
      <c r="B851" s="86"/>
      <c r="C851" s="86"/>
      <c r="D851" s="86"/>
      <c r="E851" s="180"/>
      <c r="F851" s="86"/>
      <c r="G851" s="86"/>
      <c r="H851" s="86"/>
      <c r="I851" s="86"/>
      <c r="J851" s="86"/>
      <c r="K851" s="86"/>
      <c r="L851" s="86"/>
      <c r="M851" s="86"/>
      <c r="N851" s="86"/>
      <c r="O851" s="86"/>
      <c r="P851" s="86"/>
      <c r="Q851" s="86"/>
      <c r="R851" s="86"/>
      <c r="S851" s="86"/>
      <c r="T851" s="86"/>
      <c r="U851" s="86"/>
      <c r="V851" s="86"/>
      <c r="W851" s="86"/>
      <c r="X851" s="86"/>
      <c r="Y851" s="86"/>
    </row>
    <row r="852" ht="28.5" customHeight="1">
      <c r="A852" s="86"/>
      <c r="B852" s="86"/>
      <c r="C852" s="86"/>
      <c r="D852" s="86"/>
      <c r="E852" s="180"/>
      <c r="F852" s="86"/>
      <c r="G852" s="86"/>
      <c r="H852" s="86"/>
      <c r="I852" s="86"/>
      <c r="J852" s="86"/>
      <c r="K852" s="86"/>
      <c r="L852" s="86"/>
      <c r="M852" s="86"/>
      <c r="N852" s="86"/>
      <c r="O852" s="86"/>
      <c r="P852" s="86"/>
      <c r="Q852" s="86"/>
      <c r="R852" s="86"/>
      <c r="S852" s="86"/>
      <c r="T852" s="86"/>
      <c r="U852" s="86"/>
      <c r="V852" s="86"/>
      <c r="W852" s="86"/>
      <c r="X852" s="86"/>
      <c r="Y852" s="86"/>
    </row>
    <row r="853" ht="28.5" customHeight="1">
      <c r="A853" s="86"/>
      <c r="B853" s="86"/>
      <c r="C853" s="86"/>
      <c r="D853" s="86"/>
      <c r="E853" s="180"/>
      <c r="F853" s="86"/>
      <c r="G853" s="86"/>
      <c r="H853" s="86"/>
      <c r="I853" s="86"/>
      <c r="J853" s="86"/>
      <c r="K853" s="86"/>
      <c r="L853" s="86"/>
      <c r="M853" s="86"/>
      <c r="N853" s="86"/>
      <c r="O853" s="86"/>
      <c r="P853" s="86"/>
      <c r="Q853" s="86"/>
      <c r="R853" s="86"/>
      <c r="S853" s="86"/>
      <c r="T853" s="86"/>
      <c r="U853" s="86"/>
      <c r="V853" s="86"/>
      <c r="W853" s="86"/>
      <c r="X853" s="86"/>
      <c r="Y853" s="86"/>
    </row>
    <row r="854" ht="28.5" customHeight="1">
      <c r="A854" s="86"/>
      <c r="B854" s="86"/>
      <c r="C854" s="86"/>
      <c r="D854" s="86"/>
      <c r="E854" s="180"/>
      <c r="F854" s="86"/>
      <c r="G854" s="86"/>
      <c r="H854" s="86"/>
      <c r="I854" s="86"/>
      <c r="J854" s="86"/>
      <c r="K854" s="86"/>
      <c r="L854" s="86"/>
      <c r="M854" s="86"/>
      <c r="N854" s="86"/>
      <c r="O854" s="86"/>
      <c r="P854" s="86"/>
      <c r="Q854" s="86"/>
      <c r="R854" s="86"/>
      <c r="S854" s="86"/>
      <c r="T854" s="86"/>
      <c r="U854" s="86"/>
      <c r="V854" s="86"/>
      <c r="W854" s="86"/>
      <c r="X854" s="86"/>
      <c r="Y854" s="86"/>
    </row>
    <row r="855" ht="28.5" customHeight="1">
      <c r="A855" s="86"/>
      <c r="B855" s="86"/>
      <c r="C855" s="86"/>
      <c r="D855" s="86"/>
      <c r="E855" s="180"/>
      <c r="F855" s="86"/>
      <c r="G855" s="86"/>
      <c r="H855" s="86"/>
      <c r="I855" s="86"/>
      <c r="J855" s="86"/>
      <c r="K855" s="86"/>
      <c r="L855" s="86"/>
      <c r="M855" s="86"/>
      <c r="N855" s="86"/>
      <c r="O855" s="86"/>
      <c r="P855" s="86"/>
      <c r="Q855" s="86"/>
      <c r="R855" s="86"/>
      <c r="S855" s="86"/>
      <c r="T855" s="86"/>
      <c r="U855" s="86"/>
      <c r="V855" s="86"/>
      <c r="W855" s="86"/>
      <c r="X855" s="86"/>
      <c r="Y855" s="86"/>
    </row>
    <row r="856" ht="28.5" customHeight="1">
      <c r="A856" s="86"/>
      <c r="B856" s="86"/>
      <c r="C856" s="86"/>
      <c r="D856" s="86"/>
      <c r="E856" s="180"/>
      <c r="F856" s="86"/>
      <c r="G856" s="86"/>
      <c r="H856" s="86"/>
      <c r="I856" s="86"/>
      <c r="J856" s="86"/>
      <c r="K856" s="86"/>
      <c r="L856" s="86"/>
      <c r="M856" s="86"/>
      <c r="N856" s="86"/>
      <c r="O856" s="86"/>
      <c r="P856" s="86"/>
      <c r="Q856" s="86"/>
      <c r="R856" s="86"/>
      <c r="S856" s="86"/>
      <c r="T856" s="86"/>
      <c r="U856" s="86"/>
      <c r="V856" s="86"/>
      <c r="W856" s="86"/>
      <c r="X856" s="86"/>
      <c r="Y856" s="86"/>
    </row>
    <row r="857" ht="28.5" customHeight="1">
      <c r="A857" s="86"/>
      <c r="B857" s="86"/>
      <c r="C857" s="86"/>
      <c r="D857" s="86"/>
      <c r="E857" s="180"/>
      <c r="F857" s="86"/>
      <c r="G857" s="86"/>
      <c r="H857" s="86"/>
      <c r="I857" s="86"/>
      <c r="J857" s="86"/>
      <c r="K857" s="86"/>
      <c r="L857" s="86"/>
      <c r="M857" s="86"/>
      <c r="N857" s="86"/>
      <c r="O857" s="86"/>
      <c r="P857" s="86"/>
      <c r="Q857" s="86"/>
      <c r="R857" s="86"/>
      <c r="S857" s="86"/>
      <c r="T857" s="86"/>
      <c r="U857" s="86"/>
      <c r="V857" s="86"/>
      <c r="W857" s="86"/>
      <c r="X857" s="86"/>
      <c r="Y857" s="86"/>
    </row>
    <row r="858" ht="28.5" customHeight="1">
      <c r="A858" s="86"/>
      <c r="B858" s="86"/>
      <c r="C858" s="86"/>
      <c r="D858" s="86"/>
      <c r="E858" s="180"/>
      <c r="F858" s="86"/>
      <c r="G858" s="86"/>
      <c r="H858" s="86"/>
      <c r="I858" s="86"/>
      <c r="J858" s="86"/>
      <c r="K858" s="86"/>
      <c r="L858" s="86"/>
      <c r="M858" s="86"/>
      <c r="N858" s="86"/>
      <c r="O858" s="86"/>
      <c r="P858" s="86"/>
      <c r="Q858" s="86"/>
      <c r="R858" s="86"/>
      <c r="S858" s="86"/>
      <c r="T858" s="86"/>
      <c r="U858" s="86"/>
      <c r="V858" s="86"/>
      <c r="W858" s="86"/>
      <c r="X858" s="86"/>
      <c r="Y858" s="86"/>
    </row>
    <row r="859" ht="28.5" customHeight="1">
      <c r="A859" s="86"/>
      <c r="B859" s="86"/>
      <c r="C859" s="86"/>
      <c r="D859" s="86"/>
      <c r="E859" s="180"/>
      <c r="F859" s="86"/>
      <c r="G859" s="86"/>
      <c r="H859" s="86"/>
      <c r="I859" s="86"/>
      <c r="J859" s="86"/>
      <c r="K859" s="86"/>
      <c r="L859" s="86"/>
      <c r="M859" s="86"/>
      <c r="N859" s="86"/>
      <c r="O859" s="86"/>
      <c r="P859" s="86"/>
      <c r="Q859" s="86"/>
      <c r="R859" s="86"/>
      <c r="S859" s="86"/>
      <c r="T859" s="86"/>
      <c r="U859" s="86"/>
      <c r="V859" s="86"/>
      <c r="W859" s="86"/>
      <c r="X859" s="86"/>
      <c r="Y859" s="86"/>
    </row>
    <row r="860" ht="28.5" customHeight="1">
      <c r="A860" s="86"/>
      <c r="B860" s="86"/>
      <c r="C860" s="86"/>
      <c r="D860" s="86"/>
      <c r="E860" s="180"/>
      <c r="F860" s="86"/>
      <c r="G860" s="86"/>
      <c r="H860" s="86"/>
      <c r="I860" s="86"/>
      <c r="J860" s="86"/>
      <c r="K860" s="86"/>
      <c r="L860" s="86"/>
      <c r="M860" s="86"/>
      <c r="N860" s="86"/>
      <c r="O860" s="86"/>
      <c r="P860" s="86"/>
      <c r="Q860" s="86"/>
      <c r="R860" s="86"/>
      <c r="S860" s="86"/>
      <c r="T860" s="86"/>
      <c r="U860" s="86"/>
      <c r="V860" s="86"/>
      <c r="W860" s="86"/>
      <c r="X860" s="86"/>
      <c r="Y860" s="86"/>
    </row>
    <row r="861" ht="28.5" customHeight="1">
      <c r="A861" s="86"/>
      <c r="B861" s="86"/>
      <c r="C861" s="86"/>
      <c r="D861" s="86"/>
      <c r="E861" s="180"/>
      <c r="F861" s="86"/>
      <c r="G861" s="86"/>
      <c r="H861" s="86"/>
      <c r="I861" s="86"/>
      <c r="J861" s="86"/>
      <c r="K861" s="86"/>
      <c r="L861" s="86"/>
      <c r="M861" s="86"/>
      <c r="N861" s="86"/>
      <c r="O861" s="86"/>
      <c r="P861" s="86"/>
      <c r="Q861" s="86"/>
      <c r="R861" s="86"/>
      <c r="S861" s="86"/>
      <c r="T861" s="86"/>
      <c r="U861" s="86"/>
      <c r="V861" s="86"/>
      <c r="W861" s="86"/>
      <c r="X861" s="86"/>
      <c r="Y861" s="86"/>
    </row>
    <row r="862" ht="28.5" customHeight="1">
      <c r="A862" s="86"/>
      <c r="B862" s="86"/>
      <c r="C862" s="86"/>
      <c r="D862" s="86"/>
      <c r="E862" s="180"/>
      <c r="F862" s="86"/>
      <c r="G862" s="86"/>
      <c r="H862" s="86"/>
      <c r="I862" s="86"/>
      <c r="J862" s="86"/>
      <c r="K862" s="86"/>
      <c r="L862" s="86"/>
      <c r="M862" s="86"/>
      <c r="N862" s="86"/>
      <c r="O862" s="86"/>
      <c r="P862" s="86"/>
      <c r="Q862" s="86"/>
      <c r="R862" s="86"/>
      <c r="S862" s="86"/>
      <c r="T862" s="86"/>
      <c r="U862" s="86"/>
      <c r="V862" s="86"/>
      <c r="W862" s="86"/>
      <c r="X862" s="86"/>
      <c r="Y862" s="86"/>
    </row>
    <row r="863" ht="28.5" customHeight="1">
      <c r="A863" s="86"/>
      <c r="B863" s="86"/>
      <c r="C863" s="86"/>
      <c r="D863" s="86"/>
      <c r="E863" s="180"/>
      <c r="F863" s="86"/>
      <c r="G863" s="86"/>
      <c r="H863" s="86"/>
      <c r="I863" s="86"/>
      <c r="J863" s="86"/>
      <c r="K863" s="86"/>
      <c r="L863" s="86"/>
      <c r="M863" s="86"/>
      <c r="N863" s="86"/>
      <c r="O863" s="86"/>
      <c r="P863" s="86"/>
      <c r="Q863" s="86"/>
      <c r="R863" s="86"/>
      <c r="S863" s="86"/>
      <c r="T863" s="86"/>
      <c r="U863" s="86"/>
      <c r="V863" s="86"/>
      <c r="W863" s="86"/>
      <c r="X863" s="86"/>
      <c r="Y863" s="86"/>
    </row>
    <row r="864" ht="28.5" customHeight="1">
      <c r="A864" s="86"/>
      <c r="B864" s="86"/>
      <c r="C864" s="86"/>
      <c r="D864" s="86"/>
      <c r="E864" s="180"/>
      <c r="F864" s="86"/>
      <c r="G864" s="86"/>
      <c r="H864" s="86"/>
      <c r="I864" s="86"/>
      <c r="J864" s="86"/>
      <c r="K864" s="86"/>
      <c r="L864" s="86"/>
      <c r="M864" s="86"/>
      <c r="N864" s="86"/>
      <c r="O864" s="86"/>
      <c r="P864" s="86"/>
      <c r="Q864" s="86"/>
      <c r="R864" s="86"/>
      <c r="S864" s="86"/>
      <c r="T864" s="86"/>
      <c r="U864" s="86"/>
      <c r="V864" s="86"/>
      <c r="W864" s="86"/>
      <c r="X864" s="86"/>
      <c r="Y864" s="86"/>
    </row>
    <row r="865" ht="28.5" customHeight="1">
      <c r="A865" s="86"/>
      <c r="B865" s="86"/>
      <c r="C865" s="86"/>
      <c r="D865" s="86"/>
      <c r="E865" s="180"/>
      <c r="F865" s="86"/>
      <c r="G865" s="86"/>
      <c r="H865" s="86"/>
      <c r="I865" s="86"/>
      <c r="J865" s="86"/>
      <c r="K865" s="86"/>
      <c r="L865" s="86"/>
      <c r="M865" s="86"/>
      <c r="N865" s="86"/>
      <c r="O865" s="86"/>
      <c r="P865" s="86"/>
      <c r="Q865" s="86"/>
      <c r="R865" s="86"/>
      <c r="S865" s="86"/>
      <c r="T865" s="86"/>
      <c r="U865" s="86"/>
      <c r="V865" s="86"/>
      <c r="W865" s="86"/>
      <c r="X865" s="86"/>
      <c r="Y865" s="86"/>
    </row>
    <row r="866" ht="28.5" customHeight="1">
      <c r="A866" s="86"/>
      <c r="B866" s="86"/>
      <c r="C866" s="86"/>
      <c r="D866" s="86"/>
      <c r="E866" s="180"/>
      <c r="F866" s="86"/>
      <c r="G866" s="86"/>
      <c r="H866" s="86"/>
      <c r="I866" s="86"/>
      <c r="J866" s="86"/>
      <c r="K866" s="86"/>
      <c r="L866" s="86"/>
      <c r="M866" s="86"/>
      <c r="N866" s="86"/>
      <c r="O866" s="86"/>
      <c r="P866" s="86"/>
      <c r="Q866" s="86"/>
      <c r="R866" s="86"/>
      <c r="S866" s="86"/>
      <c r="T866" s="86"/>
      <c r="U866" s="86"/>
      <c r="V866" s="86"/>
      <c r="W866" s="86"/>
      <c r="X866" s="86"/>
      <c r="Y866" s="86"/>
    </row>
    <row r="867" ht="28.5" customHeight="1">
      <c r="A867" s="86"/>
      <c r="B867" s="86"/>
      <c r="C867" s="86"/>
      <c r="D867" s="86"/>
      <c r="E867" s="180"/>
      <c r="F867" s="86"/>
      <c r="G867" s="86"/>
      <c r="H867" s="86"/>
      <c r="I867" s="86"/>
      <c r="J867" s="86"/>
      <c r="K867" s="86"/>
      <c r="L867" s="86"/>
      <c r="M867" s="86"/>
      <c r="N867" s="86"/>
      <c r="O867" s="86"/>
      <c r="P867" s="86"/>
      <c r="Q867" s="86"/>
      <c r="R867" s="86"/>
      <c r="S867" s="86"/>
      <c r="T867" s="86"/>
      <c r="U867" s="86"/>
      <c r="V867" s="86"/>
      <c r="W867" s="86"/>
      <c r="X867" s="86"/>
      <c r="Y867" s="86"/>
    </row>
    <row r="868" ht="28.5" customHeight="1">
      <c r="A868" s="86"/>
      <c r="B868" s="86"/>
      <c r="C868" s="86"/>
      <c r="D868" s="86"/>
      <c r="E868" s="180"/>
      <c r="F868" s="86"/>
      <c r="G868" s="86"/>
      <c r="H868" s="86"/>
      <c r="I868" s="86"/>
      <c r="J868" s="86"/>
      <c r="K868" s="86"/>
      <c r="L868" s="86"/>
      <c r="M868" s="86"/>
      <c r="N868" s="86"/>
      <c r="O868" s="86"/>
      <c r="P868" s="86"/>
      <c r="Q868" s="86"/>
      <c r="R868" s="86"/>
      <c r="S868" s="86"/>
      <c r="T868" s="86"/>
      <c r="U868" s="86"/>
      <c r="V868" s="86"/>
      <c r="W868" s="86"/>
      <c r="X868" s="86"/>
      <c r="Y868" s="86"/>
    </row>
    <row r="869" ht="28.5" customHeight="1">
      <c r="A869" s="86"/>
      <c r="B869" s="86"/>
      <c r="C869" s="86"/>
      <c r="D869" s="86"/>
      <c r="E869" s="180"/>
      <c r="F869" s="86"/>
      <c r="G869" s="86"/>
      <c r="H869" s="86"/>
      <c r="I869" s="86"/>
      <c r="J869" s="86"/>
      <c r="K869" s="86"/>
      <c r="L869" s="86"/>
      <c r="M869" s="86"/>
      <c r="N869" s="86"/>
      <c r="O869" s="86"/>
      <c r="P869" s="86"/>
      <c r="Q869" s="86"/>
      <c r="R869" s="86"/>
      <c r="S869" s="86"/>
      <c r="T869" s="86"/>
      <c r="U869" s="86"/>
      <c r="V869" s="86"/>
      <c r="W869" s="86"/>
      <c r="X869" s="86"/>
      <c r="Y869" s="86"/>
    </row>
    <row r="870" ht="28.5" customHeight="1">
      <c r="A870" s="86"/>
      <c r="B870" s="86"/>
      <c r="C870" s="86"/>
      <c r="D870" s="86"/>
      <c r="E870" s="180"/>
      <c r="F870" s="86"/>
      <c r="G870" s="86"/>
      <c r="H870" s="86"/>
      <c r="I870" s="86"/>
      <c r="J870" s="86"/>
      <c r="K870" s="86"/>
      <c r="L870" s="86"/>
      <c r="M870" s="86"/>
      <c r="N870" s="86"/>
      <c r="O870" s="86"/>
      <c r="P870" s="86"/>
      <c r="Q870" s="86"/>
      <c r="R870" s="86"/>
      <c r="S870" s="86"/>
      <c r="T870" s="86"/>
      <c r="U870" s="86"/>
      <c r="V870" s="86"/>
      <c r="W870" s="86"/>
      <c r="X870" s="86"/>
      <c r="Y870" s="86"/>
    </row>
    <row r="871" ht="28.5" customHeight="1">
      <c r="A871" s="86"/>
      <c r="B871" s="86"/>
      <c r="C871" s="86"/>
      <c r="D871" s="86"/>
      <c r="E871" s="180"/>
      <c r="F871" s="86"/>
      <c r="G871" s="86"/>
      <c r="H871" s="86"/>
      <c r="I871" s="86"/>
      <c r="J871" s="86"/>
      <c r="K871" s="86"/>
      <c r="L871" s="86"/>
      <c r="M871" s="86"/>
      <c r="N871" s="86"/>
      <c r="O871" s="86"/>
      <c r="P871" s="86"/>
      <c r="Q871" s="86"/>
      <c r="R871" s="86"/>
      <c r="S871" s="86"/>
      <c r="T871" s="86"/>
      <c r="U871" s="86"/>
      <c r="V871" s="86"/>
      <c r="W871" s="86"/>
      <c r="X871" s="86"/>
      <c r="Y871" s="86"/>
    </row>
    <row r="872" ht="28.5" customHeight="1">
      <c r="A872" s="86"/>
      <c r="B872" s="86"/>
      <c r="C872" s="86"/>
      <c r="D872" s="86"/>
      <c r="E872" s="180"/>
      <c r="F872" s="86"/>
      <c r="G872" s="86"/>
      <c r="H872" s="86"/>
      <c r="I872" s="86"/>
      <c r="J872" s="86"/>
      <c r="K872" s="86"/>
      <c r="L872" s="86"/>
      <c r="M872" s="86"/>
      <c r="N872" s="86"/>
      <c r="O872" s="86"/>
      <c r="P872" s="86"/>
      <c r="Q872" s="86"/>
      <c r="R872" s="86"/>
      <c r="S872" s="86"/>
      <c r="T872" s="86"/>
      <c r="U872" s="86"/>
      <c r="V872" s="86"/>
      <c r="W872" s="86"/>
      <c r="X872" s="86"/>
      <c r="Y872" s="86"/>
    </row>
    <row r="873" ht="28.5" customHeight="1">
      <c r="A873" s="86"/>
      <c r="B873" s="86"/>
      <c r="C873" s="86"/>
      <c r="D873" s="86"/>
      <c r="E873" s="180"/>
      <c r="F873" s="86"/>
      <c r="G873" s="86"/>
      <c r="H873" s="86"/>
      <c r="I873" s="86"/>
      <c r="J873" s="86"/>
      <c r="K873" s="86"/>
      <c r="L873" s="86"/>
      <c r="M873" s="86"/>
      <c r="N873" s="86"/>
      <c r="O873" s="86"/>
      <c r="P873" s="86"/>
      <c r="Q873" s="86"/>
      <c r="R873" s="86"/>
      <c r="S873" s="86"/>
      <c r="T873" s="86"/>
      <c r="U873" s="86"/>
      <c r="V873" s="86"/>
      <c r="W873" s="86"/>
      <c r="X873" s="86"/>
      <c r="Y873" s="86"/>
    </row>
    <row r="874" ht="28.5" customHeight="1">
      <c r="A874" s="86"/>
      <c r="B874" s="86"/>
      <c r="C874" s="86"/>
      <c r="D874" s="86"/>
      <c r="E874" s="180"/>
      <c r="F874" s="86"/>
      <c r="G874" s="86"/>
      <c r="H874" s="86"/>
      <c r="I874" s="86"/>
      <c r="J874" s="86"/>
      <c r="K874" s="86"/>
      <c r="L874" s="86"/>
      <c r="M874" s="86"/>
      <c r="N874" s="86"/>
      <c r="O874" s="86"/>
      <c r="P874" s="86"/>
      <c r="Q874" s="86"/>
      <c r="R874" s="86"/>
      <c r="S874" s="86"/>
      <c r="T874" s="86"/>
      <c r="U874" s="86"/>
      <c r="V874" s="86"/>
      <c r="W874" s="86"/>
      <c r="X874" s="86"/>
      <c r="Y874" s="86"/>
    </row>
    <row r="875" ht="28.5" customHeight="1">
      <c r="A875" s="86"/>
      <c r="B875" s="86"/>
      <c r="C875" s="86"/>
      <c r="D875" s="86"/>
      <c r="E875" s="180"/>
      <c r="F875" s="86"/>
      <c r="G875" s="86"/>
      <c r="H875" s="86"/>
      <c r="I875" s="86"/>
      <c r="J875" s="86"/>
      <c r="K875" s="86"/>
      <c r="L875" s="86"/>
      <c r="M875" s="86"/>
      <c r="N875" s="86"/>
      <c r="O875" s="86"/>
      <c r="P875" s="86"/>
      <c r="Q875" s="86"/>
      <c r="R875" s="86"/>
      <c r="S875" s="86"/>
      <c r="T875" s="86"/>
      <c r="U875" s="86"/>
      <c r="V875" s="86"/>
      <c r="W875" s="86"/>
      <c r="X875" s="86"/>
      <c r="Y875" s="86"/>
    </row>
    <row r="876" ht="28.5" customHeight="1">
      <c r="A876" s="86"/>
      <c r="B876" s="86"/>
      <c r="C876" s="86"/>
      <c r="D876" s="86"/>
      <c r="E876" s="180"/>
      <c r="F876" s="86"/>
      <c r="G876" s="86"/>
      <c r="H876" s="86"/>
      <c r="I876" s="86"/>
      <c r="J876" s="86"/>
      <c r="K876" s="86"/>
      <c r="L876" s="86"/>
      <c r="M876" s="86"/>
      <c r="N876" s="86"/>
      <c r="O876" s="86"/>
      <c r="P876" s="86"/>
      <c r="Q876" s="86"/>
      <c r="R876" s="86"/>
      <c r="S876" s="86"/>
      <c r="T876" s="86"/>
      <c r="U876" s="86"/>
      <c r="V876" s="86"/>
      <c r="W876" s="86"/>
      <c r="X876" s="86"/>
      <c r="Y876" s="86"/>
    </row>
    <row r="877" ht="28.5" customHeight="1">
      <c r="A877" s="86"/>
      <c r="B877" s="86"/>
      <c r="C877" s="86"/>
      <c r="D877" s="86"/>
      <c r="E877" s="180"/>
      <c r="F877" s="86"/>
      <c r="G877" s="86"/>
      <c r="H877" s="86"/>
      <c r="I877" s="86"/>
      <c r="J877" s="86"/>
      <c r="K877" s="86"/>
      <c r="L877" s="86"/>
      <c r="M877" s="86"/>
      <c r="N877" s="86"/>
      <c r="O877" s="86"/>
      <c r="P877" s="86"/>
      <c r="Q877" s="86"/>
      <c r="R877" s="86"/>
      <c r="S877" s="86"/>
      <c r="T877" s="86"/>
      <c r="U877" s="86"/>
      <c r="V877" s="86"/>
      <c r="W877" s="86"/>
      <c r="X877" s="86"/>
      <c r="Y877" s="86"/>
    </row>
    <row r="878" ht="28.5" customHeight="1">
      <c r="A878" s="86"/>
      <c r="B878" s="86"/>
      <c r="C878" s="86"/>
      <c r="D878" s="86"/>
      <c r="E878" s="180"/>
      <c r="F878" s="86"/>
      <c r="G878" s="86"/>
      <c r="H878" s="86"/>
      <c r="I878" s="86"/>
      <c r="J878" s="86"/>
      <c r="K878" s="86"/>
      <c r="L878" s="86"/>
      <c r="M878" s="86"/>
      <c r="N878" s="86"/>
      <c r="O878" s="86"/>
      <c r="P878" s="86"/>
      <c r="Q878" s="86"/>
      <c r="R878" s="86"/>
      <c r="S878" s="86"/>
      <c r="T878" s="86"/>
      <c r="U878" s="86"/>
      <c r="V878" s="86"/>
      <c r="W878" s="86"/>
      <c r="X878" s="86"/>
      <c r="Y878" s="86"/>
    </row>
    <row r="879" ht="28.5" customHeight="1">
      <c r="A879" s="86"/>
      <c r="B879" s="86"/>
      <c r="C879" s="86"/>
      <c r="D879" s="86"/>
      <c r="E879" s="180"/>
      <c r="F879" s="86"/>
      <c r="G879" s="86"/>
      <c r="H879" s="86"/>
      <c r="I879" s="86"/>
      <c r="J879" s="86"/>
      <c r="K879" s="86"/>
      <c r="L879" s="86"/>
      <c r="M879" s="86"/>
      <c r="N879" s="86"/>
      <c r="O879" s="86"/>
      <c r="P879" s="86"/>
      <c r="Q879" s="86"/>
      <c r="R879" s="86"/>
      <c r="S879" s="86"/>
      <c r="T879" s="86"/>
      <c r="U879" s="86"/>
      <c r="V879" s="86"/>
      <c r="W879" s="86"/>
      <c r="X879" s="86"/>
      <c r="Y879" s="86"/>
    </row>
    <row r="880" ht="28.5" customHeight="1">
      <c r="A880" s="86"/>
      <c r="B880" s="86"/>
      <c r="C880" s="86"/>
      <c r="D880" s="86"/>
      <c r="E880" s="180"/>
      <c r="F880" s="86"/>
      <c r="G880" s="86"/>
      <c r="H880" s="86"/>
      <c r="I880" s="86"/>
      <c r="J880" s="86"/>
      <c r="K880" s="86"/>
      <c r="L880" s="86"/>
      <c r="M880" s="86"/>
      <c r="N880" s="86"/>
      <c r="O880" s="86"/>
      <c r="P880" s="86"/>
      <c r="Q880" s="86"/>
      <c r="R880" s="86"/>
      <c r="S880" s="86"/>
      <c r="T880" s="86"/>
      <c r="U880" s="86"/>
      <c r="V880" s="86"/>
      <c r="W880" s="86"/>
      <c r="X880" s="86"/>
      <c r="Y880" s="86"/>
    </row>
    <row r="881" ht="28.5" customHeight="1">
      <c r="A881" s="86"/>
      <c r="B881" s="86"/>
      <c r="C881" s="86"/>
      <c r="D881" s="86"/>
      <c r="E881" s="180"/>
      <c r="F881" s="86"/>
      <c r="G881" s="86"/>
      <c r="H881" s="86"/>
      <c r="I881" s="86"/>
      <c r="J881" s="86"/>
      <c r="K881" s="86"/>
      <c r="L881" s="86"/>
      <c r="M881" s="86"/>
      <c r="N881" s="86"/>
      <c r="O881" s="86"/>
      <c r="P881" s="86"/>
      <c r="Q881" s="86"/>
      <c r="R881" s="86"/>
      <c r="S881" s="86"/>
      <c r="T881" s="86"/>
      <c r="U881" s="86"/>
      <c r="V881" s="86"/>
      <c r="W881" s="86"/>
      <c r="X881" s="86"/>
      <c r="Y881" s="86"/>
    </row>
    <row r="882" ht="28.5" customHeight="1">
      <c r="A882" s="86"/>
      <c r="B882" s="86"/>
      <c r="C882" s="86"/>
      <c r="D882" s="86"/>
      <c r="E882" s="180"/>
      <c r="F882" s="86"/>
      <c r="G882" s="86"/>
      <c r="H882" s="86"/>
      <c r="I882" s="86"/>
      <c r="J882" s="86"/>
      <c r="K882" s="86"/>
      <c r="L882" s="86"/>
      <c r="M882" s="86"/>
      <c r="N882" s="86"/>
      <c r="O882" s="86"/>
      <c r="P882" s="86"/>
      <c r="Q882" s="86"/>
      <c r="R882" s="86"/>
      <c r="S882" s="86"/>
      <c r="T882" s="86"/>
      <c r="U882" s="86"/>
      <c r="V882" s="86"/>
      <c r="W882" s="86"/>
      <c r="X882" s="86"/>
      <c r="Y882" s="86"/>
    </row>
    <row r="883" ht="28.5" customHeight="1">
      <c r="A883" s="86"/>
      <c r="B883" s="86"/>
      <c r="C883" s="86"/>
      <c r="D883" s="86"/>
      <c r="E883" s="180"/>
      <c r="F883" s="86"/>
      <c r="G883" s="86"/>
      <c r="H883" s="86"/>
      <c r="I883" s="86"/>
      <c r="J883" s="86"/>
      <c r="K883" s="86"/>
      <c r="L883" s="86"/>
      <c r="M883" s="86"/>
      <c r="N883" s="86"/>
      <c r="O883" s="86"/>
      <c r="P883" s="86"/>
      <c r="Q883" s="86"/>
      <c r="R883" s="86"/>
      <c r="S883" s="86"/>
      <c r="T883" s="86"/>
      <c r="U883" s="86"/>
      <c r="V883" s="86"/>
      <c r="W883" s="86"/>
      <c r="X883" s="86"/>
      <c r="Y883" s="86"/>
    </row>
    <row r="884" ht="28.5" customHeight="1">
      <c r="A884" s="86"/>
      <c r="B884" s="86"/>
      <c r="C884" s="86"/>
      <c r="D884" s="86"/>
      <c r="E884" s="180"/>
      <c r="F884" s="86"/>
      <c r="G884" s="86"/>
      <c r="H884" s="86"/>
      <c r="I884" s="86"/>
      <c r="J884" s="86"/>
      <c r="K884" s="86"/>
      <c r="L884" s="86"/>
      <c r="M884" s="86"/>
      <c r="N884" s="86"/>
      <c r="O884" s="86"/>
      <c r="P884" s="86"/>
      <c r="Q884" s="86"/>
      <c r="R884" s="86"/>
      <c r="S884" s="86"/>
      <c r="T884" s="86"/>
      <c r="U884" s="86"/>
      <c r="V884" s="86"/>
      <c r="W884" s="86"/>
      <c r="X884" s="86"/>
      <c r="Y884" s="86"/>
    </row>
    <row r="885" ht="28.5" customHeight="1">
      <c r="A885" s="86"/>
      <c r="B885" s="86"/>
      <c r="C885" s="86"/>
      <c r="D885" s="86"/>
      <c r="E885" s="180"/>
      <c r="F885" s="86"/>
      <c r="G885" s="86"/>
      <c r="H885" s="86"/>
      <c r="I885" s="86"/>
      <c r="J885" s="86"/>
      <c r="K885" s="86"/>
      <c r="L885" s="86"/>
      <c r="M885" s="86"/>
      <c r="N885" s="86"/>
      <c r="O885" s="86"/>
      <c r="P885" s="86"/>
      <c r="Q885" s="86"/>
      <c r="R885" s="86"/>
      <c r="S885" s="86"/>
      <c r="T885" s="86"/>
      <c r="U885" s="86"/>
      <c r="V885" s="86"/>
      <c r="W885" s="86"/>
      <c r="X885" s="86"/>
      <c r="Y885" s="86"/>
    </row>
    <row r="886" ht="28.5" customHeight="1">
      <c r="A886" s="86"/>
      <c r="B886" s="86"/>
      <c r="C886" s="86"/>
      <c r="D886" s="86"/>
      <c r="E886" s="180"/>
      <c r="F886" s="86"/>
      <c r="G886" s="86"/>
      <c r="H886" s="86"/>
      <c r="I886" s="86"/>
      <c r="J886" s="86"/>
      <c r="K886" s="86"/>
      <c r="L886" s="86"/>
      <c r="M886" s="86"/>
      <c r="N886" s="86"/>
      <c r="O886" s="86"/>
      <c r="P886" s="86"/>
      <c r="Q886" s="86"/>
      <c r="R886" s="86"/>
      <c r="S886" s="86"/>
      <c r="T886" s="86"/>
      <c r="U886" s="86"/>
      <c r="V886" s="86"/>
      <c r="W886" s="86"/>
      <c r="X886" s="86"/>
      <c r="Y886" s="86"/>
    </row>
    <row r="887" ht="28.5" customHeight="1">
      <c r="A887" s="86"/>
      <c r="B887" s="86"/>
      <c r="C887" s="86"/>
      <c r="D887" s="86"/>
      <c r="E887" s="180"/>
      <c r="F887" s="86"/>
      <c r="G887" s="86"/>
      <c r="H887" s="86"/>
      <c r="I887" s="86"/>
      <c r="J887" s="86"/>
      <c r="K887" s="86"/>
      <c r="L887" s="86"/>
      <c r="M887" s="86"/>
      <c r="N887" s="86"/>
      <c r="O887" s="86"/>
      <c r="P887" s="86"/>
      <c r="Q887" s="86"/>
      <c r="R887" s="86"/>
      <c r="S887" s="86"/>
      <c r="T887" s="86"/>
      <c r="U887" s="86"/>
      <c r="V887" s="86"/>
      <c r="W887" s="86"/>
      <c r="X887" s="86"/>
      <c r="Y887" s="86"/>
    </row>
    <row r="888" ht="28.5" customHeight="1">
      <c r="A888" s="86"/>
      <c r="B888" s="86"/>
      <c r="C888" s="86"/>
      <c r="D888" s="86"/>
      <c r="E888" s="180"/>
      <c r="F888" s="86"/>
      <c r="G888" s="86"/>
      <c r="H888" s="86"/>
      <c r="I888" s="86"/>
      <c r="J888" s="86"/>
      <c r="K888" s="86"/>
      <c r="L888" s="86"/>
      <c r="M888" s="86"/>
      <c r="N888" s="86"/>
      <c r="O888" s="86"/>
      <c r="P888" s="86"/>
      <c r="Q888" s="86"/>
      <c r="R888" s="86"/>
      <c r="S888" s="86"/>
      <c r="T888" s="86"/>
      <c r="U888" s="86"/>
      <c r="V888" s="86"/>
      <c r="W888" s="86"/>
      <c r="X888" s="86"/>
      <c r="Y888" s="86"/>
    </row>
    <row r="889" ht="28.5" customHeight="1">
      <c r="A889" s="86"/>
      <c r="B889" s="86"/>
      <c r="C889" s="86"/>
      <c r="D889" s="86"/>
      <c r="E889" s="180"/>
      <c r="F889" s="86"/>
      <c r="G889" s="86"/>
      <c r="H889" s="86"/>
      <c r="I889" s="86"/>
      <c r="J889" s="86"/>
      <c r="K889" s="86"/>
      <c r="L889" s="86"/>
      <c r="M889" s="86"/>
      <c r="N889" s="86"/>
      <c r="O889" s="86"/>
      <c r="P889" s="86"/>
      <c r="Q889" s="86"/>
      <c r="R889" s="86"/>
      <c r="S889" s="86"/>
      <c r="T889" s="86"/>
      <c r="U889" s="86"/>
      <c r="V889" s="86"/>
      <c r="W889" s="86"/>
      <c r="X889" s="86"/>
      <c r="Y889" s="86"/>
    </row>
    <row r="890" ht="28.5" customHeight="1">
      <c r="A890" s="86"/>
      <c r="B890" s="86"/>
      <c r="C890" s="86"/>
      <c r="D890" s="86"/>
      <c r="E890" s="180"/>
      <c r="F890" s="86"/>
      <c r="G890" s="86"/>
      <c r="H890" s="86"/>
      <c r="I890" s="86"/>
      <c r="J890" s="86"/>
      <c r="K890" s="86"/>
      <c r="L890" s="86"/>
      <c r="M890" s="86"/>
      <c r="N890" s="86"/>
      <c r="O890" s="86"/>
      <c r="P890" s="86"/>
      <c r="Q890" s="86"/>
      <c r="R890" s="86"/>
      <c r="S890" s="86"/>
      <c r="T890" s="86"/>
      <c r="U890" s="86"/>
      <c r="V890" s="86"/>
      <c r="W890" s="86"/>
      <c r="X890" s="86"/>
      <c r="Y890" s="86"/>
    </row>
    <row r="891" ht="28.5" customHeight="1">
      <c r="A891" s="86"/>
      <c r="B891" s="86"/>
      <c r="C891" s="86"/>
      <c r="D891" s="86"/>
      <c r="E891" s="180"/>
      <c r="F891" s="86"/>
      <c r="G891" s="86"/>
      <c r="H891" s="86"/>
      <c r="I891" s="86"/>
      <c r="J891" s="86"/>
      <c r="K891" s="86"/>
      <c r="L891" s="86"/>
      <c r="M891" s="86"/>
      <c r="N891" s="86"/>
      <c r="O891" s="86"/>
      <c r="P891" s="86"/>
      <c r="Q891" s="86"/>
      <c r="R891" s="86"/>
      <c r="S891" s="86"/>
      <c r="T891" s="86"/>
      <c r="U891" s="86"/>
      <c r="V891" s="86"/>
      <c r="W891" s="86"/>
      <c r="X891" s="86"/>
      <c r="Y891" s="86"/>
    </row>
    <row r="892" ht="28.5" customHeight="1">
      <c r="A892" s="86"/>
      <c r="B892" s="86"/>
      <c r="C892" s="86"/>
      <c r="D892" s="86"/>
      <c r="E892" s="180"/>
      <c r="F892" s="86"/>
      <c r="G892" s="86"/>
      <c r="H892" s="86"/>
      <c r="I892" s="86"/>
      <c r="J892" s="86"/>
      <c r="K892" s="86"/>
      <c r="L892" s="86"/>
      <c r="M892" s="86"/>
      <c r="N892" s="86"/>
      <c r="O892" s="86"/>
      <c r="P892" s="86"/>
      <c r="Q892" s="86"/>
      <c r="R892" s="86"/>
      <c r="S892" s="86"/>
      <c r="T892" s="86"/>
      <c r="U892" s="86"/>
      <c r="V892" s="86"/>
      <c r="W892" s="86"/>
      <c r="X892" s="86"/>
      <c r="Y892" s="86"/>
    </row>
    <row r="893" ht="28.5" customHeight="1">
      <c r="A893" s="86"/>
      <c r="B893" s="86"/>
      <c r="C893" s="86"/>
      <c r="D893" s="86"/>
      <c r="E893" s="180"/>
      <c r="F893" s="86"/>
      <c r="G893" s="86"/>
      <c r="H893" s="86"/>
      <c r="I893" s="86"/>
      <c r="J893" s="86"/>
      <c r="K893" s="86"/>
      <c r="L893" s="86"/>
      <c r="M893" s="86"/>
      <c r="N893" s="86"/>
      <c r="O893" s="86"/>
      <c r="P893" s="86"/>
      <c r="Q893" s="86"/>
      <c r="R893" s="86"/>
      <c r="S893" s="86"/>
      <c r="T893" s="86"/>
      <c r="U893" s="86"/>
      <c r="V893" s="86"/>
      <c r="W893" s="86"/>
      <c r="X893" s="86"/>
      <c r="Y893" s="86"/>
    </row>
    <row r="894" ht="28.5" customHeight="1">
      <c r="A894" s="86"/>
      <c r="B894" s="86"/>
      <c r="C894" s="86"/>
      <c r="D894" s="86"/>
      <c r="E894" s="180"/>
      <c r="F894" s="86"/>
      <c r="G894" s="86"/>
      <c r="H894" s="86"/>
      <c r="I894" s="86"/>
      <c r="J894" s="86"/>
      <c r="K894" s="86"/>
      <c r="L894" s="86"/>
      <c r="M894" s="86"/>
      <c r="N894" s="86"/>
      <c r="O894" s="86"/>
      <c r="P894" s="86"/>
      <c r="Q894" s="86"/>
      <c r="R894" s="86"/>
      <c r="S894" s="86"/>
      <c r="T894" s="86"/>
      <c r="U894" s="86"/>
      <c r="V894" s="86"/>
      <c r="W894" s="86"/>
      <c r="X894" s="86"/>
      <c r="Y894" s="86"/>
    </row>
    <row r="895" ht="28.5" customHeight="1">
      <c r="A895" s="86"/>
      <c r="B895" s="86"/>
      <c r="C895" s="86"/>
      <c r="D895" s="86"/>
      <c r="E895" s="180"/>
      <c r="F895" s="86"/>
      <c r="G895" s="86"/>
      <c r="H895" s="86"/>
      <c r="I895" s="86"/>
      <c r="J895" s="86"/>
      <c r="K895" s="86"/>
      <c r="L895" s="86"/>
      <c r="M895" s="86"/>
      <c r="N895" s="86"/>
      <c r="O895" s="86"/>
      <c r="P895" s="86"/>
      <c r="Q895" s="86"/>
      <c r="R895" s="86"/>
      <c r="S895" s="86"/>
      <c r="T895" s="86"/>
      <c r="U895" s="86"/>
      <c r="V895" s="86"/>
      <c r="W895" s="86"/>
      <c r="X895" s="86"/>
      <c r="Y895" s="86"/>
    </row>
    <row r="896" ht="28.5" customHeight="1">
      <c r="A896" s="86"/>
      <c r="B896" s="86"/>
      <c r="C896" s="86"/>
      <c r="D896" s="86"/>
      <c r="E896" s="180"/>
      <c r="F896" s="86"/>
      <c r="G896" s="86"/>
      <c r="H896" s="86"/>
      <c r="I896" s="86"/>
      <c r="J896" s="86"/>
      <c r="K896" s="86"/>
      <c r="L896" s="86"/>
      <c r="M896" s="86"/>
      <c r="N896" s="86"/>
      <c r="O896" s="86"/>
      <c r="P896" s="86"/>
      <c r="Q896" s="86"/>
      <c r="R896" s="86"/>
      <c r="S896" s="86"/>
      <c r="T896" s="86"/>
      <c r="U896" s="86"/>
      <c r="V896" s="86"/>
      <c r="W896" s="86"/>
      <c r="X896" s="86"/>
      <c r="Y896" s="86"/>
    </row>
    <row r="897" ht="28.5" customHeight="1">
      <c r="A897" s="86"/>
      <c r="B897" s="86"/>
      <c r="C897" s="86"/>
      <c r="D897" s="86"/>
      <c r="E897" s="180"/>
      <c r="F897" s="86"/>
      <c r="G897" s="86"/>
      <c r="H897" s="86"/>
      <c r="I897" s="86"/>
      <c r="J897" s="86"/>
      <c r="K897" s="86"/>
      <c r="L897" s="86"/>
      <c r="M897" s="86"/>
      <c r="N897" s="86"/>
      <c r="O897" s="86"/>
      <c r="P897" s="86"/>
      <c r="Q897" s="86"/>
      <c r="R897" s="86"/>
      <c r="S897" s="86"/>
      <c r="T897" s="86"/>
      <c r="U897" s="86"/>
      <c r="V897" s="86"/>
      <c r="W897" s="86"/>
      <c r="X897" s="86"/>
      <c r="Y897" s="86"/>
    </row>
    <row r="898" ht="28.5" customHeight="1">
      <c r="A898" s="86"/>
      <c r="B898" s="86"/>
      <c r="C898" s="86"/>
      <c r="D898" s="86"/>
      <c r="E898" s="180"/>
      <c r="F898" s="86"/>
      <c r="G898" s="86"/>
      <c r="H898" s="86"/>
      <c r="I898" s="86"/>
      <c r="J898" s="86"/>
      <c r="K898" s="86"/>
      <c r="L898" s="86"/>
      <c r="M898" s="86"/>
      <c r="N898" s="86"/>
      <c r="O898" s="86"/>
      <c r="P898" s="86"/>
      <c r="Q898" s="86"/>
      <c r="R898" s="86"/>
      <c r="S898" s="86"/>
      <c r="T898" s="86"/>
      <c r="U898" s="86"/>
      <c r="V898" s="86"/>
      <c r="W898" s="86"/>
      <c r="X898" s="86"/>
      <c r="Y898" s="86"/>
    </row>
    <row r="899" ht="28.5" customHeight="1">
      <c r="A899" s="86"/>
      <c r="B899" s="86"/>
      <c r="C899" s="86"/>
      <c r="D899" s="86"/>
      <c r="E899" s="180"/>
      <c r="F899" s="86"/>
      <c r="G899" s="86"/>
      <c r="H899" s="86"/>
      <c r="I899" s="86"/>
      <c r="J899" s="86"/>
      <c r="K899" s="86"/>
      <c r="L899" s="86"/>
      <c r="M899" s="86"/>
      <c r="N899" s="86"/>
      <c r="O899" s="86"/>
      <c r="P899" s="86"/>
      <c r="Q899" s="86"/>
      <c r="R899" s="86"/>
      <c r="S899" s="86"/>
      <c r="T899" s="86"/>
      <c r="U899" s="86"/>
      <c r="V899" s="86"/>
      <c r="W899" s="86"/>
      <c r="X899" s="86"/>
      <c r="Y899" s="86"/>
    </row>
    <row r="900" ht="28.5" customHeight="1">
      <c r="A900" s="86"/>
      <c r="B900" s="86"/>
      <c r="C900" s="86"/>
      <c r="D900" s="86"/>
      <c r="E900" s="180"/>
      <c r="F900" s="86"/>
      <c r="G900" s="86"/>
      <c r="H900" s="86"/>
      <c r="I900" s="86"/>
      <c r="J900" s="86"/>
      <c r="K900" s="86"/>
      <c r="L900" s="86"/>
      <c r="M900" s="86"/>
      <c r="N900" s="86"/>
      <c r="O900" s="86"/>
      <c r="P900" s="86"/>
      <c r="Q900" s="86"/>
      <c r="R900" s="86"/>
      <c r="S900" s="86"/>
      <c r="T900" s="86"/>
      <c r="U900" s="86"/>
      <c r="V900" s="86"/>
      <c r="W900" s="86"/>
      <c r="X900" s="86"/>
      <c r="Y900" s="86"/>
    </row>
    <row r="901" ht="28.5" customHeight="1">
      <c r="A901" s="86"/>
      <c r="B901" s="86"/>
      <c r="C901" s="86"/>
      <c r="D901" s="86"/>
      <c r="E901" s="180"/>
      <c r="F901" s="86"/>
      <c r="G901" s="86"/>
      <c r="H901" s="86"/>
      <c r="I901" s="86"/>
      <c r="J901" s="86"/>
      <c r="K901" s="86"/>
      <c r="L901" s="86"/>
      <c r="M901" s="86"/>
      <c r="N901" s="86"/>
      <c r="O901" s="86"/>
      <c r="P901" s="86"/>
      <c r="Q901" s="86"/>
      <c r="R901" s="86"/>
      <c r="S901" s="86"/>
      <c r="T901" s="86"/>
      <c r="U901" s="86"/>
      <c r="V901" s="86"/>
      <c r="W901" s="86"/>
      <c r="X901" s="86"/>
      <c r="Y901" s="86"/>
    </row>
    <row r="902" ht="28.5" customHeight="1">
      <c r="A902" s="86"/>
      <c r="B902" s="86"/>
      <c r="C902" s="86"/>
      <c r="D902" s="86"/>
      <c r="E902" s="180"/>
      <c r="F902" s="86"/>
      <c r="G902" s="86"/>
      <c r="H902" s="86"/>
      <c r="I902" s="86"/>
      <c r="J902" s="86"/>
      <c r="K902" s="86"/>
      <c r="L902" s="86"/>
      <c r="M902" s="86"/>
      <c r="N902" s="86"/>
      <c r="O902" s="86"/>
      <c r="P902" s="86"/>
      <c r="Q902" s="86"/>
      <c r="R902" s="86"/>
      <c r="S902" s="86"/>
      <c r="T902" s="86"/>
      <c r="U902" s="86"/>
      <c r="V902" s="86"/>
      <c r="W902" s="86"/>
      <c r="X902" s="86"/>
      <c r="Y902" s="86"/>
    </row>
    <row r="903" ht="28.5" customHeight="1">
      <c r="A903" s="86"/>
      <c r="B903" s="86"/>
      <c r="C903" s="86"/>
      <c r="D903" s="86"/>
      <c r="E903" s="180"/>
      <c r="F903" s="86"/>
      <c r="G903" s="86"/>
      <c r="H903" s="86"/>
      <c r="I903" s="86"/>
      <c r="J903" s="86"/>
      <c r="K903" s="86"/>
      <c r="L903" s="86"/>
      <c r="M903" s="86"/>
      <c r="N903" s="86"/>
      <c r="O903" s="86"/>
      <c r="P903" s="86"/>
      <c r="Q903" s="86"/>
      <c r="R903" s="86"/>
      <c r="S903" s="86"/>
      <c r="T903" s="86"/>
      <c r="U903" s="86"/>
      <c r="V903" s="86"/>
      <c r="W903" s="86"/>
      <c r="X903" s="86"/>
      <c r="Y903" s="86"/>
    </row>
    <row r="904" ht="28.5" customHeight="1">
      <c r="A904" s="86"/>
      <c r="B904" s="86"/>
      <c r="C904" s="86"/>
      <c r="D904" s="86"/>
      <c r="E904" s="180"/>
      <c r="F904" s="86"/>
      <c r="G904" s="86"/>
      <c r="H904" s="86"/>
      <c r="I904" s="86"/>
      <c r="J904" s="86"/>
      <c r="K904" s="86"/>
      <c r="L904" s="86"/>
      <c r="M904" s="86"/>
      <c r="N904" s="86"/>
      <c r="O904" s="86"/>
      <c r="P904" s="86"/>
      <c r="Q904" s="86"/>
      <c r="R904" s="86"/>
      <c r="S904" s="86"/>
      <c r="T904" s="86"/>
      <c r="U904" s="86"/>
      <c r="V904" s="86"/>
      <c r="W904" s="86"/>
      <c r="X904" s="86"/>
      <c r="Y904" s="86"/>
    </row>
    <row r="905" ht="28.5" customHeight="1">
      <c r="A905" s="86"/>
      <c r="B905" s="86"/>
      <c r="C905" s="86"/>
      <c r="D905" s="86"/>
      <c r="E905" s="180"/>
      <c r="F905" s="86"/>
      <c r="G905" s="86"/>
      <c r="H905" s="86"/>
      <c r="I905" s="86"/>
      <c r="J905" s="86"/>
      <c r="K905" s="86"/>
      <c r="L905" s="86"/>
      <c r="M905" s="86"/>
      <c r="N905" s="86"/>
      <c r="O905" s="86"/>
      <c r="P905" s="86"/>
      <c r="Q905" s="86"/>
      <c r="R905" s="86"/>
      <c r="S905" s="86"/>
      <c r="T905" s="86"/>
      <c r="U905" s="86"/>
      <c r="V905" s="86"/>
      <c r="W905" s="86"/>
      <c r="X905" s="86"/>
      <c r="Y905" s="86"/>
    </row>
    <row r="906" ht="28.5" customHeight="1">
      <c r="A906" s="86"/>
      <c r="B906" s="86"/>
      <c r="C906" s="86"/>
      <c r="D906" s="86"/>
      <c r="E906" s="180"/>
      <c r="F906" s="86"/>
      <c r="G906" s="86"/>
      <c r="H906" s="86"/>
      <c r="I906" s="86"/>
      <c r="J906" s="86"/>
      <c r="K906" s="86"/>
      <c r="L906" s="86"/>
      <c r="M906" s="86"/>
      <c r="N906" s="86"/>
      <c r="O906" s="86"/>
      <c r="P906" s="86"/>
      <c r="Q906" s="86"/>
      <c r="R906" s="86"/>
      <c r="S906" s="86"/>
      <c r="T906" s="86"/>
      <c r="U906" s="86"/>
      <c r="V906" s="86"/>
      <c r="W906" s="86"/>
      <c r="X906" s="86"/>
      <c r="Y906" s="86"/>
    </row>
    <row r="907" ht="28.5" customHeight="1">
      <c r="A907" s="86"/>
      <c r="B907" s="86"/>
      <c r="C907" s="86"/>
      <c r="D907" s="86"/>
      <c r="E907" s="180"/>
      <c r="F907" s="86"/>
      <c r="G907" s="86"/>
      <c r="H907" s="86"/>
      <c r="I907" s="86"/>
      <c r="J907" s="86"/>
      <c r="K907" s="86"/>
      <c r="L907" s="86"/>
      <c r="M907" s="86"/>
      <c r="N907" s="86"/>
      <c r="O907" s="86"/>
      <c r="P907" s="86"/>
      <c r="Q907" s="86"/>
      <c r="R907" s="86"/>
      <c r="S907" s="86"/>
      <c r="T907" s="86"/>
      <c r="U907" s="86"/>
      <c r="V907" s="86"/>
      <c r="W907" s="86"/>
      <c r="X907" s="86"/>
      <c r="Y907" s="86"/>
    </row>
    <row r="908" ht="28.5" customHeight="1">
      <c r="A908" s="86"/>
      <c r="B908" s="86"/>
      <c r="C908" s="86"/>
      <c r="D908" s="86"/>
      <c r="E908" s="180"/>
      <c r="F908" s="86"/>
      <c r="G908" s="86"/>
      <c r="H908" s="86"/>
      <c r="I908" s="86"/>
      <c r="J908" s="86"/>
      <c r="K908" s="86"/>
      <c r="L908" s="86"/>
      <c r="M908" s="86"/>
      <c r="N908" s="86"/>
      <c r="O908" s="86"/>
      <c r="P908" s="86"/>
      <c r="Q908" s="86"/>
      <c r="R908" s="86"/>
      <c r="S908" s="86"/>
      <c r="T908" s="86"/>
      <c r="U908" s="86"/>
      <c r="V908" s="86"/>
      <c r="W908" s="86"/>
      <c r="X908" s="86"/>
      <c r="Y908" s="86"/>
    </row>
    <row r="909" ht="28.5" customHeight="1">
      <c r="A909" s="86"/>
      <c r="B909" s="86"/>
      <c r="C909" s="86"/>
      <c r="D909" s="86"/>
      <c r="E909" s="180"/>
      <c r="F909" s="86"/>
      <c r="G909" s="86"/>
      <c r="H909" s="86"/>
      <c r="I909" s="86"/>
      <c r="J909" s="86"/>
      <c r="K909" s="86"/>
      <c r="L909" s="86"/>
      <c r="M909" s="86"/>
      <c r="N909" s="86"/>
      <c r="O909" s="86"/>
      <c r="P909" s="86"/>
      <c r="Q909" s="86"/>
      <c r="R909" s="86"/>
      <c r="S909" s="86"/>
      <c r="T909" s="86"/>
      <c r="U909" s="86"/>
      <c r="V909" s="86"/>
      <c r="W909" s="86"/>
      <c r="X909" s="86"/>
      <c r="Y909" s="86"/>
    </row>
    <row r="910" ht="28.5" customHeight="1">
      <c r="A910" s="86"/>
      <c r="B910" s="86"/>
      <c r="C910" s="86"/>
      <c r="D910" s="86"/>
      <c r="E910" s="180"/>
      <c r="F910" s="86"/>
      <c r="G910" s="86"/>
      <c r="H910" s="86"/>
      <c r="I910" s="86"/>
      <c r="J910" s="86"/>
      <c r="K910" s="86"/>
      <c r="L910" s="86"/>
      <c r="M910" s="86"/>
      <c r="N910" s="86"/>
      <c r="O910" s="86"/>
      <c r="P910" s="86"/>
      <c r="Q910" s="86"/>
      <c r="R910" s="86"/>
      <c r="S910" s="86"/>
      <c r="T910" s="86"/>
      <c r="U910" s="86"/>
      <c r="V910" s="86"/>
      <c r="W910" s="86"/>
      <c r="X910" s="86"/>
      <c r="Y910" s="86"/>
    </row>
    <row r="911" ht="28.5" customHeight="1">
      <c r="A911" s="86"/>
      <c r="B911" s="86"/>
      <c r="C911" s="86"/>
      <c r="D911" s="86"/>
      <c r="E911" s="180"/>
      <c r="F911" s="86"/>
      <c r="G911" s="86"/>
      <c r="H911" s="86"/>
      <c r="I911" s="86"/>
      <c r="J911" s="86"/>
      <c r="K911" s="86"/>
      <c r="L911" s="86"/>
      <c r="M911" s="86"/>
      <c r="N911" s="86"/>
      <c r="O911" s="86"/>
      <c r="P911" s="86"/>
      <c r="Q911" s="86"/>
      <c r="R911" s="86"/>
      <c r="S911" s="86"/>
      <c r="T911" s="86"/>
      <c r="U911" s="86"/>
      <c r="V911" s="86"/>
      <c r="W911" s="86"/>
      <c r="X911" s="86"/>
      <c r="Y911" s="86"/>
    </row>
    <row r="912" ht="28.5" customHeight="1">
      <c r="A912" s="86"/>
      <c r="B912" s="86"/>
      <c r="C912" s="86"/>
      <c r="D912" s="86"/>
      <c r="E912" s="180"/>
      <c r="F912" s="86"/>
      <c r="G912" s="86"/>
      <c r="H912" s="86"/>
      <c r="I912" s="86"/>
      <c r="J912" s="86"/>
      <c r="K912" s="86"/>
      <c r="L912" s="86"/>
      <c r="M912" s="86"/>
      <c r="N912" s="86"/>
      <c r="O912" s="86"/>
      <c r="P912" s="86"/>
      <c r="Q912" s="86"/>
      <c r="R912" s="86"/>
      <c r="S912" s="86"/>
      <c r="T912" s="86"/>
      <c r="U912" s="86"/>
      <c r="V912" s="86"/>
      <c r="W912" s="86"/>
      <c r="X912" s="86"/>
      <c r="Y912" s="86"/>
    </row>
    <row r="913" ht="28.5" customHeight="1">
      <c r="A913" s="86"/>
      <c r="B913" s="86"/>
      <c r="C913" s="86"/>
      <c r="D913" s="86"/>
      <c r="E913" s="180"/>
      <c r="F913" s="86"/>
      <c r="G913" s="86"/>
      <c r="H913" s="86"/>
      <c r="I913" s="86"/>
      <c r="J913" s="86"/>
      <c r="K913" s="86"/>
      <c r="L913" s="86"/>
      <c r="M913" s="86"/>
      <c r="N913" s="86"/>
      <c r="O913" s="86"/>
      <c r="P913" s="86"/>
      <c r="Q913" s="86"/>
      <c r="R913" s="86"/>
      <c r="S913" s="86"/>
      <c r="T913" s="86"/>
      <c r="U913" s="86"/>
      <c r="V913" s="86"/>
      <c r="W913" s="86"/>
      <c r="X913" s="86"/>
      <c r="Y913" s="86"/>
    </row>
    <row r="914" ht="28.5" customHeight="1">
      <c r="A914" s="86"/>
      <c r="B914" s="86"/>
      <c r="C914" s="86"/>
      <c r="D914" s="86"/>
      <c r="E914" s="180"/>
      <c r="F914" s="86"/>
      <c r="G914" s="86"/>
      <c r="H914" s="86"/>
      <c r="I914" s="86"/>
      <c r="J914" s="86"/>
      <c r="K914" s="86"/>
      <c r="L914" s="86"/>
      <c r="M914" s="86"/>
      <c r="N914" s="86"/>
      <c r="O914" s="86"/>
      <c r="P914" s="86"/>
      <c r="Q914" s="86"/>
      <c r="R914" s="86"/>
      <c r="S914" s="86"/>
      <c r="T914" s="86"/>
      <c r="U914" s="86"/>
      <c r="V914" s="86"/>
      <c r="W914" s="86"/>
      <c r="X914" s="86"/>
      <c r="Y914" s="86"/>
    </row>
    <row r="915" ht="28.5" customHeight="1">
      <c r="A915" s="86"/>
      <c r="B915" s="86"/>
      <c r="C915" s="86"/>
      <c r="D915" s="86"/>
      <c r="E915" s="180"/>
      <c r="F915" s="86"/>
      <c r="G915" s="86"/>
      <c r="H915" s="86"/>
      <c r="I915" s="86"/>
      <c r="J915" s="86"/>
      <c r="K915" s="86"/>
      <c r="L915" s="86"/>
      <c r="M915" s="86"/>
      <c r="N915" s="86"/>
      <c r="O915" s="86"/>
      <c r="P915" s="86"/>
      <c r="Q915" s="86"/>
      <c r="R915" s="86"/>
      <c r="S915" s="86"/>
      <c r="T915" s="86"/>
      <c r="U915" s="86"/>
      <c r="V915" s="86"/>
      <c r="W915" s="86"/>
      <c r="X915" s="86"/>
      <c r="Y915" s="86"/>
    </row>
    <row r="916" ht="28.5" customHeight="1">
      <c r="A916" s="86"/>
      <c r="B916" s="86"/>
      <c r="C916" s="86"/>
      <c r="D916" s="86"/>
      <c r="E916" s="180"/>
      <c r="F916" s="86"/>
      <c r="G916" s="86"/>
      <c r="H916" s="86"/>
      <c r="I916" s="86"/>
      <c r="J916" s="86"/>
      <c r="K916" s="86"/>
      <c r="L916" s="86"/>
      <c r="M916" s="86"/>
      <c r="N916" s="86"/>
      <c r="O916" s="86"/>
      <c r="P916" s="86"/>
      <c r="Q916" s="86"/>
      <c r="R916" s="86"/>
      <c r="S916" s="86"/>
      <c r="T916" s="86"/>
      <c r="U916" s="86"/>
      <c r="V916" s="86"/>
      <c r="W916" s="86"/>
      <c r="X916" s="86"/>
      <c r="Y916" s="86"/>
    </row>
    <row r="917" ht="28.5" customHeight="1">
      <c r="A917" s="86"/>
      <c r="B917" s="86"/>
      <c r="C917" s="86"/>
      <c r="D917" s="86"/>
      <c r="E917" s="180"/>
      <c r="F917" s="86"/>
      <c r="G917" s="86"/>
      <c r="H917" s="86"/>
      <c r="I917" s="86"/>
      <c r="J917" s="86"/>
      <c r="K917" s="86"/>
      <c r="L917" s="86"/>
      <c r="M917" s="86"/>
      <c r="N917" s="86"/>
      <c r="O917" s="86"/>
      <c r="P917" s="86"/>
      <c r="Q917" s="86"/>
      <c r="R917" s="86"/>
      <c r="S917" s="86"/>
      <c r="T917" s="86"/>
      <c r="U917" s="86"/>
      <c r="V917" s="86"/>
      <c r="W917" s="86"/>
      <c r="X917" s="86"/>
      <c r="Y917" s="86"/>
    </row>
    <row r="918" ht="28.5" customHeight="1">
      <c r="A918" s="86"/>
      <c r="B918" s="86"/>
      <c r="C918" s="86"/>
      <c r="D918" s="86"/>
      <c r="E918" s="180"/>
      <c r="F918" s="86"/>
      <c r="G918" s="86"/>
      <c r="H918" s="86"/>
      <c r="I918" s="86"/>
      <c r="J918" s="86"/>
      <c r="K918" s="86"/>
      <c r="L918" s="86"/>
      <c r="M918" s="86"/>
      <c r="N918" s="86"/>
      <c r="O918" s="86"/>
      <c r="P918" s="86"/>
      <c r="Q918" s="86"/>
      <c r="R918" s="86"/>
      <c r="S918" s="86"/>
      <c r="T918" s="86"/>
      <c r="U918" s="86"/>
      <c r="V918" s="86"/>
      <c r="W918" s="86"/>
      <c r="X918" s="86"/>
      <c r="Y918" s="86"/>
    </row>
    <row r="919" ht="28.5" customHeight="1">
      <c r="A919" s="86"/>
      <c r="B919" s="86"/>
      <c r="C919" s="86"/>
      <c r="D919" s="86"/>
      <c r="E919" s="180"/>
      <c r="F919" s="86"/>
      <c r="G919" s="86"/>
      <c r="H919" s="86"/>
      <c r="I919" s="86"/>
      <c r="J919" s="86"/>
      <c r="K919" s="86"/>
      <c r="L919" s="86"/>
      <c r="M919" s="86"/>
      <c r="N919" s="86"/>
      <c r="O919" s="86"/>
      <c r="P919" s="86"/>
      <c r="Q919" s="86"/>
      <c r="R919" s="86"/>
      <c r="S919" s="86"/>
      <c r="T919" s="86"/>
      <c r="U919" s="86"/>
      <c r="V919" s="86"/>
      <c r="W919" s="86"/>
      <c r="X919" s="86"/>
      <c r="Y919" s="86"/>
    </row>
    <row r="920" ht="28.5" customHeight="1">
      <c r="A920" s="86"/>
      <c r="B920" s="86"/>
      <c r="C920" s="86"/>
      <c r="D920" s="86"/>
      <c r="E920" s="180"/>
      <c r="F920" s="86"/>
      <c r="G920" s="86"/>
      <c r="H920" s="86"/>
      <c r="I920" s="86"/>
      <c r="J920" s="86"/>
      <c r="K920" s="86"/>
      <c r="L920" s="86"/>
      <c r="M920" s="86"/>
      <c r="N920" s="86"/>
      <c r="O920" s="86"/>
      <c r="P920" s="86"/>
      <c r="Q920" s="86"/>
      <c r="R920" s="86"/>
      <c r="S920" s="86"/>
      <c r="T920" s="86"/>
      <c r="U920" s="86"/>
      <c r="V920" s="86"/>
      <c r="W920" s="86"/>
      <c r="X920" s="86"/>
      <c r="Y920" s="86"/>
    </row>
    <row r="921" ht="28.5" customHeight="1">
      <c r="A921" s="86"/>
      <c r="B921" s="86"/>
      <c r="C921" s="86"/>
      <c r="D921" s="86"/>
      <c r="E921" s="180"/>
      <c r="F921" s="86"/>
      <c r="G921" s="86"/>
      <c r="H921" s="86"/>
      <c r="I921" s="86"/>
      <c r="J921" s="86"/>
      <c r="K921" s="86"/>
      <c r="L921" s="86"/>
      <c r="M921" s="86"/>
      <c r="N921" s="86"/>
      <c r="O921" s="86"/>
      <c r="P921" s="86"/>
      <c r="Q921" s="86"/>
      <c r="R921" s="86"/>
      <c r="S921" s="86"/>
      <c r="T921" s="86"/>
      <c r="U921" s="86"/>
      <c r="V921" s="86"/>
      <c r="W921" s="86"/>
      <c r="X921" s="86"/>
      <c r="Y921" s="86"/>
    </row>
    <row r="922" ht="28.5" customHeight="1">
      <c r="A922" s="86"/>
      <c r="B922" s="86"/>
      <c r="C922" s="86"/>
      <c r="D922" s="86"/>
      <c r="E922" s="180"/>
      <c r="F922" s="86"/>
      <c r="G922" s="86"/>
      <c r="H922" s="86"/>
      <c r="I922" s="86"/>
      <c r="J922" s="86"/>
      <c r="K922" s="86"/>
      <c r="L922" s="86"/>
      <c r="M922" s="86"/>
      <c r="N922" s="86"/>
      <c r="O922" s="86"/>
      <c r="P922" s="86"/>
      <c r="Q922" s="86"/>
      <c r="R922" s="86"/>
      <c r="S922" s="86"/>
      <c r="T922" s="86"/>
      <c r="U922" s="86"/>
      <c r="V922" s="86"/>
      <c r="W922" s="86"/>
      <c r="X922" s="86"/>
      <c r="Y922" s="86"/>
    </row>
    <row r="923" ht="28.5" customHeight="1">
      <c r="A923" s="86"/>
      <c r="B923" s="86"/>
      <c r="C923" s="86"/>
      <c r="D923" s="86"/>
      <c r="E923" s="180"/>
      <c r="F923" s="86"/>
      <c r="G923" s="86"/>
      <c r="H923" s="86"/>
      <c r="I923" s="86"/>
      <c r="J923" s="86"/>
      <c r="K923" s="86"/>
      <c r="L923" s="86"/>
      <c r="M923" s="86"/>
      <c r="N923" s="86"/>
      <c r="O923" s="86"/>
      <c r="P923" s="86"/>
      <c r="Q923" s="86"/>
      <c r="R923" s="86"/>
      <c r="S923" s="86"/>
      <c r="T923" s="86"/>
      <c r="U923" s="86"/>
      <c r="V923" s="86"/>
      <c r="W923" s="86"/>
      <c r="X923" s="86"/>
      <c r="Y923" s="86"/>
    </row>
    <row r="924" ht="28.5" customHeight="1">
      <c r="A924" s="86"/>
      <c r="B924" s="86"/>
      <c r="C924" s="86"/>
      <c r="D924" s="86"/>
      <c r="E924" s="180"/>
      <c r="F924" s="86"/>
      <c r="G924" s="86"/>
      <c r="H924" s="86"/>
      <c r="I924" s="86"/>
      <c r="J924" s="86"/>
      <c r="K924" s="86"/>
      <c r="L924" s="86"/>
      <c r="M924" s="86"/>
      <c r="N924" s="86"/>
      <c r="O924" s="86"/>
      <c r="P924" s="86"/>
      <c r="Q924" s="86"/>
      <c r="R924" s="86"/>
      <c r="S924" s="86"/>
      <c r="T924" s="86"/>
      <c r="U924" s="86"/>
      <c r="V924" s="86"/>
      <c r="W924" s="86"/>
      <c r="X924" s="86"/>
      <c r="Y924" s="86"/>
    </row>
    <row r="925" ht="28.5" customHeight="1">
      <c r="A925" s="86"/>
      <c r="B925" s="86"/>
      <c r="C925" s="86"/>
      <c r="D925" s="86"/>
      <c r="E925" s="180"/>
      <c r="F925" s="86"/>
      <c r="G925" s="86"/>
      <c r="H925" s="86"/>
      <c r="I925" s="86"/>
      <c r="J925" s="86"/>
      <c r="K925" s="86"/>
      <c r="L925" s="86"/>
      <c r="M925" s="86"/>
      <c r="N925" s="86"/>
      <c r="O925" s="86"/>
      <c r="P925" s="86"/>
      <c r="Q925" s="86"/>
      <c r="R925" s="86"/>
      <c r="S925" s="86"/>
      <c r="T925" s="86"/>
      <c r="U925" s="86"/>
      <c r="V925" s="86"/>
      <c r="W925" s="86"/>
      <c r="X925" s="86"/>
      <c r="Y925" s="86"/>
    </row>
    <row r="926" ht="28.5" customHeight="1">
      <c r="A926" s="86"/>
      <c r="B926" s="86"/>
      <c r="C926" s="86"/>
      <c r="D926" s="86"/>
      <c r="E926" s="180"/>
      <c r="F926" s="86"/>
      <c r="G926" s="86"/>
      <c r="H926" s="86"/>
      <c r="I926" s="86"/>
      <c r="J926" s="86"/>
      <c r="K926" s="86"/>
      <c r="L926" s="86"/>
      <c r="M926" s="86"/>
      <c r="N926" s="86"/>
      <c r="O926" s="86"/>
      <c r="P926" s="86"/>
      <c r="Q926" s="86"/>
      <c r="R926" s="86"/>
      <c r="S926" s="86"/>
      <c r="T926" s="86"/>
      <c r="U926" s="86"/>
      <c r="V926" s="86"/>
      <c r="W926" s="86"/>
      <c r="X926" s="86"/>
      <c r="Y926" s="86"/>
    </row>
    <row r="927" ht="28.5" customHeight="1">
      <c r="A927" s="86"/>
      <c r="B927" s="86"/>
      <c r="C927" s="86"/>
      <c r="D927" s="86"/>
      <c r="E927" s="180"/>
      <c r="F927" s="86"/>
      <c r="G927" s="86"/>
      <c r="H927" s="86"/>
      <c r="I927" s="86"/>
      <c r="J927" s="86"/>
      <c r="K927" s="86"/>
      <c r="L927" s="86"/>
      <c r="M927" s="86"/>
      <c r="N927" s="86"/>
      <c r="O927" s="86"/>
      <c r="P927" s="86"/>
      <c r="Q927" s="86"/>
      <c r="R927" s="86"/>
      <c r="S927" s="86"/>
      <c r="T927" s="86"/>
      <c r="U927" s="86"/>
      <c r="V927" s="86"/>
      <c r="W927" s="86"/>
      <c r="X927" s="86"/>
      <c r="Y927" s="86"/>
    </row>
    <row r="928" ht="28.5" customHeight="1">
      <c r="A928" s="86"/>
      <c r="B928" s="86"/>
      <c r="C928" s="86"/>
      <c r="D928" s="86"/>
      <c r="E928" s="180"/>
      <c r="F928" s="86"/>
      <c r="G928" s="86"/>
      <c r="H928" s="86"/>
      <c r="I928" s="86"/>
      <c r="J928" s="86"/>
      <c r="K928" s="86"/>
      <c r="L928" s="86"/>
      <c r="M928" s="86"/>
      <c r="N928" s="86"/>
      <c r="O928" s="86"/>
      <c r="P928" s="86"/>
      <c r="Q928" s="86"/>
      <c r="R928" s="86"/>
      <c r="S928" s="86"/>
      <c r="T928" s="86"/>
      <c r="U928" s="86"/>
      <c r="V928" s="86"/>
      <c r="W928" s="86"/>
      <c r="X928" s="86"/>
      <c r="Y928" s="86"/>
    </row>
    <row r="929" ht="28.5" customHeight="1">
      <c r="A929" s="86"/>
      <c r="B929" s="86"/>
      <c r="C929" s="86"/>
      <c r="D929" s="86"/>
      <c r="E929" s="180"/>
      <c r="F929" s="86"/>
      <c r="G929" s="86"/>
      <c r="H929" s="86"/>
      <c r="I929" s="86"/>
      <c r="J929" s="86"/>
      <c r="K929" s="86"/>
      <c r="L929" s="86"/>
      <c r="M929" s="86"/>
      <c r="N929" s="86"/>
      <c r="O929" s="86"/>
      <c r="P929" s="86"/>
      <c r="Q929" s="86"/>
      <c r="R929" s="86"/>
      <c r="S929" s="86"/>
      <c r="T929" s="86"/>
      <c r="U929" s="86"/>
      <c r="V929" s="86"/>
      <c r="W929" s="86"/>
      <c r="X929" s="86"/>
      <c r="Y929" s="86"/>
    </row>
    <row r="930" ht="28.5" customHeight="1">
      <c r="A930" s="86"/>
      <c r="B930" s="86"/>
      <c r="C930" s="86"/>
      <c r="D930" s="86"/>
      <c r="E930" s="180"/>
      <c r="F930" s="86"/>
      <c r="G930" s="86"/>
      <c r="H930" s="86"/>
      <c r="I930" s="86"/>
      <c r="J930" s="86"/>
      <c r="K930" s="86"/>
      <c r="L930" s="86"/>
      <c r="M930" s="86"/>
      <c r="N930" s="86"/>
      <c r="O930" s="86"/>
      <c r="P930" s="86"/>
      <c r="Q930" s="86"/>
      <c r="R930" s="86"/>
      <c r="S930" s="86"/>
      <c r="T930" s="86"/>
      <c r="U930" s="86"/>
      <c r="V930" s="86"/>
      <c r="W930" s="86"/>
      <c r="X930" s="86"/>
      <c r="Y930" s="86"/>
    </row>
    <row r="931" ht="28.5" customHeight="1">
      <c r="A931" s="86"/>
      <c r="B931" s="86"/>
      <c r="C931" s="86"/>
      <c r="D931" s="86"/>
      <c r="E931" s="180"/>
      <c r="F931" s="86"/>
      <c r="G931" s="86"/>
      <c r="H931" s="86"/>
      <c r="I931" s="86"/>
      <c r="J931" s="86"/>
      <c r="K931" s="86"/>
      <c r="L931" s="86"/>
      <c r="M931" s="86"/>
      <c r="N931" s="86"/>
      <c r="O931" s="86"/>
      <c r="P931" s="86"/>
      <c r="Q931" s="86"/>
      <c r="R931" s="86"/>
      <c r="S931" s="86"/>
      <c r="T931" s="86"/>
      <c r="U931" s="86"/>
      <c r="V931" s="86"/>
      <c r="W931" s="86"/>
      <c r="X931" s="86"/>
      <c r="Y931" s="86"/>
    </row>
    <row r="932" ht="28.5" customHeight="1">
      <c r="A932" s="86"/>
      <c r="B932" s="86"/>
      <c r="C932" s="86"/>
      <c r="D932" s="86"/>
      <c r="E932" s="180"/>
      <c r="F932" s="86"/>
      <c r="G932" s="86"/>
      <c r="H932" s="86"/>
      <c r="I932" s="86"/>
      <c r="J932" s="86"/>
      <c r="K932" s="86"/>
      <c r="L932" s="86"/>
      <c r="M932" s="86"/>
      <c r="N932" s="86"/>
      <c r="O932" s="86"/>
      <c r="P932" s="86"/>
      <c r="Q932" s="86"/>
      <c r="R932" s="86"/>
      <c r="S932" s="86"/>
      <c r="T932" s="86"/>
      <c r="U932" s="86"/>
      <c r="V932" s="86"/>
      <c r="W932" s="86"/>
      <c r="X932" s="86"/>
      <c r="Y932" s="86"/>
    </row>
    <row r="933" ht="28.5" customHeight="1">
      <c r="A933" s="86"/>
      <c r="B933" s="86"/>
      <c r="C933" s="86"/>
      <c r="D933" s="86"/>
      <c r="E933" s="180"/>
      <c r="F933" s="86"/>
      <c r="G933" s="86"/>
      <c r="H933" s="86"/>
      <c r="I933" s="86"/>
      <c r="J933" s="86"/>
      <c r="K933" s="86"/>
      <c r="L933" s="86"/>
      <c r="M933" s="86"/>
      <c r="N933" s="86"/>
      <c r="O933" s="86"/>
      <c r="P933" s="86"/>
      <c r="Q933" s="86"/>
      <c r="R933" s="86"/>
      <c r="S933" s="86"/>
      <c r="T933" s="86"/>
      <c r="U933" s="86"/>
      <c r="V933" s="86"/>
      <c r="W933" s="86"/>
      <c r="X933" s="86"/>
      <c r="Y933" s="86"/>
    </row>
    <row r="934" ht="28.5" customHeight="1">
      <c r="A934" s="86"/>
      <c r="B934" s="86"/>
      <c r="C934" s="86"/>
      <c r="D934" s="86"/>
      <c r="E934" s="180"/>
      <c r="F934" s="86"/>
      <c r="G934" s="86"/>
      <c r="H934" s="86"/>
      <c r="I934" s="86"/>
      <c r="J934" s="86"/>
      <c r="K934" s="86"/>
      <c r="L934" s="86"/>
      <c r="M934" s="86"/>
      <c r="N934" s="86"/>
      <c r="O934" s="86"/>
      <c r="P934" s="86"/>
      <c r="Q934" s="86"/>
      <c r="R934" s="86"/>
      <c r="S934" s="86"/>
      <c r="T934" s="86"/>
      <c r="U934" s="86"/>
      <c r="V934" s="86"/>
      <c r="W934" s="86"/>
      <c r="X934" s="86"/>
      <c r="Y934" s="86"/>
    </row>
    <row r="935" ht="28.5" customHeight="1">
      <c r="A935" s="86"/>
      <c r="B935" s="86"/>
      <c r="C935" s="86"/>
      <c r="D935" s="86"/>
      <c r="E935" s="180"/>
      <c r="F935" s="86"/>
      <c r="G935" s="86"/>
      <c r="H935" s="86"/>
      <c r="I935" s="86"/>
      <c r="J935" s="86"/>
      <c r="K935" s="86"/>
      <c r="L935" s="86"/>
      <c r="M935" s="86"/>
      <c r="N935" s="86"/>
      <c r="O935" s="86"/>
      <c r="P935" s="86"/>
      <c r="Q935" s="86"/>
      <c r="R935" s="86"/>
      <c r="S935" s="86"/>
      <c r="T935" s="86"/>
      <c r="U935" s="86"/>
      <c r="V935" s="86"/>
      <c r="W935" s="86"/>
      <c r="X935" s="86"/>
      <c r="Y935" s="86"/>
    </row>
    <row r="936" ht="28.5" customHeight="1">
      <c r="A936" s="86"/>
      <c r="B936" s="86"/>
      <c r="C936" s="86"/>
      <c r="D936" s="86"/>
      <c r="E936" s="180"/>
      <c r="F936" s="86"/>
      <c r="G936" s="86"/>
      <c r="H936" s="86"/>
      <c r="I936" s="86"/>
      <c r="J936" s="86"/>
      <c r="K936" s="86"/>
      <c r="L936" s="86"/>
      <c r="M936" s="86"/>
      <c r="N936" s="86"/>
      <c r="O936" s="86"/>
      <c r="P936" s="86"/>
      <c r="Q936" s="86"/>
      <c r="R936" s="86"/>
      <c r="S936" s="86"/>
      <c r="T936" s="86"/>
      <c r="U936" s="86"/>
      <c r="V936" s="86"/>
      <c r="W936" s="86"/>
      <c r="X936" s="86"/>
      <c r="Y936" s="86"/>
    </row>
    <row r="937" ht="28.5" customHeight="1">
      <c r="A937" s="86"/>
      <c r="B937" s="86"/>
      <c r="C937" s="86"/>
      <c r="D937" s="86"/>
      <c r="E937" s="180"/>
      <c r="F937" s="86"/>
      <c r="G937" s="86"/>
      <c r="H937" s="86"/>
      <c r="I937" s="86"/>
      <c r="J937" s="86"/>
      <c r="K937" s="86"/>
      <c r="L937" s="86"/>
      <c r="M937" s="86"/>
      <c r="N937" s="86"/>
      <c r="O937" s="86"/>
      <c r="P937" s="86"/>
      <c r="Q937" s="86"/>
      <c r="R937" s="86"/>
      <c r="S937" s="86"/>
      <c r="T937" s="86"/>
      <c r="U937" s="86"/>
      <c r="V937" s="86"/>
      <c r="W937" s="86"/>
      <c r="X937" s="86"/>
      <c r="Y937" s="86"/>
    </row>
    <row r="938" ht="28.5" customHeight="1">
      <c r="A938" s="86"/>
      <c r="B938" s="86"/>
      <c r="C938" s="86"/>
      <c r="D938" s="86"/>
      <c r="E938" s="180"/>
      <c r="F938" s="86"/>
      <c r="G938" s="86"/>
      <c r="H938" s="86"/>
      <c r="I938" s="86"/>
      <c r="J938" s="86"/>
      <c r="K938" s="86"/>
      <c r="L938" s="86"/>
      <c r="M938" s="86"/>
      <c r="N938" s="86"/>
      <c r="O938" s="86"/>
      <c r="P938" s="86"/>
      <c r="Q938" s="86"/>
      <c r="R938" s="86"/>
      <c r="S938" s="86"/>
      <c r="T938" s="86"/>
      <c r="U938" s="86"/>
      <c r="V938" s="86"/>
      <c r="W938" s="86"/>
      <c r="X938" s="86"/>
      <c r="Y938" s="86"/>
    </row>
    <row r="939" ht="28.5" customHeight="1">
      <c r="A939" s="86"/>
      <c r="B939" s="86"/>
      <c r="C939" s="86"/>
      <c r="D939" s="86"/>
      <c r="E939" s="180"/>
      <c r="F939" s="86"/>
      <c r="G939" s="86"/>
      <c r="H939" s="86"/>
      <c r="I939" s="86"/>
      <c r="J939" s="86"/>
      <c r="K939" s="86"/>
      <c r="L939" s="86"/>
      <c r="M939" s="86"/>
      <c r="N939" s="86"/>
      <c r="O939" s="86"/>
      <c r="P939" s="86"/>
      <c r="Q939" s="86"/>
      <c r="R939" s="86"/>
      <c r="S939" s="86"/>
      <c r="T939" s="86"/>
      <c r="U939" s="86"/>
      <c r="V939" s="86"/>
      <c r="W939" s="86"/>
      <c r="X939" s="86"/>
      <c r="Y939" s="86"/>
    </row>
    <row r="940" ht="28.5" customHeight="1">
      <c r="A940" s="86"/>
      <c r="B940" s="86"/>
      <c r="C940" s="86"/>
      <c r="D940" s="86"/>
      <c r="E940" s="180"/>
      <c r="F940" s="86"/>
      <c r="G940" s="86"/>
      <c r="H940" s="86"/>
      <c r="I940" s="86"/>
      <c r="J940" s="86"/>
      <c r="K940" s="86"/>
      <c r="L940" s="86"/>
      <c r="M940" s="86"/>
      <c r="N940" s="86"/>
      <c r="O940" s="86"/>
      <c r="P940" s="86"/>
      <c r="Q940" s="86"/>
      <c r="R940" s="86"/>
      <c r="S940" s="86"/>
      <c r="T940" s="86"/>
      <c r="U940" s="86"/>
      <c r="V940" s="86"/>
      <c r="W940" s="86"/>
      <c r="X940" s="86"/>
      <c r="Y940" s="86"/>
    </row>
    <row r="941" ht="28.5" customHeight="1">
      <c r="A941" s="86"/>
      <c r="B941" s="86"/>
      <c r="C941" s="86"/>
      <c r="D941" s="86"/>
      <c r="E941" s="180"/>
      <c r="F941" s="86"/>
      <c r="G941" s="86"/>
      <c r="H941" s="86"/>
      <c r="I941" s="86"/>
      <c r="J941" s="86"/>
      <c r="K941" s="86"/>
      <c r="L941" s="86"/>
      <c r="M941" s="86"/>
      <c r="N941" s="86"/>
      <c r="O941" s="86"/>
      <c r="P941" s="86"/>
      <c r="Q941" s="86"/>
      <c r="R941" s="86"/>
      <c r="S941" s="86"/>
      <c r="T941" s="86"/>
      <c r="U941" s="86"/>
      <c r="V941" s="86"/>
      <c r="W941" s="86"/>
      <c r="X941" s="86"/>
      <c r="Y941" s="86"/>
    </row>
    <row r="942" ht="28.5" customHeight="1">
      <c r="A942" s="86"/>
      <c r="B942" s="86"/>
      <c r="C942" s="86"/>
      <c r="D942" s="86"/>
      <c r="E942" s="180"/>
      <c r="F942" s="86"/>
      <c r="G942" s="86"/>
      <c r="H942" s="86"/>
      <c r="I942" s="86"/>
      <c r="J942" s="86"/>
      <c r="K942" s="86"/>
      <c r="L942" s="86"/>
      <c r="M942" s="86"/>
      <c r="N942" s="86"/>
      <c r="O942" s="86"/>
      <c r="P942" s="86"/>
      <c r="Q942" s="86"/>
      <c r="R942" s="86"/>
      <c r="S942" s="86"/>
      <c r="T942" s="86"/>
      <c r="U942" s="86"/>
      <c r="V942" s="86"/>
      <c r="W942" s="86"/>
      <c r="X942" s="86"/>
      <c r="Y942" s="86"/>
    </row>
    <row r="943" ht="28.5" customHeight="1">
      <c r="A943" s="86"/>
      <c r="B943" s="86"/>
      <c r="C943" s="86"/>
      <c r="D943" s="86"/>
      <c r="E943" s="180"/>
      <c r="F943" s="86"/>
      <c r="G943" s="86"/>
      <c r="H943" s="86"/>
      <c r="I943" s="86"/>
      <c r="J943" s="86"/>
      <c r="K943" s="86"/>
      <c r="L943" s="86"/>
      <c r="M943" s="86"/>
      <c r="N943" s="86"/>
      <c r="O943" s="86"/>
      <c r="P943" s="86"/>
      <c r="Q943" s="86"/>
      <c r="R943" s="86"/>
      <c r="S943" s="86"/>
      <c r="T943" s="86"/>
      <c r="U943" s="86"/>
      <c r="V943" s="86"/>
      <c r="W943" s="86"/>
      <c r="X943" s="86"/>
      <c r="Y943" s="86"/>
    </row>
    <row r="944" ht="28.5" customHeight="1">
      <c r="A944" s="86"/>
      <c r="B944" s="86"/>
      <c r="C944" s="86"/>
      <c r="D944" s="86"/>
      <c r="E944" s="180"/>
      <c r="F944" s="86"/>
      <c r="G944" s="86"/>
      <c r="H944" s="86"/>
      <c r="I944" s="86"/>
      <c r="J944" s="86"/>
      <c r="K944" s="86"/>
      <c r="L944" s="86"/>
      <c r="M944" s="86"/>
      <c r="N944" s="86"/>
      <c r="O944" s="86"/>
      <c r="P944" s="86"/>
      <c r="Q944" s="86"/>
      <c r="R944" s="86"/>
      <c r="S944" s="86"/>
      <c r="T944" s="86"/>
      <c r="U944" s="86"/>
      <c r="V944" s="86"/>
      <c r="W944" s="86"/>
      <c r="X944" s="86"/>
      <c r="Y944" s="86"/>
    </row>
    <row r="945" ht="28.5" customHeight="1">
      <c r="A945" s="86"/>
      <c r="B945" s="86"/>
      <c r="C945" s="86"/>
      <c r="D945" s="86"/>
      <c r="E945" s="180"/>
      <c r="F945" s="86"/>
      <c r="G945" s="86"/>
      <c r="H945" s="86"/>
      <c r="I945" s="86"/>
      <c r="J945" s="86"/>
      <c r="K945" s="86"/>
      <c r="L945" s="86"/>
      <c r="M945" s="86"/>
      <c r="N945" s="86"/>
      <c r="O945" s="86"/>
      <c r="P945" s="86"/>
      <c r="Q945" s="86"/>
      <c r="R945" s="86"/>
      <c r="S945" s="86"/>
      <c r="T945" s="86"/>
      <c r="U945" s="86"/>
      <c r="V945" s="86"/>
      <c r="W945" s="86"/>
      <c r="X945" s="86"/>
      <c r="Y945" s="86"/>
    </row>
    <row r="946" ht="28.5" customHeight="1">
      <c r="A946" s="86"/>
      <c r="B946" s="86"/>
      <c r="C946" s="86"/>
      <c r="D946" s="86"/>
      <c r="E946" s="180"/>
      <c r="F946" s="86"/>
      <c r="G946" s="86"/>
      <c r="H946" s="86"/>
      <c r="I946" s="86"/>
      <c r="J946" s="86"/>
      <c r="K946" s="86"/>
      <c r="L946" s="86"/>
      <c r="M946" s="86"/>
      <c r="N946" s="86"/>
      <c r="O946" s="86"/>
      <c r="P946" s="86"/>
      <c r="Q946" s="86"/>
      <c r="R946" s="86"/>
      <c r="S946" s="86"/>
      <c r="T946" s="86"/>
      <c r="U946" s="86"/>
      <c r="V946" s="86"/>
      <c r="W946" s="86"/>
      <c r="X946" s="86"/>
      <c r="Y946" s="86"/>
    </row>
    <row r="947" ht="28.5" customHeight="1">
      <c r="A947" s="86"/>
      <c r="B947" s="86"/>
      <c r="C947" s="86"/>
      <c r="D947" s="86"/>
      <c r="E947" s="180"/>
      <c r="F947" s="86"/>
      <c r="G947" s="86"/>
      <c r="H947" s="86"/>
      <c r="I947" s="86"/>
      <c r="J947" s="86"/>
      <c r="K947" s="86"/>
      <c r="L947" s="86"/>
      <c r="M947" s="86"/>
      <c r="N947" s="86"/>
      <c r="O947" s="86"/>
      <c r="P947" s="86"/>
      <c r="Q947" s="86"/>
      <c r="R947" s="86"/>
      <c r="S947" s="86"/>
      <c r="T947" s="86"/>
      <c r="U947" s="86"/>
      <c r="V947" s="86"/>
      <c r="W947" s="86"/>
      <c r="X947" s="86"/>
      <c r="Y947" s="86"/>
    </row>
    <row r="948" ht="28.5" customHeight="1">
      <c r="A948" s="86"/>
      <c r="B948" s="86"/>
      <c r="C948" s="86"/>
      <c r="D948" s="86"/>
      <c r="E948" s="180"/>
      <c r="F948" s="86"/>
      <c r="G948" s="86"/>
      <c r="H948" s="86"/>
      <c r="I948" s="86"/>
      <c r="J948" s="86"/>
      <c r="K948" s="86"/>
      <c r="L948" s="86"/>
      <c r="M948" s="86"/>
      <c r="N948" s="86"/>
      <c r="O948" s="86"/>
      <c r="P948" s="86"/>
      <c r="Q948" s="86"/>
      <c r="R948" s="86"/>
      <c r="S948" s="86"/>
      <c r="T948" s="86"/>
      <c r="U948" s="86"/>
      <c r="V948" s="86"/>
      <c r="W948" s="86"/>
      <c r="X948" s="86"/>
      <c r="Y948" s="86"/>
    </row>
    <row r="949" ht="28.5" customHeight="1">
      <c r="A949" s="86"/>
      <c r="B949" s="86"/>
      <c r="C949" s="86"/>
      <c r="D949" s="86"/>
      <c r="E949" s="180"/>
      <c r="F949" s="86"/>
      <c r="G949" s="86"/>
      <c r="H949" s="86"/>
      <c r="I949" s="86"/>
      <c r="J949" s="86"/>
      <c r="K949" s="86"/>
      <c r="L949" s="86"/>
      <c r="M949" s="86"/>
      <c r="N949" s="86"/>
      <c r="O949" s="86"/>
      <c r="P949" s="86"/>
      <c r="Q949" s="86"/>
      <c r="R949" s="86"/>
      <c r="S949" s="86"/>
      <c r="T949" s="86"/>
      <c r="U949" s="86"/>
      <c r="V949" s="86"/>
      <c r="W949" s="86"/>
      <c r="X949" s="86"/>
      <c r="Y949" s="86"/>
    </row>
    <row r="950" ht="28.5" customHeight="1">
      <c r="A950" s="86"/>
      <c r="B950" s="86"/>
      <c r="C950" s="86"/>
      <c r="D950" s="86"/>
      <c r="E950" s="180"/>
      <c r="F950" s="86"/>
      <c r="G950" s="86"/>
      <c r="H950" s="86"/>
      <c r="I950" s="86"/>
      <c r="J950" s="86"/>
      <c r="K950" s="86"/>
      <c r="L950" s="86"/>
      <c r="M950" s="86"/>
      <c r="N950" s="86"/>
      <c r="O950" s="86"/>
      <c r="P950" s="86"/>
      <c r="Q950" s="86"/>
      <c r="R950" s="86"/>
      <c r="S950" s="86"/>
      <c r="T950" s="86"/>
      <c r="U950" s="86"/>
      <c r="V950" s="86"/>
      <c r="W950" s="86"/>
      <c r="X950" s="86"/>
      <c r="Y950" s="86"/>
    </row>
    <row r="951" ht="28.5" customHeight="1">
      <c r="A951" s="86"/>
      <c r="B951" s="86"/>
      <c r="C951" s="86"/>
      <c r="D951" s="86"/>
      <c r="E951" s="180"/>
      <c r="F951" s="86"/>
      <c r="G951" s="86"/>
      <c r="H951" s="86"/>
      <c r="I951" s="86"/>
      <c r="J951" s="86"/>
      <c r="K951" s="86"/>
      <c r="L951" s="86"/>
      <c r="M951" s="86"/>
      <c r="N951" s="86"/>
      <c r="O951" s="86"/>
      <c r="P951" s="86"/>
      <c r="Q951" s="86"/>
      <c r="R951" s="86"/>
      <c r="S951" s="86"/>
      <c r="T951" s="86"/>
      <c r="U951" s="86"/>
      <c r="V951" s="86"/>
      <c r="W951" s="86"/>
      <c r="X951" s="86"/>
      <c r="Y951" s="86"/>
    </row>
    <row r="952" ht="28.5" customHeight="1">
      <c r="A952" s="86"/>
      <c r="B952" s="86"/>
      <c r="C952" s="86"/>
      <c r="D952" s="86"/>
      <c r="E952" s="180"/>
      <c r="F952" s="86"/>
      <c r="G952" s="86"/>
      <c r="H952" s="86"/>
      <c r="I952" s="86"/>
      <c r="J952" s="86"/>
      <c r="K952" s="86"/>
      <c r="L952" s="86"/>
      <c r="M952" s="86"/>
      <c r="N952" s="86"/>
      <c r="O952" s="86"/>
      <c r="P952" s="86"/>
      <c r="Q952" s="86"/>
      <c r="R952" s="86"/>
      <c r="S952" s="86"/>
      <c r="T952" s="86"/>
      <c r="U952" s="86"/>
      <c r="V952" s="86"/>
      <c r="W952" s="86"/>
      <c r="X952" s="86"/>
      <c r="Y952" s="86"/>
    </row>
    <row r="953" ht="28.5" customHeight="1">
      <c r="A953" s="86"/>
      <c r="B953" s="86"/>
      <c r="C953" s="86"/>
      <c r="D953" s="86"/>
      <c r="E953" s="180"/>
      <c r="F953" s="86"/>
      <c r="G953" s="86"/>
      <c r="H953" s="86"/>
      <c r="I953" s="86"/>
      <c r="J953" s="86"/>
      <c r="K953" s="86"/>
      <c r="L953" s="86"/>
      <c r="M953" s="86"/>
      <c r="N953" s="86"/>
      <c r="O953" s="86"/>
      <c r="P953" s="86"/>
      <c r="Q953" s="86"/>
      <c r="R953" s="86"/>
      <c r="S953" s="86"/>
      <c r="T953" s="86"/>
      <c r="U953" s="86"/>
      <c r="V953" s="86"/>
      <c r="W953" s="86"/>
      <c r="X953" s="86"/>
      <c r="Y953" s="86"/>
    </row>
    <row r="954" ht="28.5" customHeight="1">
      <c r="A954" s="86"/>
      <c r="B954" s="86"/>
      <c r="C954" s="86"/>
      <c r="D954" s="86"/>
      <c r="E954" s="180"/>
      <c r="F954" s="86"/>
      <c r="G954" s="86"/>
      <c r="H954" s="86"/>
      <c r="I954" s="86"/>
      <c r="J954" s="86"/>
      <c r="K954" s="86"/>
      <c r="L954" s="86"/>
      <c r="M954" s="86"/>
      <c r="N954" s="86"/>
      <c r="O954" s="86"/>
      <c r="P954" s="86"/>
      <c r="Q954" s="86"/>
      <c r="R954" s="86"/>
      <c r="S954" s="86"/>
      <c r="T954" s="86"/>
      <c r="U954" s="86"/>
      <c r="V954" s="86"/>
      <c r="W954" s="86"/>
      <c r="X954" s="86"/>
      <c r="Y954" s="86"/>
    </row>
    <row r="955" ht="28.5" customHeight="1">
      <c r="A955" s="86"/>
      <c r="B955" s="86"/>
      <c r="C955" s="86"/>
      <c r="D955" s="86"/>
      <c r="E955" s="180"/>
      <c r="F955" s="86"/>
      <c r="G955" s="86"/>
      <c r="H955" s="86"/>
      <c r="I955" s="86"/>
      <c r="J955" s="86"/>
      <c r="K955" s="86"/>
      <c r="L955" s="86"/>
      <c r="M955" s="86"/>
      <c r="N955" s="86"/>
      <c r="O955" s="86"/>
      <c r="P955" s="86"/>
      <c r="Q955" s="86"/>
      <c r="R955" s="86"/>
      <c r="S955" s="86"/>
      <c r="T955" s="86"/>
      <c r="U955" s="86"/>
      <c r="V955" s="86"/>
      <c r="W955" s="86"/>
      <c r="X955" s="86"/>
      <c r="Y955" s="86"/>
    </row>
    <row r="956" ht="28.5" customHeight="1">
      <c r="A956" s="86"/>
      <c r="B956" s="86"/>
      <c r="C956" s="86"/>
      <c r="D956" s="86"/>
      <c r="E956" s="180"/>
      <c r="F956" s="86"/>
      <c r="G956" s="86"/>
      <c r="H956" s="86"/>
      <c r="I956" s="86"/>
      <c r="J956" s="86"/>
      <c r="K956" s="86"/>
      <c r="L956" s="86"/>
      <c r="M956" s="86"/>
      <c r="N956" s="86"/>
      <c r="O956" s="86"/>
      <c r="P956" s="86"/>
      <c r="Q956" s="86"/>
      <c r="R956" s="86"/>
      <c r="S956" s="86"/>
      <c r="T956" s="86"/>
      <c r="U956" s="86"/>
      <c r="V956" s="86"/>
      <c r="W956" s="86"/>
      <c r="X956" s="86"/>
      <c r="Y956" s="86"/>
    </row>
    <row r="957" ht="28.5" customHeight="1">
      <c r="A957" s="86"/>
      <c r="B957" s="86"/>
      <c r="C957" s="86"/>
      <c r="D957" s="86"/>
      <c r="E957" s="180"/>
      <c r="F957" s="86"/>
      <c r="G957" s="86"/>
      <c r="H957" s="86"/>
      <c r="I957" s="86"/>
      <c r="J957" s="86"/>
      <c r="K957" s="86"/>
      <c r="L957" s="86"/>
      <c r="M957" s="86"/>
      <c r="N957" s="86"/>
      <c r="O957" s="86"/>
      <c r="P957" s="86"/>
      <c r="Q957" s="86"/>
      <c r="R957" s="86"/>
      <c r="S957" s="86"/>
      <c r="T957" s="86"/>
      <c r="U957" s="86"/>
      <c r="V957" s="86"/>
      <c r="W957" s="86"/>
      <c r="X957" s="86"/>
      <c r="Y957" s="86"/>
    </row>
    <row r="958" ht="28.5" customHeight="1">
      <c r="A958" s="86"/>
      <c r="B958" s="86"/>
      <c r="C958" s="86"/>
      <c r="D958" s="86"/>
      <c r="E958" s="180"/>
      <c r="F958" s="86"/>
      <c r="G958" s="86"/>
      <c r="H958" s="86"/>
      <c r="I958" s="86"/>
      <c r="J958" s="86"/>
      <c r="K958" s="86"/>
      <c r="L958" s="86"/>
      <c r="M958" s="86"/>
      <c r="N958" s="86"/>
      <c r="O958" s="86"/>
      <c r="P958" s="86"/>
      <c r="Q958" s="86"/>
      <c r="R958" s="86"/>
      <c r="S958" s="86"/>
      <c r="T958" s="86"/>
      <c r="U958" s="86"/>
      <c r="V958" s="86"/>
      <c r="W958" s="86"/>
      <c r="X958" s="86"/>
      <c r="Y958" s="86"/>
    </row>
    <row r="959" ht="28.5" customHeight="1">
      <c r="A959" s="86"/>
      <c r="B959" s="86"/>
      <c r="C959" s="86"/>
      <c r="D959" s="86"/>
      <c r="E959" s="180"/>
      <c r="F959" s="86"/>
      <c r="G959" s="86"/>
      <c r="H959" s="86"/>
      <c r="I959" s="86"/>
      <c r="J959" s="86"/>
      <c r="K959" s="86"/>
      <c r="L959" s="86"/>
      <c r="M959" s="86"/>
      <c r="N959" s="86"/>
      <c r="O959" s="86"/>
      <c r="P959" s="86"/>
      <c r="Q959" s="86"/>
      <c r="R959" s="86"/>
      <c r="S959" s="86"/>
      <c r="T959" s="86"/>
      <c r="U959" s="86"/>
      <c r="V959" s="86"/>
      <c r="W959" s="86"/>
      <c r="X959" s="86"/>
      <c r="Y959" s="86"/>
    </row>
    <row r="960" ht="28.5" customHeight="1">
      <c r="A960" s="86"/>
      <c r="B960" s="86"/>
      <c r="C960" s="86"/>
      <c r="D960" s="86"/>
      <c r="E960" s="180"/>
      <c r="F960" s="86"/>
      <c r="G960" s="86"/>
      <c r="H960" s="86"/>
      <c r="I960" s="86"/>
      <c r="J960" s="86"/>
      <c r="K960" s="86"/>
      <c r="L960" s="86"/>
      <c r="M960" s="86"/>
      <c r="N960" s="86"/>
      <c r="O960" s="86"/>
      <c r="P960" s="86"/>
      <c r="Q960" s="86"/>
      <c r="R960" s="86"/>
      <c r="S960" s="86"/>
      <c r="T960" s="86"/>
      <c r="U960" s="86"/>
      <c r="V960" s="86"/>
      <c r="W960" s="86"/>
      <c r="X960" s="86"/>
      <c r="Y960" s="86"/>
    </row>
    <row r="961" ht="28.5" customHeight="1">
      <c r="A961" s="86"/>
      <c r="B961" s="86"/>
      <c r="C961" s="86"/>
      <c r="D961" s="86"/>
      <c r="E961" s="180"/>
      <c r="F961" s="86"/>
      <c r="G961" s="86"/>
      <c r="H961" s="86"/>
      <c r="I961" s="86"/>
      <c r="J961" s="86"/>
      <c r="K961" s="86"/>
      <c r="L961" s="86"/>
      <c r="M961" s="86"/>
      <c r="N961" s="86"/>
      <c r="O961" s="86"/>
      <c r="P961" s="86"/>
      <c r="Q961" s="86"/>
      <c r="R961" s="86"/>
      <c r="S961" s="86"/>
      <c r="T961" s="86"/>
      <c r="U961" s="86"/>
      <c r="V961" s="86"/>
      <c r="W961" s="86"/>
      <c r="X961" s="86"/>
      <c r="Y961" s="86"/>
    </row>
    <row r="962" ht="28.5" customHeight="1">
      <c r="A962" s="86"/>
      <c r="B962" s="86"/>
      <c r="C962" s="86"/>
      <c r="D962" s="86"/>
      <c r="E962" s="180"/>
      <c r="F962" s="86"/>
      <c r="G962" s="86"/>
      <c r="H962" s="86"/>
      <c r="I962" s="86"/>
      <c r="J962" s="86"/>
      <c r="K962" s="86"/>
      <c r="L962" s="86"/>
      <c r="M962" s="86"/>
      <c r="N962" s="86"/>
      <c r="O962" s="86"/>
      <c r="P962" s="86"/>
      <c r="Q962" s="86"/>
      <c r="R962" s="86"/>
      <c r="S962" s="86"/>
      <c r="T962" s="86"/>
      <c r="U962" s="86"/>
      <c r="V962" s="86"/>
      <c r="W962" s="86"/>
      <c r="X962" s="86"/>
      <c r="Y962" s="86"/>
    </row>
    <row r="963" ht="28.5" customHeight="1">
      <c r="A963" s="86"/>
      <c r="B963" s="86"/>
      <c r="C963" s="86"/>
      <c r="D963" s="86"/>
      <c r="E963" s="180"/>
      <c r="F963" s="86"/>
      <c r="G963" s="86"/>
      <c r="H963" s="86"/>
      <c r="I963" s="86"/>
      <c r="J963" s="86"/>
      <c r="K963" s="86"/>
      <c r="L963" s="86"/>
      <c r="M963" s="86"/>
      <c r="N963" s="86"/>
      <c r="O963" s="86"/>
      <c r="P963" s="86"/>
      <c r="Q963" s="86"/>
      <c r="R963" s="86"/>
      <c r="S963" s="86"/>
      <c r="T963" s="86"/>
      <c r="U963" s="86"/>
      <c r="V963" s="86"/>
      <c r="W963" s="86"/>
      <c r="X963" s="86"/>
      <c r="Y963" s="86"/>
    </row>
    <row r="964" ht="28.5" customHeight="1">
      <c r="A964" s="86"/>
      <c r="B964" s="86"/>
      <c r="C964" s="86"/>
      <c r="D964" s="86"/>
      <c r="E964" s="180"/>
      <c r="F964" s="86"/>
      <c r="G964" s="86"/>
      <c r="H964" s="86"/>
      <c r="I964" s="86"/>
      <c r="J964" s="86"/>
      <c r="K964" s="86"/>
      <c r="L964" s="86"/>
      <c r="M964" s="86"/>
      <c r="N964" s="86"/>
      <c r="O964" s="86"/>
      <c r="P964" s="86"/>
      <c r="Q964" s="86"/>
      <c r="R964" s="86"/>
      <c r="S964" s="86"/>
      <c r="T964" s="86"/>
      <c r="U964" s="86"/>
      <c r="V964" s="86"/>
      <c r="W964" s="86"/>
      <c r="X964" s="86"/>
      <c r="Y964" s="86"/>
    </row>
    <row r="965" ht="28.5" customHeight="1">
      <c r="A965" s="86"/>
      <c r="B965" s="86"/>
      <c r="C965" s="86"/>
      <c r="D965" s="86"/>
      <c r="E965" s="180"/>
      <c r="F965" s="86"/>
      <c r="G965" s="86"/>
      <c r="H965" s="86"/>
      <c r="I965" s="86"/>
      <c r="J965" s="86"/>
      <c r="K965" s="86"/>
      <c r="L965" s="86"/>
      <c r="M965" s="86"/>
      <c r="N965" s="86"/>
      <c r="O965" s="86"/>
      <c r="P965" s="86"/>
      <c r="Q965" s="86"/>
      <c r="R965" s="86"/>
      <c r="S965" s="86"/>
      <c r="T965" s="86"/>
      <c r="U965" s="86"/>
      <c r="V965" s="86"/>
      <c r="W965" s="86"/>
      <c r="X965" s="86"/>
      <c r="Y965" s="86"/>
    </row>
    <row r="966" ht="28.5" customHeight="1">
      <c r="A966" s="86"/>
      <c r="B966" s="86"/>
      <c r="C966" s="86"/>
      <c r="D966" s="86"/>
      <c r="E966" s="180"/>
      <c r="F966" s="86"/>
      <c r="G966" s="86"/>
      <c r="H966" s="86"/>
      <c r="I966" s="86"/>
      <c r="J966" s="86"/>
      <c r="K966" s="86"/>
      <c r="L966" s="86"/>
      <c r="M966" s="86"/>
      <c r="N966" s="86"/>
      <c r="O966" s="86"/>
      <c r="P966" s="86"/>
      <c r="Q966" s="86"/>
      <c r="R966" s="86"/>
      <c r="S966" s="86"/>
      <c r="T966" s="86"/>
      <c r="U966" s="86"/>
      <c r="V966" s="86"/>
      <c r="W966" s="86"/>
      <c r="X966" s="86"/>
      <c r="Y966" s="86"/>
    </row>
    <row r="967" ht="28.5" customHeight="1">
      <c r="A967" s="86"/>
      <c r="B967" s="86"/>
      <c r="C967" s="86"/>
      <c r="D967" s="86"/>
      <c r="E967" s="180"/>
      <c r="F967" s="86"/>
      <c r="G967" s="86"/>
      <c r="H967" s="86"/>
      <c r="I967" s="86"/>
      <c r="J967" s="86"/>
      <c r="K967" s="86"/>
      <c r="L967" s="86"/>
      <c r="M967" s="86"/>
      <c r="N967" s="86"/>
      <c r="O967" s="86"/>
      <c r="P967" s="86"/>
      <c r="Q967" s="86"/>
      <c r="R967" s="86"/>
      <c r="S967" s="86"/>
      <c r="T967" s="86"/>
      <c r="U967" s="86"/>
      <c r="V967" s="86"/>
      <c r="W967" s="86"/>
      <c r="X967" s="86"/>
      <c r="Y967" s="86"/>
    </row>
    <row r="968" ht="28.5" customHeight="1">
      <c r="A968" s="86"/>
      <c r="B968" s="86"/>
      <c r="C968" s="86"/>
      <c r="D968" s="86"/>
      <c r="E968" s="180"/>
      <c r="F968" s="86"/>
      <c r="G968" s="86"/>
      <c r="H968" s="86"/>
      <c r="I968" s="86"/>
      <c r="J968" s="86"/>
      <c r="K968" s="86"/>
      <c r="L968" s="86"/>
      <c r="M968" s="86"/>
      <c r="N968" s="86"/>
      <c r="O968" s="86"/>
      <c r="P968" s="86"/>
      <c r="Q968" s="86"/>
      <c r="R968" s="86"/>
      <c r="S968" s="86"/>
      <c r="T968" s="86"/>
      <c r="U968" s="86"/>
      <c r="V968" s="86"/>
      <c r="W968" s="86"/>
      <c r="X968" s="86"/>
      <c r="Y968" s="86"/>
    </row>
    <row r="969" ht="28.5" customHeight="1">
      <c r="A969" s="86"/>
      <c r="B969" s="86"/>
      <c r="C969" s="86"/>
      <c r="D969" s="86"/>
      <c r="E969" s="180"/>
      <c r="F969" s="86"/>
      <c r="G969" s="86"/>
      <c r="H969" s="86"/>
      <c r="I969" s="86"/>
      <c r="J969" s="86"/>
      <c r="K969" s="86"/>
      <c r="L969" s="86"/>
      <c r="M969" s="86"/>
      <c r="N969" s="86"/>
      <c r="O969" s="86"/>
      <c r="P969" s="86"/>
      <c r="Q969" s="86"/>
      <c r="R969" s="86"/>
      <c r="S969" s="86"/>
      <c r="T969" s="86"/>
      <c r="U969" s="86"/>
      <c r="V969" s="86"/>
      <c r="W969" s="86"/>
      <c r="X969" s="86"/>
      <c r="Y969" s="86"/>
    </row>
    <row r="970" ht="28.5" customHeight="1">
      <c r="A970" s="86"/>
      <c r="B970" s="86"/>
      <c r="C970" s="86"/>
      <c r="D970" s="86"/>
      <c r="E970" s="180"/>
      <c r="F970" s="86"/>
      <c r="G970" s="86"/>
      <c r="H970" s="86"/>
      <c r="I970" s="86"/>
      <c r="J970" s="86"/>
      <c r="K970" s="86"/>
      <c r="L970" s="86"/>
      <c r="M970" s="86"/>
      <c r="N970" s="86"/>
      <c r="O970" s="86"/>
      <c r="P970" s="86"/>
      <c r="Q970" s="86"/>
      <c r="R970" s="86"/>
      <c r="S970" s="86"/>
      <c r="T970" s="86"/>
      <c r="U970" s="86"/>
      <c r="V970" s="86"/>
      <c r="W970" s="86"/>
      <c r="X970" s="86"/>
      <c r="Y970" s="86"/>
    </row>
    <row r="971" ht="28.5" customHeight="1">
      <c r="A971" s="86"/>
      <c r="B971" s="86"/>
      <c r="C971" s="86"/>
      <c r="D971" s="86"/>
      <c r="E971" s="180"/>
      <c r="F971" s="86"/>
      <c r="G971" s="86"/>
      <c r="H971" s="86"/>
      <c r="I971" s="86"/>
      <c r="J971" s="86"/>
      <c r="K971" s="86"/>
      <c r="L971" s="86"/>
      <c r="M971" s="86"/>
      <c r="N971" s="86"/>
      <c r="O971" s="86"/>
      <c r="P971" s="86"/>
      <c r="Q971" s="86"/>
      <c r="R971" s="86"/>
      <c r="S971" s="86"/>
      <c r="T971" s="86"/>
      <c r="U971" s="86"/>
      <c r="V971" s="86"/>
      <c r="W971" s="86"/>
      <c r="X971" s="86"/>
      <c r="Y971" s="86"/>
    </row>
    <row r="972" ht="28.5" customHeight="1">
      <c r="A972" s="86"/>
      <c r="B972" s="86"/>
      <c r="C972" s="86"/>
      <c r="D972" s="86"/>
      <c r="E972" s="180"/>
      <c r="F972" s="86"/>
      <c r="G972" s="86"/>
      <c r="H972" s="86"/>
      <c r="I972" s="86"/>
      <c r="J972" s="86"/>
      <c r="K972" s="86"/>
      <c r="L972" s="86"/>
      <c r="M972" s="86"/>
      <c r="N972" s="86"/>
      <c r="O972" s="86"/>
      <c r="P972" s="86"/>
      <c r="Q972" s="86"/>
      <c r="R972" s="86"/>
      <c r="S972" s="86"/>
      <c r="T972" s="86"/>
      <c r="U972" s="86"/>
      <c r="V972" s="86"/>
      <c r="W972" s="86"/>
      <c r="X972" s="86"/>
      <c r="Y972" s="86"/>
    </row>
    <row r="973" ht="28.5" customHeight="1">
      <c r="A973" s="86"/>
      <c r="B973" s="86"/>
      <c r="C973" s="86"/>
      <c r="D973" s="86"/>
      <c r="E973" s="180"/>
      <c r="F973" s="86"/>
      <c r="G973" s="86"/>
      <c r="H973" s="86"/>
      <c r="I973" s="86"/>
      <c r="J973" s="86"/>
      <c r="K973" s="86"/>
      <c r="L973" s="86"/>
      <c r="M973" s="86"/>
      <c r="N973" s="86"/>
      <c r="O973" s="86"/>
      <c r="P973" s="86"/>
      <c r="Q973" s="86"/>
      <c r="R973" s="86"/>
      <c r="S973" s="86"/>
      <c r="T973" s="86"/>
      <c r="U973" s="86"/>
      <c r="V973" s="86"/>
      <c r="W973" s="86"/>
      <c r="X973" s="86"/>
      <c r="Y973" s="86"/>
    </row>
    <row r="974" ht="28.5" customHeight="1">
      <c r="A974" s="86"/>
      <c r="B974" s="86"/>
      <c r="C974" s="86"/>
      <c r="D974" s="86"/>
      <c r="E974" s="180"/>
      <c r="F974" s="86"/>
      <c r="G974" s="86"/>
      <c r="H974" s="86"/>
      <c r="I974" s="86"/>
      <c r="J974" s="86"/>
      <c r="K974" s="86"/>
      <c r="L974" s="86"/>
      <c r="M974" s="86"/>
      <c r="N974" s="86"/>
      <c r="O974" s="86"/>
      <c r="P974" s="86"/>
      <c r="Q974" s="86"/>
      <c r="R974" s="86"/>
      <c r="S974" s="86"/>
      <c r="T974" s="86"/>
      <c r="U974" s="86"/>
      <c r="V974" s="86"/>
      <c r="W974" s="86"/>
      <c r="X974" s="86"/>
      <c r="Y974" s="86"/>
    </row>
    <row r="975" ht="28.5" customHeight="1">
      <c r="A975" s="86"/>
      <c r="B975" s="86"/>
      <c r="C975" s="86"/>
      <c r="D975" s="86"/>
      <c r="E975" s="180"/>
      <c r="F975" s="86"/>
      <c r="G975" s="86"/>
      <c r="H975" s="86"/>
      <c r="I975" s="86"/>
      <c r="J975" s="86"/>
      <c r="K975" s="86"/>
      <c r="L975" s="86"/>
      <c r="M975" s="86"/>
      <c r="N975" s="86"/>
      <c r="O975" s="86"/>
      <c r="P975" s="86"/>
      <c r="Q975" s="86"/>
      <c r="R975" s="86"/>
      <c r="S975" s="86"/>
      <c r="T975" s="86"/>
      <c r="U975" s="86"/>
      <c r="V975" s="86"/>
      <c r="W975" s="86"/>
      <c r="X975" s="86"/>
      <c r="Y975" s="86"/>
    </row>
    <row r="976" ht="28.5" customHeight="1">
      <c r="A976" s="86"/>
      <c r="B976" s="86"/>
      <c r="C976" s="86"/>
      <c r="D976" s="86"/>
      <c r="E976" s="180"/>
      <c r="F976" s="86"/>
      <c r="G976" s="86"/>
      <c r="H976" s="86"/>
      <c r="I976" s="86"/>
      <c r="J976" s="86"/>
      <c r="K976" s="86"/>
      <c r="L976" s="86"/>
      <c r="M976" s="86"/>
      <c r="N976" s="86"/>
      <c r="O976" s="86"/>
      <c r="P976" s="86"/>
      <c r="Q976" s="86"/>
      <c r="R976" s="86"/>
      <c r="S976" s="86"/>
      <c r="T976" s="86"/>
      <c r="U976" s="86"/>
      <c r="V976" s="86"/>
      <c r="W976" s="86"/>
      <c r="X976" s="86"/>
      <c r="Y976" s="86"/>
    </row>
    <row r="977" ht="28.5" customHeight="1">
      <c r="A977" s="86"/>
      <c r="B977" s="86"/>
      <c r="C977" s="86"/>
      <c r="D977" s="86"/>
      <c r="E977" s="180"/>
      <c r="F977" s="86"/>
      <c r="G977" s="86"/>
      <c r="H977" s="86"/>
      <c r="I977" s="86"/>
      <c r="J977" s="86"/>
      <c r="K977" s="86"/>
      <c r="L977" s="86"/>
      <c r="M977" s="86"/>
      <c r="N977" s="86"/>
      <c r="O977" s="86"/>
      <c r="P977" s="86"/>
      <c r="Q977" s="86"/>
      <c r="R977" s="86"/>
      <c r="S977" s="86"/>
      <c r="T977" s="86"/>
      <c r="U977" s="86"/>
      <c r="V977" s="86"/>
      <c r="W977" s="86"/>
      <c r="X977" s="86"/>
      <c r="Y977" s="86"/>
    </row>
    <row r="978" ht="28.5" customHeight="1">
      <c r="A978" s="86"/>
      <c r="B978" s="86"/>
      <c r="C978" s="86"/>
      <c r="D978" s="86"/>
      <c r="E978" s="180"/>
      <c r="F978" s="86"/>
      <c r="G978" s="86"/>
      <c r="H978" s="86"/>
      <c r="I978" s="86"/>
      <c r="J978" s="86"/>
      <c r="K978" s="86"/>
      <c r="L978" s="86"/>
      <c r="M978" s="86"/>
      <c r="N978" s="86"/>
      <c r="O978" s="86"/>
      <c r="P978" s="86"/>
      <c r="Q978" s="86"/>
      <c r="R978" s="86"/>
      <c r="S978" s="86"/>
      <c r="T978" s="86"/>
      <c r="U978" s="86"/>
      <c r="V978" s="86"/>
      <c r="W978" s="86"/>
      <c r="X978" s="86"/>
      <c r="Y978" s="86"/>
    </row>
    <row r="979" ht="28.5" customHeight="1">
      <c r="A979" s="86"/>
      <c r="B979" s="86"/>
      <c r="C979" s="86"/>
      <c r="D979" s="86"/>
      <c r="E979" s="180"/>
      <c r="F979" s="86"/>
      <c r="G979" s="86"/>
      <c r="H979" s="86"/>
      <c r="I979" s="86"/>
      <c r="J979" s="86"/>
      <c r="K979" s="86"/>
      <c r="L979" s="86"/>
      <c r="M979" s="86"/>
      <c r="N979" s="86"/>
      <c r="O979" s="86"/>
      <c r="P979" s="86"/>
      <c r="Q979" s="86"/>
      <c r="R979" s="86"/>
      <c r="S979" s="86"/>
      <c r="T979" s="86"/>
      <c r="U979" s="86"/>
      <c r="V979" s="86"/>
      <c r="W979" s="86"/>
      <c r="X979" s="86"/>
      <c r="Y979" s="86"/>
    </row>
    <row r="980" ht="28.5" customHeight="1">
      <c r="A980" s="86"/>
      <c r="B980" s="86"/>
      <c r="C980" s="86"/>
      <c r="D980" s="86"/>
      <c r="E980" s="180"/>
      <c r="F980" s="86"/>
      <c r="G980" s="86"/>
      <c r="H980" s="86"/>
      <c r="I980" s="86"/>
      <c r="J980" s="86"/>
      <c r="K980" s="86"/>
      <c r="L980" s="86"/>
      <c r="M980" s="86"/>
      <c r="N980" s="86"/>
      <c r="O980" s="86"/>
      <c r="P980" s="86"/>
      <c r="Q980" s="86"/>
      <c r="R980" s="86"/>
      <c r="S980" s="86"/>
      <c r="T980" s="86"/>
      <c r="U980" s="86"/>
      <c r="V980" s="86"/>
      <c r="W980" s="86"/>
      <c r="X980" s="86"/>
      <c r="Y980" s="86"/>
    </row>
    <row r="981" ht="28.5" customHeight="1">
      <c r="A981" s="86"/>
      <c r="B981" s="86"/>
      <c r="C981" s="86"/>
      <c r="D981" s="86"/>
      <c r="E981" s="180"/>
      <c r="F981" s="86"/>
      <c r="G981" s="86"/>
      <c r="H981" s="86"/>
      <c r="I981" s="86"/>
      <c r="J981" s="86"/>
      <c r="K981" s="86"/>
      <c r="L981" s="86"/>
      <c r="M981" s="86"/>
      <c r="N981" s="86"/>
      <c r="O981" s="86"/>
      <c r="P981" s="86"/>
      <c r="Q981" s="86"/>
      <c r="R981" s="86"/>
      <c r="S981" s="86"/>
      <c r="T981" s="86"/>
      <c r="U981" s="86"/>
      <c r="V981" s="86"/>
      <c r="W981" s="86"/>
      <c r="X981" s="86"/>
      <c r="Y981" s="86"/>
    </row>
    <row r="982" ht="28.5" customHeight="1">
      <c r="A982" s="86"/>
      <c r="B982" s="86"/>
      <c r="C982" s="86"/>
      <c r="D982" s="86"/>
      <c r="E982" s="180"/>
      <c r="F982" s="86"/>
      <c r="G982" s="86"/>
      <c r="H982" s="86"/>
      <c r="I982" s="86"/>
      <c r="J982" s="86"/>
      <c r="K982" s="86"/>
      <c r="L982" s="86"/>
      <c r="M982" s="86"/>
      <c r="N982" s="86"/>
      <c r="O982" s="86"/>
      <c r="P982" s="86"/>
      <c r="Q982" s="86"/>
      <c r="R982" s="86"/>
      <c r="S982" s="86"/>
      <c r="T982" s="86"/>
      <c r="U982" s="86"/>
      <c r="V982" s="86"/>
      <c r="W982" s="86"/>
      <c r="X982" s="86"/>
      <c r="Y982" s="86"/>
    </row>
    <row r="983" ht="28.5" customHeight="1">
      <c r="A983" s="86"/>
      <c r="B983" s="86"/>
      <c r="C983" s="86"/>
      <c r="D983" s="86"/>
      <c r="E983" s="180"/>
      <c r="F983" s="86"/>
      <c r="G983" s="86"/>
      <c r="H983" s="86"/>
      <c r="I983" s="86"/>
      <c r="J983" s="86"/>
      <c r="K983" s="86"/>
      <c r="L983" s="86"/>
      <c r="M983" s="86"/>
      <c r="N983" s="86"/>
      <c r="O983" s="86"/>
      <c r="P983" s="86"/>
      <c r="Q983" s="86"/>
      <c r="R983" s="86"/>
      <c r="S983" s="86"/>
      <c r="T983" s="86"/>
      <c r="U983" s="86"/>
      <c r="V983" s="86"/>
      <c r="W983" s="86"/>
      <c r="X983" s="86"/>
      <c r="Y983" s="86"/>
    </row>
    <row r="984" ht="28.5" customHeight="1">
      <c r="A984" s="86"/>
      <c r="B984" s="86"/>
      <c r="C984" s="86"/>
      <c r="D984" s="86"/>
      <c r="E984" s="180"/>
      <c r="F984" s="86"/>
      <c r="G984" s="86"/>
      <c r="H984" s="86"/>
      <c r="I984" s="86"/>
      <c r="J984" s="86"/>
      <c r="K984" s="86"/>
      <c r="L984" s="86"/>
      <c r="M984" s="86"/>
      <c r="N984" s="86"/>
      <c r="O984" s="86"/>
      <c r="P984" s="86"/>
      <c r="Q984" s="86"/>
      <c r="R984" s="86"/>
      <c r="S984" s="86"/>
      <c r="T984" s="86"/>
      <c r="U984" s="86"/>
      <c r="V984" s="86"/>
      <c r="W984" s="86"/>
      <c r="X984" s="86"/>
      <c r="Y984" s="86"/>
    </row>
    <row r="985" ht="28.5" customHeight="1">
      <c r="A985" s="86"/>
      <c r="B985" s="86"/>
      <c r="C985" s="86"/>
      <c r="D985" s="86"/>
      <c r="E985" s="180"/>
      <c r="F985" s="86"/>
      <c r="G985" s="86"/>
      <c r="H985" s="86"/>
      <c r="I985" s="86"/>
      <c r="J985" s="86"/>
      <c r="K985" s="86"/>
      <c r="L985" s="86"/>
      <c r="M985" s="86"/>
      <c r="N985" s="86"/>
      <c r="O985" s="86"/>
      <c r="P985" s="86"/>
      <c r="Q985" s="86"/>
      <c r="R985" s="86"/>
      <c r="S985" s="86"/>
      <c r="T985" s="86"/>
      <c r="U985" s="86"/>
      <c r="V985" s="86"/>
      <c r="W985" s="86"/>
      <c r="X985" s="86"/>
      <c r="Y985" s="86"/>
    </row>
    <row r="986" ht="28.5" customHeight="1">
      <c r="A986" s="86"/>
      <c r="B986" s="86"/>
      <c r="C986" s="86"/>
      <c r="D986" s="86"/>
      <c r="E986" s="180"/>
      <c r="F986" s="86"/>
      <c r="G986" s="86"/>
      <c r="H986" s="86"/>
      <c r="I986" s="86"/>
      <c r="J986" s="86"/>
      <c r="K986" s="86"/>
      <c r="L986" s="86"/>
      <c r="M986" s="86"/>
      <c r="N986" s="86"/>
      <c r="O986" s="86"/>
      <c r="P986" s="86"/>
      <c r="Q986" s="86"/>
      <c r="R986" s="86"/>
      <c r="S986" s="86"/>
      <c r="T986" s="86"/>
      <c r="U986" s="86"/>
      <c r="V986" s="86"/>
      <c r="W986" s="86"/>
      <c r="X986" s="86"/>
      <c r="Y986" s="86"/>
    </row>
    <row r="987" ht="28.5" customHeight="1">
      <c r="A987" s="86"/>
      <c r="B987" s="86"/>
      <c r="C987" s="86"/>
      <c r="D987" s="86"/>
      <c r="E987" s="180"/>
      <c r="F987" s="86"/>
      <c r="G987" s="86"/>
      <c r="H987" s="86"/>
      <c r="I987" s="86"/>
      <c r="J987" s="86"/>
      <c r="K987" s="86"/>
      <c r="L987" s="86"/>
      <c r="M987" s="86"/>
      <c r="N987" s="86"/>
      <c r="O987" s="86"/>
      <c r="P987" s="86"/>
      <c r="Q987" s="86"/>
      <c r="R987" s="86"/>
      <c r="S987" s="86"/>
      <c r="T987" s="86"/>
      <c r="U987" s="86"/>
      <c r="V987" s="86"/>
      <c r="W987" s="86"/>
      <c r="X987" s="86"/>
      <c r="Y987" s="86"/>
    </row>
    <row r="988" ht="28.5" customHeight="1">
      <c r="A988" s="86"/>
      <c r="B988" s="86"/>
      <c r="C988" s="86"/>
      <c r="D988" s="86"/>
      <c r="E988" s="180"/>
      <c r="F988" s="86"/>
      <c r="G988" s="86"/>
      <c r="H988" s="86"/>
      <c r="I988" s="86"/>
      <c r="J988" s="86"/>
      <c r="K988" s="86"/>
      <c r="L988" s="86"/>
      <c r="M988" s="86"/>
      <c r="N988" s="86"/>
      <c r="O988" s="86"/>
      <c r="P988" s="86"/>
      <c r="Q988" s="86"/>
      <c r="R988" s="86"/>
      <c r="S988" s="86"/>
      <c r="T988" s="86"/>
      <c r="U988" s="86"/>
      <c r="V988" s="86"/>
      <c r="W988" s="86"/>
      <c r="X988" s="86"/>
      <c r="Y988" s="86"/>
    </row>
    <row r="989" ht="28.5" customHeight="1">
      <c r="A989" s="86"/>
      <c r="B989" s="86"/>
      <c r="C989" s="86"/>
      <c r="D989" s="86"/>
      <c r="E989" s="180"/>
      <c r="F989" s="86"/>
      <c r="G989" s="86"/>
      <c r="H989" s="86"/>
      <c r="I989" s="86"/>
      <c r="J989" s="86"/>
      <c r="K989" s="86"/>
      <c r="L989" s="86"/>
      <c r="M989" s="86"/>
      <c r="N989" s="86"/>
      <c r="O989" s="86"/>
      <c r="P989" s="86"/>
      <c r="Q989" s="86"/>
      <c r="R989" s="86"/>
      <c r="S989" s="86"/>
      <c r="T989" s="86"/>
      <c r="U989" s="86"/>
      <c r="V989" s="86"/>
      <c r="W989" s="86"/>
      <c r="X989" s="86"/>
      <c r="Y989" s="86"/>
    </row>
    <row r="990" ht="28.5" customHeight="1">
      <c r="A990" s="86"/>
      <c r="B990" s="86"/>
      <c r="C990" s="86"/>
      <c r="D990" s="86"/>
      <c r="E990" s="180"/>
      <c r="F990" s="86"/>
      <c r="G990" s="86"/>
      <c r="H990" s="86"/>
      <c r="I990" s="86"/>
      <c r="J990" s="86"/>
      <c r="K990" s="86"/>
      <c r="L990" s="86"/>
      <c r="M990" s="86"/>
      <c r="N990" s="86"/>
      <c r="O990" s="86"/>
      <c r="P990" s="86"/>
      <c r="Q990" s="86"/>
      <c r="R990" s="86"/>
      <c r="S990" s="86"/>
      <c r="T990" s="86"/>
      <c r="U990" s="86"/>
      <c r="V990" s="86"/>
      <c r="W990" s="86"/>
      <c r="X990" s="86"/>
      <c r="Y990" s="86"/>
    </row>
    <row r="991" ht="28.5" customHeight="1">
      <c r="A991" s="86"/>
      <c r="B991" s="86"/>
      <c r="C991" s="86"/>
      <c r="D991" s="86"/>
      <c r="E991" s="180"/>
      <c r="F991" s="86"/>
      <c r="G991" s="86"/>
      <c r="H991" s="86"/>
      <c r="I991" s="86"/>
      <c r="J991" s="86"/>
      <c r="K991" s="86"/>
      <c r="L991" s="86"/>
      <c r="M991" s="86"/>
      <c r="N991" s="86"/>
      <c r="O991" s="86"/>
      <c r="P991" s="86"/>
      <c r="Q991" s="86"/>
      <c r="R991" s="86"/>
      <c r="S991" s="86"/>
      <c r="T991" s="86"/>
      <c r="U991" s="86"/>
      <c r="V991" s="86"/>
      <c r="W991" s="86"/>
      <c r="X991" s="86"/>
      <c r="Y991" s="86"/>
    </row>
    <row r="992" ht="28.5" customHeight="1">
      <c r="A992" s="86"/>
      <c r="B992" s="86"/>
      <c r="C992" s="86"/>
      <c r="D992" s="86"/>
      <c r="E992" s="180"/>
      <c r="F992" s="86"/>
      <c r="G992" s="86"/>
      <c r="H992" s="86"/>
      <c r="I992" s="86"/>
      <c r="J992" s="86"/>
      <c r="K992" s="86"/>
      <c r="L992" s="86"/>
      <c r="M992" s="86"/>
      <c r="N992" s="86"/>
      <c r="O992" s="86"/>
      <c r="P992" s="86"/>
      <c r="Q992" s="86"/>
      <c r="R992" s="86"/>
      <c r="S992" s="86"/>
      <c r="T992" s="86"/>
      <c r="U992" s="86"/>
      <c r="V992" s="86"/>
      <c r="W992" s="86"/>
      <c r="X992" s="86"/>
      <c r="Y992" s="86"/>
    </row>
    <row r="993" ht="28.5" customHeight="1">
      <c r="A993" s="86"/>
      <c r="B993" s="86"/>
      <c r="C993" s="86"/>
      <c r="D993" s="86"/>
      <c r="E993" s="180"/>
      <c r="F993" s="86"/>
      <c r="G993" s="86"/>
      <c r="H993" s="86"/>
      <c r="I993" s="86"/>
      <c r="J993" s="86"/>
      <c r="K993" s="86"/>
      <c r="L993" s="86"/>
      <c r="M993" s="86"/>
      <c r="N993" s="86"/>
      <c r="O993" s="86"/>
      <c r="P993" s="86"/>
      <c r="Q993" s="86"/>
      <c r="R993" s="86"/>
      <c r="S993" s="86"/>
      <c r="T993" s="86"/>
      <c r="U993" s="86"/>
      <c r="V993" s="86"/>
      <c r="W993" s="86"/>
      <c r="X993" s="86"/>
      <c r="Y993" s="86"/>
    </row>
    <row r="994" ht="28.5" customHeight="1">
      <c r="A994" s="86"/>
      <c r="B994" s="86"/>
      <c r="C994" s="86"/>
      <c r="D994" s="86"/>
      <c r="E994" s="180"/>
      <c r="F994" s="86"/>
      <c r="G994" s="86"/>
      <c r="H994" s="86"/>
      <c r="I994" s="86"/>
      <c r="J994" s="86"/>
      <c r="K994" s="86"/>
      <c r="L994" s="86"/>
      <c r="M994" s="86"/>
      <c r="N994" s="86"/>
      <c r="O994" s="86"/>
      <c r="P994" s="86"/>
      <c r="Q994" s="86"/>
      <c r="R994" s="86"/>
      <c r="S994" s="86"/>
      <c r="T994" s="86"/>
      <c r="U994" s="86"/>
      <c r="V994" s="86"/>
      <c r="W994" s="86"/>
      <c r="X994" s="86"/>
      <c r="Y994" s="86"/>
    </row>
    <row r="995" ht="28.5" customHeight="1">
      <c r="A995" s="86"/>
      <c r="B995" s="86"/>
      <c r="C995" s="86"/>
      <c r="D995" s="86"/>
      <c r="E995" s="180"/>
      <c r="F995" s="86"/>
      <c r="G995" s="86"/>
      <c r="H995" s="86"/>
      <c r="I995" s="86"/>
      <c r="J995" s="86"/>
      <c r="K995" s="86"/>
      <c r="L995" s="86"/>
      <c r="M995" s="86"/>
      <c r="N995" s="86"/>
      <c r="O995" s="86"/>
      <c r="P995" s="86"/>
      <c r="Q995" s="86"/>
      <c r="R995" s="86"/>
      <c r="S995" s="86"/>
      <c r="T995" s="86"/>
      <c r="U995" s="86"/>
      <c r="V995" s="86"/>
      <c r="W995" s="86"/>
      <c r="X995" s="86"/>
      <c r="Y995" s="86"/>
    </row>
  </sheetData>
  <mergeCells count="13">
    <mergeCell ref="E12:I15"/>
    <mergeCell ref="E17:I18"/>
    <mergeCell ref="E20:I30"/>
    <mergeCell ref="A31:I31"/>
    <mergeCell ref="E32:I46"/>
    <mergeCell ref="E1:I1"/>
    <mergeCell ref="A2:I2"/>
    <mergeCell ref="E3:I5"/>
    <mergeCell ref="A6:I6"/>
    <mergeCell ref="E7:I10"/>
    <mergeCell ref="A11:I11"/>
    <mergeCell ref="A16:I16"/>
    <mergeCell ref="A19:I1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4.63"/>
    <col customWidth="1" min="4" max="4" width="24.75"/>
    <col customWidth="1" min="5" max="5" width="19.75"/>
    <col customWidth="1" min="6" max="6" width="20.75"/>
  </cols>
  <sheetData>
    <row r="1">
      <c r="A1" s="181" t="s">
        <v>682</v>
      </c>
      <c r="B1" s="182" t="s">
        <v>683</v>
      </c>
      <c r="C1" s="183"/>
      <c r="D1" s="184"/>
      <c r="E1" s="183"/>
      <c r="F1" s="183"/>
    </row>
    <row r="2">
      <c r="A2" s="181" t="s">
        <v>684</v>
      </c>
      <c r="B2" s="185" t="s">
        <v>685</v>
      </c>
      <c r="C2" s="65"/>
      <c r="D2" s="65"/>
      <c r="F2" s="65"/>
    </row>
    <row r="3">
      <c r="A3" s="181" t="s">
        <v>686</v>
      </c>
      <c r="B3" s="186" t="s">
        <v>687</v>
      </c>
    </row>
    <row r="4">
      <c r="A4" s="187"/>
    </row>
    <row r="6">
      <c r="A6" s="188" t="s">
        <v>688</v>
      </c>
      <c r="B6" s="189" t="s">
        <v>689</v>
      </c>
    </row>
    <row r="20">
      <c r="B20" s="114"/>
    </row>
    <row r="21">
      <c r="B21" s="114"/>
    </row>
    <row r="22">
      <c r="B22" s="114"/>
    </row>
    <row r="23">
      <c r="B23" s="114"/>
    </row>
    <row r="24">
      <c r="B24" s="114"/>
    </row>
    <row r="25">
      <c r="B25" s="114"/>
    </row>
    <row r="26">
      <c r="B26" s="114"/>
    </row>
    <row r="27">
      <c r="B27" s="114"/>
    </row>
    <row r="28">
      <c r="B28" s="114"/>
    </row>
    <row r="29">
      <c r="B29" s="11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0"/>
    <col customWidth="1" min="9" max="9" width="16.0"/>
    <col customWidth="1" min="13" max="13" width="16.0"/>
    <col customWidth="1" min="17" max="17" width="16.0"/>
    <col customWidth="1" min="21" max="21" width="15.0"/>
    <col customWidth="1" min="25" max="25" width="15.88"/>
    <col customWidth="1" min="26" max="26" width="14.5"/>
    <col customWidth="1" min="28" max="28" width="22.25"/>
    <col customWidth="1" min="29" max="29" width="33.75"/>
    <col customWidth="1" min="30" max="30" width="18.38"/>
    <col customWidth="1" min="31" max="31" width="18.13"/>
    <col customWidth="1" min="32" max="32" width="20.0"/>
    <col customWidth="1" min="33" max="33" width="19.75"/>
    <col customWidth="1" min="34" max="34" width="15.38"/>
    <col customWidth="1" min="35" max="35" width="26.88"/>
    <col customWidth="1" min="36" max="36" width="14.5"/>
    <col customWidth="1" min="37" max="37" width="18.0"/>
    <col customWidth="1" min="42" max="44" width="19.38"/>
    <col customWidth="1" min="48" max="48" width="22.25"/>
    <col customWidth="1" min="49" max="49" width="16.25"/>
  </cols>
  <sheetData>
    <row r="1">
      <c r="A1" s="190"/>
      <c r="B1" s="191" t="s">
        <v>690</v>
      </c>
      <c r="F1" s="192" t="s">
        <v>691</v>
      </c>
      <c r="G1" s="21"/>
      <c r="H1" s="21"/>
      <c r="I1" s="11"/>
      <c r="J1" s="193" t="s">
        <v>692</v>
      </c>
      <c r="K1" s="21"/>
      <c r="L1" s="21"/>
      <c r="M1" s="11"/>
      <c r="N1" s="194" t="s">
        <v>693</v>
      </c>
      <c r="O1" s="21"/>
      <c r="P1" s="21"/>
      <c r="Q1" s="11"/>
      <c r="R1" s="195" t="s">
        <v>694</v>
      </c>
      <c r="S1" s="21"/>
      <c r="T1" s="21"/>
      <c r="U1" s="11"/>
      <c r="V1" s="196" t="s">
        <v>16</v>
      </c>
      <c r="W1" s="21"/>
      <c r="X1" s="21"/>
      <c r="Y1" s="11"/>
      <c r="Z1" s="197"/>
      <c r="AA1" s="190"/>
      <c r="AB1" s="198" t="s">
        <v>695</v>
      </c>
      <c r="AC1" s="199"/>
      <c r="AD1" s="194" t="s">
        <v>696</v>
      </c>
      <c r="AE1" s="21"/>
      <c r="AF1" s="21"/>
      <c r="AG1" s="21"/>
      <c r="AH1" s="21"/>
      <c r="AI1" s="11"/>
      <c r="AJ1" s="199"/>
      <c r="AK1" s="199"/>
    </row>
    <row r="2">
      <c r="A2" s="190"/>
      <c r="B2" s="200" t="s">
        <v>26</v>
      </c>
      <c r="C2" s="201" t="s">
        <v>27</v>
      </c>
      <c r="D2" s="201" t="s">
        <v>30</v>
      </c>
      <c r="E2" s="202" t="s">
        <v>492</v>
      </c>
      <c r="F2" s="203" t="s">
        <v>26</v>
      </c>
      <c r="G2" s="204" t="s">
        <v>27</v>
      </c>
      <c r="H2" s="204" t="s">
        <v>30</v>
      </c>
      <c r="I2" s="205" t="s">
        <v>492</v>
      </c>
      <c r="J2" s="206" t="s">
        <v>26</v>
      </c>
      <c r="K2" s="207" t="s">
        <v>27</v>
      </c>
      <c r="L2" s="207" t="s">
        <v>30</v>
      </c>
      <c r="M2" s="208" t="s">
        <v>492</v>
      </c>
      <c r="N2" s="209" t="s">
        <v>26</v>
      </c>
      <c r="O2" s="210" t="s">
        <v>27</v>
      </c>
      <c r="P2" s="210" t="s">
        <v>30</v>
      </c>
      <c r="Q2" s="211" t="s">
        <v>492</v>
      </c>
      <c r="R2" s="212" t="s">
        <v>26</v>
      </c>
      <c r="S2" s="213" t="s">
        <v>27</v>
      </c>
      <c r="T2" s="213" t="s">
        <v>30</v>
      </c>
      <c r="U2" s="214" t="s">
        <v>492</v>
      </c>
      <c r="V2" s="215" t="s">
        <v>26</v>
      </c>
      <c r="W2" s="216" t="s">
        <v>27</v>
      </c>
      <c r="X2" s="216" t="s">
        <v>30</v>
      </c>
      <c r="Y2" s="217" t="s">
        <v>492</v>
      </c>
      <c r="Z2" s="197"/>
      <c r="AA2" s="190"/>
      <c r="AB2" s="197" t="s">
        <v>697</v>
      </c>
      <c r="AC2" s="218"/>
      <c r="AD2" s="219"/>
      <c r="AE2" s="220" t="s">
        <v>698</v>
      </c>
      <c r="AF2" s="220" t="s">
        <v>691</v>
      </c>
      <c r="AG2" s="220" t="s">
        <v>699</v>
      </c>
      <c r="AH2" s="220" t="s">
        <v>700</v>
      </c>
      <c r="AI2" s="221" t="s">
        <v>694</v>
      </c>
      <c r="AJ2" s="199"/>
      <c r="AK2" s="222" t="s">
        <v>701</v>
      </c>
      <c r="AL2" s="21"/>
      <c r="AM2" s="21"/>
      <c r="AN2" s="21"/>
      <c r="AO2" s="21"/>
      <c r="AP2" s="21"/>
      <c r="AQ2" s="21"/>
      <c r="AR2" s="21"/>
      <c r="AS2" s="21"/>
      <c r="AT2" s="21"/>
      <c r="AU2" s="21"/>
      <c r="AV2" s="21"/>
      <c r="AW2" s="21"/>
      <c r="AX2" s="21"/>
      <c r="AY2" s="21"/>
      <c r="AZ2" s="21"/>
      <c r="BA2" s="21"/>
      <c r="BB2" s="21"/>
      <c r="BC2" s="21"/>
      <c r="BD2" s="21"/>
      <c r="BE2" s="21"/>
      <c r="BF2" s="21"/>
      <c r="BG2" s="21"/>
      <c r="BH2" s="11"/>
    </row>
    <row r="3">
      <c r="A3" s="199"/>
      <c r="B3" s="223">
        <v>44287.0</v>
      </c>
      <c r="C3" s="224">
        <v>106.5</v>
      </c>
      <c r="D3" s="224">
        <v>111.45</v>
      </c>
      <c r="E3" s="225"/>
      <c r="F3" s="226">
        <v>44287.0</v>
      </c>
      <c r="G3" s="227">
        <v>1499.4</v>
      </c>
      <c r="H3" s="227">
        <v>1486.75</v>
      </c>
      <c r="I3" s="228"/>
      <c r="J3" s="229">
        <v>44287.0</v>
      </c>
      <c r="K3" s="230">
        <v>2446.8</v>
      </c>
      <c r="L3" s="230">
        <v>2399.1</v>
      </c>
      <c r="M3" s="231"/>
      <c r="N3" s="232">
        <v>44287.0</v>
      </c>
      <c r="O3" s="233">
        <v>1862.613</v>
      </c>
      <c r="P3" s="233">
        <v>1866.167</v>
      </c>
      <c r="Q3" s="234"/>
      <c r="R3" s="235">
        <v>44287.0</v>
      </c>
      <c r="S3" s="236">
        <v>82.1</v>
      </c>
      <c r="T3" s="236">
        <v>86.305</v>
      </c>
      <c r="U3" s="237"/>
      <c r="V3" s="238">
        <v>44287.0</v>
      </c>
      <c r="W3" s="239">
        <v>14798.4</v>
      </c>
      <c r="X3" s="239">
        <v>14867.35</v>
      </c>
      <c r="Y3" s="240"/>
      <c r="Z3" s="199"/>
      <c r="AA3" s="199"/>
      <c r="AB3" s="199">
        <f>SUM(T3,P3,L3,H3)</f>
        <v>5838.322</v>
      </c>
      <c r="AC3" s="218"/>
      <c r="AD3" s="241" t="s">
        <v>698</v>
      </c>
      <c r="AE3" s="242">
        <f>COVAR(E:E,E:E)</f>
        <v>0.0008609851862</v>
      </c>
      <c r="AF3" s="243">
        <f>COVAR(E:E,I:I)</f>
        <v>0.0000448196156</v>
      </c>
      <c r="AG3" s="242">
        <f>COVAR(E:E,M:M)</f>
        <v>0.00003383731779</v>
      </c>
      <c r="AH3" s="242">
        <f>COVAR(E:E,Q:Q)</f>
        <v>0.00007840035547</v>
      </c>
      <c r="AI3" s="244">
        <f>COVAR(E:E,U:U)</f>
        <v>0.0001371850004</v>
      </c>
      <c r="AJ3" s="199"/>
      <c r="AK3" s="199"/>
      <c r="AL3" s="199"/>
      <c r="AM3" s="199"/>
      <c r="AN3" s="190"/>
      <c r="AO3" s="190"/>
      <c r="AP3" s="190"/>
      <c r="AQ3" s="190"/>
      <c r="AR3" s="190"/>
      <c r="AS3" s="190"/>
      <c r="AT3" s="190"/>
      <c r="AU3" s="190"/>
      <c r="AV3" s="190"/>
      <c r="AW3" s="190"/>
      <c r="AX3" s="190"/>
      <c r="AY3" s="190"/>
      <c r="AZ3" s="190"/>
      <c r="BA3" s="190"/>
      <c r="BB3" s="190"/>
      <c r="BC3" s="190"/>
      <c r="BD3" s="190"/>
      <c r="BE3" s="190"/>
      <c r="BF3" s="190"/>
      <c r="BG3" s="190"/>
      <c r="BH3" s="190"/>
    </row>
    <row r="4">
      <c r="A4" s="199"/>
      <c r="B4" s="223">
        <v>44291.0</v>
      </c>
      <c r="C4" s="224">
        <v>114.05</v>
      </c>
      <c r="D4" s="224">
        <v>115.75</v>
      </c>
      <c r="E4" s="225">
        <f t="shared" ref="E4:E742" si="1">(D4/D3)-1</f>
        <v>0.03858232391</v>
      </c>
      <c r="F4" s="226">
        <v>44291.0</v>
      </c>
      <c r="G4" s="227">
        <v>1480.0</v>
      </c>
      <c r="H4" s="227">
        <v>1449.6</v>
      </c>
      <c r="I4" s="228">
        <f t="shared" ref="I4:I742" si="2">(H4/H3)-1</f>
        <v>-0.0249873886</v>
      </c>
      <c r="J4" s="229">
        <v>44291.0</v>
      </c>
      <c r="K4" s="230">
        <v>2400.0</v>
      </c>
      <c r="L4" s="230">
        <v>2373.2</v>
      </c>
      <c r="M4" s="231">
        <f t="shared" ref="M4:M742" si="3">(L4/L3)-1</f>
        <v>-0.01079571506</v>
      </c>
      <c r="N4" s="232">
        <v>44291.0</v>
      </c>
      <c r="O4" s="233">
        <v>1869.028</v>
      </c>
      <c r="P4" s="233">
        <v>1839.169</v>
      </c>
      <c r="Q4" s="234">
        <f t="shared" ref="Q4:Q742" si="4">(P4/P3)-1</f>
        <v>-0.01446708681</v>
      </c>
      <c r="R4" s="235">
        <v>44291.0</v>
      </c>
      <c r="S4" s="236">
        <v>86.2</v>
      </c>
      <c r="T4" s="236">
        <v>86.775</v>
      </c>
      <c r="U4" s="237">
        <f t="shared" ref="U4:U742" si="5">(T4/T3)-1</f>
        <v>0.005445802677</v>
      </c>
      <c r="V4" s="238">
        <v>44291.0</v>
      </c>
      <c r="W4" s="239">
        <v>14837.7</v>
      </c>
      <c r="X4" s="239">
        <v>14637.8</v>
      </c>
      <c r="Y4" s="240">
        <f t="shared" ref="Y4:Y742" si="6">(X4/X3)-1</f>
        <v>-0.01543987328</v>
      </c>
      <c r="Z4" s="199"/>
      <c r="AA4" s="199"/>
      <c r="AB4" s="245" t="s">
        <v>702</v>
      </c>
      <c r="AC4" s="199"/>
      <c r="AD4" s="241" t="s">
        <v>691</v>
      </c>
      <c r="AE4" s="243">
        <f>COVAR(I:I,E:E)</f>
        <v>0.0000448196156</v>
      </c>
      <c r="AF4" s="243">
        <f>COVAR(I:I,I:I)</f>
        <v>0.0001880225795</v>
      </c>
      <c r="AG4" s="242">
        <f>COVAR(I:I,M:M)</f>
        <v>0.00004257412172</v>
      </c>
      <c r="AH4" s="242">
        <f>COVAR(I:I,Q:Q)</f>
        <v>0.00007126776735</v>
      </c>
      <c r="AI4" s="244">
        <f>COVAR(I:I,U:U)</f>
        <v>0.00008309005527</v>
      </c>
      <c r="AJ4" s="199"/>
      <c r="AK4" s="246" t="s">
        <v>690</v>
      </c>
      <c r="AL4" s="21"/>
      <c r="AM4" s="21"/>
      <c r="AN4" s="11"/>
      <c r="AO4" s="192" t="s">
        <v>691</v>
      </c>
      <c r="AP4" s="21"/>
      <c r="AQ4" s="21"/>
      <c r="AR4" s="11"/>
      <c r="AS4" s="193" t="s">
        <v>692</v>
      </c>
      <c r="AT4" s="21"/>
      <c r="AU4" s="21"/>
      <c r="AV4" s="11"/>
      <c r="AW4" s="194" t="s">
        <v>693</v>
      </c>
      <c r="AX4" s="21"/>
      <c r="AY4" s="21"/>
      <c r="AZ4" s="11"/>
      <c r="BA4" s="195" t="s">
        <v>694</v>
      </c>
      <c r="BB4" s="21"/>
      <c r="BC4" s="21"/>
      <c r="BD4" s="11"/>
      <c r="BE4" s="196" t="s">
        <v>16</v>
      </c>
      <c r="BF4" s="21"/>
      <c r="BG4" s="21"/>
      <c r="BH4" s="11"/>
    </row>
    <row r="5">
      <c r="A5" s="199"/>
      <c r="B5" s="223">
        <v>44292.0</v>
      </c>
      <c r="C5" s="224">
        <v>115.8</v>
      </c>
      <c r="D5" s="224">
        <v>115.7</v>
      </c>
      <c r="E5" s="225">
        <f t="shared" si="1"/>
        <v>-0.0004319654428</v>
      </c>
      <c r="F5" s="226">
        <v>44292.0</v>
      </c>
      <c r="G5" s="227">
        <v>1460.0</v>
      </c>
      <c r="H5" s="227">
        <v>1440.25</v>
      </c>
      <c r="I5" s="228">
        <f t="shared" si="2"/>
        <v>-0.006450055188</v>
      </c>
      <c r="J5" s="229">
        <v>44292.0</v>
      </c>
      <c r="K5" s="230">
        <v>2382.3</v>
      </c>
      <c r="L5" s="230">
        <v>2408.3</v>
      </c>
      <c r="M5" s="231">
        <f t="shared" si="3"/>
        <v>0.01479015675</v>
      </c>
      <c r="N5" s="232">
        <v>44292.0</v>
      </c>
      <c r="O5" s="233">
        <v>1849.691</v>
      </c>
      <c r="P5" s="233">
        <v>1831.508</v>
      </c>
      <c r="Q5" s="234">
        <f t="shared" si="4"/>
        <v>-0.004165468209</v>
      </c>
      <c r="R5" s="235">
        <v>44292.0</v>
      </c>
      <c r="S5" s="236">
        <v>87.55</v>
      </c>
      <c r="T5" s="236">
        <v>86.285</v>
      </c>
      <c r="U5" s="237">
        <f t="shared" si="5"/>
        <v>-0.005646787669</v>
      </c>
      <c r="V5" s="238">
        <v>44292.0</v>
      </c>
      <c r="W5" s="239">
        <v>14737.0</v>
      </c>
      <c r="X5" s="239">
        <v>14683.5</v>
      </c>
      <c r="Y5" s="240">
        <f t="shared" si="6"/>
        <v>0.003122053861</v>
      </c>
      <c r="Z5" s="199"/>
      <c r="AA5" s="199"/>
      <c r="AC5" s="199"/>
      <c r="AD5" s="241" t="s">
        <v>699</v>
      </c>
      <c r="AE5" s="242">
        <f>COVAR(M:M,E:E)</f>
        <v>0.00003383731779</v>
      </c>
      <c r="AF5" s="243">
        <f>COVAR(M:M,I:I)</f>
        <v>0.00004257412172</v>
      </c>
      <c r="AG5" s="242">
        <f>COVAR(M:M,M:M)</f>
        <v>0.0001599036536</v>
      </c>
      <c r="AH5" s="242">
        <f>COVAR(M:M,Q:Q)</f>
        <v>0.0000389573303</v>
      </c>
      <c r="AI5" s="244">
        <f>COVAR(M:M,U:U)</f>
        <v>0.00001833528989</v>
      </c>
      <c r="AJ5" s="199"/>
      <c r="AK5" s="247" t="s">
        <v>26</v>
      </c>
      <c r="AL5" s="201" t="s">
        <v>27</v>
      </c>
      <c r="AM5" s="201" t="s">
        <v>30</v>
      </c>
      <c r="AN5" s="202" t="s">
        <v>492</v>
      </c>
      <c r="AO5" s="204" t="s">
        <v>26</v>
      </c>
      <c r="AP5" s="204" t="s">
        <v>27</v>
      </c>
      <c r="AQ5" s="204" t="s">
        <v>30</v>
      </c>
      <c r="AR5" s="205" t="s">
        <v>492</v>
      </c>
      <c r="AS5" s="248" t="s">
        <v>26</v>
      </c>
      <c r="AT5" s="207" t="s">
        <v>27</v>
      </c>
      <c r="AU5" s="207" t="s">
        <v>30</v>
      </c>
      <c r="AV5" s="208" t="s">
        <v>492</v>
      </c>
      <c r="AW5" s="249" t="s">
        <v>26</v>
      </c>
      <c r="AX5" s="210" t="s">
        <v>27</v>
      </c>
      <c r="AY5" s="210" t="s">
        <v>30</v>
      </c>
      <c r="AZ5" s="211" t="s">
        <v>492</v>
      </c>
      <c r="BA5" s="250" t="s">
        <v>26</v>
      </c>
      <c r="BB5" s="213" t="s">
        <v>27</v>
      </c>
      <c r="BC5" s="213" t="s">
        <v>30</v>
      </c>
      <c r="BD5" s="214" t="s">
        <v>492</v>
      </c>
      <c r="BE5" s="251" t="s">
        <v>26</v>
      </c>
      <c r="BF5" s="216" t="s">
        <v>27</v>
      </c>
      <c r="BG5" s="216" t="s">
        <v>30</v>
      </c>
      <c r="BH5" s="217" t="s">
        <v>492</v>
      </c>
    </row>
    <row r="6">
      <c r="A6" s="199"/>
      <c r="B6" s="223">
        <v>44293.0</v>
      </c>
      <c r="C6" s="224">
        <v>116.45</v>
      </c>
      <c r="D6" s="224">
        <v>114.9</v>
      </c>
      <c r="E6" s="225">
        <f t="shared" si="1"/>
        <v>-0.006914433881</v>
      </c>
      <c r="F6" s="226">
        <v>44293.0</v>
      </c>
      <c r="G6" s="227">
        <v>1439.3</v>
      </c>
      <c r="H6" s="227">
        <v>1447.2</v>
      </c>
      <c r="I6" s="228">
        <f t="shared" si="2"/>
        <v>0.00482555112</v>
      </c>
      <c r="J6" s="229">
        <v>44293.0</v>
      </c>
      <c r="K6" s="230">
        <v>2417.0</v>
      </c>
      <c r="L6" s="230">
        <v>2405.25</v>
      </c>
      <c r="M6" s="231">
        <f t="shared" si="3"/>
        <v>-0.001266453515</v>
      </c>
      <c r="N6" s="232">
        <v>44293.0</v>
      </c>
      <c r="O6" s="233">
        <v>1845.999</v>
      </c>
      <c r="P6" s="233">
        <v>1848.63</v>
      </c>
      <c r="Q6" s="234">
        <f t="shared" si="4"/>
        <v>0.009348580514</v>
      </c>
      <c r="R6" s="235">
        <v>44293.0</v>
      </c>
      <c r="S6" s="236">
        <v>86.95</v>
      </c>
      <c r="T6" s="236">
        <v>87.485</v>
      </c>
      <c r="U6" s="237">
        <f t="shared" si="5"/>
        <v>0.0139073999</v>
      </c>
      <c r="V6" s="238">
        <v>44293.0</v>
      </c>
      <c r="W6" s="239">
        <v>14716.45</v>
      </c>
      <c r="X6" s="239">
        <v>14819.05</v>
      </c>
      <c r="Y6" s="240">
        <f t="shared" si="6"/>
        <v>0.009231450267</v>
      </c>
      <c r="Z6" s="199"/>
      <c r="AA6" s="199"/>
      <c r="AB6" s="199"/>
      <c r="AC6" s="199"/>
      <c r="AD6" s="241" t="s">
        <v>700</v>
      </c>
      <c r="AE6" s="242">
        <f>COVAR(Q:Q,E:E)</f>
        <v>0.00007840035547</v>
      </c>
      <c r="AF6" s="243">
        <f>COVAR(Q:Q,I:I)</f>
        <v>0.00007126776735</v>
      </c>
      <c r="AG6" s="242">
        <f>COVAR(Q:Q,M:M)</f>
        <v>0.0000389573303</v>
      </c>
      <c r="AH6" s="242">
        <f>COVAR(Q:Q,Q:Q)</f>
        <v>0.0002107553371</v>
      </c>
      <c r="AI6" s="244">
        <f>COVAR(Q:Q,U:U)</f>
        <v>0.0001175068688</v>
      </c>
      <c r="AJ6" s="199"/>
      <c r="AK6" s="223">
        <v>44287.0</v>
      </c>
      <c r="AL6" s="224">
        <v>106.5</v>
      </c>
      <c r="AM6" s="224">
        <v>111.45</v>
      </c>
      <c r="AN6" s="225"/>
      <c r="AO6" s="226">
        <v>44287.0</v>
      </c>
      <c r="AP6" s="227">
        <v>1499.4</v>
      </c>
      <c r="AQ6" s="227">
        <v>1486.75</v>
      </c>
      <c r="AR6" s="228"/>
      <c r="AS6" s="229">
        <v>44287.0</v>
      </c>
      <c r="AT6" s="230">
        <v>2446.8</v>
      </c>
      <c r="AU6" s="230">
        <v>2399.1</v>
      </c>
      <c r="AV6" s="231"/>
      <c r="AW6" s="232">
        <v>44287.0</v>
      </c>
      <c r="AX6" s="233">
        <v>1862.613</v>
      </c>
      <c r="AY6" s="233">
        <v>1866.167</v>
      </c>
      <c r="AZ6" s="234"/>
      <c r="BA6" s="235">
        <v>44287.0</v>
      </c>
      <c r="BB6" s="236">
        <v>82.1</v>
      </c>
      <c r="BC6" s="236">
        <v>86.305</v>
      </c>
      <c r="BD6" s="237"/>
      <c r="BE6" s="238">
        <v>44287.0</v>
      </c>
      <c r="BF6" s="239">
        <v>14798.4</v>
      </c>
      <c r="BG6" s="239">
        <v>14867.35</v>
      </c>
      <c r="BH6" s="240"/>
    </row>
    <row r="7">
      <c r="A7" s="199"/>
      <c r="B7" s="223">
        <v>44294.0</v>
      </c>
      <c r="C7" s="224">
        <v>115.85</v>
      </c>
      <c r="D7" s="224">
        <v>116.15</v>
      </c>
      <c r="E7" s="225">
        <f t="shared" si="1"/>
        <v>0.01087902524</v>
      </c>
      <c r="F7" s="226">
        <v>44294.0</v>
      </c>
      <c r="G7" s="227">
        <v>1453.0</v>
      </c>
      <c r="H7" s="227">
        <v>1432.8</v>
      </c>
      <c r="I7" s="228">
        <f t="shared" si="2"/>
        <v>-0.009950248756</v>
      </c>
      <c r="J7" s="229">
        <v>44294.0</v>
      </c>
      <c r="K7" s="230">
        <v>2406.0</v>
      </c>
      <c r="L7" s="230">
        <v>2409.9</v>
      </c>
      <c r="M7" s="231">
        <f t="shared" si="3"/>
        <v>0.00193327097</v>
      </c>
      <c r="N7" s="232">
        <v>44294.0</v>
      </c>
      <c r="O7" s="233">
        <v>1856.152</v>
      </c>
      <c r="P7" s="233">
        <v>1850.937</v>
      </c>
      <c r="Q7" s="234">
        <f t="shared" si="4"/>
        <v>0.001247951185</v>
      </c>
      <c r="R7" s="235">
        <v>44294.0</v>
      </c>
      <c r="S7" s="236">
        <v>88.4</v>
      </c>
      <c r="T7" s="236">
        <v>91.84</v>
      </c>
      <c r="U7" s="237">
        <f t="shared" si="5"/>
        <v>0.04977996228</v>
      </c>
      <c r="V7" s="238">
        <v>44294.0</v>
      </c>
      <c r="W7" s="239">
        <v>14875.65</v>
      </c>
      <c r="X7" s="239">
        <v>14873.8</v>
      </c>
      <c r="Y7" s="240">
        <f t="shared" si="6"/>
        <v>0.003694568815</v>
      </c>
      <c r="Z7" s="199"/>
      <c r="AA7" s="199"/>
      <c r="AC7" s="199"/>
      <c r="AD7" s="252" t="s">
        <v>694</v>
      </c>
      <c r="AE7" s="253">
        <f>COVAR(U:U,E:E)</f>
        <v>0.0001371850004</v>
      </c>
      <c r="AF7" s="254">
        <f>COVAR(U:U,I:I)</f>
        <v>0.00008309005527</v>
      </c>
      <c r="AG7" s="253">
        <f>COVAR(U:U,M:M)</f>
        <v>0.00001833528989</v>
      </c>
      <c r="AH7" s="253">
        <f>COVAR(U:U,Q:Q)</f>
        <v>0.0001175068688</v>
      </c>
      <c r="AI7" s="255">
        <f>COVAR(U:U,U:U)</f>
        <v>0.00045937481</v>
      </c>
      <c r="AJ7" s="199"/>
      <c r="AK7" s="223">
        <v>44651.0</v>
      </c>
      <c r="AL7" s="224">
        <v>97.15</v>
      </c>
      <c r="AM7" s="224">
        <v>96.75</v>
      </c>
      <c r="AN7" s="225">
        <f>(AM7/AM6)-1</f>
        <v>-0.131897712</v>
      </c>
      <c r="AO7" s="226">
        <v>44651.0</v>
      </c>
      <c r="AP7" s="227">
        <v>1471.0</v>
      </c>
      <c r="AQ7" s="227">
        <v>1470.35</v>
      </c>
      <c r="AR7" s="228">
        <f>(AQ7/AQ6)-1</f>
        <v>-0.01103077182</v>
      </c>
      <c r="AS7" s="229">
        <v>44651.0</v>
      </c>
      <c r="AT7" s="230">
        <v>2019.4</v>
      </c>
      <c r="AU7" s="230">
        <v>2048.65</v>
      </c>
      <c r="AV7" s="231">
        <f>(AU7/AU6)-1</f>
        <v>-0.1460756117</v>
      </c>
      <c r="AW7" s="232">
        <v>44651.0</v>
      </c>
      <c r="AX7" s="233">
        <v>2459.748</v>
      </c>
      <c r="AY7" s="233">
        <v>2431.873</v>
      </c>
      <c r="AZ7" s="234">
        <f>(AY7/AY6)-1</f>
        <v>0.3031379292</v>
      </c>
      <c r="BA7" s="235">
        <v>44651.0</v>
      </c>
      <c r="BB7" s="236">
        <v>130.8</v>
      </c>
      <c r="BC7" s="236">
        <v>130.72</v>
      </c>
      <c r="BD7" s="237">
        <f>(BC7/BC6)-1</f>
        <v>0.5146283529</v>
      </c>
      <c r="BE7" s="238">
        <v>44651.0</v>
      </c>
      <c r="BF7" s="239">
        <v>17519.2</v>
      </c>
      <c r="BG7" s="239">
        <v>17464.75</v>
      </c>
      <c r="BH7" s="240">
        <f>(BG7/BG6)-1</f>
        <v>0.1747049743</v>
      </c>
    </row>
    <row r="8">
      <c r="A8" s="199"/>
      <c r="B8" s="223">
        <v>44295.0</v>
      </c>
      <c r="C8" s="224">
        <v>116.0</v>
      </c>
      <c r="D8" s="224">
        <v>116.45</v>
      </c>
      <c r="E8" s="225">
        <f t="shared" si="1"/>
        <v>0.002582866982</v>
      </c>
      <c r="F8" s="226">
        <v>44295.0</v>
      </c>
      <c r="G8" s="227">
        <v>1426.0</v>
      </c>
      <c r="H8" s="227">
        <v>1421.75</v>
      </c>
      <c r="I8" s="228">
        <f t="shared" si="2"/>
        <v>-0.007712171971</v>
      </c>
      <c r="J8" s="229">
        <v>44295.0</v>
      </c>
      <c r="K8" s="230">
        <v>2424.0</v>
      </c>
      <c r="L8" s="230">
        <v>2476.0</v>
      </c>
      <c r="M8" s="231">
        <f t="shared" si="3"/>
        <v>0.02742852401</v>
      </c>
      <c r="N8" s="232">
        <v>44295.0</v>
      </c>
      <c r="O8" s="233">
        <v>1844.569</v>
      </c>
      <c r="P8" s="233">
        <v>1829.432</v>
      </c>
      <c r="Q8" s="234">
        <f t="shared" si="4"/>
        <v>-0.01161843974</v>
      </c>
      <c r="R8" s="235">
        <v>44295.0</v>
      </c>
      <c r="S8" s="236">
        <v>92.1</v>
      </c>
      <c r="T8" s="236">
        <v>89.95</v>
      </c>
      <c r="U8" s="237">
        <f t="shared" si="5"/>
        <v>-0.02057926829</v>
      </c>
      <c r="V8" s="238">
        <v>44295.0</v>
      </c>
      <c r="W8" s="239">
        <v>14882.65</v>
      </c>
      <c r="X8" s="239">
        <v>14834.85</v>
      </c>
      <c r="Y8" s="256">
        <f t="shared" si="6"/>
        <v>-0.002618698651</v>
      </c>
      <c r="Z8" s="199"/>
      <c r="AA8" s="199"/>
      <c r="AC8" s="199"/>
      <c r="AJ8" s="199"/>
      <c r="AK8" s="223">
        <v>44652.0</v>
      </c>
      <c r="AL8" s="224">
        <v>96.6</v>
      </c>
      <c r="AM8" s="224">
        <v>100.5</v>
      </c>
      <c r="AN8" s="225"/>
      <c r="AO8" s="226">
        <v>44652.0</v>
      </c>
      <c r="AP8" s="227">
        <v>1476.4</v>
      </c>
      <c r="AQ8" s="227">
        <v>1506.0</v>
      </c>
      <c r="AR8" s="228"/>
      <c r="AS8" s="229">
        <v>44652.0</v>
      </c>
      <c r="AT8" s="230">
        <v>2054.9</v>
      </c>
      <c r="AU8" s="230">
        <v>2078.15</v>
      </c>
      <c r="AV8" s="231"/>
      <c r="AW8" s="232">
        <v>44652.0</v>
      </c>
      <c r="AX8" s="233">
        <v>2433.027</v>
      </c>
      <c r="AY8" s="233">
        <v>2451.349</v>
      </c>
      <c r="AZ8" s="234"/>
      <c r="BA8" s="235">
        <v>44652.0</v>
      </c>
      <c r="BB8" s="236">
        <v>131.0</v>
      </c>
      <c r="BC8" s="236">
        <v>131.71</v>
      </c>
      <c r="BD8" s="237"/>
      <c r="BE8" s="238">
        <v>44652.0</v>
      </c>
      <c r="BF8" s="239">
        <v>17436.9</v>
      </c>
      <c r="BG8" s="239">
        <v>17670.45</v>
      </c>
      <c r="BH8" s="240"/>
    </row>
    <row r="9">
      <c r="A9" s="199"/>
      <c r="B9" s="223">
        <v>44298.0</v>
      </c>
      <c r="C9" s="224">
        <v>113.5</v>
      </c>
      <c r="D9" s="224">
        <v>104.4</v>
      </c>
      <c r="E9" s="225">
        <f t="shared" si="1"/>
        <v>-0.1034778875</v>
      </c>
      <c r="F9" s="226">
        <v>44298.0</v>
      </c>
      <c r="G9" s="227">
        <v>1393.0</v>
      </c>
      <c r="H9" s="227">
        <v>1367.05</v>
      </c>
      <c r="I9" s="228">
        <f t="shared" si="2"/>
        <v>-0.03847371197</v>
      </c>
      <c r="J9" s="229">
        <v>44298.0</v>
      </c>
      <c r="K9" s="230">
        <v>2441.5</v>
      </c>
      <c r="L9" s="230">
        <v>2462.0</v>
      </c>
      <c r="M9" s="231">
        <f t="shared" si="3"/>
        <v>-0.005654281099</v>
      </c>
      <c r="N9" s="232">
        <v>44298.0</v>
      </c>
      <c r="O9" s="233">
        <v>1808.156</v>
      </c>
      <c r="P9" s="233">
        <v>1763.991</v>
      </c>
      <c r="Q9" s="234">
        <f t="shared" si="4"/>
        <v>-0.03577121205</v>
      </c>
      <c r="R9" s="235">
        <v>44298.0</v>
      </c>
      <c r="S9" s="236">
        <v>87.655</v>
      </c>
      <c r="T9" s="236">
        <v>85.155</v>
      </c>
      <c r="U9" s="237">
        <f t="shared" si="5"/>
        <v>-0.053307393</v>
      </c>
      <c r="V9" s="238">
        <v>44298.0</v>
      </c>
      <c r="W9" s="239">
        <v>14644.65</v>
      </c>
      <c r="X9" s="239">
        <v>14310.8</v>
      </c>
      <c r="Y9" s="256">
        <f t="shared" si="6"/>
        <v>-0.03532560154</v>
      </c>
      <c r="Z9" s="199"/>
      <c r="AA9" s="199"/>
      <c r="AJ9" s="199"/>
      <c r="AK9" s="223">
        <v>45016.0</v>
      </c>
      <c r="AL9" s="224">
        <v>72.7</v>
      </c>
      <c r="AM9" s="224">
        <v>72.75</v>
      </c>
      <c r="AN9" s="225">
        <f>(AM9/AM8)-1</f>
        <v>-0.276119403</v>
      </c>
      <c r="AO9" s="226">
        <v>45016.0</v>
      </c>
      <c r="AP9" s="227">
        <v>1595.6</v>
      </c>
      <c r="AQ9" s="227">
        <v>1609.55</v>
      </c>
      <c r="AR9" s="228">
        <f>(AQ9/AQ8)-1</f>
        <v>0.06875830013</v>
      </c>
      <c r="AS9" s="229">
        <v>45016.0</v>
      </c>
      <c r="AT9" s="230">
        <v>2558.8</v>
      </c>
      <c r="AU9" s="230">
        <v>2560.35</v>
      </c>
      <c r="AV9" s="231">
        <f>(AU9/AU8)-1</f>
        <v>0.2320332988</v>
      </c>
      <c r="AW9" s="232">
        <v>45016.0</v>
      </c>
      <c r="AX9" s="233">
        <v>2081.364</v>
      </c>
      <c r="AY9" s="233">
        <v>2151.558</v>
      </c>
      <c r="AZ9" s="234">
        <f>(AY9/AY8)-1</f>
        <v>-0.1222963356</v>
      </c>
      <c r="BA9" s="235">
        <v>45016.0</v>
      </c>
      <c r="BB9" s="236">
        <v>105.0</v>
      </c>
      <c r="BC9" s="236">
        <v>104.5</v>
      </c>
      <c r="BD9" s="237">
        <f>(BC9/BC8)-1</f>
        <v>-0.2065902361</v>
      </c>
      <c r="BE9" s="238">
        <v>45016.0</v>
      </c>
      <c r="BF9" s="239">
        <v>17210.35</v>
      </c>
      <c r="BG9" s="239">
        <v>17359.75</v>
      </c>
      <c r="BH9" s="240">
        <f>(BG9/BG8)-1</f>
        <v>-0.01758302703</v>
      </c>
    </row>
    <row r="10">
      <c r="A10" s="199"/>
      <c r="B10" s="223">
        <v>44299.0</v>
      </c>
      <c r="C10" s="224">
        <v>105.05</v>
      </c>
      <c r="D10" s="224">
        <v>109.2</v>
      </c>
      <c r="E10" s="225">
        <f t="shared" si="1"/>
        <v>0.04597701149</v>
      </c>
      <c r="F10" s="226">
        <v>44299.0</v>
      </c>
      <c r="G10" s="227">
        <v>1368.0</v>
      </c>
      <c r="H10" s="227">
        <v>1400.35</v>
      </c>
      <c r="I10" s="228">
        <f t="shared" si="2"/>
        <v>0.02435902125</v>
      </c>
      <c r="J10" s="229">
        <v>44299.0</v>
      </c>
      <c r="K10" s="230">
        <v>2470.0</v>
      </c>
      <c r="L10" s="230">
        <v>2454.4</v>
      </c>
      <c r="M10" s="231">
        <f t="shared" si="3"/>
        <v>-0.003086921202</v>
      </c>
      <c r="N10" s="232">
        <v>44299.0</v>
      </c>
      <c r="O10" s="233">
        <v>1775.851</v>
      </c>
      <c r="P10" s="233">
        <v>1783.051</v>
      </c>
      <c r="Q10" s="234">
        <f t="shared" si="4"/>
        <v>0.01080504379</v>
      </c>
      <c r="R10" s="235">
        <v>44299.0</v>
      </c>
      <c r="S10" s="236">
        <v>86.2</v>
      </c>
      <c r="T10" s="236">
        <v>87.9</v>
      </c>
      <c r="U10" s="237">
        <f t="shared" si="5"/>
        <v>0.03223533556</v>
      </c>
      <c r="V10" s="238">
        <v>44299.0</v>
      </c>
      <c r="W10" s="239">
        <v>14364.9</v>
      </c>
      <c r="X10" s="239">
        <v>14504.8</v>
      </c>
      <c r="Y10" s="256">
        <f t="shared" si="6"/>
        <v>0.01355619532</v>
      </c>
      <c r="Z10" s="199"/>
      <c r="AA10" s="199"/>
      <c r="AJ10" s="199"/>
      <c r="AK10" s="223">
        <v>45019.0</v>
      </c>
      <c r="AL10" s="224">
        <v>74.8</v>
      </c>
      <c r="AM10" s="224">
        <v>77.45</v>
      </c>
      <c r="AN10" s="225"/>
      <c r="AO10" s="226">
        <v>45019.0</v>
      </c>
      <c r="AP10" s="227">
        <v>1607.55</v>
      </c>
      <c r="AQ10" s="227">
        <v>1610.55</v>
      </c>
      <c r="AR10" s="228"/>
      <c r="AS10" s="229">
        <v>45019.0</v>
      </c>
      <c r="AT10" s="230">
        <v>2570.0</v>
      </c>
      <c r="AU10" s="230">
        <v>2536.1</v>
      </c>
      <c r="AV10" s="231"/>
      <c r="AW10" s="232">
        <v>45019.0</v>
      </c>
      <c r="AX10" s="233">
        <v>2164.434</v>
      </c>
      <c r="AY10" s="233">
        <v>2151.927</v>
      </c>
      <c r="AZ10" s="234"/>
      <c r="BA10" s="235">
        <v>45019.0</v>
      </c>
      <c r="BB10" s="236">
        <v>105.1</v>
      </c>
      <c r="BC10" s="236">
        <v>104.1</v>
      </c>
      <c r="BD10" s="237"/>
      <c r="BE10" s="238">
        <v>45019.0</v>
      </c>
      <c r="BF10" s="239">
        <v>17427.95</v>
      </c>
      <c r="BG10" s="239">
        <v>17398.05</v>
      </c>
      <c r="BH10" s="240"/>
    </row>
    <row r="11">
      <c r="A11" s="199"/>
      <c r="B11" s="223">
        <v>44301.0</v>
      </c>
      <c r="C11" s="224">
        <v>108.15</v>
      </c>
      <c r="D11" s="224">
        <v>107.1</v>
      </c>
      <c r="E11" s="225">
        <f t="shared" si="1"/>
        <v>-0.01923076923</v>
      </c>
      <c r="F11" s="226">
        <v>44301.0</v>
      </c>
      <c r="G11" s="227">
        <v>1405.0</v>
      </c>
      <c r="H11" s="227">
        <v>1430.1</v>
      </c>
      <c r="I11" s="228">
        <f t="shared" si="2"/>
        <v>0.02124468883</v>
      </c>
      <c r="J11" s="229">
        <v>44301.0</v>
      </c>
      <c r="K11" s="230">
        <v>2497.0</v>
      </c>
      <c r="L11" s="230">
        <v>2460.65</v>
      </c>
      <c r="M11" s="231">
        <f t="shared" si="3"/>
        <v>0.002546447197</v>
      </c>
      <c r="N11" s="232">
        <v>44301.0</v>
      </c>
      <c r="O11" s="233">
        <v>1777.974</v>
      </c>
      <c r="P11" s="233">
        <v>1794.588</v>
      </c>
      <c r="Q11" s="234">
        <f t="shared" si="4"/>
        <v>0.006470370169</v>
      </c>
      <c r="R11" s="235">
        <v>44301.0</v>
      </c>
      <c r="S11" s="236">
        <v>89.2</v>
      </c>
      <c r="T11" s="236">
        <v>89.82</v>
      </c>
      <c r="U11" s="237">
        <f t="shared" si="5"/>
        <v>0.02184300341</v>
      </c>
      <c r="V11" s="238">
        <v>44301.0</v>
      </c>
      <c r="W11" s="239">
        <v>14522.4</v>
      </c>
      <c r="X11" s="239">
        <v>14581.45</v>
      </c>
      <c r="Y11" s="256">
        <f t="shared" si="6"/>
        <v>0.005284457559</v>
      </c>
      <c r="Z11" s="199"/>
      <c r="AA11" s="199"/>
      <c r="AB11" s="257" t="s">
        <v>703</v>
      </c>
      <c r="AC11" s="21"/>
      <c r="AD11" s="21"/>
      <c r="AE11" s="21"/>
      <c r="AF11" s="21"/>
      <c r="AG11" s="21"/>
      <c r="AH11" s="11"/>
      <c r="AJ11" s="199"/>
      <c r="AK11" s="258">
        <v>45379.0</v>
      </c>
      <c r="AL11" s="259">
        <v>213.0</v>
      </c>
      <c r="AM11" s="259">
        <v>207.9</v>
      </c>
      <c r="AN11" s="260">
        <f>(AM11/AM10)-1</f>
        <v>1.68431246</v>
      </c>
      <c r="AO11" s="261">
        <v>45379.0</v>
      </c>
      <c r="AP11" s="262">
        <v>1440.7</v>
      </c>
      <c r="AQ11" s="262">
        <v>1447.9</v>
      </c>
      <c r="AR11" s="263">
        <f>(AQ11/AQ10)-1</f>
        <v>-0.1009903449</v>
      </c>
      <c r="AS11" s="264">
        <v>45379.0</v>
      </c>
      <c r="AT11" s="265">
        <v>2245.0</v>
      </c>
      <c r="AU11" s="265">
        <v>2264.35</v>
      </c>
      <c r="AV11" s="266">
        <f>(AU11/AU10)-1</f>
        <v>-0.1071527148</v>
      </c>
      <c r="AW11" s="267">
        <v>45379.0</v>
      </c>
      <c r="AX11" s="268">
        <v>2985.75</v>
      </c>
      <c r="AY11" s="268">
        <v>2971.7</v>
      </c>
      <c r="AZ11" s="269">
        <f>(AY11/AY10)-1</f>
        <v>0.3809483314</v>
      </c>
      <c r="BA11" s="270">
        <v>45379.0</v>
      </c>
      <c r="BB11" s="271">
        <v>152.7</v>
      </c>
      <c r="BC11" s="271">
        <v>155.85</v>
      </c>
      <c r="BD11" s="272">
        <f>(BC11/BC10)-1</f>
        <v>0.4971181556</v>
      </c>
      <c r="BE11" s="273">
        <v>45379.0</v>
      </c>
      <c r="BF11" s="274">
        <v>22163.6</v>
      </c>
      <c r="BG11" s="274">
        <v>22326.9</v>
      </c>
      <c r="BH11" s="275">
        <f>(BG11/BG10)-1</f>
        <v>0.2832989904</v>
      </c>
    </row>
    <row r="12">
      <c r="A12" s="199"/>
      <c r="B12" s="223">
        <v>44302.0</v>
      </c>
      <c r="C12" s="224">
        <v>107.9</v>
      </c>
      <c r="D12" s="224">
        <v>112.3</v>
      </c>
      <c r="E12" s="225">
        <f t="shared" si="1"/>
        <v>0.04855275444</v>
      </c>
      <c r="F12" s="226">
        <v>44302.0</v>
      </c>
      <c r="G12" s="227">
        <v>1434.95</v>
      </c>
      <c r="H12" s="227">
        <v>1428.65</v>
      </c>
      <c r="I12" s="228">
        <f t="shared" si="2"/>
        <v>-0.001013915111</v>
      </c>
      <c r="J12" s="229">
        <v>44302.0</v>
      </c>
      <c r="K12" s="230">
        <v>2469.9</v>
      </c>
      <c r="L12" s="230">
        <v>2458.9</v>
      </c>
      <c r="M12" s="231">
        <f t="shared" si="3"/>
        <v>-0.0007111941967</v>
      </c>
      <c r="N12" s="232">
        <v>44302.0</v>
      </c>
      <c r="O12" s="233">
        <v>1787.481</v>
      </c>
      <c r="P12" s="233">
        <v>1783.328</v>
      </c>
      <c r="Q12" s="234">
        <f t="shared" si="4"/>
        <v>-0.006274420647</v>
      </c>
      <c r="R12" s="235">
        <v>44302.0</v>
      </c>
      <c r="S12" s="236">
        <v>90.38</v>
      </c>
      <c r="T12" s="236">
        <v>89.025</v>
      </c>
      <c r="U12" s="237">
        <f t="shared" si="5"/>
        <v>-0.008851035404</v>
      </c>
      <c r="V12" s="238">
        <v>44302.0</v>
      </c>
      <c r="W12" s="239">
        <v>14599.6</v>
      </c>
      <c r="X12" s="239">
        <v>14617.85</v>
      </c>
      <c r="Y12" s="256">
        <f t="shared" si="6"/>
        <v>0.002496322382</v>
      </c>
      <c r="Z12" s="199"/>
      <c r="AA12" s="199"/>
      <c r="AB12" s="276" t="s">
        <v>704</v>
      </c>
      <c r="AC12" s="277" t="s">
        <v>705</v>
      </c>
      <c r="AD12" s="277" t="s">
        <v>706</v>
      </c>
      <c r="AE12" s="277" t="s">
        <v>707</v>
      </c>
      <c r="AF12" s="277" t="s">
        <v>708</v>
      </c>
      <c r="AG12" s="277" t="s">
        <v>709</v>
      </c>
      <c r="AH12" s="278" t="s">
        <v>710</v>
      </c>
      <c r="AJ12" s="199"/>
    </row>
    <row r="13">
      <c r="A13" s="199"/>
      <c r="B13" s="223">
        <v>44305.0</v>
      </c>
      <c r="C13" s="224">
        <v>108.9</v>
      </c>
      <c r="D13" s="224">
        <v>108.55</v>
      </c>
      <c r="E13" s="225">
        <f t="shared" si="1"/>
        <v>-0.03339269813</v>
      </c>
      <c r="F13" s="226">
        <v>44305.0</v>
      </c>
      <c r="G13" s="227">
        <v>1390.0</v>
      </c>
      <c r="H13" s="227">
        <v>1412.4</v>
      </c>
      <c r="I13" s="228">
        <f t="shared" si="2"/>
        <v>-0.01137437441</v>
      </c>
      <c r="J13" s="229">
        <v>44305.0</v>
      </c>
      <c r="K13" s="230">
        <v>2440.0</v>
      </c>
      <c r="L13" s="230">
        <v>2436.65</v>
      </c>
      <c r="M13" s="231">
        <f t="shared" si="3"/>
        <v>-0.009048761641</v>
      </c>
      <c r="N13" s="232">
        <v>44305.0</v>
      </c>
      <c r="O13" s="233">
        <v>1757.391</v>
      </c>
      <c r="P13" s="233">
        <v>1755.268</v>
      </c>
      <c r="Q13" s="234">
        <f t="shared" si="4"/>
        <v>-0.0157346265</v>
      </c>
      <c r="R13" s="235">
        <v>44305.0</v>
      </c>
      <c r="S13" s="236">
        <v>86.98</v>
      </c>
      <c r="T13" s="236">
        <v>88.805</v>
      </c>
      <c r="U13" s="237">
        <f t="shared" si="5"/>
        <v>-0.002471215951</v>
      </c>
      <c r="V13" s="238">
        <v>44305.0</v>
      </c>
      <c r="W13" s="239">
        <v>14306.6</v>
      </c>
      <c r="X13" s="239">
        <v>14359.45</v>
      </c>
      <c r="Y13" s="256">
        <f t="shared" si="6"/>
        <v>-0.01767701817</v>
      </c>
      <c r="Z13" s="199"/>
      <c r="AA13" s="199"/>
      <c r="AB13" s="279" t="s">
        <v>690</v>
      </c>
      <c r="AC13" s="280">
        <f>AVERAGE(E:E)</f>
        <v>0.001265667791</v>
      </c>
      <c r="AD13" s="281">
        <v>0.3</v>
      </c>
      <c r="AE13" s="280">
        <f t="shared" ref="AE13:AE17" si="7">(AC13*AD13)</f>
        <v>0.0003797003373</v>
      </c>
      <c r="AF13" s="280">
        <f>STDEV(E:E)</f>
        <v>0.02936242212</v>
      </c>
      <c r="AG13" s="280">
        <f>COVAR(E:E,Y:Y)/VAR(Y:Y)</f>
        <v>0.9351434692</v>
      </c>
      <c r="AH13" s="282">
        <f t="shared" ref="AH13:AH17" si="8">AG13*AD13</f>
        <v>0.2805430408</v>
      </c>
      <c r="AJ13" s="199"/>
      <c r="AK13" s="283"/>
      <c r="AL13" s="284"/>
      <c r="AM13" s="284"/>
      <c r="AN13" s="285"/>
      <c r="AO13" s="283"/>
      <c r="AP13" s="284"/>
      <c r="AQ13" s="284"/>
      <c r="AR13" s="199"/>
      <c r="AS13" s="283"/>
      <c r="AT13" s="284"/>
      <c r="AU13" s="284"/>
      <c r="AV13" s="199"/>
      <c r="AW13" s="283"/>
      <c r="AX13" s="284"/>
      <c r="AY13" s="284"/>
      <c r="AZ13" s="199"/>
      <c r="BA13" s="283"/>
      <c r="BB13" s="284"/>
      <c r="BC13" s="284"/>
      <c r="BD13" s="199"/>
      <c r="BE13" s="283"/>
      <c r="BF13" s="284"/>
      <c r="BG13" s="284"/>
      <c r="BH13" s="199"/>
    </row>
    <row r="14">
      <c r="A14" s="199"/>
      <c r="B14" s="223">
        <v>44306.0</v>
      </c>
      <c r="C14" s="224">
        <v>109.15</v>
      </c>
      <c r="D14" s="224">
        <v>106.9</v>
      </c>
      <c r="E14" s="225">
        <f t="shared" si="1"/>
        <v>-0.01520036849</v>
      </c>
      <c r="F14" s="226">
        <v>44306.0</v>
      </c>
      <c r="G14" s="227">
        <v>1425.0</v>
      </c>
      <c r="H14" s="227">
        <v>1391.4</v>
      </c>
      <c r="I14" s="228">
        <f t="shared" si="2"/>
        <v>-0.01486830926</v>
      </c>
      <c r="J14" s="229">
        <v>44306.0</v>
      </c>
      <c r="K14" s="230">
        <v>2456.0</v>
      </c>
      <c r="L14" s="230">
        <v>2397.45</v>
      </c>
      <c r="M14" s="231">
        <f t="shared" si="3"/>
        <v>-0.01608766134</v>
      </c>
      <c r="N14" s="232">
        <v>44306.0</v>
      </c>
      <c r="O14" s="233">
        <v>1763.391</v>
      </c>
      <c r="P14" s="233">
        <v>1754.761</v>
      </c>
      <c r="Q14" s="234">
        <f t="shared" si="4"/>
        <v>-0.0002888447804</v>
      </c>
      <c r="R14" s="235">
        <v>44306.0</v>
      </c>
      <c r="S14" s="236">
        <v>90.0</v>
      </c>
      <c r="T14" s="236">
        <v>89.4</v>
      </c>
      <c r="U14" s="237">
        <f t="shared" si="5"/>
        <v>0.006700073194</v>
      </c>
      <c r="V14" s="238">
        <v>44306.0</v>
      </c>
      <c r="W14" s="239">
        <v>14526.7</v>
      </c>
      <c r="X14" s="239">
        <v>14296.4</v>
      </c>
      <c r="Y14" s="256">
        <f t="shared" si="6"/>
        <v>-0.004390836696</v>
      </c>
      <c r="Z14" s="199"/>
      <c r="AA14" s="199"/>
      <c r="AB14" s="279" t="s">
        <v>691</v>
      </c>
      <c r="AC14" s="280">
        <f>AVERAGE(I:I)</f>
        <v>0.00005825053845</v>
      </c>
      <c r="AD14" s="280">
        <f>0.7*(H3/AB3)</f>
        <v>0.1782575541</v>
      </c>
      <c r="AE14" s="280">
        <f t="shared" si="7"/>
        <v>0.00001038359851</v>
      </c>
      <c r="AF14" s="280">
        <f>STDEV(I:I)</f>
        <v>0.01372141948</v>
      </c>
      <c r="AG14" s="280">
        <f>COVAR(I:I,Y:Y)/VAR(Y:Y)</f>
        <v>1.113276709</v>
      </c>
      <c r="AH14" s="282">
        <f t="shared" si="8"/>
        <v>0.1984499832</v>
      </c>
      <c r="AJ14" s="199"/>
      <c r="AK14" s="286"/>
      <c r="AL14" s="287" t="s">
        <v>711</v>
      </c>
      <c r="AM14" s="287" t="s">
        <v>712</v>
      </c>
      <c r="AN14" s="287" t="s">
        <v>713</v>
      </c>
      <c r="AO14" s="287" t="s">
        <v>706</v>
      </c>
      <c r="AP14" s="287" t="s">
        <v>714</v>
      </c>
      <c r="AQ14" s="287" t="s">
        <v>715</v>
      </c>
      <c r="AR14" s="288" t="s">
        <v>716</v>
      </c>
      <c r="AS14" s="283"/>
      <c r="AT14" s="284"/>
      <c r="AU14" s="284"/>
      <c r="AV14" s="199"/>
      <c r="AW14" s="283"/>
      <c r="AX14" s="284"/>
      <c r="AY14" s="284"/>
      <c r="AZ14" s="199"/>
      <c r="BA14" s="283"/>
      <c r="BB14" s="284"/>
      <c r="BC14" s="284"/>
      <c r="BD14" s="199"/>
      <c r="BE14" s="283"/>
      <c r="BF14" s="284"/>
      <c r="BG14" s="284"/>
      <c r="BH14" s="199"/>
    </row>
    <row r="15">
      <c r="A15" s="199"/>
      <c r="B15" s="223">
        <v>44308.0</v>
      </c>
      <c r="C15" s="224">
        <v>106.9</v>
      </c>
      <c r="D15" s="224">
        <v>106.8</v>
      </c>
      <c r="E15" s="225">
        <f t="shared" si="1"/>
        <v>-0.000935453695</v>
      </c>
      <c r="F15" s="226">
        <v>44308.0</v>
      </c>
      <c r="G15" s="227">
        <v>1380.0</v>
      </c>
      <c r="H15" s="227">
        <v>1422.5</v>
      </c>
      <c r="I15" s="228">
        <f t="shared" si="2"/>
        <v>0.02235158833</v>
      </c>
      <c r="J15" s="229">
        <v>44308.0</v>
      </c>
      <c r="K15" s="230">
        <v>2390.0</v>
      </c>
      <c r="L15" s="230">
        <v>2349.4</v>
      </c>
      <c r="M15" s="231">
        <f t="shared" si="3"/>
        <v>-0.02004212809</v>
      </c>
      <c r="N15" s="232">
        <v>44308.0</v>
      </c>
      <c r="O15" s="233">
        <v>1746.546</v>
      </c>
      <c r="P15" s="233">
        <v>1759.607</v>
      </c>
      <c r="Q15" s="234">
        <f t="shared" si="4"/>
        <v>0.002761629646</v>
      </c>
      <c r="R15" s="235">
        <v>44308.0</v>
      </c>
      <c r="S15" s="236">
        <v>89.995</v>
      </c>
      <c r="T15" s="236">
        <v>92.14</v>
      </c>
      <c r="U15" s="237">
        <f t="shared" si="5"/>
        <v>0.03064876957</v>
      </c>
      <c r="V15" s="238">
        <v>44308.0</v>
      </c>
      <c r="W15" s="239">
        <v>14219.15</v>
      </c>
      <c r="X15" s="239">
        <v>14406.15</v>
      </c>
      <c r="Y15" s="256">
        <f t="shared" si="6"/>
        <v>0.007676757785</v>
      </c>
      <c r="Z15" s="199"/>
      <c r="AA15" s="199"/>
      <c r="AB15" s="279" t="s">
        <v>692</v>
      </c>
      <c r="AC15" s="280">
        <f>AVERAGE(M:M)</f>
        <v>0.000001799584572</v>
      </c>
      <c r="AD15" s="280">
        <f>0.7*(L3/AB3)</f>
        <v>0.2876460051</v>
      </c>
      <c r="AE15" s="280">
        <f t="shared" si="7"/>
        <v>0.0000005176433131</v>
      </c>
      <c r="AF15" s="280">
        <f>STDEV(M:M)</f>
        <v>0.01265386602</v>
      </c>
      <c r="AG15" s="280">
        <f>COVAR(M:M,Y:Y)/VAR(Y:Y)</f>
        <v>0.6177158542</v>
      </c>
      <c r="AH15" s="282">
        <f t="shared" si="8"/>
        <v>0.1776834978</v>
      </c>
      <c r="AJ15" s="199"/>
      <c r="AK15" s="289" t="s">
        <v>690</v>
      </c>
      <c r="AL15" s="290">
        <v>-0.13189771197846567</v>
      </c>
      <c r="AM15" s="290">
        <v>-0.27611940298507465</v>
      </c>
      <c r="AN15" s="290">
        <v>1.6843124596513879</v>
      </c>
      <c r="AO15" s="291">
        <v>0.3</v>
      </c>
      <c r="AP15" s="292">
        <f t="shared" ref="AP15:AP19" si="9">AL15*AO15</f>
        <v>-0.03956931359</v>
      </c>
      <c r="AQ15" s="292">
        <f t="shared" ref="AQ15:AQ19" si="10">AM15*AO15</f>
        <v>-0.0828358209</v>
      </c>
      <c r="AR15" s="293">
        <f t="shared" ref="AR15:AR19" si="11">AN15*AO15</f>
        <v>0.5052937379</v>
      </c>
      <c r="AS15" s="283"/>
      <c r="AT15" s="284"/>
      <c r="AU15" s="284"/>
      <c r="AV15" s="199"/>
      <c r="AW15" s="283"/>
      <c r="AX15" s="284"/>
      <c r="AY15" s="284"/>
      <c r="AZ15" s="199"/>
      <c r="BA15" s="283"/>
      <c r="BB15" s="284"/>
      <c r="BC15" s="284"/>
      <c r="BD15" s="199"/>
      <c r="BE15" s="283"/>
      <c r="BF15" s="284"/>
      <c r="BG15" s="284"/>
      <c r="BH15" s="199"/>
    </row>
    <row r="16">
      <c r="A16" s="199"/>
      <c r="B16" s="223">
        <v>44309.0</v>
      </c>
      <c r="C16" s="224">
        <v>107.45</v>
      </c>
      <c r="D16" s="224">
        <v>111.75</v>
      </c>
      <c r="E16" s="225">
        <f t="shared" si="1"/>
        <v>0.04634831461</v>
      </c>
      <c r="F16" s="226">
        <v>44309.0</v>
      </c>
      <c r="G16" s="227">
        <v>1409.0</v>
      </c>
      <c r="H16" s="227">
        <v>1414.15</v>
      </c>
      <c r="I16" s="228">
        <f t="shared" si="2"/>
        <v>-0.005869947276</v>
      </c>
      <c r="J16" s="229">
        <v>44309.0</v>
      </c>
      <c r="K16" s="230">
        <v>2340.0</v>
      </c>
      <c r="L16" s="230">
        <v>2307.75</v>
      </c>
      <c r="M16" s="231">
        <f t="shared" si="3"/>
        <v>-0.01772793054</v>
      </c>
      <c r="N16" s="232">
        <v>44309.0</v>
      </c>
      <c r="O16" s="233">
        <v>1759.237</v>
      </c>
      <c r="P16" s="233">
        <v>1757.714</v>
      </c>
      <c r="Q16" s="234">
        <f t="shared" si="4"/>
        <v>-0.001075808405</v>
      </c>
      <c r="R16" s="235">
        <v>44309.0</v>
      </c>
      <c r="S16" s="236">
        <v>92.98</v>
      </c>
      <c r="T16" s="236">
        <v>92.56</v>
      </c>
      <c r="U16" s="237">
        <f t="shared" si="5"/>
        <v>0.004558280877</v>
      </c>
      <c r="V16" s="238">
        <v>44309.0</v>
      </c>
      <c r="W16" s="239">
        <v>14326.35</v>
      </c>
      <c r="X16" s="239">
        <v>14341.35</v>
      </c>
      <c r="Y16" s="240">
        <f t="shared" si="6"/>
        <v>-0.004498078945</v>
      </c>
      <c r="Z16" s="199"/>
      <c r="AA16" s="199"/>
      <c r="AB16" s="279" t="s">
        <v>693</v>
      </c>
      <c r="AC16" s="280">
        <f>AVERAGE(Q:Q)</f>
        <v>0.0007348725041</v>
      </c>
      <c r="AD16" s="280">
        <f>0.7*(P3/AB3)</f>
        <v>0.2237486901</v>
      </c>
      <c r="AE16" s="280">
        <f t="shared" si="7"/>
        <v>0.0001644267602</v>
      </c>
      <c r="AF16" s="280">
        <f>STDEV(Q:Q)</f>
        <v>0.01452724728</v>
      </c>
      <c r="AG16" s="280">
        <f>COVAR(Q:Q,Y:Y)/VAR(Y:Y)</f>
        <v>1.125528465</v>
      </c>
      <c r="AH16" s="282">
        <f t="shared" si="8"/>
        <v>0.2518355198</v>
      </c>
      <c r="AI16" s="199"/>
      <c r="AJ16" s="199"/>
      <c r="AK16" s="289" t="s">
        <v>691</v>
      </c>
      <c r="AL16" s="294">
        <v>-0.011030771817723273</v>
      </c>
      <c r="AM16" s="294">
        <v>0.06875830013280204</v>
      </c>
      <c r="AN16" s="294">
        <v>-0.10099034491322834</v>
      </c>
      <c r="AO16" s="294">
        <v>0.1782575541396997</v>
      </c>
      <c r="AP16" s="292">
        <f t="shared" si="9"/>
        <v>-0.001966318405</v>
      </c>
      <c r="AQ16" s="292">
        <f t="shared" si="10"/>
        <v>0.01225668641</v>
      </c>
      <c r="AR16" s="293">
        <f t="shared" si="11"/>
        <v>-0.01800229188</v>
      </c>
      <c r="AS16" s="283"/>
      <c r="AT16" s="284"/>
      <c r="AU16" s="284"/>
      <c r="AV16" s="199"/>
      <c r="AW16" s="283"/>
      <c r="AX16" s="284"/>
      <c r="AY16" s="284"/>
      <c r="AZ16" s="199"/>
      <c r="BA16" s="283"/>
      <c r="BB16" s="284"/>
      <c r="BC16" s="284"/>
      <c r="BD16" s="199"/>
      <c r="BE16" s="283"/>
      <c r="BF16" s="284"/>
      <c r="BG16" s="284"/>
      <c r="BH16" s="199"/>
    </row>
    <row r="17">
      <c r="A17" s="199"/>
      <c r="B17" s="223">
        <v>44312.0</v>
      </c>
      <c r="C17" s="224">
        <v>112.45</v>
      </c>
      <c r="D17" s="224">
        <v>114.3</v>
      </c>
      <c r="E17" s="225">
        <f t="shared" si="1"/>
        <v>0.02281879195</v>
      </c>
      <c r="F17" s="226">
        <v>44312.0</v>
      </c>
      <c r="G17" s="227">
        <v>1413.0</v>
      </c>
      <c r="H17" s="227">
        <v>1404.8</v>
      </c>
      <c r="I17" s="228">
        <f t="shared" si="2"/>
        <v>-0.006611745572</v>
      </c>
      <c r="J17" s="229">
        <v>44312.0</v>
      </c>
      <c r="K17" s="230">
        <v>2324.0</v>
      </c>
      <c r="L17" s="230">
        <v>2360.65</v>
      </c>
      <c r="M17" s="231">
        <f t="shared" si="3"/>
        <v>0.02292276026</v>
      </c>
      <c r="N17" s="232">
        <v>44312.0</v>
      </c>
      <c r="O17" s="233">
        <v>1772.159</v>
      </c>
      <c r="P17" s="233">
        <v>1788.635</v>
      </c>
      <c r="Q17" s="234">
        <f t="shared" si="4"/>
        <v>0.01759159909</v>
      </c>
      <c r="R17" s="235">
        <v>44312.0</v>
      </c>
      <c r="S17" s="236">
        <v>93.5</v>
      </c>
      <c r="T17" s="236">
        <v>94.075</v>
      </c>
      <c r="U17" s="237">
        <f t="shared" si="5"/>
        <v>0.01636776145</v>
      </c>
      <c r="V17" s="238">
        <v>44312.0</v>
      </c>
      <c r="W17" s="239">
        <v>14449.45</v>
      </c>
      <c r="X17" s="239">
        <v>14485.0</v>
      </c>
      <c r="Y17" s="240">
        <f t="shared" si="6"/>
        <v>0.01001649078</v>
      </c>
      <c r="Z17" s="199"/>
      <c r="AA17" s="199"/>
      <c r="AB17" s="279" t="s">
        <v>694</v>
      </c>
      <c r="AC17" s="280">
        <f>AVERAGE(U:U)</f>
        <v>0.001030784352</v>
      </c>
      <c r="AD17" s="280">
        <f> 0.7*(T3/AB3)</f>
        <v>0.0103477506</v>
      </c>
      <c r="AE17" s="280">
        <f t="shared" si="7"/>
        <v>0.0000106662994</v>
      </c>
      <c r="AF17" s="280">
        <f>STDEV(U:U)</f>
        <v>0.02144754692</v>
      </c>
      <c r="AG17" s="280">
        <f>COVAR(U:U,Y:Y)/VAR(Y:Y)</f>
        <v>1.356408982</v>
      </c>
      <c r="AH17" s="282">
        <f t="shared" si="8"/>
        <v>0.01403578186</v>
      </c>
      <c r="AI17" s="199"/>
      <c r="AJ17" s="199"/>
      <c r="AK17" s="289" t="s">
        <v>692</v>
      </c>
      <c r="AL17" s="294">
        <v>-0.1460756116877162</v>
      </c>
      <c r="AM17" s="294">
        <v>0.23203329884753265</v>
      </c>
      <c r="AN17" s="294">
        <v>-0.10715271479831234</v>
      </c>
      <c r="AO17" s="294">
        <v>0.2876460051364073</v>
      </c>
      <c r="AP17" s="292">
        <f t="shared" si="9"/>
        <v>-0.04201806615</v>
      </c>
      <c r="AQ17" s="292">
        <f t="shared" si="10"/>
        <v>0.06674345147</v>
      </c>
      <c r="AR17" s="293">
        <f t="shared" si="11"/>
        <v>-0.03082205035</v>
      </c>
      <c r="AS17" s="283"/>
      <c r="AT17" s="284"/>
      <c r="AU17" s="284"/>
      <c r="AV17" s="199"/>
      <c r="AW17" s="283"/>
      <c r="AX17" s="284"/>
      <c r="AY17" s="284"/>
      <c r="AZ17" s="199"/>
      <c r="BA17" s="283"/>
      <c r="BB17" s="284"/>
      <c r="BC17" s="284"/>
      <c r="BD17" s="199"/>
      <c r="BE17" s="283"/>
      <c r="BF17" s="284"/>
      <c r="BG17" s="284"/>
      <c r="BH17" s="199"/>
    </row>
    <row r="18">
      <c r="A18" s="199"/>
      <c r="B18" s="223">
        <v>44313.0</v>
      </c>
      <c r="C18" s="224">
        <v>115.0</v>
      </c>
      <c r="D18" s="224">
        <v>111.9</v>
      </c>
      <c r="E18" s="225">
        <f t="shared" si="1"/>
        <v>-0.02099737533</v>
      </c>
      <c r="F18" s="226">
        <v>44313.0</v>
      </c>
      <c r="G18" s="227">
        <v>1407.25</v>
      </c>
      <c r="H18" s="227">
        <v>1438.7</v>
      </c>
      <c r="I18" s="228">
        <f t="shared" si="2"/>
        <v>0.02413154897</v>
      </c>
      <c r="J18" s="229">
        <v>44313.0</v>
      </c>
      <c r="K18" s="230">
        <v>2363.0</v>
      </c>
      <c r="L18" s="230">
        <v>2379.85</v>
      </c>
      <c r="M18" s="231">
        <f t="shared" si="3"/>
        <v>0.008133353102</v>
      </c>
      <c r="N18" s="232">
        <v>44313.0</v>
      </c>
      <c r="O18" s="233">
        <v>1790.619</v>
      </c>
      <c r="P18" s="233">
        <v>1835.523</v>
      </c>
      <c r="Q18" s="234">
        <f t="shared" si="4"/>
        <v>0.02621440372</v>
      </c>
      <c r="R18" s="235">
        <v>44313.0</v>
      </c>
      <c r="S18" s="236">
        <v>94.83</v>
      </c>
      <c r="T18" s="236">
        <v>97.775</v>
      </c>
      <c r="U18" s="237">
        <f t="shared" si="5"/>
        <v>0.03933032155</v>
      </c>
      <c r="V18" s="238">
        <v>44313.0</v>
      </c>
      <c r="W18" s="239">
        <v>14493.8</v>
      </c>
      <c r="X18" s="239">
        <v>14653.05</v>
      </c>
      <c r="Y18" s="240">
        <f t="shared" si="6"/>
        <v>0.01160165689</v>
      </c>
      <c r="Z18" s="199"/>
      <c r="AA18" s="199"/>
      <c r="AB18" s="295" t="s">
        <v>717</v>
      </c>
      <c r="AC18" s="296">
        <f>AVERAGE(Y:Y)</f>
        <v>0.0005879345479</v>
      </c>
      <c r="AD18" s="296"/>
      <c r="AE18" s="296"/>
      <c r="AF18" s="296">
        <f>STDEV(Y:Y)</f>
        <v>0.008660848838</v>
      </c>
      <c r="AG18" s="297">
        <v>1.0</v>
      </c>
      <c r="AH18" s="298"/>
      <c r="AI18" s="199"/>
      <c r="AJ18" s="199"/>
      <c r="AK18" s="289" t="s">
        <v>693</v>
      </c>
      <c r="AL18" s="294">
        <v>0.30313792924213123</v>
      </c>
      <c r="AM18" s="294">
        <v>-0.12229633560949504</v>
      </c>
      <c r="AN18" s="294">
        <v>0.38094833142574047</v>
      </c>
      <c r="AO18" s="294">
        <v>0.22374869012020918</v>
      </c>
      <c r="AP18" s="292">
        <f t="shared" si="9"/>
        <v>0.06782671459</v>
      </c>
      <c r="AQ18" s="292">
        <f t="shared" si="10"/>
        <v>-0.0273636449</v>
      </c>
      <c r="AR18" s="293">
        <f t="shared" si="11"/>
        <v>0.08523669016</v>
      </c>
      <c r="AS18" s="283"/>
      <c r="AT18" s="284"/>
      <c r="AU18" s="284"/>
      <c r="AV18" s="199"/>
      <c r="AW18" s="283"/>
      <c r="AX18" s="284"/>
      <c r="AY18" s="284"/>
      <c r="AZ18" s="199"/>
      <c r="BA18" s="283"/>
      <c r="BB18" s="284"/>
      <c r="BC18" s="284"/>
      <c r="BD18" s="199"/>
      <c r="BE18" s="283"/>
      <c r="BF18" s="284"/>
      <c r="BG18" s="284"/>
      <c r="BH18" s="199"/>
    </row>
    <row r="19">
      <c r="A19" s="199"/>
      <c r="B19" s="223">
        <v>44314.0</v>
      </c>
      <c r="C19" s="224">
        <v>113.3</v>
      </c>
      <c r="D19" s="224">
        <v>114.15</v>
      </c>
      <c r="E19" s="225">
        <f t="shared" si="1"/>
        <v>0.02010723861</v>
      </c>
      <c r="F19" s="226">
        <v>44314.0</v>
      </c>
      <c r="G19" s="227">
        <v>1436.25</v>
      </c>
      <c r="H19" s="227">
        <v>1476.8</v>
      </c>
      <c r="I19" s="228">
        <f t="shared" si="2"/>
        <v>0.02648224091</v>
      </c>
      <c r="J19" s="229">
        <v>44314.0</v>
      </c>
      <c r="K19" s="230">
        <v>2380.0</v>
      </c>
      <c r="L19" s="230">
        <v>2406.55</v>
      </c>
      <c r="M19" s="231">
        <f t="shared" si="3"/>
        <v>0.01121919449</v>
      </c>
      <c r="N19" s="232">
        <v>44314.0</v>
      </c>
      <c r="O19" s="233">
        <v>1844.015</v>
      </c>
      <c r="P19" s="233">
        <v>1843.507</v>
      </c>
      <c r="Q19" s="234">
        <f t="shared" si="4"/>
        <v>0.004349713951</v>
      </c>
      <c r="R19" s="235">
        <v>44314.0</v>
      </c>
      <c r="S19" s="236">
        <v>98.5</v>
      </c>
      <c r="T19" s="236">
        <v>97.14</v>
      </c>
      <c r="U19" s="237">
        <f t="shared" si="5"/>
        <v>-0.006494502685</v>
      </c>
      <c r="V19" s="238">
        <v>44314.0</v>
      </c>
      <c r="W19" s="239">
        <v>14710.5</v>
      </c>
      <c r="X19" s="239">
        <v>14864.55</v>
      </c>
      <c r="Y19" s="240">
        <f t="shared" si="6"/>
        <v>0.01443385507</v>
      </c>
      <c r="Z19" s="199"/>
      <c r="AA19" s="199"/>
      <c r="AB19" s="199"/>
      <c r="AC19" s="199"/>
      <c r="AD19" s="199"/>
      <c r="AE19" s="199"/>
      <c r="AF19" s="199"/>
      <c r="AG19" s="199"/>
      <c r="AH19" s="199"/>
      <c r="AI19" s="199"/>
      <c r="AJ19" s="199"/>
      <c r="AK19" s="289" t="s">
        <v>694</v>
      </c>
      <c r="AL19" s="294">
        <v>0.5146283529343605</v>
      </c>
      <c r="AM19" s="294">
        <v>-0.20659023612481975</v>
      </c>
      <c r="AN19" s="294">
        <v>0.4971181556195965</v>
      </c>
      <c r="AO19" s="294">
        <v>0.010347750603683729</v>
      </c>
      <c r="AP19" s="292">
        <f t="shared" si="9"/>
        <v>0.00532524585</v>
      </c>
      <c r="AQ19" s="292">
        <f t="shared" si="10"/>
        <v>-0.002137744241</v>
      </c>
      <c r="AR19" s="293">
        <f t="shared" si="11"/>
        <v>0.005144054695</v>
      </c>
      <c r="AS19" s="190"/>
      <c r="AT19" s="190"/>
      <c r="AU19" s="190"/>
      <c r="AV19" s="190"/>
      <c r="AW19" s="190"/>
      <c r="AX19" s="190"/>
      <c r="AY19" s="190"/>
      <c r="AZ19" s="190"/>
      <c r="BA19" s="190"/>
      <c r="BB19" s="190"/>
      <c r="BC19" s="190"/>
      <c r="BD19" s="190"/>
      <c r="BE19" s="190"/>
      <c r="BF19" s="190"/>
      <c r="BG19" s="190"/>
      <c r="BH19" s="190"/>
    </row>
    <row r="20">
      <c r="A20" s="199"/>
      <c r="B20" s="223">
        <v>44315.0</v>
      </c>
      <c r="C20" s="224">
        <v>115.0</v>
      </c>
      <c r="D20" s="224">
        <v>112.05</v>
      </c>
      <c r="E20" s="225">
        <f t="shared" si="1"/>
        <v>-0.01839684625</v>
      </c>
      <c r="F20" s="226">
        <v>44315.0</v>
      </c>
      <c r="G20" s="227">
        <v>1486.2</v>
      </c>
      <c r="H20" s="227">
        <v>1472.5</v>
      </c>
      <c r="I20" s="228">
        <f t="shared" si="2"/>
        <v>-0.002911700975</v>
      </c>
      <c r="J20" s="229">
        <v>44315.0</v>
      </c>
      <c r="K20" s="230">
        <v>2433.0</v>
      </c>
      <c r="L20" s="230">
        <v>2407.6</v>
      </c>
      <c r="M20" s="231">
        <f t="shared" si="3"/>
        <v>0.0004363092394</v>
      </c>
      <c r="N20" s="232">
        <v>44315.0</v>
      </c>
      <c r="O20" s="233">
        <v>1867.136</v>
      </c>
      <c r="P20" s="233">
        <v>1868.198</v>
      </c>
      <c r="Q20" s="234">
        <f t="shared" si="4"/>
        <v>0.01339349403</v>
      </c>
      <c r="R20" s="235">
        <v>44315.0</v>
      </c>
      <c r="S20" s="236">
        <v>98.3</v>
      </c>
      <c r="T20" s="236">
        <v>103.135</v>
      </c>
      <c r="U20" s="237">
        <f t="shared" si="5"/>
        <v>0.06171505044</v>
      </c>
      <c r="V20" s="238">
        <v>44315.0</v>
      </c>
      <c r="W20" s="239">
        <v>14979.0</v>
      </c>
      <c r="X20" s="239">
        <v>14894.9</v>
      </c>
      <c r="Y20" s="240">
        <f t="shared" si="6"/>
        <v>0.002041770521</v>
      </c>
      <c r="Z20" s="199"/>
      <c r="AA20" s="199"/>
      <c r="AB20" s="199"/>
      <c r="AC20" s="199"/>
      <c r="AD20" s="299" t="s">
        <v>718</v>
      </c>
      <c r="AE20" s="11"/>
      <c r="AF20" s="199"/>
      <c r="AG20" s="199"/>
      <c r="AH20" s="199"/>
      <c r="AI20" s="199"/>
      <c r="AJ20" s="199"/>
      <c r="AK20" s="289" t="s">
        <v>717</v>
      </c>
      <c r="AL20" s="294">
        <v>0.17470497432292897</v>
      </c>
      <c r="AM20" s="294">
        <v>-0.017583027031003784</v>
      </c>
      <c r="AN20" s="294">
        <v>0.28329899040409723</v>
      </c>
      <c r="AO20" s="292"/>
      <c r="AP20" s="292"/>
      <c r="AQ20" s="292"/>
      <c r="AR20" s="293"/>
      <c r="AS20" s="190"/>
      <c r="AT20" s="190"/>
      <c r="AU20" s="190"/>
      <c r="AV20" s="190"/>
      <c r="AW20" s="190"/>
      <c r="AX20" s="190"/>
      <c r="AY20" s="190"/>
      <c r="AZ20" s="190"/>
      <c r="BA20" s="190"/>
      <c r="BB20" s="190"/>
      <c r="BC20" s="190"/>
      <c r="BD20" s="190"/>
      <c r="BE20" s="190"/>
      <c r="BF20" s="190"/>
      <c r="BG20" s="190"/>
      <c r="BH20" s="190"/>
    </row>
    <row r="21">
      <c r="A21" s="199"/>
      <c r="B21" s="223">
        <v>44316.0</v>
      </c>
      <c r="C21" s="224">
        <v>111.0</v>
      </c>
      <c r="D21" s="224">
        <v>111.7</v>
      </c>
      <c r="E21" s="225">
        <f t="shared" si="1"/>
        <v>-0.003123605533</v>
      </c>
      <c r="F21" s="226">
        <v>44316.0</v>
      </c>
      <c r="G21" s="227">
        <v>1445.0</v>
      </c>
      <c r="H21" s="227">
        <v>1412.3</v>
      </c>
      <c r="I21" s="228">
        <f t="shared" si="2"/>
        <v>-0.04088285229</v>
      </c>
      <c r="J21" s="229">
        <v>44316.0</v>
      </c>
      <c r="K21" s="230">
        <v>2410.0</v>
      </c>
      <c r="L21" s="230">
        <v>2353.75</v>
      </c>
      <c r="M21" s="231">
        <f t="shared" si="3"/>
        <v>-0.0223666722</v>
      </c>
      <c r="N21" s="232">
        <v>44316.0</v>
      </c>
      <c r="O21" s="233">
        <v>1853.845</v>
      </c>
      <c r="P21" s="233">
        <v>1840.923</v>
      </c>
      <c r="Q21" s="234">
        <f t="shared" si="4"/>
        <v>-0.01459963023</v>
      </c>
      <c r="R21" s="235">
        <v>44316.0</v>
      </c>
      <c r="S21" s="236">
        <v>102.4</v>
      </c>
      <c r="T21" s="236">
        <v>103.4</v>
      </c>
      <c r="U21" s="237">
        <f t="shared" si="5"/>
        <v>0.002569447811</v>
      </c>
      <c r="V21" s="238">
        <v>44316.0</v>
      </c>
      <c r="W21" s="239">
        <v>14747.35</v>
      </c>
      <c r="X21" s="239">
        <v>14631.1</v>
      </c>
      <c r="Y21" s="240">
        <f t="shared" si="6"/>
        <v>-0.01771076006</v>
      </c>
      <c r="Z21" s="199"/>
      <c r="AA21" s="199"/>
      <c r="AB21" s="197"/>
      <c r="AC21" s="199"/>
      <c r="AD21" s="300" t="s">
        <v>719</v>
      </c>
      <c r="AE21" s="301">
        <f>SUM(AE13:AE17)</f>
        <v>0.0005656946387</v>
      </c>
      <c r="AF21" s="199"/>
      <c r="AG21" s="199"/>
      <c r="AH21" s="199"/>
      <c r="AI21" s="199"/>
      <c r="AJ21" s="199"/>
      <c r="AK21" s="302" t="s">
        <v>720</v>
      </c>
      <c r="AL21" s="303"/>
      <c r="AM21" s="303"/>
      <c r="AN21" s="303"/>
      <c r="AO21" s="303"/>
      <c r="AP21" s="304">
        <f t="shared" ref="AP21:AR21" si="12">SUM(AP15:AP20)</f>
        <v>-0.0104017377</v>
      </c>
      <c r="AQ21" s="304">
        <f t="shared" si="12"/>
        <v>-0.03333707215</v>
      </c>
      <c r="AR21" s="304">
        <f t="shared" si="12"/>
        <v>0.5468501405</v>
      </c>
      <c r="AS21" s="199"/>
      <c r="AT21" s="199"/>
      <c r="AU21" s="199"/>
      <c r="AV21" s="199"/>
      <c r="AW21" s="190"/>
      <c r="AX21" s="190"/>
      <c r="AY21" s="190"/>
      <c r="AZ21" s="190"/>
      <c r="BA21" s="190"/>
      <c r="BB21" s="190"/>
      <c r="BC21" s="190"/>
      <c r="BD21" s="190"/>
      <c r="BE21" s="190"/>
      <c r="BF21" s="190"/>
      <c r="BG21" s="190"/>
      <c r="BH21" s="190"/>
    </row>
    <row r="22">
      <c r="A22" s="199"/>
      <c r="B22" s="223">
        <v>44319.0</v>
      </c>
      <c r="C22" s="224">
        <v>111.05</v>
      </c>
      <c r="D22" s="224">
        <v>113.95</v>
      </c>
      <c r="E22" s="225">
        <f t="shared" si="1"/>
        <v>0.02014324082</v>
      </c>
      <c r="F22" s="226">
        <v>44319.0</v>
      </c>
      <c r="G22" s="227">
        <v>1393.0</v>
      </c>
      <c r="H22" s="227">
        <v>1414.45</v>
      </c>
      <c r="I22" s="228">
        <f t="shared" si="2"/>
        <v>0.001522339446</v>
      </c>
      <c r="J22" s="229">
        <v>44319.0</v>
      </c>
      <c r="K22" s="230">
        <v>2343.0</v>
      </c>
      <c r="L22" s="230">
        <v>2408.0</v>
      </c>
      <c r="M22" s="231">
        <f t="shared" si="3"/>
        <v>0.02304832714</v>
      </c>
      <c r="N22" s="232">
        <v>44319.0</v>
      </c>
      <c r="O22" s="233">
        <v>1814.617</v>
      </c>
      <c r="P22" s="233">
        <v>1808.203</v>
      </c>
      <c r="Q22" s="234">
        <f t="shared" si="4"/>
        <v>-0.01777369287</v>
      </c>
      <c r="R22" s="235">
        <v>44319.0</v>
      </c>
      <c r="S22" s="236">
        <v>103.195</v>
      </c>
      <c r="T22" s="236">
        <v>106.475</v>
      </c>
      <c r="U22" s="237">
        <f t="shared" si="5"/>
        <v>0.02973887814</v>
      </c>
      <c r="V22" s="238">
        <v>44319.0</v>
      </c>
      <c r="W22" s="239">
        <v>14481.05</v>
      </c>
      <c r="X22" s="239">
        <v>14634.15</v>
      </c>
      <c r="Y22" s="240">
        <f t="shared" si="6"/>
        <v>0.0002084600611</v>
      </c>
      <c r="Z22" s="199"/>
      <c r="AA22" s="199"/>
      <c r="AB22" s="199"/>
      <c r="AC22" s="305" t="s">
        <v>721</v>
      </c>
      <c r="AD22" s="300" t="s">
        <v>722</v>
      </c>
      <c r="AE22" s="301">
        <f t="array" ref="AE22">MMULT(TRANSPOSE(AD13:AD17),MMULT(AE3:AI7,AD13:AD17))</f>
        <v>0.0001453299287</v>
      </c>
      <c r="AF22" s="199"/>
      <c r="AG22" s="199"/>
      <c r="AH22" s="199"/>
      <c r="AI22" s="199"/>
      <c r="AJ22" s="199"/>
      <c r="AS22" s="199"/>
      <c r="AT22" s="199"/>
      <c r="AU22" s="199"/>
      <c r="AV22" s="199"/>
      <c r="AW22" s="190"/>
      <c r="AX22" s="190"/>
      <c r="AY22" s="190"/>
      <c r="AZ22" s="190"/>
      <c r="BA22" s="190"/>
      <c r="BB22" s="190"/>
      <c r="BC22" s="190"/>
      <c r="BD22" s="190"/>
      <c r="BE22" s="190"/>
      <c r="BF22" s="190"/>
      <c r="BG22" s="190"/>
      <c r="BH22" s="190"/>
    </row>
    <row r="23">
      <c r="A23" s="199"/>
      <c r="B23" s="223">
        <v>44320.0</v>
      </c>
      <c r="C23" s="224">
        <v>114.5</v>
      </c>
      <c r="D23" s="224">
        <v>115.35</v>
      </c>
      <c r="E23" s="225">
        <f t="shared" si="1"/>
        <v>0.01228609039</v>
      </c>
      <c r="F23" s="226">
        <v>44320.0</v>
      </c>
      <c r="G23" s="227">
        <v>1409.95</v>
      </c>
      <c r="H23" s="227">
        <v>1388.35</v>
      </c>
      <c r="I23" s="228">
        <f t="shared" si="2"/>
        <v>-0.01845240199</v>
      </c>
      <c r="J23" s="229">
        <v>44320.0</v>
      </c>
      <c r="K23" s="230">
        <v>2409.2</v>
      </c>
      <c r="L23" s="230">
        <v>2407.65</v>
      </c>
      <c r="M23" s="231">
        <f t="shared" si="3"/>
        <v>-0.0001453488372</v>
      </c>
      <c r="N23" s="232">
        <v>44320.0</v>
      </c>
      <c r="O23" s="233">
        <v>1799.849</v>
      </c>
      <c r="P23" s="233">
        <v>1769.021</v>
      </c>
      <c r="Q23" s="234">
        <f t="shared" si="4"/>
        <v>-0.02166902721</v>
      </c>
      <c r="R23" s="235">
        <v>44320.0</v>
      </c>
      <c r="S23" s="236">
        <v>107.445</v>
      </c>
      <c r="T23" s="236">
        <v>106.385</v>
      </c>
      <c r="U23" s="237">
        <f t="shared" si="5"/>
        <v>-0.0008452688425</v>
      </c>
      <c r="V23" s="238">
        <v>44320.0</v>
      </c>
      <c r="W23" s="239">
        <v>14687.25</v>
      </c>
      <c r="X23" s="239">
        <v>14496.5</v>
      </c>
      <c r="Y23" s="240">
        <f t="shared" si="6"/>
        <v>-0.009406080982</v>
      </c>
      <c r="Z23" s="199"/>
      <c r="AA23" s="199"/>
      <c r="AB23" s="199"/>
      <c r="AC23" s="199"/>
      <c r="AD23" s="300" t="s">
        <v>723</v>
      </c>
      <c r="AE23" s="301">
        <f>SQRT(AE22)</f>
        <v>0.01205528634</v>
      </c>
      <c r="AF23" s="199"/>
      <c r="AG23" s="199"/>
      <c r="AH23" s="199"/>
      <c r="AI23" s="199"/>
      <c r="AJ23" s="199"/>
      <c r="AP23" s="306" t="s">
        <v>724</v>
      </c>
      <c r="AQ23" s="307"/>
      <c r="AS23" s="199"/>
      <c r="AT23" s="199"/>
      <c r="AU23" s="199"/>
      <c r="AV23" s="199"/>
      <c r="AW23" s="199"/>
      <c r="AX23" s="199"/>
      <c r="AY23" s="199"/>
      <c r="AZ23" s="199"/>
      <c r="BA23" s="199"/>
      <c r="BB23" s="199"/>
      <c r="BC23" s="199"/>
      <c r="BD23" s="199"/>
      <c r="BE23" s="199"/>
      <c r="BF23" s="199"/>
      <c r="BG23" s="199"/>
      <c r="BH23" s="199"/>
    </row>
    <row r="24">
      <c r="A24" s="199"/>
      <c r="B24" s="223">
        <v>44321.0</v>
      </c>
      <c r="C24" s="224">
        <v>115.7</v>
      </c>
      <c r="D24" s="224">
        <v>134.1</v>
      </c>
      <c r="E24" s="225">
        <f t="shared" si="1"/>
        <v>0.1625487646</v>
      </c>
      <c r="F24" s="226">
        <v>44321.0</v>
      </c>
      <c r="G24" s="227">
        <v>1401.0</v>
      </c>
      <c r="H24" s="227">
        <v>1402.6</v>
      </c>
      <c r="I24" s="228">
        <f t="shared" si="2"/>
        <v>0.01026398243</v>
      </c>
      <c r="J24" s="229">
        <v>44321.0</v>
      </c>
      <c r="K24" s="230">
        <v>2434.0</v>
      </c>
      <c r="L24" s="230">
        <v>2394.65</v>
      </c>
      <c r="M24" s="231">
        <f t="shared" si="3"/>
        <v>-0.005399455901</v>
      </c>
      <c r="N24" s="232">
        <v>44321.0</v>
      </c>
      <c r="O24" s="233">
        <v>1775.251</v>
      </c>
      <c r="P24" s="233">
        <v>1772.252</v>
      </c>
      <c r="Q24" s="234">
        <f t="shared" si="4"/>
        <v>0.001826433943</v>
      </c>
      <c r="R24" s="235">
        <v>44321.0</v>
      </c>
      <c r="S24" s="236">
        <v>108.4</v>
      </c>
      <c r="T24" s="236">
        <v>107.015</v>
      </c>
      <c r="U24" s="237">
        <f t="shared" si="5"/>
        <v>0.005921887484</v>
      </c>
      <c r="V24" s="238">
        <v>44321.0</v>
      </c>
      <c r="W24" s="239">
        <v>14604.15</v>
      </c>
      <c r="X24" s="239">
        <v>14617.85</v>
      </c>
      <c r="Y24" s="240">
        <f t="shared" si="6"/>
        <v>0.0083709861</v>
      </c>
      <c r="Z24" s="199"/>
      <c r="AA24" s="199"/>
      <c r="AB24" s="199"/>
      <c r="AC24" s="199"/>
      <c r="AD24" s="300" t="s">
        <v>725</v>
      </c>
      <c r="AE24" s="301">
        <f>sum(AH13:AH17)</f>
        <v>0.9225478235</v>
      </c>
      <c r="AF24" s="199"/>
      <c r="AG24" s="199"/>
      <c r="AP24" s="308"/>
      <c r="AQ24" s="309"/>
      <c r="AS24" s="199"/>
      <c r="AT24" s="199"/>
      <c r="AU24" s="199"/>
      <c r="AV24" s="199"/>
      <c r="AW24" s="199"/>
      <c r="AX24" s="199"/>
      <c r="AY24" s="199"/>
      <c r="AZ24" s="199"/>
      <c r="BA24" s="199"/>
      <c r="BB24" s="199"/>
      <c r="BC24" s="199"/>
      <c r="BD24" s="199"/>
      <c r="BE24" s="199"/>
      <c r="BF24" s="199"/>
      <c r="BG24" s="199"/>
      <c r="BH24" s="199"/>
    </row>
    <row r="25">
      <c r="A25" s="199"/>
      <c r="B25" s="223">
        <v>44322.0</v>
      </c>
      <c r="C25" s="224">
        <v>137.5</v>
      </c>
      <c r="D25" s="224">
        <v>138.9</v>
      </c>
      <c r="E25" s="225">
        <f t="shared" si="1"/>
        <v>0.03579418345</v>
      </c>
      <c r="F25" s="226">
        <v>44322.0</v>
      </c>
      <c r="G25" s="227">
        <v>1407.6</v>
      </c>
      <c r="H25" s="227">
        <v>1400.9</v>
      </c>
      <c r="I25" s="228">
        <f t="shared" si="2"/>
        <v>-0.001212034793</v>
      </c>
      <c r="J25" s="229">
        <v>44322.0</v>
      </c>
      <c r="K25" s="230">
        <v>2400.0</v>
      </c>
      <c r="L25" s="230">
        <v>2390.0</v>
      </c>
      <c r="M25" s="231">
        <f t="shared" si="3"/>
        <v>-0.00194182866</v>
      </c>
      <c r="N25" s="232">
        <v>44322.0</v>
      </c>
      <c r="O25" s="233">
        <v>1773.867</v>
      </c>
      <c r="P25" s="233">
        <v>1782.312</v>
      </c>
      <c r="Q25" s="234">
        <f t="shared" si="4"/>
        <v>0.005676393651</v>
      </c>
      <c r="R25" s="235">
        <v>44322.0</v>
      </c>
      <c r="S25" s="236">
        <v>105.5</v>
      </c>
      <c r="T25" s="236">
        <v>110.09</v>
      </c>
      <c r="U25" s="237">
        <f t="shared" si="5"/>
        <v>0.02873428959</v>
      </c>
      <c r="V25" s="238">
        <v>44322.0</v>
      </c>
      <c r="W25" s="239">
        <v>14668.35</v>
      </c>
      <c r="X25" s="239">
        <v>14724.8</v>
      </c>
      <c r="Y25" s="240">
        <f t="shared" si="6"/>
        <v>0.007316397418</v>
      </c>
      <c r="Z25" s="199"/>
      <c r="AA25" s="199"/>
      <c r="AI25" s="310" t="s">
        <v>726</v>
      </c>
      <c r="AJ25" s="307"/>
      <c r="AS25" s="199"/>
      <c r="AT25" s="199"/>
      <c r="AU25" s="199"/>
      <c r="AV25" s="199"/>
      <c r="AW25" s="190"/>
      <c r="AX25" s="190"/>
      <c r="AY25" s="190"/>
      <c r="AZ25" s="190"/>
      <c r="BA25" s="190"/>
      <c r="BB25" s="190"/>
      <c r="BC25" s="190"/>
      <c r="BD25" s="190"/>
      <c r="BE25" s="190"/>
      <c r="BF25" s="190"/>
      <c r="BG25" s="190"/>
      <c r="BH25" s="190"/>
    </row>
    <row r="26">
      <c r="A26" s="199"/>
      <c r="B26" s="223">
        <v>44323.0</v>
      </c>
      <c r="C26" s="224">
        <v>139.85</v>
      </c>
      <c r="D26" s="224">
        <v>135.5</v>
      </c>
      <c r="E26" s="225">
        <f t="shared" si="1"/>
        <v>-0.02447804176</v>
      </c>
      <c r="F26" s="226">
        <v>44323.0</v>
      </c>
      <c r="G26" s="227">
        <v>1412.95</v>
      </c>
      <c r="H26" s="227">
        <v>1414.75</v>
      </c>
      <c r="I26" s="228">
        <f t="shared" si="2"/>
        <v>0.009886501535</v>
      </c>
      <c r="J26" s="229">
        <v>44323.0</v>
      </c>
      <c r="K26" s="230">
        <v>2408.8</v>
      </c>
      <c r="L26" s="230">
        <v>2411.2</v>
      </c>
      <c r="M26" s="231">
        <f t="shared" si="3"/>
        <v>0.008870292887</v>
      </c>
      <c r="N26" s="232">
        <v>44323.0</v>
      </c>
      <c r="O26" s="233">
        <v>1788.543</v>
      </c>
      <c r="P26" s="233">
        <v>1783.005</v>
      </c>
      <c r="Q26" s="234">
        <f t="shared" si="4"/>
        <v>0.0003888208125</v>
      </c>
      <c r="R26" s="235">
        <v>44323.0</v>
      </c>
      <c r="S26" s="236">
        <v>113.5</v>
      </c>
      <c r="T26" s="236">
        <v>118.235</v>
      </c>
      <c r="U26" s="237">
        <f t="shared" si="5"/>
        <v>0.07398492143</v>
      </c>
      <c r="V26" s="238">
        <v>44323.0</v>
      </c>
      <c r="W26" s="239">
        <v>14816.85</v>
      </c>
      <c r="X26" s="239">
        <v>14823.15</v>
      </c>
      <c r="Y26" s="240">
        <f t="shared" si="6"/>
        <v>0.006679207867</v>
      </c>
      <c r="Z26" s="199"/>
      <c r="AA26" s="199"/>
      <c r="AI26" s="308"/>
      <c r="AJ26" s="309"/>
      <c r="AS26" s="199"/>
      <c r="AT26" s="199"/>
      <c r="AU26" s="199"/>
      <c r="AV26" s="199"/>
      <c r="AW26" s="190"/>
      <c r="AX26" s="190"/>
      <c r="AY26" s="190"/>
      <c r="AZ26" s="190"/>
      <c r="BA26" s="190"/>
      <c r="BB26" s="190"/>
      <c r="BC26" s="190"/>
      <c r="BD26" s="190"/>
      <c r="BE26" s="190"/>
      <c r="BF26" s="190"/>
      <c r="BG26" s="190"/>
      <c r="BH26" s="190"/>
    </row>
    <row r="27">
      <c r="A27" s="199"/>
      <c r="B27" s="223">
        <v>44326.0</v>
      </c>
      <c r="C27" s="224">
        <v>139.0</v>
      </c>
      <c r="D27" s="224">
        <v>137.75</v>
      </c>
      <c r="E27" s="225">
        <f t="shared" si="1"/>
        <v>0.01660516605</v>
      </c>
      <c r="F27" s="226">
        <v>44326.0</v>
      </c>
      <c r="G27" s="227">
        <v>1427.0</v>
      </c>
      <c r="H27" s="227">
        <v>1419.85</v>
      </c>
      <c r="I27" s="228">
        <f t="shared" si="2"/>
        <v>0.003604877187</v>
      </c>
      <c r="J27" s="229">
        <v>44326.0</v>
      </c>
      <c r="K27" s="230">
        <v>2423.0</v>
      </c>
      <c r="L27" s="230">
        <v>2432.9</v>
      </c>
      <c r="M27" s="231">
        <f t="shared" si="3"/>
        <v>0.008999668215</v>
      </c>
      <c r="N27" s="232">
        <v>44326.0</v>
      </c>
      <c r="O27" s="233">
        <v>1789.696</v>
      </c>
      <c r="P27" s="233">
        <v>1777.882</v>
      </c>
      <c r="Q27" s="234">
        <f t="shared" si="4"/>
        <v>-0.002873239279</v>
      </c>
      <c r="R27" s="235">
        <v>44326.0</v>
      </c>
      <c r="S27" s="236">
        <v>121.0</v>
      </c>
      <c r="T27" s="236">
        <v>121.635</v>
      </c>
      <c r="U27" s="237">
        <f t="shared" si="5"/>
        <v>0.02875629044</v>
      </c>
      <c r="V27" s="238">
        <v>44326.0</v>
      </c>
      <c r="W27" s="239">
        <v>14928.25</v>
      </c>
      <c r="X27" s="239">
        <v>14942.35</v>
      </c>
      <c r="Y27" s="240">
        <f t="shared" si="6"/>
        <v>0.008041475665</v>
      </c>
      <c r="Z27" s="199"/>
      <c r="AA27" s="199"/>
      <c r="AD27" s="311" t="s">
        <v>727</v>
      </c>
      <c r="AE27" s="311" t="s">
        <v>728</v>
      </c>
      <c r="AF27" s="312" t="s">
        <v>729</v>
      </c>
      <c r="AG27" s="312" t="s">
        <v>730</v>
      </c>
      <c r="AS27" s="199"/>
      <c r="AT27" s="199"/>
      <c r="AU27" s="199"/>
      <c r="AV27" s="199"/>
      <c r="AW27" s="199"/>
      <c r="AX27" s="199"/>
      <c r="AY27" s="199"/>
      <c r="AZ27" s="199"/>
      <c r="BA27" s="199"/>
      <c r="BB27" s="199"/>
      <c r="BC27" s="199"/>
      <c r="BD27" s="199"/>
      <c r="BE27" s="199"/>
      <c r="BF27" s="199"/>
      <c r="BG27" s="199"/>
      <c r="BH27" s="199"/>
    </row>
    <row r="28">
      <c r="A28" s="199"/>
      <c r="B28" s="223">
        <v>44327.0</v>
      </c>
      <c r="C28" s="224">
        <v>135.0</v>
      </c>
      <c r="D28" s="224">
        <v>146.6</v>
      </c>
      <c r="E28" s="225">
        <f t="shared" si="1"/>
        <v>0.06424682396</v>
      </c>
      <c r="F28" s="226">
        <v>44327.0</v>
      </c>
      <c r="G28" s="227">
        <v>1396.0</v>
      </c>
      <c r="H28" s="227">
        <v>1403.55</v>
      </c>
      <c r="I28" s="228">
        <f t="shared" si="2"/>
        <v>-0.01148008592</v>
      </c>
      <c r="J28" s="229">
        <v>44327.0</v>
      </c>
      <c r="K28" s="230">
        <v>2425.0</v>
      </c>
      <c r="L28" s="230">
        <v>2402.1</v>
      </c>
      <c r="M28" s="231">
        <f t="shared" si="3"/>
        <v>-0.01265978873</v>
      </c>
      <c r="N28" s="232">
        <v>44327.0</v>
      </c>
      <c r="O28" s="233">
        <v>1767.544</v>
      </c>
      <c r="P28" s="233">
        <v>1784.297</v>
      </c>
      <c r="Q28" s="234">
        <f t="shared" si="4"/>
        <v>0.003608225968</v>
      </c>
      <c r="R28" s="235">
        <v>44327.0</v>
      </c>
      <c r="S28" s="236">
        <v>119.0</v>
      </c>
      <c r="T28" s="236">
        <v>123.39</v>
      </c>
      <c r="U28" s="237">
        <f t="shared" si="5"/>
        <v>0.01442841287</v>
      </c>
      <c r="V28" s="238">
        <v>44327.0</v>
      </c>
      <c r="W28" s="239">
        <v>14789.7</v>
      </c>
      <c r="X28" s="239">
        <v>14850.75</v>
      </c>
      <c r="Y28" s="240">
        <f t="shared" si="6"/>
        <v>-0.006130227173</v>
      </c>
      <c r="Z28" s="199"/>
      <c r="AA28" s="199"/>
      <c r="AD28" s="312" t="s">
        <v>731</v>
      </c>
      <c r="AE28" s="313">
        <f>(AE21-AJ29)/AE23</f>
        <v>0.02411345782</v>
      </c>
      <c r="AF28" s="314">
        <f>(AC18-AJ29)/AF18</f>
        <v>0.03613208748</v>
      </c>
      <c r="AG28" s="314">
        <f>(AC13-AJ29)/AF13</f>
        <v>0.03373930757</v>
      </c>
      <c r="AI28" s="315" t="s">
        <v>732</v>
      </c>
      <c r="AJ28" s="315">
        <v>0.0693</v>
      </c>
      <c r="AK28" s="199"/>
      <c r="AL28" s="199"/>
      <c r="AM28" s="199"/>
      <c r="AN28" s="199"/>
      <c r="AO28" s="199"/>
      <c r="AP28" s="199"/>
      <c r="AQ28" s="199"/>
      <c r="AR28" s="199"/>
      <c r="AS28" s="199"/>
      <c r="AT28" s="199"/>
      <c r="AU28" s="199"/>
      <c r="AV28" s="199"/>
      <c r="AW28" s="190"/>
      <c r="AX28" s="190"/>
      <c r="AY28" s="190"/>
      <c r="AZ28" s="190"/>
      <c r="BA28" s="190"/>
      <c r="BB28" s="190"/>
      <c r="BC28" s="190"/>
      <c r="BD28" s="190"/>
      <c r="BE28" s="190"/>
      <c r="BF28" s="190"/>
      <c r="BG28" s="190"/>
      <c r="BH28" s="190"/>
    </row>
    <row r="29">
      <c r="A29" s="199"/>
      <c r="B29" s="223">
        <v>44328.0</v>
      </c>
      <c r="C29" s="224">
        <v>146.5</v>
      </c>
      <c r="D29" s="224">
        <v>149.65</v>
      </c>
      <c r="E29" s="225">
        <f t="shared" si="1"/>
        <v>0.02080491132</v>
      </c>
      <c r="F29" s="226">
        <v>44328.0</v>
      </c>
      <c r="G29" s="227">
        <v>1399.75</v>
      </c>
      <c r="H29" s="227">
        <v>1399.5</v>
      </c>
      <c r="I29" s="228">
        <f t="shared" si="2"/>
        <v>-0.002885540237</v>
      </c>
      <c r="J29" s="229">
        <v>44328.0</v>
      </c>
      <c r="K29" s="230">
        <v>2389.0</v>
      </c>
      <c r="L29" s="230">
        <v>2328.95</v>
      </c>
      <c r="M29" s="231">
        <f t="shared" si="3"/>
        <v>-0.03045252071</v>
      </c>
      <c r="N29" s="232">
        <v>44328.0</v>
      </c>
      <c r="O29" s="233">
        <v>1781.482</v>
      </c>
      <c r="P29" s="233">
        <v>1765.837</v>
      </c>
      <c r="Q29" s="234">
        <f t="shared" si="4"/>
        <v>-0.01034581126</v>
      </c>
      <c r="R29" s="235">
        <v>44328.0</v>
      </c>
      <c r="S29" s="236">
        <v>123.195</v>
      </c>
      <c r="T29" s="236">
        <v>117.915</v>
      </c>
      <c r="U29" s="237">
        <f t="shared" si="5"/>
        <v>-0.04437150498</v>
      </c>
      <c r="V29" s="238">
        <v>44328.0</v>
      </c>
      <c r="W29" s="239">
        <v>14823.55</v>
      </c>
      <c r="X29" s="239">
        <v>14696.5</v>
      </c>
      <c r="Y29" s="240">
        <f t="shared" si="6"/>
        <v>-0.01038668081</v>
      </c>
      <c r="Z29" s="199"/>
      <c r="AA29" s="199"/>
      <c r="AD29" s="312" t="s">
        <v>733</v>
      </c>
      <c r="AE29" s="313">
        <f>(AE21-AJ29)/AE24</f>
        <v>0.0003150998044</v>
      </c>
      <c r="AF29" s="314">
        <f>AC18-AJ29</f>
        <v>0.0003129345479</v>
      </c>
      <c r="AG29" s="314">
        <f>(AC13-AJ29)/AG13</f>
        <v>0.00105937519</v>
      </c>
      <c r="AH29" s="199"/>
      <c r="AI29" s="316" t="s">
        <v>734</v>
      </c>
      <c r="AJ29" s="317">
        <f>AJ28/252</f>
        <v>0.000275</v>
      </c>
      <c r="AK29" s="199"/>
      <c r="AL29" s="199"/>
      <c r="AM29" s="199"/>
      <c r="AN29" s="199"/>
      <c r="AO29" s="199"/>
      <c r="AP29" s="199"/>
      <c r="AQ29" s="199"/>
      <c r="AR29" s="199"/>
      <c r="AS29" s="199"/>
      <c r="AT29" s="199"/>
      <c r="AU29" s="199"/>
      <c r="AV29" s="199"/>
      <c r="AW29" s="190"/>
      <c r="AX29" s="190"/>
      <c r="AY29" s="190"/>
      <c r="AZ29" s="190"/>
      <c r="BA29" s="190"/>
      <c r="BB29" s="190"/>
      <c r="BC29" s="190"/>
      <c r="BD29" s="190"/>
      <c r="BE29" s="190"/>
      <c r="BF29" s="190"/>
      <c r="BG29" s="190"/>
      <c r="BH29" s="190"/>
    </row>
    <row r="30">
      <c r="A30" s="199"/>
      <c r="B30" s="223">
        <v>44330.0</v>
      </c>
      <c r="C30" s="224">
        <v>151.6</v>
      </c>
      <c r="D30" s="224">
        <v>145.75</v>
      </c>
      <c r="E30" s="225">
        <f t="shared" si="1"/>
        <v>-0.02606080855</v>
      </c>
      <c r="F30" s="226">
        <v>44330.0</v>
      </c>
      <c r="G30" s="227">
        <v>1394.35</v>
      </c>
      <c r="H30" s="227">
        <v>1386.85</v>
      </c>
      <c r="I30" s="228">
        <f t="shared" si="2"/>
        <v>-0.009038942479</v>
      </c>
      <c r="J30" s="229">
        <v>44330.0</v>
      </c>
      <c r="K30" s="230">
        <v>2328.9</v>
      </c>
      <c r="L30" s="230">
        <v>2376.85</v>
      </c>
      <c r="M30" s="231">
        <f t="shared" si="3"/>
        <v>0.0205672084</v>
      </c>
      <c r="N30" s="232">
        <v>44330.0</v>
      </c>
      <c r="O30" s="233">
        <v>1779.589</v>
      </c>
      <c r="P30" s="233">
        <v>1788.127</v>
      </c>
      <c r="Q30" s="234">
        <f t="shared" si="4"/>
        <v>0.01262290914</v>
      </c>
      <c r="R30" s="235">
        <v>44330.0</v>
      </c>
      <c r="S30" s="236">
        <v>118.5</v>
      </c>
      <c r="T30" s="236">
        <v>113.21</v>
      </c>
      <c r="U30" s="237">
        <f t="shared" si="5"/>
        <v>-0.03990162405</v>
      </c>
      <c r="V30" s="238">
        <v>44330.0</v>
      </c>
      <c r="W30" s="239">
        <v>14749.4</v>
      </c>
      <c r="X30" s="239">
        <v>14677.8</v>
      </c>
      <c r="Y30" s="240">
        <f t="shared" si="6"/>
        <v>-0.001272411799</v>
      </c>
      <c r="Z30" s="199"/>
      <c r="AA30" s="199"/>
      <c r="AI30" s="199"/>
      <c r="AJ30" s="199"/>
      <c r="AK30" s="199"/>
      <c r="AL30" s="199"/>
      <c r="AM30" s="199"/>
      <c r="AN30" s="199"/>
      <c r="AO30" s="199"/>
      <c r="AP30" s="199"/>
      <c r="AQ30" s="199"/>
      <c r="AR30" s="199"/>
      <c r="AS30" s="199"/>
      <c r="AT30" s="199"/>
      <c r="AU30" s="199"/>
      <c r="AV30" s="199"/>
      <c r="AW30" s="199"/>
      <c r="AX30" s="199"/>
      <c r="AY30" s="199"/>
      <c r="AZ30" s="199"/>
      <c r="BA30" s="199"/>
      <c r="BB30" s="199"/>
      <c r="BC30" s="199"/>
      <c r="BD30" s="199"/>
      <c r="BE30" s="199"/>
      <c r="BF30" s="199"/>
      <c r="BG30" s="199"/>
      <c r="BH30" s="199"/>
    </row>
    <row r="31">
      <c r="A31" s="199"/>
      <c r="B31" s="223">
        <v>44333.0</v>
      </c>
      <c r="C31" s="224">
        <v>148.7</v>
      </c>
      <c r="D31" s="224">
        <v>146.75</v>
      </c>
      <c r="E31" s="225">
        <f t="shared" si="1"/>
        <v>0.006861063465</v>
      </c>
      <c r="F31" s="226">
        <v>44333.0</v>
      </c>
      <c r="G31" s="227">
        <v>1395.15</v>
      </c>
      <c r="H31" s="227">
        <v>1440.25</v>
      </c>
      <c r="I31" s="228">
        <f t="shared" si="2"/>
        <v>0.03850452464</v>
      </c>
      <c r="J31" s="229">
        <v>44333.0</v>
      </c>
      <c r="K31" s="230">
        <v>2385.0</v>
      </c>
      <c r="L31" s="230">
        <v>2376.25</v>
      </c>
      <c r="M31" s="231">
        <f t="shared" si="3"/>
        <v>-0.0002524349454</v>
      </c>
      <c r="N31" s="232">
        <v>44333.0</v>
      </c>
      <c r="O31" s="233">
        <v>1788.127</v>
      </c>
      <c r="P31" s="233">
        <v>1809.402</v>
      </c>
      <c r="Q31" s="234">
        <f t="shared" si="4"/>
        <v>0.01189792448</v>
      </c>
      <c r="R31" s="235">
        <v>44333.0</v>
      </c>
      <c r="S31" s="236">
        <v>113.8</v>
      </c>
      <c r="T31" s="236">
        <v>115.085</v>
      </c>
      <c r="U31" s="237">
        <f t="shared" si="5"/>
        <v>0.01656214115</v>
      </c>
      <c r="V31" s="238">
        <v>44333.0</v>
      </c>
      <c r="W31" s="239">
        <v>14756.25</v>
      </c>
      <c r="X31" s="239">
        <v>14923.15</v>
      </c>
      <c r="Y31" s="240">
        <f t="shared" si="6"/>
        <v>0.01671572034</v>
      </c>
      <c r="Z31" s="199"/>
      <c r="AA31" s="199"/>
      <c r="AB31" s="198" t="s">
        <v>735</v>
      </c>
      <c r="AC31" s="199"/>
      <c r="AI31" s="199"/>
      <c r="AJ31" s="199"/>
      <c r="AK31" s="199"/>
      <c r="AL31" s="199"/>
      <c r="AM31" s="199"/>
      <c r="AN31" s="199"/>
      <c r="AO31" s="199"/>
      <c r="AP31" s="199"/>
      <c r="AQ31" s="199"/>
      <c r="AR31" s="199"/>
      <c r="AS31" s="199"/>
      <c r="AT31" s="199"/>
      <c r="AU31" s="199"/>
      <c r="AV31" s="199"/>
      <c r="AW31" s="199"/>
      <c r="AX31" s="199"/>
      <c r="AY31" s="199"/>
      <c r="AZ31" s="199"/>
      <c r="BA31" s="199"/>
      <c r="BB31" s="199"/>
      <c r="BC31" s="199"/>
      <c r="BD31" s="199"/>
      <c r="BE31" s="199"/>
      <c r="BF31" s="199"/>
      <c r="BG31" s="199"/>
      <c r="BH31" s="199"/>
    </row>
    <row r="32">
      <c r="A32" s="199"/>
      <c r="B32" s="223">
        <v>44334.0</v>
      </c>
      <c r="C32" s="224">
        <v>147.95</v>
      </c>
      <c r="D32" s="224">
        <v>143.6</v>
      </c>
      <c r="E32" s="225">
        <f t="shared" si="1"/>
        <v>-0.02146507666</v>
      </c>
      <c r="F32" s="226">
        <v>44334.0</v>
      </c>
      <c r="G32" s="227">
        <v>1458.95</v>
      </c>
      <c r="H32" s="227">
        <v>1476.7</v>
      </c>
      <c r="I32" s="228">
        <f t="shared" si="2"/>
        <v>0.02530810623</v>
      </c>
      <c r="J32" s="229">
        <v>44334.0</v>
      </c>
      <c r="K32" s="230">
        <v>2402.1</v>
      </c>
      <c r="L32" s="230">
        <v>2374.25</v>
      </c>
      <c r="M32" s="231">
        <f t="shared" si="3"/>
        <v>-0.000841662283</v>
      </c>
      <c r="N32" s="232">
        <v>44334.0</v>
      </c>
      <c r="O32" s="233">
        <v>1828.462</v>
      </c>
      <c r="P32" s="233">
        <v>1834.877</v>
      </c>
      <c r="Q32" s="234">
        <f t="shared" si="4"/>
        <v>0.01407923723</v>
      </c>
      <c r="R32" s="235">
        <v>44334.0</v>
      </c>
      <c r="S32" s="236">
        <v>117.5</v>
      </c>
      <c r="T32" s="236">
        <v>118.0</v>
      </c>
      <c r="U32" s="237">
        <f t="shared" si="5"/>
        <v>0.02532910457</v>
      </c>
      <c r="V32" s="238">
        <v>44334.0</v>
      </c>
      <c r="W32" s="239">
        <v>15067.2</v>
      </c>
      <c r="X32" s="239">
        <v>15108.1</v>
      </c>
      <c r="Y32" s="240">
        <f t="shared" si="6"/>
        <v>0.01239349601</v>
      </c>
      <c r="Z32" s="199"/>
      <c r="AA32" s="199"/>
      <c r="AB32" s="199"/>
      <c r="AC32" s="199"/>
      <c r="AF32" s="199"/>
      <c r="AG32" s="199"/>
      <c r="AH32" s="199"/>
      <c r="AI32" s="199"/>
      <c r="AJ32" s="199"/>
      <c r="AK32" s="199"/>
      <c r="AL32" s="199"/>
      <c r="AM32" s="199"/>
      <c r="AN32" s="199"/>
      <c r="AO32" s="199"/>
      <c r="AP32" s="199"/>
      <c r="AQ32" s="199"/>
      <c r="AR32" s="199"/>
      <c r="AS32" s="199"/>
      <c r="AT32" s="199"/>
      <c r="AU32" s="199"/>
      <c r="AV32" s="190"/>
      <c r="AW32" s="190"/>
      <c r="AX32" s="190"/>
      <c r="AY32" s="190"/>
      <c r="AZ32" s="190"/>
      <c r="BA32" s="190"/>
      <c r="BB32" s="190"/>
      <c r="BC32" s="190"/>
      <c r="BD32" s="190"/>
      <c r="BE32" s="190"/>
      <c r="BF32" s="190"/>
      <c r="BG32" s="190"/>
      <c r="BH32" s="190"/>
    </row>
    <row r="33">
      <c r="A33" s="199"/>
      <c r="B33" s="223">
        <v>44335.0</v>
      </c>
      <c r="C33" s="224">
        <v>144.25</v>
      </c>
      <c r="D33" s="224">
        <v>144.15</v>
      </c>
      <c r="E33" s="225">
        <f t="shared" si="1"/>
        <v>0.003830083565</v>
      </c>
      <c r="F33" s="226">
        <v>44335.0</v>
      </c>
      <c r="G33" s="227">
        <v>1470.2</v>
      </c>
      <c r="H33" s="227">
        <v>1458.2</v>
      </c>
      <c r="I33" s="228">
        <f t="shared" si="2"/>
        <v>-0.01252793391</v>
      </c>
      <c r="J33" s="229">
        <v>44335.0</v>
      </c>
      <c r="K33" s="230">
        <v>2360.0</v>
      </c>
      <c r="L33" s="230">
        <v>2359.75</v>
      </c>
      <c r="M33" s="231">
        <f t="shared" si="3"/>
        <v>-0.006107191745</v>
      </c>
      <c r="N33" s="232">
        <v>44335.0</v>
      </c>
      <c r="O33" s="233">
        <v>1827.539</v>
      </c>
      <c r="P33" s="233">
        <v>1843.276</v>
      </c>
      <c r="Q33" s="234">
        <f t="shared" si="4"/>
        <v>0.004577418541</v>
      </c>
      <c r="R33" s="235">
        <v>44335.0</v>
      </c>
      <c r="S33" s="236">
        <v>117.3</v>
      </c>
      <c r="T33" s="236">
        <v>116.425</v>
      </c>
      <c r="U33" s="237">
        <f t="shared" si="5"/>
        <v>-0.01334745763</v>
      </c>
      <c r="V33" s="238">
        <v>44335.0</v>
      </c>
      <c r="W33" s="239">
        <v>15058.6</v>
      </c>
      <c r="X33" s="239">
        <v>15030.15</v>
      </c>
      <c r="Y33" s="240">
        <f t="shared" si="6"/>
        <v>-0.005159483985</v>
      </c>
      <c r="Z33" s="199"/>
      <c r="AA33" s="199"/>
      <c r="AB33" s="318" t="s">
        <v>736</v>
      </c>
      <c r="AC33" s="21"/>
      <c r="AD33" s="21"/>
      <c r="AE33" s="21"/>
      <c r="AF33" s="21"/>
      <c r="AG33" s="21"/>
      <c r="AH33" s="11"/>
      <c r="AK33" s="199"/>
      <c r="AL33" s="199"/>
      <c r="AM33" s="199"/>
      <c r="AN33" s="199"/>
      <c r="AO33" s="199"/>
      <c r="AP33" s="199"/>
      <c r="AQ33" s="199"/>
      <c r="AR33" s="199"/>
      <c r="AS33" s="199"/>
      <c r="AT33" s="199"/>
      <c r="AU33" s="199"/>
      <c r="AV33" s="199"/>
      <c r="AW33" s="199"/>
      <c r="AX33" s="199"/>
      <c r="AY33" s="199"/>
      <c r="AZ33" s="199"/>
      <c r="BA33" s="199"/>
      <c r="BB33" s="199"/>
      <c r="BC33" s="199"/>
      <c r="BD33" s="199"/>
      <c r="BE33" s="199"/>
      <c r="BF33" s="199"/>
      <c r="BG33" s="199"/>
      <c r="BH33" s="199"/>
    </row>
    <row r="34">
      <c r="A34" s="199"/>
      <c r="B34" s="223">
        <v>44336.0</v>
      </c>
      <c r="C34" s="224">
        <v>146.6</v>
      </c>
      <c r="D34" s="224">
        <v>140.9</v>
      </c>
      <c r="E34" s="225">
        <f t="shared" si="1"/>
        <v>-0.02254595907</v>
      </c>
      <c r="F34" s="226">
        <v>44336.0</v>
      </c>
      <c r="G34" s="227">
        <v>1458.35</v>
      </c>
      <c r="H34" s="227">
        <v>1432.8</v>
      </c>
      <c r="I34" s="228">
        <f t="shared" si="2"/>
        <v>-0.01741873543</v>
      </c>
      <c r="J34" s="229">
        <v>44336.0</v>
      </c>
      <c r="K34" s="230">
        <v>2360.0</v>
      </c>
      <c r="L34" s="230">
        <v>2344.15</v>
      </c>
      <c r="M34" s="231">
        <f t="shared" si="3"/>
        <v>-0.006610869796</v>
      </c>
      <c r="N34" s="232">
        <v>44336.0</v>
      </c>
      <c r="O34" s="233">
        <v>1844.061</v>
      </c>
      <c r="P34" s="233">
        <v>1832.524</v>
      </c>
      <c r="Q34" s="234">
        <f t="shared" si="4"/>
        <v>-0.00583309282</v>
      </c>
      <c r="R34" s="235">
        <v>44336.0</v>
      </c>
      <c r="S34" s="236">
        <v>113.11</v>
      </c>
      <c r="T34" s="236">
        <v>110.505</v>
      </c>
      <c r="U34" s="237">
        <f t="shared" si="5"/>
        <v>-0.05084818553</v>
      </c>
      <c r="V34" s="238">
        <v>44336.0</v>
      </c>
      <c r="W34" s="239">
        <v>15042.6</v>
      </c>
      <c r="X34" s="239">
        <v>14906.05</v>
      </c>
      <c r="Y34" s="240">
        <f t="shared" si="6"/>
        <v>-0.008256737291</v>
      </c>
      <c r="Z34" s="199"/>
      <c r="AA34" s="199"/>
      <c r="AC34" s="300" t="s">
        <v>737</v>
      </c>
      <c r="AD34" s="300" t="s">
        <v>705</v>
      </c>
      <c r="AE34" s="300" t="s">
        <v>708</v>
      </c>
      <c r="AF34" s="300" t="s">
        <v>709</v>
      </c>
      <c r="AG34" s="319" t="s">
        <v>507</v>
      </c>
      <c r="AM34" s="199"/>
      <c r="AN34" s="199"/>
      <c r="AO34" s="199"/>
      <c r="AP34" s="199"/>
      <c r="AQ34" s="199"/>
      <c r="AR34" s="199"/>
      <c r="AS34" s="199"/>
      <c r="AT34" s="199"/>
      <c r="AU34" s="199"/>
      <c r="AV34" s="199"/>
      <c r="AW34" s="199"/>
      <c r="AX34" s="199"/>
      <c r="AY34" s="199"/>
      <c r="AZ34" s="199"/>
      <c r="BA34" s="199"/>
      <c r="BB34" s="199"/>
      <c r="BC34" s="199"/>
      <c r="BD34" s="199"/>
      <c r="BE34" s="199"/>
      <c r="BF34" s="199"/>
      <c r="BG34" s="199"/>
      <c r="BH34" s="199"/>
    </row>
    <row r="35">
      <c r="A35" s="199"/>
      <c r="B35" s="223">
        <v>44337.0</v>
      </c>
      <c r="C35" s="224">
        <v>141.0</v>
      </c>
      <c r="D35" s="224">
        <v>140.55</v>
      </c>
      <c r="E35" s="225">
        <f t="shared" si="1"/>
        <v>-0.002484031228</v>
      </c>
      <c r="F35" s="226">
        <v>44337.0</v>
      </c>
      <c r="G35" s="227">
        <v>1443.0</v>
      </c>
      <c r="H35" s="227">
        <v>1497.3</v>
      </c>
      <c r="I35" s="228">
        <f t="shared" si="2"/>
        <v>0.04501675042</v>
      </c>
      <c r="J35" s="229">
        <v>44337.0</v>
      </c>
      <c r="K35" s="230">
        <v>2340.0</v>
      </c>
      <c r="L35" s="230">
        <v>2362.25</v>
      </c>
      <c r="M35" s="231">
        <f t="shared" si="3"/>
        <v>0.00772134889</v>
      </c>
      <c r="N35" s="232">
        <v>44337.0</v>
      </c>
      <c r="O35" s="233">
        <v>1838.615</v>
      </c>
      <c r="P35" s="233">
        <v>1848.353</v>
      </c>
      <c r="Q35" s="234">
        <f t="shared" si="4"/>
        <v>0.008637813202</v>
      </c>
      <c r="R35" s="235">
        <v>44337.0</v>
      </c>
      <c r="S35" s="236">
        <v>111.4</v>
      </c>
      <c r="T35" s="236">
        <v>111.31</v>
      </c>
      <c r="U35" s="237">
        <f t="shared" si="5"/>
        <v>0.007284738247</v>
      </c>
      <c r="V35" s="238">
        <v>44337.0</v>
      </c>
      <c r="W35" s="239">
        <v>14987.8</v>
      </c>
      <c r="X35" s="239">
        <v>15175.3</v>
      </c>
      <c r="Y35" s="240">
        <f t="shared" si="6"/>
        <v>0.01806313544</v>
      </c>
      <c r="Z35" s="199"/>
      <c r="AA35" s="199"/>
      <c r="AC35" s="319" t="s">
        <v>690</v>
      </c>
      <c r="AD35" s="320">
        <v>0.0012656677908434218</v>
      </c>
      <c r="AE35" s="320">
        <v>0.029362422120390152</v>
      </c>
      <c r="AF35" s="320">
        <v>0.9351434692200766</v>
      </c>
      <c r="AG35" s="320">
        <f t="shared" ref="AG35:AG36" si="13">AE35/AD35</f>
        <v>23.1991541</v>
      </c>
      <c r="AM35" s="199"/>
      <c r="AN35" s="199"/>
      <c r="AO35" s="199"/>
      <c r="AP35" s="199"/>
      <c r="AQ35" s="199"/>
      <c r="AR35" s="199"/>
      <c r="AS35" s="199"/>
      <c r="AT35" s="199"/>
      <c r="AU35" s="199"/>
      <c r="AV35" s="199"/>
      <c r="AW35" s="199"/>
      <c r="AX35" s="199"/>
      <c r="AY35" s="199"/>
      <c r="AZ35" s="199"/>
      <c r="BA35" s="199"/>
      <c r="BB35" s="199"/>
      <c r="BC35" s="199"/>
      <c r="BD35" s="199"/>
      <c r="BE35" s="199"/>
      <c r="BF35" s="199"/>
      <c r="BG35" s="199"/>
      <c r="BH35" s="199"/>
    </row>
    <row r="36">
      <c r="A36" s="199"/>
      <c r="B36" s="223">
        <v>44340.0</v>
      </c>
      <c r="C36" s="224">
        <v>141.0</v>
      </c>
      <c r="D36" s="224">
        <v>141.45</v>
      </c>
      <c r="E36" s="225">
        <f t="shared" si="1"/>
        <v>0.006403415155</v>
      </c>
      <c r="F36" s="226">
        <v>44340.0</v>
      </c>
      <c r="G36" s="227">
        <v>1503.25</v>
      </c>
      <c r="H36" s="227">
        <v>1509.95</v>
      </c>
      <c r="I36" s="228">
        <f t="shared" si="2"/>
        <v>0.008448540707</v>
      </c>
      <c r="J36" s="229">
        <v>44340.0</v>
      </c>
      <c r="K36" s="230">
        <v>2355.0</v>
      </c>
      <c r="L36" s="230">
        <v>2336.55</v>
      </c>
      <c r="M36" s="231">
        <f t="shared" si="3"/>
        <v>-0.01087945814</v>
      </c>
      <c r="N36" s="232">
        <v>44340.0</v>
      </c>
      <c r="O36" s="233">
        <v>1853.383</v>
      </c>
      <c r="P36" s="233">
        <v>1832.754</v>
      </c>
      <c r="Q36" s="234">
        <f t="shared" si="4"/>
        <v>-0.008439405243</v>
      </c>
      <c r="R36" s="235">
        <v>44340.0</v>
      </c>
      <c r="S36" s="236">
        <v>110.8</v>
      </c>
      <c r="T36" s="236">
        <v>109.2</v>
      </c>
      <c r="U36" s="237">
        <f t="shared" si="5"/>
        <v>-0.01895606864</v>
      </c>
      <c r="V36" s="238">
        <v>44340.0</v>
      </c>
      <c r="W36" s="239">
        <v>15211.35</v>
      </c>
      <c r="X36" s="239">
        <v>15197.7</v>
      </c>
      <c r="Y36" s="240">
        <f t="shared" si="6"/>
        <v>0.001476082845</v>
      </c>
      <c r="Z36" s="199"/>
      <c r="AA36" s="199"/>
      <c r="AC36" s="319" t="s">
        <v>738</v>
      </c>
      <c r="AD36" s="301">
        <v>5.656946386834449E-4</v>
      </c>
      <c r="AE36" s="320">
        <v>0.012055286338662015</v>
      </c>
      <c r="AF36" s="320">
        <v>0.9225478234632764</v>
      </c>
      <c r="AG36" s="320">
        <f t="shared" si="13"/>
        <v>21.3105897</v>
      </c>
      <c r="AM36" s="199"/>
      <c r="AN36" s="199"/>
      <c r="AO36" s="199"/>
      <c r="AP36" s="199"/>
      <c r="AQ36" s="199"/>
      <c r="AR36" s="199"/>
      <c r="AS36" s="199"/>
      <c r="AT36" s="199"/>
      <c r="AU36" s="199"/>
      <c r="AV36" s="199"/>
      <c r="AW36" s="199"/>
      <c r="AX36" s="199"/>
      <c r="AY36" s="199"/>
      <c r="AZ36" s="199"/>
      <c r="BA36" s="199"/>
      <c r="BB36" s="199"/>
      <c r="BC36" s="199"/>
      <c r="BD36" s="199"/>
      <c r="BE36" s="199"/>
      <c r="BF36" s="199"/>
      <c r="BG36" s="199"/>
      <c r="BH36" s="199"/>
    </row>
    <row r="37">
      <c r="A37" s="199"/>
      <c r="B37" s="223">
        <v>44341.0</v>
      </c>
      <c r="C37" s="224">
        <v>141.45</v>
      </c>
      <c r="D37" s="224">
        <v>145.4</v>
      </c>
      <c r="E37" s="225">
        <f t="shared" si="1"/>
        <v>0.02792506186</v>
      </c>
      <c r="F37" s="226">
        <v>44341.0</v>
      </c>
      <c r="G37" s="227">
        <v>1510.5</v>
      </c>
      <c r="H37" s="227">
        <v>1478.95</v>
      </c>
      <c r="I37" s="228">
        <f t="shared" si="2"/>
        <v>-0.02053048114</v>
      </c>
      <c r="J37" s="229">
        <v>44341.0</v>
      </c>
      <c r="K37" s="230">
        <v>2355.0</v>
      </c>
      <c r="L37" s="230">
        <v>2344.05</v>
      </c>
      <c r="M37" s="231">
        <f t="shared" si="3"/>
        <v>0.003209860692</v>
      </c>
      <c r="N37" s="232">
        <v>44341.0</v>
      </c>
      <c r="O37" s="233">
        <v>1842.677</v>
      </c>
      <c r="P37" s="233">
        <v>1811.987</v>
      </c>
      <c r="Q37" s="234">
        <f t="shared" si="4"/>
        <v>-0.01133103515</v>
      </c>
      <c r="R37" s="235">
        <v>44341.0</v>
      </c>
      <c r="S37" s="236">
        <v>110.195</v>
      </c>
      <c r="T37" s="236">
        <v>110.52</v>
      </c>
      <c r="U37" s="237">
        <f t="shared" si="5"/>
        <v>0.01208791209</v>
      </c>
      <c r="V37" s="238">
        <v>44341.0</v>
      </c>
      <c r="W37" s="239">
        <v>15291.75</v>
      </c>
      <c r="X37" s="239">
        <v>15208.45</v>
      </c>
      <c r="Y37" s="240">
        <f t="shared" si="6"/>
        <v>0.0007073438744</v>
      </c>
      <c r="Z37" s="199"/>
      <c r="AA37" s="199"/>
      <c r="AM37" s="199"/>
      <c r="AN37" s="199"/>
      <c r="AO37" s="199"/>
      <c r="AP37" s="199"/>
      <c r="AQ37" s="199"/>
      <c r="AR37" s="199"/>
      <c r="AS37" s="199"/>
      <c r="AT37" s="199"/>
      <c r="AU37" s="199"/>
      <c r="AV37" s="199"/>
      <c r="AW37" s="199"/>
      <c r="AX37" s="199"/>
      <c r="AY37" s="199"/>
      <c r="AZ37" s="199"/>
      <c r="BA37" s="199"/>
      <c r="BB37" s="199"/>
      <c r="BC37" s="199"/>
      <c r="BD37" s="199"/>
      <c r="BE37" s="199"/>
      <c r="BF37" s="199"/>
      <c r="BG37" s="199"/>
      <c r="BH37" s="199"/>
    </row>
    <row r="38">
      <c r="A38" s="199"/>
      <c r="B38" s="223">
        <v>44342.0</v>
      </c>
      <c r="C38" s="224">
        <v>146.0</v>
      </c>
      <c r="D38" s="224">
        <v>140.6</v>
      </c>
      <c r="E38" s="225">
        <f t="shared" si="1"/>
        <v>-0.03301237964</v>
      </c>
      <c r="F38" s="226">
        <v>44342.0</v>
      </c>
      <c r="G38" s="227">
        <v>1480.0</v>
      </c>
      <c r="H38" s="227">
        <v>1477.05</v>
      </c>
      <c r="I38" s="228">
        <f t="shared" si="2"/>
        <v>-0.001284695223</v>
      </c>
      <c r="J38" s="229">
        <v>44342.0</v>
      </c>
      <c r="K38" s="230">
        <v>2355.75</v>
      </c>
      <c r="L38" s="230">
        <v>2354.0</v>
      </c>
      <c r="M38" s="231">
        <f t="shared" si="3"/>
        <v>0.00424479</v>
      </c>
      <c r="N38" s="232">
        <v>44342.0</v>
      </c>
      <c r="O38" s="233">
        <v>1822.924</v>
      </c>
      <c r="P38" s="233">
        <v>1818.355</v>
      </c>
      <c r="Q38" s="234">
        <f t="shared" si="4"/>
        <v>0.003514373999</v>
      </c>
      <c r="R38" s="235">
        <v>44342.0</v>
      </c>
      <c r="S38" s="236">
        <v>109.05</v>
      </c>
      <c r="T38" s="236">
        <v>108.215</v>
      </c>
      <c r="U38" s="237">
        <f t="shared" si="5"/>
        <v>-0.02085595367</v>
      </c>
      <c r="V38" s="238">
        <v>44342.0</v>
      </c>
      <c r="W38" s="239">
        <v>15257.05</v>
      </c>
      <c r="X38" s="239">
        <v>15301.45</v>
      </c>
      <c r="Y38" s="240">
        <f t="shared" si="6"/>
        <v>0.006115021583</v>
      </c>
      <c r="Z38" s="199"/>
      <c r="AA38" s="199"/>
      <c r="AM38" s="199"/>
      <c r="AN38" s="199"/>
      <c r="AO38" s="199"/>
      <c r="AP38" s="199"/>
      <c r="AQ38" s="199"/>
      <c r="AR38" s="199"/>
      <c r="AS38" s="199"/>
      <c r="AT38" s="199"/>
      <c r="AU38" s="199"/>
      <c r="AV38" s="199"/>
      <c r="AW38" s="199"/>
      <c r="AX38" s="199"/>
      <c r="AY38" s="199"/>
      <c r="AZ38" s="199"/>
      <c r="BA38" s="199"/>
      <c r="BB38" s="199"/>
      <c r="BC38" s="199"/>
      <c r="BD38" s="199"/>
      <c r="BE38" s="199"/>
      <c r="BF38" s="199"/>
      <c r="BG38" s="199"/>
      <c r="BH38" s="199"/>
    </row>
    <row r="39">
      <c r="A39" s="199"/>
      <c r="B39" s="223">
        <v>44343.0</v>
      </c>
      <c r="C39" s="224">
        <v>141.7</v>
      </c>
      <c r="D39" s="224">
        <v>141.15</v>
      </c>
      <c r="E39" s="225">
        <f t="shared" si="1"/>
        <v>0.003911806543</v>
      </c>
      <c r="F39" s="226">
        <v>44343.0</v>
      </c>
      <c r="G39" s="227">
        <v>1473.1</v>
      </c>
      <c r="H39" s="227">
        <v>1482.65</v>
      </c>
      <c r="I39" s="228">
        <f t="shared" si="2"/>
        <v>0.003791340848</v>
      </c>
      <c r="J39" s="229">
        <v>44343.0</v>
      </c>
      <c r="K39" s="230">
        <v>2353.0</v>
      </c>
      <c r="L39" s="230">
        <v>2326.4</v>
      </c>
      <c r="M39" s="231">
        <f t="shared" si="3"/>
        <v>-0.01172472387</v>
      </c>
      <c r="N39" s="232">
        <v>44343.0</v>
      </c>
      <c r="O39" s="233">
        <v>1818.586</v>
      </c>
      <c r="P39" s="233">
        <v>1823.94</v>
      </c>
      <c r="Q39" s="234">
        <f t="shared" si="4"/>
        <v>0.003071457444</v>
      </c>
      <c r="R39" s="235">
        <v>44343.0</v>
      </c>
      <c r="S39" s="236">
        <v>108.215</v>
      </c>
      <c r="T39" s="236">
        <v>109.665</v>
      </c>
      <c r="U39" s="237">
        <f t="shared" si="5"/>
        <v>0.01339925149</v>
      </c>
      <c r="V39" s="238">
        <v>44343.0</v>
      </c>
      <c r="W39" s="239">
        <v>15323.95</v>
      </c>
      <c r="X39" s="239">
        <v>15337.85</v>
      </c>
      <c r="Y39" s="240">
        <f t="shared" si="6"/>
        <v>0.00237885952</v>
      </c>
      <c r="Z39" s="199"/>
      <c r="AA39" s="199"/>
      <c r="AM39" s="199"/>
      <c r="AN39" s="199"/>
      <c r="AO39" s="199"/>
      <c r="AP39" s="199"/>
      <c r="AQ39" s="199"/>
      <c r="AR39" s="199"/>
      <c r="AS39" s="199"/>
      <c r="AT39" s="199"/>
      <c r="AU39" s="199"/>
      <c r="AV39" s="199"/>
      <c r="AW39" s="199"/>
      <c r="AX39" s="199"/>
      <c r="AY39" s="199"/>
      <c r="AZ39" s="199"/>
      <c r="BA39" s="199"/>
      <c r="BB39" s="199"/>
      <c r="BC39" s="199"/>
      <c r="BD39" s="199"/>
      <c r="BE39" s="199"/>
      <c r="BF39" s="199"/>
      <c r="BG39" s="199"/>
      <c r="BH39" s="199"/>
    </row>
    <row r="40">
      <c r="A40" s="199"/>
      <c r="B40" s="223">
        <v>44344.0</v>
      </c>
      <c r="C40" s="224">
        <v>142.2</v>
      </c>
      <c r="D40" s="224">
        <v>137.9</v>
      </c>
      <c r="E40" s="225">
        <f t="shared" si="1"/>
        <v>-0.02302515055</v>
      </c>
      <c r="F40" s="226">
        <v>44344.0</v>
      </c>
      <c r="G40" s="227">
        <v>1490.9</v>
      </c>
      <c r="H40" s="227">
        <v>1503.45</v>
      </c>
      <c r="I40" s="228">
        <f t="shared" si="2"/>
        <v>0.01402893468</v>
      </c>
      <c r="J40" s="229">
        <v>44344.0</v>
      </c>
      <c r="K40" s="230">
        <v>2333.35</v>
      </c>
      <c r="L40" s="230">
        <v>2321.7</v>
      </c>
      <c r="M40" s="231">
        <f t="shared" si="3"/>
        <v>-0.002020288858</v>
      </c>
      <c r="N40" s="232">
        <v>44344.0</v>
      </c>
      <c r="O40" s="233">
        <v>1836.769</v>
      </c>
      <c r="P40" s="233">
        <v>1933.5</v>
      </c>
      <c r="Q40" s="234">
        <f t="shared" si="4"/>
        <v>0.06006776539</v>
      </c>
      <c r="R40" s="235">
        <v>44344.0</v>
      </c>
      <c r="S40" s="236">
        <v>113.1</v>
      </c>
      <c r="T40" s="236">
        <v>110.35</v>
      </c>
      <c r="U40" s="237">
        <f t="shared" si="5"/>
        <v>0.006246295536</v>
      </c>
      <c r="V40" s="238">
        <v>44344.0</v>
      </c>
      <c r="W40" s="239">
        <v>15421.2</v>
      </c>
      <c r="X40" s="239">
        <v>15435.65</v>
      </c>
      <c r="Y40" s="240">
        <f t="shared" si="6"/>
        <v>0.006376382609</v>
      </c>
      <c r="Z40" s="199"/>
      <c r="AA40" s="199"/>
      <c r="AC40" s="321" t="s">
        <v>739</v>
      </c>
      <c r="AD40" s="322"/>
      <c r="AE40" s="322"/>
      <c r="AF40" s="307"/>
      <c r="AG40" s="323"/>
      <c r="AM40" s="199"/>
      <c r="AN40" s="199"/>
      <c r="AO40" s="199"/>
      <c r="AP40" s="199"/>
      <c r="AQ40" s="199"/>
      <c r="AR40" s="199"/>
      <c r="AS40" s="199"/>
      <c r="AT40" s="199"/>
      <c r="AU40" s="199"/>
      <c r="AV40" s="199"/>
      <c r="AW40" s="199"/>
      <c r="AX40" s="199"/>
      <c r="AY40" s="199"/>
      <c r="AZ40" s="199"/>
      <c r="BA40" s="199"/>
      <c r="BB40" s="199"/>
      <c r="BC40" s="199"/>
      <c r="BD40" s="199"/>
      <c r="BE40" s="199"/>
      <c r="BF40" s="199"/>
      <c r="BG40" s="199"/>
      <c r="BH40" s="199"/>
    </row>
    <row r="41">
      <c r="A41" s="199"/>
      <c r="B41" s="223">
        <v>44347.0</v>
      </c>
      <c r="C41" s="224">
        <v>138.05</v>
      </c>
      <c r="D41" s="224">
        <v>135.1</v>
      </c>
      <c r="E41" s="225">
        <f t="shared" si="1"/>
        <v>-0.02030456853</v>
      </c>
      <c r="F41" s="226">
        <v>44347.0</v>
      </c>
      <c r="G41" s="227">
        <v>1500.0</v>
      </c>
      <c r="H41" s="227">
        <v>1515.85</v>
      </c>
      <c r="I41" s="228">
        <f t="shared" si="2"/>
        <v>0.008247696964</v>
      </c>
      <c r="J41" s="229">
        <v>44347.0</v>
      </c>
      <c r="K41" s="230">
        <v>2325.0</v>
      </c>
      <c r="L41" s="230">
        <v>2340.05</v>
      </c>
      <c r="M41" s="231">
        <f t="shared" si="3"/>
        <v>0.007903691261</v>
      </c>
      <c r="N41" s="232">
        <v>44347.0</v>
      </c>
      <c r="O41" s="233">
        <v>1940.145</v>
      </c>
      <c r="P41" s="233">
        <v>1993.956</v>
      </c>
      <c r="Q41" s="234">
        <f t="shared" si="4"/>
        <v>0.03126764934</v>
      </c>
      <c r="R41" s="235">
        <v>44347.0</v>
      </c>
      <c r="S41" s="236">
        <v>111.2</v>
      </c>
      <c r="T41" s="236">
        <v>112.565</v>
      </c>
      <c r="U41" s="237">
        <f t="shared" si="5"/>
        <v>0.0200724966</v>
      </c>
      <c r="V41" s="238">
        <v>44347.0</v>
      </c>
      <c r="W41" s="239">
        <v>15437.75</v>
      </c>
      <c r="X41" s="239">
        <v>15582.8</v>
      </c>
      <c r="Y41" s="240">
        <f t="shared" si="6"/>
        <v>0.009533126237</v>
      </c>
      <c r="Z41" s="199"/>
      <c r="AA41" s="199"/>
      <c r="AC41" s="324"/>
      <c r="AF41" s="325"/>
      <c r="AG41" s="323"/>
      <c r="AM41" s="199"/>
      <c r="AN41" s="199"/>
      <c r="AO41" s="199"/>
      <c r="AP41" s="199"/>
      <c r="AQ41" s="199"/>
      <c r="AR41" s="199"/>
      <c r="AS41" s="199"/>
      <c r="AT41" s="199"/>
      <c r="AU41" s="199"/>
      <c r="AV41" s="199"/>
      <c r="AW41" s="199"/>
      <c r="AX41" s="199"/>
      <c r="AY41" s="199"/>
      <c r="AZ41" s="199"/>
      <c r="BA41" s="199"/>
      <c r="BB41" s="199"/>
      <c r="BC41" s="199"/>
      <c r="BD41" s="199"/>
      <c r="BE41" s="199"/>
      <c r="BF41" s="199"/>
      <c r="BG41" s="199"/>
      <c r="BH41" s="199"/>
    </row>
    <row r="42">
      <c r="A42" s="199"/>
      <c r="B42" s="223">
        <v>44348.0</v>
      </c>
      <c r="C42" s="224">
        <v>137.5</v>
      </c>
      <c r="D42" s="224">
        <v>139.6</v>
      </c>
      <c r="E42" s="225">
        <f t="shared" si="1"/>
        <v>0.03330866025</v>
      </c>
      <c r="F42" s="226">
        <v>44348.0</v>
      </c>
      <c r="G42" s="227">
        <v>1520.3</v>
      </c>
      <c r="H42" s="227">
        <v>1511.7</v>
      </c>
      <c r="I42" s="228">
        <f t="shared" si="2"/>
        <v>-0.002737737903</v>
      </c>
      <c r="J42" s="229">
        <v>44348.0</v>
      </c>
      <c r="K42" s="230">
        <v>2347.0</v>
      </c>
      <c r="L42" s="230">
        <v>2358.3</v>
      </c>
      <c r="M42" s="231">
        <f t="shared" si="3"/>
        <v>0.007798978654</v>
      </c>
      <c r="N42" s="232">
        <v>44348.0</v>
      </c>
      <c r="O42" s="233">
        <v>1999.217</v>
      </c>
      <c r="P42" s="233">
        <v>2001.894</v>
      </c>
      <c r="Q42" s="234">
        <f t="shared" si="4"/>
        <v>0.003981030675</v>
      </c>
      <c r="R42" s="235">
        <v>44348.0</v>
      </c>
      <c r="S42" s="236">
        <v>112.0</v>
      </c>
      <c r="T42" s="236">
        <v>110.09</v>
      </c>
      <c r="U42" s="237">
        <f t="shared" si="5"/>
        <v>-0.02198729623</v>
      </c>
      <c r="V42" s="238">
        <v>44348.0</v>
      </c>
      <c r="W42" s="239">
        <v>15629.65</v>
      </c>
      <c r="X42" s="239">
        <v>15574.85</v>
      </c>
      <c r="Y42" s="240">
        <f t="shared" si="6"/>
        <v>-0.0005101778884</v>
      </c>
      <c r="Z42" s="199"/>
      <c r="AA42" s="199"/>
      <c r="AC42" s="324"/>
      <c r="AF42" s="325"/>
      <c r="AG42" s="323"/>
      <c r="AM42" s="199"/>
      <c r="AN42" s="199"/>
      <c r="AO42" s="199"/>
      <c r="AP42" s="199"/>
      <c r="AQ42" s="199"/>
      <c r="AR42" s="199"/>
      <c r="AS42" s="199"/>
      <c r="AT42" s="199"/>
      <c r="AU42" s="199"/>
      <c r="AV42" s="199"/>
      <c r="AW42" s="199"/>
      <c r="AX42" s="199"/>
      <c r="AY42" s="199"/>
      <c r="AZ42" s="199"/>
      <c r="BA42" s="199"/>
      <c r="BB42" s="199"/>
      <c r="BC42" s="199"/>
      <c r="BD42" s="199"/>
      <c r="BE42" s="199"/>
      <c r="BF42" s="199"/>
      <c r="BG42" s="199"/>
      <c r="BH42" s="199"/>
    </row>
    <row r="43">
      <c r="A43" s="199"/>
      <c r="B43" s="223">
        <v>44349.0</v>
      </c>
      <c r="C43" s="224">
        <v>140.4</v>
      </c>
      <c r="D43" s="224">
        <v>140.4</v>
      </c>
      <c r="E43" s="225">
        <f t="shared" si="1"/>
        <v>0.005730659026</v>
      </c>
      <c r="F43" s="226">
        <v>44349.0</v>
      </c>
      <c r="G43" s="227">
        <v>1510.0</v>
      </c>
      <c r="H43" s="227">
        <v>1504.0</v>
      </c>
      <c r="I43" s="228">
        <f t="shared" si="2"/>
        <v>-0.005093603228</v>
      </c>
      <c r="J43" s="229">
        <v>44349.0</v>
      </c>
      <c r="K43" s="230">
        <v>2356.0</v>
      </c>
      <c r="L43" s="230">
        <v>2358.8</v>
      </c>
      <c r="M43" s="231">
        <f t="shared" si="3"/>
        <v>0.000212017131</v>
      </c>
      <c r="N43" s="232">
        <v>44349.0</v>
      </c>
      <c r="O43" s="233">
        <v>1990.91</v>
      </c>
      <c r="P43" s="233">
        <v>2031.753</v>
      </c>
      <c r="Q43" s="234">
        <f t="shared" si="4"/>
        <v>0.01491537514</v>
      </c>
      <c r="R43" s="235">
        <v>44349.0</v>
      </c>
      <c r="S43" s="236">
        <v>110.5</v>
      </c>
      <c r="T43" s="236">
        <v>112.405</v>
      </c>
      <c r="U43" s="237">
        <f t="shared" si="5"/>
        <v>0.02102824961</v>
      </c>
      <c r="V43" s="238">
        <v>44349.0</v>
      </c>
      <c r="W43" s="239">
        <v>15520.35</v>
      </c>
      <c r="X43" s="239">
        <v>15576.2</v>
      </c>
      <c r="Y43" s="240">
        <f t="shared" si="6"/>
        <v>0.00008667820236</v>
      </c>
      <c r="Z43" s="199"/>
      <c r="AA43" s="199"/>
      <c r="AC43" s="324"/>
      <c r="AF43" s="325"/>
      <c r="AG43" s="323"/>
      <c r="AM43" s="199"/>
      <c r="AN43" s="199"/>
      <c r="AO43" s="199"/>
      <c r="AP43" s="199"/>
      <c r="AQ43" s="199"/>
      <c r="AR43" s="199"/>
      <c r="AS43" s="199"/>
      <c r="AT43" s="199"/>
      <c r="AU43" s="199"/>
      <c r="AV43" s="199"/>
      <c r="AW43" s="199"/>
      <c r="AX43" s="199"/>
      <c r="AY43" s="199"/>
      <c r="AZ43" s="199"/>
      <c r="BA43" s="199"/>
      <c r="BB43" s="199"/>
      <c r="BC43" s="199"/>
      <c r="BD43" s="199"/>
      <c r="BE43" s="199"/>
      <c r="BF43" s="199"/>
      <c r="BG43" s="199"/>
      <c r="BH43" s="199"/>
    </row>
    <row r="44">
      <c r="A44" s="199"/>
      <c r="B44" s="223">
        <v>44350.0</v>
      </c>
      <c r="C44" s="224">
        <v>141.5</v>
      </c>
      <c r="D44" s="224">
        <v>139.7</v>
      </c>
      <c r="E44" s="225">
        <f t="shared" si="1"/>
        <v>-0.004985754986</v>
      </c>
      <c r="F44" s="226">
        <v>44350.0</v>
      </c>
      <c r="G44" s="227">
        <v>1508.0</v>
      </c>
      <c r="H44" s="227">
        <v>1520.55</v>
      </c>
      <c r="I44" s="228">
        <f t="shared" si="2"/>
        <v>0.01100398936</v>
      </c>
      <c r="J44" s="229">
        <v>44350.0</v>
      </c>
      <c r="K44" s="230">
        <v>2369.0</v>
      </c>
      <c r="L44" s="230">
        <v>2363.25</v>
      </c>
      <c r="M44" s="231">
        <f t="shared" si="3"/>
        <v>0.001886552484</v>
      </c>
      <c r="N44" s="232">
        <v>44350.0</v>
      </c>
      <c r="O44" s="233">
        <v>2049.982</v>
      </c>
      <c r="P44" s="233">
        <v>2039.506</v>
      </c>
      <c r="Q44" s="234">
        <f t="shared" si="4"/>
        <v>0.0038159166</v>
      </c>
      <c r="R44" s="235">
        <v>44350.0</v>
      </c>
      <c r="S44" s="236">
        <v>112.955</v>
      </c>
      <c r="T44" s="236">
        <v>112.2</v>
      </c>
      <c r="U44" s="237">
        <f t="shared" si="5"/>
        <v>-0.001823762288</v>
      </c>
      <c r="V44" s="238">
        <v>44350.0</v>
      </c>
      <c r="W44" s="239">
        <v>15655.55</v>
      </c>
      <c r="X44" s="239">
        <v>15690.35</v>
      </c>
      <c r="Y44" s="240">
        <f t="shared" si="6"/>
        <v>0.007328488335</v>
      </c>
      <c r="Z44" s="199"/>
      <c r="AA44" s="199"/>
      <c r="AC44" s="324"/>
      <c r="AF44" s="325"/>
      <c r="AG44" s="323"/>
      <c r="AM44" s="199"/>
      <c r="AN44" s="199"/>
      <c r="AO44" s="199"/>
      <c r="AP44" s="199"/>
      <c r="AQ44" s="199"/>
      <c r="AR44" s="199"/>
      <c r="AS44" s="199"/>
      <c r="AT44" s="199"/>
      <c r="AU44" s="199"/>
      <c r="AV44" s="199"/>
      <c r="AW44" s="199"/>
      <c r="AX44" s="199"/>
      <c r="AY44" s="199"/>
      <c r="AZ44" s="199"/>
      <c r="BA44" s="199"/>
      <c r="BB44" s="199"/>
      <c r="BC44" s="199"/>
      <c r="BD44" s="199"/>
      <c r="BE44" s="199"/>
      <c r="BF44" s="199"/>
      <c r="BG44" s="199"/>
      <c r="BH44" s="199"/>
    </row>
    <row r="45">
      <c r="A45" s="199"/>
      <c r="B45" s="223">
        <v>44351.0</v>
      </c>
      <c r="C45" s="224">
        <v>139.6</v>
      </c>
      <c r="D45" s="224">
        <v>139.25</v>
      </c>
      <c r="E45" s="225">
        <f t="shared" si="1"/>
        <v>-0.003221188261</v>
      </c>
      <c r="F45" s="226">
        <v>44351.0</v>
      </c>
      <c r="G45" s="227">
        <v>1516.0</v>
      </c>
      <c r="H45" s="227">
        <v>1500.95</v>
      </c>
      <c r="I45" s="228">
        <f t="shared" si="2"/>
        <v>-0.01289007267</v>
      </c>
      <c r="J45" s="229">
        <v>44351.0</v>
      </c>
      <c r="K45" s="230">
        <v>2370.0</v>
      </c>
      <c r="L45" s="230">
        <v>2342.05</v>
      </c>
      <c r="M45" s="231">
        <f t="shared" si="3"/>
        <v>-0.008970697133</v>
      </c>
      <c r="N45" s="232">
        <v>44351.0</v>
      </c>
      <c r="O45" s="233">
        <v>2044.26</v>
      </c>
      <c r="P45" s="233">
        <v>2021.831</v>
      </c>
      <c r="Q45" s="234">
        <f t="shared" si="4"/>
        <v>-0.008666314294</v>
      </c>
      <c r="R45" s="235">
        <v>44351.0</v>
      </c>
      <c r="S45" s="236">
        <v>111.6</v>
      </c>
      <c r="T45" s="236">
        <v>112.07</v>
      </c>
      <c r="U45" s="237">
        <f t="shared" si="5"/>
        <v>-0.001158645276</v>
      </c>
      <c r="V45" s="238">
        <v>44351.0</v>
      </c>
      <c r="W45" s="239">
        <v>15712.5</v>
      </c>
      <c r="X45" s="239">
        <v>15670.25</v>
      </c>
      <c r="Y45" s="240">
        <f t="shared" si="6"/>
        <v>-0.001281042169</v>
      </c>
      <c r="Z45" s="199"/>
      <c r="AA45" s="199"/>
      <c r="AC45" s="308"/>
      <c r="AD45" s="326"/>
      <c r="AE45" s="326"/>
      <c r="AF45" s="309"/>
      <c r="AG45" s="323"/>
      <c r="AM45" s="199"/>
      <c r="AN45" s="199"/>
      <c r="AO45" s="199"/>
      <c r="AP45" s="199"/>
      <c r="AQ45" s="199"/>
      <c r="AR45" s="199"/>
      <c r="AS45" s="199"/>
      <c r="AT45" s="199"/>
      <c r="AU45" s="199"/>
      <c r="AV45" s="199"/>
      <c r="AW45" s="199"/>
      <c r="AX45" s="199"/>
      <c r="AY45" s="199"/>
      <c r="AZ45" s="199"/>
      <c r="BA45" s="199"/>
      <c r="BB45" s="199"/>
      <c r="BC45" s="199"/>
      <c r="BD45" s="199"/>
      <c r="BE45" s="199"/>
      <c r="BF45" s="199"/>
      <c r="BG45" s="199"/>
      <c r="BH45" s="199"/>
    </row>
    <row r="46">
      <c r="A46" s="199"/>
      <c r="B46" s="223">
        <v>44354.0</v>
      </c>
      <c r="C46" s="224">
        <v>140.35</v>
      </c>
      <c r="D46" s="224">
        <v>138.75</v>
      </c>
      <c r="E46" s="225">
        <f t="shared" si="1"/>
        <v>-0.003590664273</v>
      </c>
      <c r="F46" s="226">
        <v>44354.0</v>
      </c>
      <c r="G46" s="227">
        <v>1510.0</v>
      </c>
      <c r="H46" s="227">
        <v>1499.85</v>
      </c>
      <c r="I46" s="228">
        <f t="shared" si="2"/>
        <v>-0.0007328691829</v>
      </c>
      <c r="J46" s="229">
        <v>44354.0</v>
      </c>
      <c r="K46" s="230">
        <v>2354.0</v>
      </c>
      <c r="L46" s="230">
        <v>2339.3</v>
      </c>
      <c r="M46" s="231">
        <f t="shared" si="3"/>
        <v>-0.001174185009</v>
      </c>
      <c r="N46" s="232">
        <v>44354.0</v>
      </c>
      <c r="O46" s="233">
        <v>2032.445</v>
      </c>
      <c r="P46" s="233">
        <v>2055.889</v>
      </c>
      <c r="Q46" s="234">
        <f t="shared" si="4"/>
        <v>0.01684512702</v>
      </c>
      <c r="R46" s="235">
        <v>44354.0</v>
      </c>
      <c r="S46" s="236">
        <v>113.0</v>
      </c>
      <c r="T46" s="236">
        <v>112.87</v>
      </c>
      <c r="U46" s="237">
        <f t="shared" si="5"/>
        <v>0.007138395646</v>
      </c>
      <c r="V46" s="238">
        <v>44354.0</v>
      </c>
      <c r="W46" s="239">
        <v>15725.1</v>
      </c>
      <c r="X46" s="239">
        <v>15751.65</v>
      </c>
      <c r="Y46" s="240">
        <f t="shared" si="6"/>
        <v>0.005194556564</v>
      </c>
      <c r="Z46" s="199"/>
      <c r="AA46" s="199"/>
      <c r="AC46" s="323"/>
      <c r="AD46" s="323"/>
      <c r="AE46" s="323"/>
      <c r="AF46" s="323"/>
      <c r="AG46" s="323"/>
      <c r="AM46" s="199"/>
      <c r="AN46" s="199"/>
      <c r="AO46" s="199"/>
      <c r="AP46" s="199"/>
      <c r="AQ46" s="199"/>
      <c r="AR46" s="199"/>
      <c r="AS46" s="199"/>
      <c r="AT46" s="199"/>
      <c r="AU46" s="199"/>
      <c r="AV46" s="199"/>
      <c r="AW46" s="199"/>
      <c r="AX46" s="199"/>
      <c r="AY46" s="199"/>
      <c r="AZ46" s="199"/>
      <c r="BA46" s="199"/>
      <c r="BB46" s="199"/>
      <c r="BC46" s="199"/>
      <c r="BD46" s="199"/>
      <c r="BE46" s="199"/>
      <c r="BF46" s="199"/>
      <c r="BG46" s="199"/>
      <c r="BH46" s="199"/>
    </row>
    <row r="47">
      <c r="A47" s="199"/>
      <c r="B47" s="223">
        <v>44355.0</v>
      </c>
      <c r="C47" s="224">
        <v>139.6</v>
      </c>
      <c r="D47" s="224">
        <v>140.85</v>
      </c>
      <c r="E47" s="225">
        <f t="shared" si="1"/>
        <v>0.01513513514</v>
      </c>
      <c r="F47" s="226">
        <v>44355.0</v>
      </c>
      <c r="G47" s="227">
        <v>1496.55</v>
      </c>
      <c r="H47" s="227">
        <v>1483.05</v>
      </c>
      <c r="I47" s="228">
        <f t="shared" si="2"/>
        <v>-0.01120112011</v>
      </c>
      <c r="J47" s="229">
        <v>44355.0</v>
      </c>
      <c r="K47" s="230">
        <v>2339.3</v>
      </c>
      <c r="L47" s="230">
        <v>2359.0</v>
      </c>
      <c r="M47" s="231">
        <f t="shared" si="3"/>
        <v>0.008421322618</v>
      </c>
      <c r="N47" s="232">
        <v>44355.0</v>
      </c>
      <c r="O47" s="233">
        <v>2055.151</v>
      </c>
      <c r="P47" s="233">
        <v>2044.075</v>
      </c>
      <c r="Q47" s="234">
        <f t="shared" si="4"/>
        <v>-0.005746419189</v>
      </c>
      <c r="R47" s="235">
        <v>44355.0</v>
      </c>
      <c r="S47" s="236">
        <v>113.27</v>
      </c>
      <c r="T47" s="236">
        <v>111.11</v>
      </c>
      <c r="U47" s="237">
        <f t="shared" si="5"/>
        <v>-0.01559316027</v>
      </c>
      <c r="V47" s="238">
        <v>44355.0</v>
      </c>
      <c r="W47" s="239">
        <v>15773.9</v>
      </c>
      <c r="X47" s="239">
        <v>15740.1</v>
      </c>
      <c r="Y47" s="240">
        <f t="shared" si="6"/>
        <v>-0.000733256516</v>
      </c>
      <c r="Z47" s="199"/>
      <c r="AA47" s="199"/>
      <c r="AM47" s="199"/>
      <c r="AN47" s="199"/>
      <c r="AO47" s="199"/>
      <c r="AP47" s="199"/>
      <c r="AQ47" s="199"/>
      <c r="AR47" s="199"/>
      <c r="AS47" s="199"/>
      <c r="AT47" s="199"/>
      <c r="AU47" s="199"/>
      <c r="AV47" s="199"/>
      <c r="AW47" s="199"/>
      <c r="AX47" s="199"/>
      <c r="AY47" s="199"/>
      <c r="AZ47" s="199"/>
      <c r="BA47" s="199"/>
      <c r="BB47" s="199"/>
      <c r="BC47" s="199"/>
      <c r="BD47" s="199"/>
      <c r="BE47" s="199"/>
      <c r="BF47" s="199"/>
      <c r="BG47" s="199"/>
      <c r="BH47" s="199"/>
    </row>
    <row r="48">
      <c r="A48" s="199"/>
      <c r="B48" s="223">
        <v>44356.0</v>
      </c>
      <c r="C48" s="224">
        <v>141.95</v>
      </c>
      <c r="D48" s="224">
        <v>138.9</v>
      </c>
      <c r="E48" s="225">
        <f t="shared" si="1"/>
        <v>-0.01384451544</v>
      </c>
      <c r="F48" s="226">
        <v>44356.0</v>
      </c>
      <c r="G48" s="227">
        <v>1483.9</v>
      </c>
      <c r="H48" s="227">
        <v>1480.3</v>
      </c>
      <c r="I48" s="228">
        <f t="shared" si="2"/>
        <v>-0.001854286774</v>
      </c>
      <c r="J48" s="229">
        <v>44356.0</v>
      </c>
      <c r="K48" s="230">
        <v>2362.0</v>
      </c>
      <c r="L48" s="230">
        <v>2356.0</v>
      </c>
      <c r="M48" s="231">
        <f t="shared" si="3"/>
        <v>-0.001271725307</v>
      </c>
      <c r="N48" s="232">
        <v>44356.0</v>
      </c>
      <c r="O48" s="233">
        <v>2048.136</v>
      </c>
      <c r="P48" s="233">
        <v>2007.524</v>
      </c>
      <c r="Q48" s="234">
        <f t="shared" si="4"/>
        <v>-0.01788143781</v>
      </c>
      <c r="R48" s="235">
        <v>44356.0</v>
      </c>
      <c r="S48" s="236">
        <v>111.7</v>
      </c>
      <c r="T48" s="236">
        <v>110.1</v>
      </c>
      <c r="U48" s="237">
        <f t="shared" si="5"/>
        <v>-0.009090090901</v>
      </c>
      <c r="V48" s="238">
        <v>44356.0</v>
      </c>
      <c r="W48" s="239">
        <v>15766.3</v>
      </c>
      <c r="X48" s="239">
        <v>15635.35</v>
      </c>
      <c r="Y48" s="240">
        <f t="shared" si="6"/>
        <v>-0.006654976779</v>
      </c>
      <c r="Z48" s="199"/>
      <c r="AA48" s="199"/>
      <c r="AM48" s="199"/>
      <c r="AN48" s="199"/>
      <c r="AO48" s="199"/>
      <c r="AP48" s="199"/>
      <c r="AQ48" s="199"/>
      <c r="AR48" s="199"/>
      <c r="AS48" s="199"/>
      <c r="AT48" s="199"/>
      <c r="AU48" s="199"/>
      <c r="AV48" s="199"/>
      <c r="AW48" s="199"/>
      <c r="AX48" s="199"/>
      <c r="AY48" s="199"/>
      <c r="AZ48" s="199"/>
      <c r="BA48" s="199"/>
      <c r="BB48" s="199"/>
      <c r="BC48" s="199"/>
      <c r="BD48" s="199"/>
      <c r="BE48" s="199"/>
      <c r="BF48" s="199"/>
      <c r="BG48" s="199"/>
      <c r="BH48" s="199"/>
    </row>
    <row r="49">
      <c r="A49" s="199"/>
      <c r="B49" s="223">
        <v>44357.0</v>
      </c>
      <c r="C49" s="224">
        <v>142.1</v>
      </c>
      <c r="D49" s="224">
        <v>141.85</v>
      </c>
      <c r="E49" s="225">
        <f t="shared" si="1"/>
        <v>0.02123830094</v>
      </c>
      <c r="F49" s="226">
        <v>44357.0</v>
      </c>
      <c r="G49" s="227">
        <v>1482.1</v>
      </c>
      <c r="H49" s="227">
        <v>1481.05</v>
      </c>
      <c r="I49" s="228">
        <f t="shared" si="2"/>
        <v>0.0005066540566</v>
      </c>
      <c r="J49" s="229">
        <v>44357.0</v>
      </c>
      <c r="K49" s="230">
        <v>2364.0</v>
      </c>
      <c r="L49" s="230">
        <v>2378.8</v>
      </c>
      <c r="M49" s="231">
        <f t="shared" si="3"/>
        <v>0.009677419355</v>
      </c>
      <c r="N49" s="232">
        <v>44357.0</v>
      </c>
      <c r="O49" s="233">
        <v>2024.507</v>
      </c>
      <c r="P49" s="233">
        <v>2014.908</v>
      </c>
      <c r="Q49" s="234">
        <f t="shared" si="4"/>
        <v>0.003678162752</v>
      </c>
      <c r="R49" s="235">
        <v>44357.0</v>
      </c>
      <c r="S49" s="236">
        <v>110.93</v>
      </c>
      <c r="T49" s="236">
        <v>111.445</v>
      </c>
      <c r="U49" s="237">
        <f t="shared" si="5"/>
        <v>0.01221616712</v>
      </c>
      <c r="V49" s="238">
        <v>44357.0</v>
      </c>
      <c r="W49" s="239">
        <v>15692.1</v>
      </c>
      <c r="X49" s="239">
        <v>15737.75</v>
      </c>
      <c r="Y49" s="240">
        <f t="shared" si="6"/>
        <v>0.006549261769</v>
      </c>
      <c r="Z49" s="199"/>
      <c r="AA49" s="199"/>
      <c r="AM49" s="199"/>
      <c r="AN49" s="199"/>
      <c r="AO49" s="199"/>
      <c r="AP49" s="199"/>
      <c r="AQ49" s="199"/>
      <c r="AR49" s="199"/>
      <c r="AS49" s="199"/>
      <c r="AT49" s="199"/>
      <c r="AU49" s="199"/>
      <c r="AV49" s="199"/>
      <c r="AW49" s="199"/>
      <c r="AX49" s="199"/>
      <c r="AY49" s="199"/>
      <c r="AZ49" s="199"/>
      <c r="BA49" s="199"/>
      <c r="BB49" s="199"/>
      <c r="BC49" s="199"/>
      <c r="BD49" s="199"/>
      <c r="BE49" s="199"/>
      <c r="BF49" s="199"/>
      <c r="BG49" s="199"/>
      <c r="BH49" s="199"/>
    </row>
    <row r="50">
      <c r="A50" s="199"/>
      <c r="B50" s="223">
        <v>44358.0</v>
      </c>
      <c r="C50" s="224">
        <v>146.0</v>
      </c>
      <c r="D50" s="224">
        <v>146.75</v>
      </c>
      <c r="E50" s="225">
        <f t="shared" si="1"/>
        <v>0.0345435319</v>
      </c>
      <c r="F50" s="226">
        <v>44358.0</v>
      </c>
      <c r="G50" s="227">
        <v>1491.0</v>
      </c>
      <c r="H50" s="227">
        <v>1486.35</v>
      </c>
      <c r="I50" s="228">
        <f t="shared" si="2"/>
        <v>0.00357854225</v>
      </c>
      <c r="J50" s="229">
        <v>44358.0</v>
      </c>
      <c r="K50" s="230">
        <v>2381.0</v>
      </c>
      <c r="L50" s="230">
        <v>2366.5</v>
      </c>
      <c r="M50" s="231">
        <f t="shared" si="3"/>
        <v>-0.00517067429</v>
      </c>
      <c r="N50" s="232">
        <v>44358.0</v>
      </c>
      <c r="O50" s="233">
        <v>2014.816</v>
      </c>
      <c r="P50" s="233">
        <v>2042.737</v>
      </c>
      <c r="Q50" s="234">
        <f t="shared" si="4"/>
        <v>0.01381154872</v>
      </c>
      <c r="R50" s="235">
        <v>44358.0</v>
      </c>
      <c r="S50" s="236">
        <v>112.78</v>
      </c>
      <c r="T50" s="236">
        <v>115.835</v>
      </c>
      <c r="U50" s="237">
        <f t="shared" si="5"/>
        <v>0.03939162816</v>
      </c>
      <c r="V50" s="238">
        <v>44358.0</v>
      </c>
      <c r="W50" s="239">
        <v>15796.45</v>
      </c>
      <c r="X50" s="239">
        <v>15799.35</v>
      </c>
      <c r="Y50" s="240">
        <f t="shared" si="6"/>
        <v>0.003914155454</v>
      </c>
      <c r="Z50" s="199"/>
      <c r="AA50" s="199"/>
      <c r="AB50" s="199"/>
      <c r="AC50" s="199"/>
      <c r="AD50" s="199"/>
      <c r="AE50" s="199"/>
      <c r="AF50" s="199"/>
      <c r="AG50" s="199"/>
      <c r="AH50" s="199"/>
      <c r="AI50" s="199"/>
      <c r="AJ50" s="199"/>
      <c r="AK50" s="199"/>
      <c r="AL50" s="199"/>
      <c r="AM50" s="199"/>
      <c r="AN50" s="199"/>
      <c r="AO50" s="199"/>
      <c r="AP50" s="199"/>
      <c r="AQ50" s="199"/>
      <c r="AR50" s="199"/>
      <c r="AS50" s="199"/>
      <c r="AT50" s="199"/>
      <c r="AU50" s="199"/>
      <c r="AV50" s="199"/>
      <c r="AW50" s="199"/>
      <c r="AX50" s="199"/>
      <c r="AY50" s="199"/>
      <c r="AZ50" s="199"/>
      <c r="BA50" s="199"/>
      <c r="BB50" s="199"/>
      <c r="BC50" s="199"/>
      <c r="BD50" s="199"/>
      <c r="BE50" s="199"/>
      <c r="BF50" s="199"/>
      <c r="BG50" s="199"/>
      <c r="BH50" s="199"/>
    </row>
    <row r="51">
      <c r="A51" s="199"/>
      <c r="B51" s="223">
        <v>44361.0</v>
      </c>
      <c r="C51" s="224">
        <v>138.9</v>
      </c>
      <c r="D51" s="224">
        <v>138.5</v>
      </c>
      <c r="E51" s="225">
        <f t="shared" si="1"/>
        <v>-0.05621805792</v>
      </c>
      <c r="F51" s="226">
        <v>44361.0</v>
      </c>
      <c r="G51" s="227">
        <v>1478.25</v>
      </c>
      <c r="H51" s="227">
        <v>1479.45</v>
      </c>
      <c r="I51" s="228">
        <f t="shared" si="2"/>
        <v>-0.004642244424</v>
      </c>
      <c r="J51" s="229">
        <v>44361.0</v>
      </c>
      <c r="K51" s="230">
        <v>2358.4</v>
      </c>
      <c r="L51" s="230">
        <v>2364.6</v>
      </c>
      <c r="M51" s="231">
        <f t="shared" si="3"/>
        <v>-0.0008028734418</v>
      </c>
      <c r="N51" s="232">
        <v>44361.0</v>
      </c>
      <c r="O51" s="233">
        <v>2044.444</v>
      </c>
      <c r="P51" s="233">
        <v>2072.042</v>
      </c>
      <c r="Q51" s="234">
        <f t="shared" si="4"/>
        <v>0.0143459486</v>
      </c>
      <c r="R51" s="235">
        <v>44361.0</v>
      </c>
      <c r="S51" s="236">
        <v>116.8</v>
      </c>
      <c r="T51" s="236">
        <v>116.48</v>
      </c>
      <c r="U51" s="237">
        <f t="shared" si="5"/>
        <v>0.005568265205</v>
      </c>
      <c r="V51" s="238">
        <v>44361.0</v>
      </c>
      <c r="W51" s="239">
        <v>15791.4</v>
      </c>
      <c r="X51" s="239">
        <v>15811.85</v>
      </c>
      <c r="Y51" s="240">
        <f t="shared" si="6"/>
        <v>0.0007911717887</v>
      </c>
      <c r="Z51" s="199"/>
      <c r="AA51" s="199"/>
      <c r="AB51" s="198" t="s">
        <v>740</v>
      </c>
      <c r="AC51" s="199"/>
      <c r="AD51" s="199"/>
      <c r="AE51" s="199"/>
      <c r="AF51" s="199"/>
      <c r="AG51" s="199"/>
      <c r="AH51" s="199"/>
      <c r="AI51" s="199"/>
      <c r="AJ51" s="199"/>
      <c r="AK51" s="199"/>
      <c r="AL51" s="199"/>
      <c r="AM51" s="199"/>
      <c r="AN51" s="199"/>
      <c r="AO51" s="199"/>
      <c r="AP51" s="199"/>
      <c r="AQ51" s="199"/>
      <c r="AR51" s="199"/>
      <c r="AS51" s="199"/>
      <c r="AT51" s="199"/>
      <c r="AU51" s="199"/>
      <c r="AV51" s="199"/>
      <c r="AW51" s="199"/>
      <c r="AX51" s="199"/>
      <c r="AY51" s="199"/>
      <c r="AZ51" s="199"/>
      <c r="BA51" s="199"/>
      <c r="BB51" s="199"/>
      <c r="BC51" s="199"/>
      <c r="BD51" s="199"/>
      <c r="BE51" s="199"/>
      <c r="BF51" s="199"/>
      <c r="BG51" s="199"/>
      <c r="BH51" s="199"/>
    </row>
    <row r="52">
      <c r="A52" s="199"/>
      <c r="B52" s="223">
        <v>44362.0</v>
      </c>
      <c r="C52" s="224">
        <v>139.9</v>
      </c>
      <c r="D52" s="224">
        <v>146.1</v>
      </c>
      <c r="E52" s="225">
        <f t="shared" si="1"/>
        <v>0.05487364621</v>
      </c>
      <c r="F52" s="226">
        <v>44362.0</v>
      </c>
      <c r="G52" s="227">
        <v>1486.0</v>
      </c>
      <c r="H52" s="227">
        <v>1490.25</v>
      </c>
      <c r="I52" s="228">
        <f t="shared" si="2"/>
        <v>0.007300010139</v>
      </c>
      <c r="J52" s="229">
        <v>44362.0</v>
      </c>
      <c r="K52" s="230">
        <v>2360.0</v>
      </c>
      <c r="L52" s="230">
        <v>2391.95</v>
      </c>
      <c r="M52" s="231">
        <f t="shared" si="3"/>
        <v>0.0115664383</v>
      </c>
      <c r="N52" s="232">
        <v>44362.0</v>
      </c>
      <c r="O52" s="233">
        <v>2086.902</v>
      </c>
      <c r="P52" s="233">
        <v>2076.749</v>
      </c>
      <c r="Q52" s="234">
        <f t="shared" si="4"/>
        <v>0.002271672099</v>
      </c>
      <c r="R52" s="235">
        <v>44362.0</v>
      </c>
      <c r="S52" s="236">
        <v>117.0</v>
      </c>
      <c r="T52" s="236">
        <v>117.43</v>
      </c>
      <c r="U52" s="237">
        <f t="shared" si="5"/>
        <v>0.008155906593</v>
      </c>
      <c r="V52" s="238">
        <v>44362.0</v>
      </c>
      <c r="W52" s="239">
        <v>15866.95</v>
      </c>
      <c r="X52" s="239">
        <v>15869.25</v>
      </c>
      <c r="Y52" s="240">
        <f t="shared" si="6"/>
        <v>0.003630188751</v>
      </c>
      <c r="Z52" s="199"/>
      <c r="AA52" s="199"/>
      <c r="AB52" s="199"/>
      <c r="AC52" s="199"/>
      <c r="AD52" s="199"/>
      <c r="AE52" s="199"/>
      <c r="AF52" s="199"/>
      <c r="AG52" s="199"/>
      <c r="AH52" s="199"/>
      <c r="AI52" s="199"/>
      <c r="AL52" s="199"/>
      <c r="AM52" s="199"/>
      <c r="AN52" s="199"/>
      <c r="AO52" s="199"/>
      <c r="AP52" s="199"/>
      <c r="AQ52" s="199"/>
      <c r="AR52" s="199"/>
      <c r="AS52" s="199"/>
      <c r="AT52" s="199"/>
      <c r="AU52" s="199"/>
      <c r="AV52" s="199"/>
      <c r="AW52" s="199"/>
      <c r="AX52" s="199"/>
      <c r="AY52" s="199"/>
      <c r="AZ52" s="199"/>
      <c r="BA52" s="199"/>
      <c r="BB52" s="199"/>
      <c r="BC52" s="199"/>
      <c r="BD52" s="199"/>
      <c r="BE52" s="199"/>
      <c r="BF52" s="199"/>
      <c r="BG52" s="199"/>
      <c r="BH52" s="199"/>
    </row>
    <row r="53">
      <c r="A53" s="199"/>
      <c r="B53" s="223">
        <v>44363.0</v>
      </c>
      <c r="C53" s="224">
        <v>147.1</v>
      </c>
      <c r="D53" s="224">
        <v>142.05</v>
      </c>
      <c r="E53" s="225">
        <f t="shared" si="1"/>
        <v>-0.02772073922</v>
      </c>
      <c r="F53" s="226">
        <v>44363.0</v>
      </c>
      <c r="G53" s="227">
        <v>1488.0</v>
      </c>
      <c r="H53" s="227">
        <v>1484.6</v>
      </c>
      <c r="I53" s="228">
        <f t="shared" si="2"/>
        <v>-0.003791310183</v>
      </c>
      <c r="J53" s="229">
        <v>44363.0</v>
      </c>
      <c r="K53" s="230">
        <v>2385.0</v>
      </c>
      <c r="L53" s="230">
        <v>2407.9</v>
      </c>
      <c r="M53" s="231">
        <f t="shared" si="3"/>
        <v>0.006668199586</v>
      </c>
      <c r="N53" s="232">
        <v>44363.0</v>
      </c>
      <c r="O53" s="233">
        <v>2072.042</v>
      </c>
      <c r="P53" s="233">
        <v>2041.306</v>
      </c>
      <c r="Q53" s="234">
        <f t="shared" si="4"/>
        <v>-0.01706657858</v>
      </c>
      <c r="R53" s="235">
        <v>44363.0</v>
      </c>
      <c r="S53" s="236">
        <v>116.9</v>
      </c>
      <c r="T53" s="236">
        <v>114.215</v>
      </c>
      <c r="U53" s="237">
        <f t="shared" si="5"/>
        <v>-0.02737801243</v>
      </c>
      <c r="V53" s="238">
        <v>44363.0</v>
      </c>
      <c r="W53" s="239">
        <v>15847.5</v>
      </c>
      <c r="X53" s="239">
        <v>15767.55</v>
      </c>
      <c r="Y53" s="240">
        <f t="shared" si="6"/>
        <v>-0.006408620445</v>
      </c>
      <c r="Z53" s="199"/>
      <c r="AA53" s="199"/>
      <c r="AB53" s="199"/>
      <c r="AC53" s="199"/>
      <c r="AD53" s="199"/>
      <c r="AE53" s="199"/>
      <c r="AF53" s="199"/>
      <c r="AG53" s="199"/>
      <c r="AH53" s="199"/>
      <c r="AI53" s="199"/>
      <c r="AL53" s="199"/>
      <c r="AM53" s="199"/>
      <c r="AN53" s="199"/>
      <c r="AO53" s="199"/>
      <c r="AP53" s="199"/>
      <c r="AQ53" s="199"/>
      <c r="AR53" s="199"/>
      <c r="AS53" s="199"/>
      <c r="AT53" s="199"/>
      <c r="AU53" s="199"/>
      <c r="AV53" s="199"/>
      <c r="AW53" s="199"/>
      <c r="AX53" s="199"/>
      <c r="AY53" s="199"/>
      <c r="AZ53" s="199"/>
      <c r="BA53" s="199"/>
      <c r="BB53" s="199"/>
      <c r="BC53" s="199"/>
      <c r="BD53" s="199"/>
      <c r="BE53" s="199"/>
      <c r="BF53" s="199"/>
      <c r="BG53" s="199"/>
      <c r="BH53" s="199"/>
    </row>
    <row r="54">
      <c r="A54" s="199"/>
      <c r="B54" s="223">
        <v>44364.0</v>
      </c>
      <c r="C54" s="224">
        <v>143.0</v>
      </c>
      <c r="D54" s="224">
        <v>141.15</v>
      </c>
      <c r="E54" s="225">
        <f t="shared" si="1"/>
        <v>-0.006335797254</v>
      </c>
      <c r="F54" s="226">
        <v>44364.0</v>
      </c>
      <c r="G54" s="227">
        <v>1466.0</v>
      </c>
      <c r="H54" s="227">
        <v>1466.1</v>
      </c>
      <c r="I54" s="228">
        <f t="shared" si="2"/>
        <v>-0.01246126903</v>
      </c>
      <c r="J54" s="229">
        <v>44364.0</v>
      </c>
      <c r="K54" s="230">
        <v>2398.0</v>
      </c>
      <c r="L54" s="230">
        <v>2417.7</v>
      </c>
      <c r="M54" s="231">
        <f t="shared" si="3"/>
        <v>0.004069936459</v>
      </c>
      <c r="N54" s="232">
        <v>44364.0</v>
      </c>
      <c r="O54" s="233">
        <v>2030.599</v>
      </c>
      <c r="P54" s="233">
        <v>2045.044</v>
      </c>
      <c r="Q54" s="234">
        <f t="shared" si="4"/>
        <v>0.001831180627</v>
      </c>
      <c r="R54" s="235">
        <v>44364.0</v>
      </c>
      <c r="S54" s="236">
        <v>111.895</v>
      </c>
      <c r="T54" s="236">
        <v>110.375</v>
      </c>
      <c r="U54" s="237">
        <f t="shared" si="5"/>
        <v>-0.03362080287</v>
      </c>
      <c r="V54" s="238">
        <v>44364.0</v>
      </c>
      <c r="W54" s="239">
        <v>15648.3</v>
      </c>
      <c r="X54" s="239">
        <v>15691.4</v>
      </c>
      <c r="Y54" s="240">
        <f t="shared" si="6"/>
        <v>-0.004829539148</v>
      </c>
      <c r="Z54" s="199"/>
      <c r="AA54" s="199"/>
      <c r="AB54" s="199"/>
      <c r="AC54" s="194" t="s">
        <v>741</v>
      </c>
      <c r="AD54" s="21"/>
      <c r="AE54" s="21"/>
      <c r="AF54" s="21"/>
      <c r="AG54" s="21"/>
      <c r="AH54" s="11"/>
      <c r="AI54" s="199"/>
      <c r="AJ54" s="327" t="s">
        <v>742</v>
      </c>
      <c r="AK54" s="327" t="s">
        <v>706</v>
      </c>
      <c r="AL54" s="199"/>
      <c r="AM54" s="199"/>
      <c r="AN54" s="199"/>
      <c r="AO54" s="199"/>
      <c r="AP54" s="199"/>
      <c r="AQ54" s="199"/>
      <c r="AR54" s="199"/>
      <c r="AS54" s="199"/>
      <c r="AT54" s="199"/>
      <c r="AU54" s="199"/>
      <c r="AV54" s="199"/>
      <c r="AW54" s="199"/>
      <c r="AX54" s="199"/>
      <c r="AY54" s="199"/>
      <c r="AZ54" s="199"/>
      <c r="BA54" s="199"/>
      <c r="BB54" s="199"/>
      <c r="BC54" s="199"/>
      <c r="BD54" s="199"/>
      <c r="BE54" s="199"/>
      <c r="BF54" s="199"/>
      <c r="BG54" s="199"/>
      <c r="BH54" s="199"/>
    </row>
    <row r="55">
      <c r="A55" s="199"/>
      <c r="B55" s="223">
        <v>44365.0</v>
      </c>
      <c r="C55" s="224">
        <v>142.0</v>
      </c>
      <c r="D55" s="224">
        <v>140.75</v>
      </c>
      <c r="E55" s="225">
        <f t="shared" si="1"/>
        <v>-0.002833864683</v>
      </c>
      <c r="F55" s="226">
        <v>44365.0</v>
      </c>
      <c r="G55" s="227">
        <v>1469.5</v>
      </c>
      <c r="H55" s="227">
        <v>1479.8</v>
      </c>
      <c r="I55" s="228">
        <f t="shared" si="2"/>
        <v>0.009344519473</v>
      </c>
      <c r="J55" s="229">
        <v>44365.0</v>
      </c>
      <c r="K55" s="230">
        <v>2420.0</v>
      </c>
      <c r="L55" s="230">
        <v>2482.9</v>
      </c>
      <c r="M55" s="231">
        <f t="shared" si="3"/>
        <v>0.02696777929</v>
      </c>
      <c r="N55" s="232">
        <v>44365.0</v>
      </c>
      <c r="O55" s="233">
        <v>2054.136</v>
      </c>
      <c r="P55" s="233">
        <v>2054.274</v>
      </c>
      <c r="Q55" s="234">
        <f t="shared" si="4"/>
        <v>0.004513350324</v>
      </c>
      <c r="R55" s="235">
        <v>44365.0</v>
      </c>
      <c r="S55" s="236">
        <v>110.5</v>
      </c>
      <c r="T55" s="236">
        <v>109.23</v>
      </c>
      <c r="U55" s="237">
        <f t="shared" si="5"/>
        <v>-0.01037372593</v>
      </c>
      <c r="V55" s="238">
        <v>44365.0</v>
      </c>
      <c r="W55" s="239">
        <v>15756.5</v>
      </c>
      <c r="X55" s="239">
        <v>15683.35</v>
      </c>
      <c r="Y55" s="240">
        <f t="shared" si="6"/>
        <v>-0.0005130198708</v>
      </c>
      <c r="Z55" s="199"/>
      <c r="AA55" s="199"/>
      <c r="AB55" s="199"/>
      <c r="AC55" s="219"/>
      <c r="AD55" s="220" t="s">
        <v>698</v>
      </c>
      <c r="AE55" s="220" t="s">
        <v>691</v>
      </c>
      <c r="AF55" s="220" t="s">
        <v>699</v>
      </c>
      <c r="AG55" s="220" t="s">
        <v>700</v>
      </c>
      <c r="AH55" s="221" t="s">
        <v>694</v>
      </c>
      <c r="AI55" s="199"/>
      <c r="AJ55" s="327">
        <v>1.000000000000002</v>
      </c>
      <c r="AK55" s="327">
        <v>0.3</v>
      </c>
      <c r="AL55" s="199"/>
      <c r="AM55" s="199"/>
      <c r="AN55" s="199"/>
      <c r="AO55" s="199"/>
      <c r="AP55" s="199"/>
      <c r="AQ55" s="199"/>
      <c r="AR55" s="199"/>
      <c r="AS55" s="199"/>
      <c r="AT55" s="199"/>
      <c r="AU55" s="199"/>
      <c r="AV55" s="199"/>
      <c r="AW55" s="199"/>
      <c r="AX55" s="199"/>
      <c r="AY55" s="199"/>
      <c r="AZ55" s="199"/>
      <c r="BA55" s="199"/>
      <c r="BB55" s="199"/>
      <c r="BC55" s="199"/>
      <c r="BD55" s="199"/>
      <c r="BE55" s="199"/>
      <c r="BF55" s="199"/>
      <c r="BG55" s="199"/>
      <c r="BH55" s="199"/>
    </row>
    <row r="56">
      <c r="A56" s="199"/>
      <c r="B56" s="223">
        <v>44368.0</v>
      </c>
      <c r="C56" s="224">
        <v>139.3</v>
      </c>
      <c r="D56" s="224">
        <v>139.2</v>
      </c>
      <c r="E56" s="225">
        <f t="shared" si="1"/>
        <v>-0.01101243339</v>
      </c>
      <c r="F56" s="226">
        <v>44368.0</v>
      </c>
      <c r="G56" s="227">
        <v>1461.35</v>
      </c>
      <c r="H56" s="227">
        <v>1488.7</v>
      </c>
      <c r="I56" s="228">
        <f t="shared" si="2"/>
        <v>0.00601432626</v>
      </c>
      <c r="J56" s="229">
        <v>44368.0</v>
      </c>
      <c r="K56" s="230">
        <v>2473.95</v>
      </c>
      <c r="L56" s="230">
        <v>2514.35</v>
      </c>
      <c r="M56" s="231">
        <f t="shared" si="3"/>
        <v>0.01266663982</v>
      </c>
      <c r="N56" s="232">
        <v>44368.0</v>
      </c>
      <c r="O56" s="233">
        <v>2033.83</v>
      </c>
      <c r="P56" s="233">
        <v>2064.981</v>
      </c>
      <c r="Q56" s="234">
        <f t="shared" si="4"/>
        <v>0.005212060319</v>
      </c>
      <c r="R56" s="235">
        <v>44368.0</v>
      </c>
      <c r="S56" s="236">
        <v>107.0</v>
      </c>
      <c r="T56" s="236">
        <v>110.615</v>
      </c>
      <c r="U56" s="237">
        <f t="shared" si="5"/>
        <v>0.01267966676</v>
      </c>
      <c r="V56" s="238">
        <v>44368.0</v>
      </c>
      <c r="W56" s="239">
        <v>15525.85</v>
      </c>
      <c r="X56" s="239">
        <v>15746.5</v>
      </c>
      <c r="Y56" s="240">
        <f t="shared" si="6"/>
        <v>0.004026563202</v>
      </c>
      <c r="Z56" s="199"/>
      <c r="AA56" s="199"/>
      <c r="AB56" s="199"/>
      <c r="AC56" s="241" t="s">
        <v>698</v>
      </c>
      <c r="AD56" s="242">
        <f>CORREL(E:E,E:E)</f>
        <v>1</v>
      </c>
      <c r="AE56" s="328">
        <f>CORREL(E:E,I:I)</f>
        <v>0.111394894</v>
      </c>
      <c r="AF56" s="328">
        <f>CORREL(E:E,M:M)</f>
        <v>0.09119455262</v>
      </c>
      <c r="AG56" s="328">
        <f>CORREL(E:E,Q:Q)</f>
        <v>0.1840479148</v>
      </c>
      <c r="AH56" s="234">
        <f>CORREL(E:E,U:U)</f>
        <v>0.218134923</v>
      </c>
      <c r="AI56" s="199"/>
      <c r="AJ56" s="327">
        <v>0.2181349229693588</v>
      </c>
      <c r="AK56" s="329">
        <v>0.2876460051364073</v>
      </c>
      <c r="AL56" s="199"/>
      <c r="AM56" s="199"/>
      <c r="AN56" s="199"/>
      <c r="AO56" s="199"/>
      <c r="AP56" s="199"/>
      <c r="AQ56" s="199"/>
      <c r="AR56" s="199"/>
      <c r="AS56" s="199"/>
      <c r="AT56" s="199"/>
      <c r="AU56" s="199"/>
      <c r="AV56" s="199"/>
      <c r="AW56" s="199"/>
      <c r="AX56" s="199"/>
      <c r="AY56" s="199"/>
      <c r="AZ56" s="199"/>
      <c r="BA56" s="199"/>
      <c r="BB56" s="199"/>
      <c r="BC56" s="199"/>
      <c r="BD56" s="199"/>
      <c r="BE56" s="199"/>
      <c r="BF56" s="199"/>
      <c r="BG56" s="199"/>
      <c r="BH56" s="199"/>
    </row>
    <row r="57">
      <c r="A57" s="199"/>
      <c r="B57" s="223">
        <v>44369.0</v>
      </c>
      <c r="C57" s="224">
        <v>140.3</v>
      </c>
      <c r="D57" s="224">
        <v>138.45</v>
      </c>
      <c r="E57" s="225">
        <f t="shared" si="1"/>
        <v>-0.005387931034</v>
      </c>
      <c r="F57" s="226">
        <v>44369.0</v>
      </c>
      <c r="G57" s="227">
        <v>1497.0</v>
      </c>
      <c r="H57" s="227">
        <v>1483.8</v>
      </c>
      <c r="I57" s="228">
        <f t="shared" si="2"/>
        <v>-0.00329146235</v>
      </c>
      <c r="J57" s="229">
        <v>44369.0</v>
      </c>
      <c r="K57" s="230">
        <v>2518.1</v>
      </c>
      <c r="L57" s="230">
        <v>2490.25</v>
      </c>
      <c r="M57" s="231">
        <f t="shared" si="3"/>
        <v>-0.009584982202</v>
      </c>
      <c r="N57" s="232">
        <v>44369.0</v>
      </c>
      <c r="O57" s="233">
        <v>2080.441</v>
      </c>
      <c r="P57" s="233">
        <v>2054.366</v>
      </c>
      <c r="Q57" s="234">
        <f t="shared" si="4"/>
        <v>-0.005140483133</v>
      </c>
      <c r="R57" s="235">
        <v>44369.0</v>
      </c>
      <c r="S57" s="236">
        <v>111.42</v>
      </c>
      <c r="T57" s="236">
        <v>111.23</v>
      </c>
      <c r="U57" s="237">
        <f t="shared" si="5"/>
        <v>0.005559824617</v>
      </c>
      <c r="V57" s="238">
        <v>44369.0</v>
      </c>
      <c r="W57" s="239">
        <v>15840.5</v>
      </c>
      <c r="X57" s="239">
        <v>15772.75</v>
      </c>
      <c r="Y57" s="240">
        <f t="shared" si="6"/>
        <v>0.001667037119</v>
      </c>
      <c r="Z57" s="199"/>
      <c r="AA57" s="199"/>
      <c r="AB57" s="199"/>
      <c r="AC57" s="241" t="s">
        <v>691</v>
      </c>
      <c r="AD57" s="328">
        <f>CORREL(I:I,E:E)</f>
        <v>0.111394894</v>
      </c>
      <c r="AE57" s="328">
        <f>CORREL(I:I,I:I)</f>
        <v>1</v>
      </c>
      <c r="AF57" s="328">
        <f>CORREL(I:I,M:M)</f>
        <v>0.2455339219</v>
      </c>
      <c r="AG57" s="328">
        <f>CORREL(I:I,Q:Q)</f>
        <v>0.3580130518</v>
      </c>
      <c r="AH57" s="234">
        <f>CORREL(I:I,U:U)</f>
        <v>0.2827225545</v>
      </c>
      <c r="AI57" s="199"/>
      <c r="AJ57" s="327">
        <v>0.18404791482882119</v>
      </c>
      <c r="AK57" s="329">
        <v>0.22374869012020918</v>
      </c>
      <c r="AL57" s="199"/>
      <c r="AM57" s="199"/>
      <c r="AN57" s="199"/>
      <c r="AO57" s="199"/>
      <c r="AP57" s="199"/>
      <c r="AQ57" s="199"/>
      <c r="AR57" s="199"/>
      <c r="AS57" s="199"/>
      <c r="AT57" s="199"/>
      <c r="AU57" s="199"/>
      <c r="AV57" s="199"/>
      <c r="AW57" s="199"/>
      <c r="AX57" s="199"/>
      <c r="AY57" s="199"/>
      <c r="AZ57" s="199"/>
      <c r="BA57" s="199"/>
      <c r="BB57" s="199"/>
      <c r="BC57" s="199"/>
      <c r="BD57" s="199"/>
      <c r="BE57" s="199"/>
      <c r="BF57" s="199"/>
      <c r="BG57" s="199"/>
      <c r="BH57" s="199"/>
    </row>
    <row r="58">
      <c r="A58" s="199"/>
      <c r="B58" s="223">
        <v>44370.0</v>
      </c>
      <c r="C58" s="224">
        <v>139.0</v>
      </c>
      <c r="D58" s="224">
        <v>137.75</v>
      </c>
      <c r="E58" s="225">
        <f t="shared" si="1"/>
        <v>-0.005055976887</v>
      </c>
      <c r="F58" s="226">
        <v>44370.0</v>
      </c>
      <c r="G58" s="227">
        <v>1490.0</v>
      </c>
      <c r="H58" s="227">
        <v>1485.5</v>
      </c>
      <c r="I58" s="228">
        <f t="shared" si="2"/>
        <v>0.001145706969</v>
      </c>
      <c r="J58" s="229">
        <v>44370.0</v>
      </c>
      <c r="K58" s="230">
        <v>2495.0</v>
      </c>
      <c r="L58" s="230">
        <v>2480.5</v>
      </c>
      <c r="M58" s="231">
        <f t="shared" si="3"/>
        <v>-0.003915269551</v>
      </c>
      <c r="N58" s="232">
        <v>44370.0</v>
      </c>
      <c r="O58" s="233">
        <v>2076.749</v>
      </c>
      <c r="P58" s="233">
        <v>2035.537</v>
      </c>
      <c r="Q58" s="234">
        <f t="shared" si="4"/>
        <v>-0.009165358072</v>
      </c>
      <c r="R58" s="235">
        <v>44370.0</v>
      </c>
      <c r="S58" s="236">
        <v>112.05</v>
      </c>
      <c r="T58" s="236">
        <v>110.01</v>
      </c>
      <c r="U58" s="237">
        <f t="shared" si="5"/>
        <v>-0.01096826396</v>
      </c>
      <c r="V58" s="238">
        <v>44370.0</v>
      </c>
      <c r="W58" s="239">
        <v>15862.8</v>
      </c>
      <c r="X58" s="239">
        <v>15686.95</v>
      </c>
      <c r="Y58" s="240">
        <f t="shared" si="6"/>
        <v>-0.005439761614</v>
      </c>
      <c r="Z58" s="199"/>
      <c r="AA58" s="199"/>
      <c r="AB58" s="199"/>
      <c r="AC58" s="241" t="s">
        <v>699</v>
      </c>
      <c r="AD58" s="242">
        <f>CORREL(M:M,E:E)</f>
        <v>0.09119455262</v>
      </c>
      <c r="AE58" s="328">
        <f>CORREL(M:M,I:I)</f>
        <v>0.2455339219</v>
      </c>
      <c r="AF58" s="328">
        <f>COVAR(M:M,M:M)</f>
        <v>0.0001599036536</v>
      </c>
      <c r="AG58" s="328">
        <f>CORREL(M:M,Q:Q)</f>
        <v>0.2122123738</v>
      </c>
      <c r="AH58" s="234">
        <f>CORREL(M:M,U:U)</f>
        <v>0.06765112125</v>
      </c>
      <c r="AI58" s="199"/>
      <c r="AJ58" s="329">
        <v>0.11139489400815546</v>
      </c>
      <c r="AK58" s="329">
        <v>0.1782575541396997</v>
      </c>
      <c r="AL58" s="199"/>
      <c r="AM58" s="199"/>
      <c r="AN58" s="199"/>
      <c r="AO58" s="199"/>
      <c r="AP58" s="199"/>
      <c r="AQ58" s="199"/>
      <c r="AR58" s="199"/>
      <c r="AS58" s="199"/>
      <c r="AT58" s="199"/>
      <c r="AU58" s="199"/>
      <c r="AV58" s="199"/>
      <c r="AW58" s="199"/>
      <c r="AX58" s="199"/>
      <c r="AY58" s="199"/>
      <c r="AZ58" s="199"/>
      <c r="BA58" s="199"/>
      <c r="BB58" s="199"/>
      <c r="BC58" s="199"/>
      <c r="BD58" s="199"/>
      <c r="BE58" s="199"/>
      <c r="BF58" s="199"/>
      <c r="BG58" s="199"/>
      <c r="BH58" s="199"/>
    </row>
    <row r="59">
      <c r="A59" s="199"/>
      <c r="B59" s="223">
        <v>44371.0</v>
      </c>
      <c r="C59" s="224">
        <v>138.55</v>
      </c>
      <c r="D59" s="224">
        <v>137.65</v>
      </c>
      <c r="E59" s="225">
        <f t="shared" si="1"/>
        <v>-0.0007259528131</v>
      </c>
      <c r="F59" s="226">
        <v>44371.0</v>
      </c>
      <c r="G59" s="227">
        <v>1490.0</v>
      </c>
      <c r="H59" s="227">
        <v>1506.25</v>
      </c>
      <c r="I59" s="228">
        <f t="shared" si="2"/>
        <v>0.01396836082</v>
      </c>
      <c r="J59" s="229">
        <v>44371.0</v>
      </c>
      <c r="K59" s="230">
        <v>2490.0</v>
      </c>
      <c r="L59" s="230">
        <v>2490.15</v>
      </c>
      <c r="M59" s="231">
        <f t="shared" si="3"/>
        <v>0.003890344689</v>
      </c>
      <c r="N59" s="232">
        <v>44371.0</v>
      </c>
      <c r="O59" s="233">
        <v>2036.922</v>
      </c>
      <c r="P59" s="233">
        <v>1987.68</v>
      </c>
      <c r="Q59" s="234">
        <f t="shared" si="4"/>
        <v>-0.02351074925</v>
      </c>
      <c r="R59" s="235">
        <v>44371.0</v>
      </c>
      <c r="S59" s="236">
        <v>110.5</v>
      </c>
      <c r="T59" s="236">
        <v>111.315</v>
      </c>
      <c r="U59" s="237">
        <f t="shared" si="5"/>
        <v>0.01186255795</v>
      </c>
      <c r="V59" s="238">
        <v>44371.0</v>
      </c>
      <c r="W59" s="239">
        <v>15737.3</v>
      </c>
      <c r="X59" s="239">
        <v>15790.45</v>
      </c>
      <c r="Y59" s="240">
        <f t="shared" si="6"/>
        <v>0.00659784088</v>
      </c>
      <c r="Z59" s="199"/>
      <c r="AA59" s="199"/>
      <c r="AB59" s="199"/>
      <c r="AC59" s="241" t="s">
        <v>700</v>
      </c>
      <c r="AD59" s="242">
        <f>CORREL(Q:Q,E:E)</f>
        <v>0.1840479148</v>
      </c>
      <c r="AE59" s="328">
        <f>COVAR(Q:Q,I:I)</f>
        <v>0.00007126776735</v>
      </c>
      <c r="AF59" s="328">
        <f>CORREL(Q:Q,M:M)</f>
        <v>0.2122123738</v>
      </c>
      <c r="AG59" s="328">
        <f>CORREL(Q:Q,Q:Q)</f>
        <v>1</v>
      </c>
      <c r="AH59" s="234">
        <f>CORREL(Q:Q,U:U)</f>
        <v>0.37765077</v>
      </c>
      <c r="AI59" s="199"/>
      <c r="AJ59" s="327">
        <v>0.09119455261768407</v>
      </c>
      <c r="AK59" s="329">
        <v>0.010347750603683729</v>
      </c>
      <c r="AL59" s="199"/>
      <c r="AM59" s="199"/>
      <c r="AN59" s="199"/>
      <c r="AO59" s="199"/>
      <c r="AP59" s="199"/>
      <c r="AQ59" s="199"/>
      <c r="AR59" s="199"/>
      <c r="AS59" s="199"/>
      <c r="AT59" s="199"/>
      <c r="AU59" s="199"/>
      <c r="AV59" s="199"/>
      <c r="AW59" s="199"/>
      <c r="AX59" s="199"/>
      <c r="AY59" s="199"/>
      <c r="AZ59" s="199"/>
      <c r="BA59" s="199"/>
      <c r="BB59" s="199"/>
      <c r="BC59" s="199"/>
      <c r="BD59" s="199"/>
      <c r="BE59" s="199"/>
      <c r="BF59" s="199"/>
      <c r="BG59" s="199"/>
      <c r="BH59" s="199"/>
    </row>
    <row r="60">
      <c r="A60" s="199"/>
      <c r="B60" s="223">
        <v>44372.0</v>
      </c>
      <c r="C60" s="224">
        <v>138.75</v>
      </c>
      <c r="D60" s="224">
        <v>135.85</v>
      </c>
      <c r="E60" s="225">
        <f t="shared" si="1"/>
        <v>-0.01307664366</v>
      </c>
      <c r="F60" s="226">
        <v>44372.0</v>
      </c>
      <c r="G60" s="227">
        <v>1511.1</v>
      </c>
      <c r="H60" s="227">
        <v>1515.1</v>
      </c>
      <c r="I60" s="228">
        <f t="shared" si="2"/>
        <v>0.005875518672</v>
      </c>
      <c r="J60" s="229">
        <v>44372.0</v>
      </c>
      <c r="K60" s="230">
        <v>2488.0</v>
      </c>
      <c r="L60" s="230">
        <v>2448.65</v>
      </c>
      <c r="M60" s="231">
        <f t="shared" si="3"/>
        <v>-0.01666566271</v>
      </c>
      <c r="N60" s="232">
        <v>44372.0</v>
      </c>
      <c r="O60" s="233">
        <v>1987.68</v>
      </c>
      <c r="P60" s="233">
        <v>1942.407</v>
      </c>
      <c r="Q60" s="234">
        <f t="shared" si="4"/>
        <v>-0.02277680512</v>
      </c>
      <c r="R60" s="235">
        <v>44372.0</v>
      </c>
      <c r="S60" s="236">
        <v>113.5</v>
      </c>
      <c r="T60" s="236">
        <v>116.525</v>
      </c>
      <c r="U60" s="237">
        <f t="shared" si="5"/>
        <v>0.04680411445</v>
      </c>
      <c r="V60" s="238">
        <v>44372.0</v>
      </c>
      <c r="W60" s="239">
        <v>15839.35</v>
      </c>
      <c r="X60" s="239">
        <v>15860.35</v>
      </c>
      <c r="Y60" s="240">
        <f t="shared" si="6"/>
        <v>0.004426726281</v>
      </c>
      <c r="Z60" s="199"/>
      <c r="AA60" s="199"/>
      <c r="AB60" s="199"/>
      <c r="AC60" s="252" t="s">
        <v>694</v>
      </c>
      <c r="AD60" s="253">
        <f>CORREL(U:U,E:E)</f>
        <v>0.218134923</v>
      </c>
      <c r="AE60" s="330">
        <f>CORREL(U:U,I:I)</f>
        <v>0.2827225545</v>
      </c>
      <c r="AF60" s="330">
        <f>CORREL(U:U,M:M)</f>
        <v>0.06765112125</v>
      </c>
      <c r="AG60" s="330">
        <f>COVAR(U:U,Q:Q)</f>
        <v>0.0001175068688</v>
      </c>
      <c r="AH60" s="269">
        <f>CORREL(U:U,U:U)</f>
        <v>1</v>
      </c>
      <c r="AI60" s="199"/>
      <c r="AJ60" s="199"/>
      <c r="AK60" s="199"/>
      <c r="AL60" s="199"/>
      <c r="AM60" s="199"/>
      <c r="AN60" s="199"/>
      <c r="AO60" s="199"/>
      <c r="AP60" s="199"/>
      <c r="AQ60" s="199"/>
      <c r="AR60" s="199"/>
      <c r="AS60" s="199"/>
      <c r="AT60" s="199"/>
      <c r="AU60" s="199"/>
      <c r="AV60" s="199"/>
      <c r="AW60" s="199"/>
      <c r="AX60" s="199"/>
      <c r="AY60" s="199"/>
      <c r="AZ60" s="199"/>
      <c r="BA60" s="199"/>
      <c r="BB60" s="199"/>
      <c r="BC60" s="199"/>
      <c r="BD60" s="199"/>
      <c r="BE60" s="199"/>
      <c r="BF60" s="199"/>
      <c r="BG60" s="199"/>
      <c r="BH60" s="199"/>
    </row>
    <row r="61">
      <c r="A61" s="199"/>
      <c r="B61" s="223">
        <v>44375.0</v>
      </c>
      <c r="C61" s="224">
        <v>137.4</v>
      </c>
      <c r="D61" s="224">
        <v>137.55</v>
      </c>
      <c r="E61" s="225">
        <f t="shared" si="1"/>
        <v>0.01251380199</v>
      </c>
      <c r="F61" s="226">
        <v>44375.0</v>
      </c>
      <c r="G61" s="227">
        <v>1520.0</v>
      </c>
      <c r="H61" s="227">
        <v>1508.35</v>
      </c>
      <c r="I61" s="228">
        <f t="shared" si="2"/>
        <v>-0.004455151475</v>
      </c>
      <c r="J61" s="229">
        <v>44375.0</v>
      </c>
      <c r="K61" s="230">
        <v>2450.1</v>
      </c>
      <c r="L61" s="230">
        <v>2460.2</v>
      </c>
      <c r="M61" s="231">
        <f t="shared" si="3"/>
        <v>0.004716884814</v>
      </c>
      <c r="N61" s="232">
        <v>44375.0</v>
      </c>
      <c r="O61" s="233">
        <v>1958.605</v>
      </c>
      <c r="P61" s="233">
        <v>1925.377</v>
      </c>
      <c r="Q61" s="234">
        <f t="shared" si="4"/>
        <v>-0.008767472522</v>
      </c>
      <c r="R61" s="235">
        <v>44375.0</v>
      </c>
      <c r="S61" s="236">
        <v>117.4</v>
      </c>
      <c r="T61" s="236">
        <v>118.4</v>
      </c>
      <c r="U61" s="237">
        <f t="shared" si="5"/>
        <v>0.0160909676</v>
      </c>
      <c r="V61" s="238">
        <v>44375.0</v>
      </c>
      <c r="W61" s="239">
        <v>15915.35</v>
      </c>
      <c r="X61" s="239">
        <v>15814.7</v>
      </c>
      <c r="Y61" s="240">
        <f t="shared" si="6"/>
        <v>-0.002878246697</v>
      </c>
      <c r="Z61" s="199"/>
      <c r="AA61" s="199"/>
      <c r="AB61" s="199"/>
      <c r="AC61" s="199"/>
      <c r="AD61" s="199"/>
      <c r="AE61" s="199"/>
      <c r="AF61" s="199"/>
      <c r="AG61" s="199"/>
      <c r="AH61" s="199"/>
      <c r="AI61" s="199"/>
      <c r="AJ61" s="199"/>
      <c r="AK61" s="199"/>
      <c r="AL61" s="199"/>
      <c r="AM61" s="199"/>
      <c r="AN61" s="199"/>
      <c r="AO61" s="199"/>
      <c r="AP61" s="199"/>
      <c r="AQ61" s="199"/>
      <c r="AR61" s="199"/>
      <c r="AS61" s="199"/>
      <c r="AT61" s="199"/>
      <c r="AU61" s="199"/>
      <c r="AV61" s="199"/>
      <c r="AW61" s="199"/>
      <c r="AX61" s="199"/>
      <c r="AY61" s="199"/>
      <c r="AZ61" s="199"/>
      <c r="BA61" s="199"/>
      <c r="BB61" s="199"/>
      <c r="BC61" s="199"/>
      <c r="BD61" s="199"/>
      <c r="BE61" s="199"/>
      <c r="BF61" s="199"/>
      <c r="BG61" s="199"/>
      <c r="BH61" s="199"/>
    </row>
    <row r="62">
      <c r="A62" s="199"/>
      <c r="B62" s="223">
        <v>44376.0</v>
      </c>
      <c r="C62" s="224">
        <v>138.6</v>
      </c>
      <c r="D62" s="224">
        <v>137.95</v>
      </c>
      <c r="E62" s="225">
        <f t="shared" si="1"/>
        <v>0.002908033442</v>
      </c>
      <c r="F62" s="226">
        <v>44376.0</v>
      </c>
      <c r="G62" s="227">
        <v>1507.0</v>
      </c>
      <c r="H62" s="227">
        <v>1502.05</v>
      </c>
      <c r="I62" s="228">
        <f t="shared" si="2"/>
        <v>-0.004176749428</v>
      </c>
      <c r="J62" s="229">
        <v>44376.0</v>
      </c>
      <c r="K62" s="230">
        <v>2455.0</v>
      </c>
      <c r="L62" s="230">
        <v>2492.55</v>
      </c>
      <c r="M62" s="231">
        <f t="shared" si="3"/>
        <v>0.01314933745</v>
      </c>
      <c r="N62" s="232">
        <v>44376.0</v>
      </c>
      <c r="O62" s="233">
        <v>1928.608</v>
      </c>
      <c r="P62" s="233">
        <v>1927.039</v>
      </c>
      <c r="Q62" s="234">
        <f t="shared" si="4"/>
        <v>0.0008632075692</v>
      </c>
      <c r="R62" s="235">
        <v>44376.0</v>
      </c>
      <c r="S62" s="236">
        <v>118.45</v>
      </c>
      <c r="T62" s="236">
        <v>117.255</v>
      </c>
      <c r="U62" s="237">
        <f t="shared" si="5"/>
        <v>-0.009670608108</v>
      </c>
      <c r="V62" s="238">
        <v>44376.0</v>
      </c>
      <c r="W62" s="239">
        <v>15807.5</v>
      </c>
      <c r="X62" s="239">
        <v>15748.45</v>
      </c>
      <c r="Y62" s="240">
        <f t="shared" si="6"/>
        <v>-0.004189140483</v>
      </c>
      <c r="Z62" s="199"/>
      <c r="AA62" s="199"/>
      <c r="AB62" s="199"/>
      <c r="AC62" s="199"/>
      <c r="AD62" s="199"/>
      <c r="AE62" s="199"/>
      <c r="AF62" s="199"/>
      <c r="AG62" s="199"/>
      <c r="AH62" s="199"/>
      <c r="AI62" s="199"/>
      <c r="AJ62" s="199"/>
      <c r="AK62" s="199"/>
      <c r="AL62" s="199"/>
      <c r="AM62" s="199"/>
      <c r="AN62" s="199"/>
      <c r="AO62" s="199"/>
      <c r="AP62" s="199"/>
      <c r="AQ62" s="199"/>
      <c r="AR62" s="199"/>
      <c r="AS62" s="199"/>
      <c r="AT62" s="199"/>
      <c r="AU62" s="199"/>
      <c r="AV62" s="199"/>
      <c r="AW62" s="199"/>
      <c r="AX62" s="199"/>
      <c r="AY62" s="199"/>
      <c r="AZ62" s="199"/>
      <c r="BA62" s="199"/>
      <c r="BB62" s="199"/>
      <c r="BC62" s="199"/>
      <c r="BD62" s="199"/>
      <c r="BE62" s="199"/>
      <c r="BF62" s="199"/>
      <c r="BG62" s="199"/>
      <c r="BH62" s="199"/>
    </row>
    <row r="63">
      <c r="A63" s="199"/>
      <c r="B63" s="223">
        <v>44377.0</v>
      </c>
      <c r="C63" s="224">
        <v>138.95</v>
      </c>
      <c r="D63" s="224">
        <v>136.6</v>
      </c>
      <c r="E63" s="225">
        <f t="shared" si="1"/>
        <v>-0.009786154404</v>
      </c>
      <c r="F63" s="226">
        <v>44377.0</v>
      </c>
      <c r="G63" s="227">
        <v>1498.0</v>
      </c>
      <c r="H63" s="227">
        <v>1497.9</v>
      </c>
      <c r="I63" s="228">
        <f t="shared" si="2"/>
        <v>-0.002762890716</v>
      </c>
      <c r="J63" s="229">
        <v>44377.0</v>
      </c>
      <c r="K63" s="230">
        <v>2492.55</v>
      </c>
      <c r="L63" s="230">
        <v>2471.3</v>
      </c>
      <c r="M63" s="231">
        <f t="shared" si="3"/>
        <v>-0.008525405709</v>
      </c>
      <c r="N63" s="232">
        <v>44377.0</v>
      </c>
      <c r="O63" s="233">
        <v>1934.838</v>
      </c>
      <c r="P63" s="233">
        <v>1948.129</v>
      </c>
      <c r="Q63" s="234">
        <f t="shared" si="4"/>
        <v>0.01094425178</v>
      </c>
      <c r="R63" s="235">
        <v>44377.0</v>
      </c>
      <c r="S63" s="236">
        <v>118.105</v>
      </c>
      <c r="T63" s="236">
        <v>116.66</v>
      </c>
      <c r="U63" s="237">
        <f t="shared" si="5"/>
        <v>-0.005074410473</v>
      </c>
      <c r="V63" s="238">
        <v>44377.0</v>
      </c>
      <c r="W63" s="239">
        <v>15776.9</v>
      </c>
      <c r="X63" s="239">
        <v>15721.5</v>
      </c>
      <c r="Y63" s="240">
        <f t="shared" si="6"/>
        <v>-0.001711279523</v>
      </c>
      <c r="Z63" s="199"/>
      <c r="AA63" s="199"/>
      <c r="AB63" s="276" t="s">
        <v>704</v>
      </c>
      <c r="AC63" s="277" t="s">
        <v>705</v>
      </c>
      <c r="AD63" s="277" t="s">
        <v>743</v>
      </c>
      <c r="AE63" s="277" t="s">
        <v>744</v>
      </c>
      <c r="AF63" s="277" t="s">
        <v>708</v>
      </c>
      <c r="AG63" s="277" t="s">
        <v>709</v>
      </c>
      <c r="AH63" s="278" t="s">
        <v>710</v>
      </c>
      <c r="AI63" s="199"/>
      <c r="AJ63" s="199"/>
      <c r="AK63" s="199"/>
      <c r="AL63" s="199"/>
      <c r="AM63" s="199"/>
      <c r="AN63" s="199"/>
      <c r="AO63" s="199"/>
      <c r="AP63" s="199"/>
      <c r="AQ63" s="199"/>
      <c r="AR63" s="199"/>
      <c r="AS63" s="199"/>
      <c r="AT63" s="199"/>
      <c r="AU63" s="199"/>
      <c r="AV63" s="199"/>
      <c r="AW63" s="199"/>
      <c r="AX63" s="199"/>
      <c r="AY63" s="199"/>
      <c r="AZ63" s="199"/>
      <c r="BA63" s="199"/>
      <c r="BB63" s="199"/>
      <c r="BC63" s="199"/>
      <c r="BD63" s="199"/>
      <c r="BE63" s="199"/>
      <c r="BF63" s="199"/>
      <c r="BG63" s="199"/>
      <c r="BH63" s="199"/>
    </row>
    <row r="64">
      <c r="A64" s="199"/>
      <c r="B64" s="223">
        <v>44378.0</v>
      </c>
      <c r="C64" s="224">
        <v>136.7</v>
      </c>
      <c r="D64" s="224">
        <v>136.2</v>
      </c>
      <c r="E64" s="225">
        <f t="shared" si="1"/>
        <v>-0.002928257687</v>
      </c>
      <c r="F64" s="226">
        <v>44378.0</v>
      </c>
      <c r="G64" s="227">
        <v>1502.0</v>
      </c>
      <c r="H64" s="227">
        <v>1486.75</v>
      </c>
      <c r="I64" s="228">
        <f t="shared" si="2"/>
        <v>-0.00744375459</v>
      </c>
      <c r="J64" s="229">
        <v>44378.0</v>
      </c>
      <c r="K64" s="230">
        <v>2484.0</v>
      </c>
      <c r="L64" s="230">
        <v>2478.0</v>
      </c>
      <c r="M64" s="231">
        <f t="shared" si="3"/>
        <v>0.0027111237</v>
      </c>
      <c r="N64" s="232">
        <v>44378.0</v>
      </c>
      <c r="O64" s="233">
        <v>1954.913</v>
      </c>
      <c r="P64" s="233">
        <v>1936.407</v>
      </c>
      <c r="Q64" s="234">
        <f t="shared" si="4"/>
        <v>-0.006017055339</v>
      </c>
      <c r="R64" s="235">
        <v>44378.0</v>
      </c>
      <c r="S64" s="236">
        <v>117.19</v>
      </c>
      <c r="T64" s="236">
        <v>116.355</v>
      </c>
      <c r="U64" s="237">
        <f t="shared" si="5"/>
        <v>-0.002614435111</v>
      </c>
      <c r="V64" s="238">
        <v>44378.0</v>
      </c>
      <c r="W64" s="239">
        <v>15755.05</v>
      </c>
      <c r="X64" s="239">
        <v>15680.0</v>
      </c>
      <c r="Y64" s="240">
        <f t="shared" si="6"/>
        <v>-0.00263969723</v>
      </c>
      <c r="Z64" s="199"/>
      <c r="AA64" s="199"/>
      <c r="AB64" s="279" t="s">
        <v>690</v>
      </c>
      <c r="AC64" s="280">
        <f>AVERAGE(E:E)</f>
        <v>0.001265667791</v>
      </c>
      <c r="AD64" s="281">
        <v>0.3</v>
      </c>
      <c r="AE64" s="280">
        <f t="shared" ref="AE64:AE68" si="14">AC64*AD64</f>
        <v>0.0003797003373</v>
      </c>
      <c r="AF64" s="280">
        <v>0.029362422120390152</v>
      </c>
      <c r="AG64" s="280">
        <v>0.9351434692200766</v>
      </c>
      <c r="AH64" s="282">
        <f t="shared" ref="AH64:AH68" si="15">AD64*AG64</f>
        <v>0.2805430408</v>
      </c>
      <c r="AI64" s="199"/>
      <c r="AJ64" s="199"/>
      <c r="AK64" s="199"/>
      <c r="AL64" s="199"/>
      <c r="AM64" s="199"/>
      <c r="AN64" s="199"/>
      <c r="AO64" s="199"/>
      <c r="AP64" s="199"/>
      <c r="AQ64" s="199"/>
      <c r="AR64" s="199"/>
      <c r="AS64" s="199"/>
      <c r="AT64" s="199"/>
      <c r="AU64" s="199"/>
      <c r="AV64" s="199"/>
      <c r="AW64" s="199"/>
      <c r="AX64" s="199"/>
      <c r="AY64" s="199"/>
      <c r="AZ64" s="199"/>
      <c r="BA64" s="199"/>
      <c r="BB64" s="199"/>
      <c r="BC64" s="199"/>
      <c r="BD64" s="199"/>
      <c r="BE64" s="199"/>
      <c r="BF64" s="199"/>
      <c r="BG64" s="199"/>
      <c r="BH64" s="199"/>
    </row>
    <row r="65">
      <c r="A65" s="199"/>
      <c r="B65" s="223">
        <v>44379.0</v>
      </c>
      <c r="C65" s="224">
        <v>136.9</v>
      </c>
      <c r="D65" s="224">
        <v>137.95</v>
      </c>
      <c r="E65" s="225">
        <f t="shared" si="1"/>
        <v>0.01284875184</v>
      </c>
      <c r="F65" s="226">
        <v>44379.0</v>
      </c>
      <c r="G65" s="227">
        <v>1485.0</v>
      </c>
      <c r="H65" s="227">
        <v>1480.4</v>
      </c>
      <c r="I65" s="228">
        <f t="shared" si="2"/>
        <v>-0.004271061039</v>
      </c>
      <c r="J65" s="229">
        <v>44379.0</v>
      </c>
      <c r="K65" s="230">
        <v>2478.0</v>
      </c>
      <c r="L65" s="230">
        <v>2487.3</v>
      </c>
      <c r="M65" s="231">
        <f t="shared" si="3"/>
        <v>0.003753026634</v>
      </c>
      <c r="N65" s="232">
        <v>44379.0</v>
      </c>
      <c r="O65" s="233">
        <v>1935.53</v>
      </c>
      <c r="P65" s="233">
        <v>1965.112</v>
      </c>
      <c r="Q65" s="234">
        <f t="shared" si="4"/>
        <v>0.01482384643</v>
      </c>
      <c r="R65" s="235">
        <v>44379.0</v>
      </c>
      <c r="S65" s="236">
        <v>116.6</v>
      </c>
      <c r="T65" s="236">
        <v>113.6</v>
      </c>
      <c r="U65" s="237">
        <f t="shared" si="5"/>
        <v>-0.02367753857</v>
      </c>
      <c r="V65" s="238">
        <v>44379.0</v>
      </c>
      <c r="W65" s="239">
        <v>15705.85</v>
      </c>
      <c r="X65" s="239">
        <v>15722.2</v>
      </c>
      <c r="Y65" s="240">
        <f t="shared" si="6"/>
        <v>0.002691326531</v>
      </c>
      <c r="Z65" s="199"/>
      <c r="AA65" s="199"/>
      <c r="AB65" s="279" t="s">
        <v>691</v>
      </c>
      <c r="AC65" s="280">
        <f>AVERAGE(I:I)</f>
        <v>0.00005825053845</v>
      </c>
      <c r="AD65" s="280">
        <v>0.1782575541396997</v>
      </c>
      <c r="AE65" s="280">
        <f t="shared" si="14"/>
        <v>0.00001038359851</v>
      </c>
      <c r="AF65" s="280">
        <v>0.01372141948397228</v>
      </c>
      <c r="AG65" s="280">
        <v>1.1132767089692237</v>
      </c>
      <c r="AH65" s="282">
        <f t="shared" si="15"/>
        <v>0.1984499832</v>
      </c>
      <c r="AI65" s="199"/>
      <c r="AJ65" s="199"/>
      <c r="AK65" s="199"/>
      <c r="AL65" s="199"/>
      <c r="AM65" s="199"/>
      <c r="AN65" s="199"/>
      <c r="AO65" s="199"/>
      <c r="AP65" s="199"/>
      <c r="AQ65" s="199"/>
      <c r="AR65" s="199"/>
      <c r="AS65" s="199"/>
      <c r="AT65" s="199"/>
      <c r="AU65" s="199"/>
      <c r="AV65" s="199"/>
      <c r="AW65" s="199"/>
      <c r="AX65" s="199"/>
      <c r="AY65" s="199"/>
      <c r="AZ65" s="199"/>
      <c r="BA65" s="199"/>
      <c r="BB65" s="199"/>
      <c r="BC65" s="199"/>
      <c r="BD65" s="199"/>
      <c r="BE65" s="199"/>
      <c r="BF65" s="199"/>
      <c r="BG65" s="199"/>
      <c r="BH65" s="199"/>
    </row>
    <row r="66">
      <c r="A66" s="199"/>
      <c r="B66" s="223">
        <v>44382.0</v>
      </c>
      <c r="C66" s="224">
        <v>138.85</v>
      </c>
      <c r="D66" s="224">
        <v>137.1</v>
      </c>
      <c r="E66" s="225">
        <f t="shared" si="1"/>
        <v>-0.006161652773</v>
      </c>
      <c r="F66" s="226">
        <v>44382.0</v>
      </c>
      <c r="G66" s="227">
        <v>1489.95</v>
      </c>
      <c r="H66" s="227">
        <v>1495.45</v>
      </c>
      <c r="I66" s="228">
        <f t="shared" si="2"/>
        <v>0.01016617131</v>
      </c>
      <c r="J66" s="229">
        <v>44382.0</v>
      </c>
      <c r="K66" s="230">
        <v>2499.0</v>
      </c>
      <c r="L66" s="230">
        <v>2499.05</v>
      </c>
      <c r="M66" s="231">
        <f t="shared" si="3"/>
        <v>0.004723997909</v>
      </c>
      <c r="N66" s="232">
        <v>44382.0</v>
      </c>
      <c r="O66" s="233">
        <v>1971.943</v>
      </c>
      <c r="P66" s="233">
        <v>1984.634</v>
      </c>
      <c r="Q66" s="234">
        <f t="shared" si="4"/>
        <v>0.009934293821</v>
      </c>
      <c r="R66" s="235">
        <v>44382.0</v>
      </c>
      <c r="S66" s="236">
        <v>114.6</v>
      </c>
      <c r="T66" s="236">
        <v>115.685</v>
      </c>
      <c r="U66" s="237">
        <f t="shared" si="5"/>
        <v>0.01835387324</v>
      </c>
      <c r="V66" s="238">
        <v>44382.0</v>
      </c>
      <c r="W66" s="239">
        <v>15793.4</v>
      </c>
      <c r="X66" s="239">
        <v>15834.35</v>
      </c>
      <c r="Y66" s="240">
        <f t="shared" si="6"/>
        <v>0.00713322563</v>
      </c>
      <c r="Z66" s="199"/>
      <c r="AA66" s="199"/>
      <c r="AB66" s="279" t="s">
        <v>692</v>
      </c>
      <c r="AC66" s="280">
        <f>AVERAGE(M:M)</f>
        <v>0.000001799584572</v>
      </c>
      <c r="AD66" s="280">
        <v>0.010347750603683729</v>
      </c>
      <c r="AE66" s="280">
        <f t="shared" si="14"/>
        <v>0.00000001862165234</v>
      </c>
      <c r="AF66" s="280">
        <v>0.012653866017342811</v>
      </c>
      <c r="AG66" s="280">
        <v>0.6177158542462025</v>
      </c>
      <c r="AH66" s="282">
        <f t="shared" si="15"/>
        <v>0.006391969604</v>
      </c>
      <c r="AI66" s="199"/>
      <c r="AJ66" s="199"/>
      <c r="AK66" s="199"/>
      <c r="AL66" s="199"/>
      <c r="AM66" s="199"/>
      <c r="AN66" s="199"/>
      <c r="AO66" s="199"/>
      <c r="AP66" s="199"/>
      <c r="AQ66" s="199"/>
      <c r="AR66" s="199"/>
      <c r="AS66" s="199"/>
      <c r="AT66" s="199"/>
      <c r="AU66" s="199"/>
      <c r="AV66" s="199"/>
      <c r="AW66" s="199"/>
      <c r="AX66" s="199"/>
      <c r="AY66" s="199"/>
      <c r="AZ66" s="199"/>
      <c r="BA66" s="199"/>
      <c r="BB66" s="199"/>
      <c r="BC66" s="199"/>
      <c r="BD66" s="199"/>
      <c r="BE66" s="199"/>
      <c r="BF66" s="199"/>
      <c r="BG66" s="199"/>
      <c r="BH66" s="199"/>
    </row>
    <row r="67">
      <c r="A67" s="199"/>
      <c r="B67" s="223">
        <v>44383.0</v>
      </c>
      <c r="C67" s="224">
        <v>137.7</v>
      </c>
      <c r="D67" s="224">
        <v>135.1</v>
      </c>
      <c r="E67" s="225">
        <f t="shared" si="1"/>
        <v>-0.01458789205</v>
      </c>
      <c r="F67" s="226">
        <v>44383.0</v>
      </c>
      <c r="G67" s="227">
        <v>1497.0</v>
      </c>
      <c r="H67" s="227">
        <v>1534.7</v>
      </c>
      <c r="I67" s="228">
        <f t="shared" si="2"/>
        <v>0.02624628038</v>
      </c>
      <c r="J67" s="229">
        <v>44383.0</v>
      </c>
      <c r="K67" s="230">
        <v>2490.0</v>
      </c>
      <c r="L67" s="230">
        <v>2472.5</v>
      </c>
      <c r="M67" s="231">
        <f t="shared" si="3"/>
        <v>-0.01062403713</v>
      </c>
      <c r="N67" s="232">
        <v>44383.0</v>
      </c>
      <c r="O67" s="233">
        <v>1979.788</v>
      </c>
      <c r="P67" s="233">
        <v>1961.19</v>
      </c>
      <c r="Q67" s="234">
        <f t="shared" si="4"/>
        <v>-0.01181275742</v>
      </c>
      <c r="R67" s="235">
        <v>44383.0</v>
      </c>
      <c r="S67" s="236">
        <v>115.865</v>
      </c>
      <c r="T67" s="236">
        <v>116.725</v>
      </c>
      <c r="U67" s="237">
        <f t="shared" si="5"/>
        <v>0.00898992955</v>
      </c>
      <c r="V67" s="238">
        <v>44383.0</v>
      </c>
      <c r="W67" s="239">
        <v>15813.75</v>
      </c>
      <c r="X67" s="239">
        <v>15818.25</v>
      </c>
      <c r="Y67" s="240">
        <f t="shared" si="6"/>
        <v>-0.001016776817</v>
      </c>
      <c r="Z67" s="199"/>
      <c r="AA67" s="199"/>
      <c r="AB67" s="279" t="s">
        <v>693</v>
      </c>
      <c r="AC67" s="280">
        <f>AVERAGE(Q:Q)</f>
        <v>0.0007348725041</v>
      </c>
      <c r="AD67" s="280">
        <v>0.22374869012020918</v>
      </c>
      <c r="AE67" s="280">
        <f t="shared" si="14"/>
        <v>0.0001644267602</v>
      </c>
      <c r="AF67" s="280">
        <v>0.014527247277533836</v>
      </c>
      <c r="AG67" s="280">
        <v>1.1255284654185318</v>
      </c>
      <c r="AH67" s="282">
        <f t="shared" si="15"/>
        <v>0.2518355198</v>
      </c>
      <c r="AI67" s="199"/>
      <c r="AJ67" s="199"/>
      <c r="AK67" s="199"/>
      <c r="AL67" s="199"/>
      <c r="AM67" s="199"/>
      <c r="AN67" s="199"/>
      <c r="AO67" s="199"/>
      <c r="AP67" s="199"/>
      <c r="AQ67" s="199"/>
      <c r="AR67" s="199"/>
      <c r="AS67" s="199"/>
      <c r="AT67" s="199"/>
      <c r="AU67" s="199"/>
      <c r="AV67" s="199"/>
      <c r="AW67" s="199"/>
      <c r="AX67" s="199"/>
      <c r="AY67" s="199"/>
      <c r="AZ67" s="199"/>
      <c r="BA67" s="199"/>
      <c r="BB67" s="199"/>
      <c r="BC67" s="199"/>
      <c r="BD67" s="199"/>
      <c r="BE67" s="199"/>
      <c r="BF67" s="199"/>
      <c r="BG67" s="199"/>
      <c r="BH67" s="199"/>
    </row>
    <row r="68">
      <c r="A68" s="199"/>
      <c r="B68" s="223">
        <v>44384.0</v>
      </c>
      <c r="C68" s="224">
        <v>135.75</v>
      </c>
      <c r="D68" s="224">
        <v>134.5</v>
      </c>
      <c r="E68" s="225">
        <f t="shared" si="1"/>
        <v>-0.0044411547</v>
      </c>
      <c r="F68" s="226">
        <v>44384.0</v>
      </c>
      <c r="G68" s="227">
        <v>1534.0</v>
      </c>
      <c r="H68" s="227">
        <v>1539.5</v>
      </c>
      <c r="I68" s="228">
        <f t="shared" si="2"/>
        <v>0.003127647097</v>
      </c>
      <c r="J68" s="229">
        <v>44384.0</v>
      </c>
      <c r="K68" s="230">
        <v>2458.0</v>
      </c>
      <c r="L68" s="230">
        <v>2481.65</v>
      </c>
      <c r="M68" s="231">
        <f t="shared" si="3"/>
        <v>0.003700707786</v>
      </c>
      <c r="N68" s="232">
        <v>44384.0</v>
      </c>
      <c r="O68" s="233">
        <v>1963.913</v>
      </c>
      <c r="P68" s="233">
        <v>1947.575</v>
      </c>
      <c r="Q68" s="234">
        <f t="shared" si="4"/>
        <v>-0.006942213656</v>
      </c>
      <c r="R68" s="235">
        <v>44384.0</v>
      </c>
      <c r="S68" s="236">
        <v>116.795</v>
      </c>
      <c r="T68" s="236">
        <v>121.865</v>
      </c>
      <c r="U68" s="237">
        <f t="shared" si="5"/>
        <v>0.04403512529</v>
      </c>
      <c r="V68" s="238">
        <v>44384.0</v>
      </c>
      <c r="W68" s="239">
        <v>15819.6</v>
      </c>
      <c r="X68" s="239">
        <v>15879.65</v>
      </c>
      <c r="Y68" s="240">
        <f t="shared" si="6"/>
        <v>0.003881592464</v>
      </c>
      <c r="Z68" s="199"/>
      <c r="AA68" s="199"/>
      <c r="AB68" s="279" t="s">
        <v>694</v>
      </c>
      <c r="AC68" s="280">
        <f>AVERAGE(U:U)</f>
        <v>0.001030784352</v>
      </c>
      <c r="AD68" s="280">
        <v>0.2876460051364073</v>
      </c>
      <c r="AE68" s="280">
        <f t="shared" si="14"/>
        <v>0.000296501001</v>
      </c>
      <c r="AF68" s="280">
        <v>0.021447546924953254</v>
      </c>
      <c r="AG68" s="280">
        <v>1.3564089819636322</v>
      </c>
      <c r="AH68" s="282">
        <f t="shared" si="15"/>
        <v>0.390165625</v>
      </c>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199"/>
      <c r="BH68" s="199"/>
    </row>
    <row r="69">
      <c r="A69" s="199"/>
      <c r="B69" s="223">
        <v>44385.0</v>
      </c>
      <c r="C69" s="224">
        <v>134.5</v>
      </c>
      <c r="D69" s="224">
        <v>135.6</v>
      </c>
      <c r="E69" s="225">
        <f t="shared" si="1"/>
        <v>0.008178438662</v>
      </c>
      <c r="F69" s="226">
        <v>44385.0</v>
      </c>
      <c r="G69" s="227">
        <v>1525.0</v>
      </c>
      <c r="H69" s="227">
        <v>1520.45</v>
      </c>
      <c r="I69" s="228">
        <f t="shared" si="2"/>
        <v>-0.01237414745</v>
      </c>
      <c r="J69" s="229">
        <v>44385.0</v>
      </c>
      <c r="K69" s="230">
        <v>2462.2</v>
      </c>
      <c r="L69" s="230">
        <v>2447.55</v>
      </c>
      <c r="M69" s="231">
        <f t="shared" si="3"/>
        <v>-0.0137408579</v>
      </c>
      <c r="N69" s="232">
        <v>44385.0</v>
      </c>
      <c r="O69" s="233">
        <v>1953.944</v>
      </c>
      <c r="P69" s="233">
        <v>1931.469</v>
      </c>
      <c r="Q69" s="234">
        <f t="shared" si="4"/>
        <v>-0.008269771382</v>
      </c>
      <c r="R69" s="235">
        <v>44385.0</v>
      </c>
      <c r="S69" s="236">
        <v>122.5</v>
      </c>
      <c r="T69" s="236">
        <v>118.975</v>
      </c>
      <c r="U69" s="237">
        <f t="shared" si="5"/>
        <v>-0.02371476634</v>
      </c>
      <c r="V69" s="238">
        <v>44385.0</v>
      </c>
      <c r="W69" s="239">
        <v>15855.4</v>
      </c>
      <c r="X69" s="239">
        <v>15727.9</v>
      </c>
      <c r="Y69" s="240">
        <f t="shared" si="6"/>
        <v>-0.009556255963</v>
      </c>
      <c r="Z69" s="199"/>
      <c r="AA69" s="199"/>
      <c r="AB69" s="295" t="s">
        <v>717</v>
      </c>
      <c r="AC69" s="296">
        <f>AVERAGE(Y:Y)</f>
        <v>0.0005879345479</v>
      </c>
      <c r="AD69" s="296"/>
      <c r="AE69" s="280"/>
      <c r="AF69" s="296">
        <f>STDEV(Y:Y)</f>
        <v>0.008660848838</v>
      </c>
      <c r="AG69" s="296"/>
      <c r="AH69" s="298"/>
      <c r="AI69" s="199"/>
      <c r="AJ69" s="199"/>
      <c r="AK69" s="199"/>
      <c r="AL69" s="199"/>
      <c r="AM69" s="199"/>
      <c r="AN69" s="199"/>
      <c r="AO69" s="199"/>
      <c r="AP69" s="199"/>
      <c r="AQ69" s="199"/>
      <c r="AR69" s="199"/>
      <c r="AS69" s="199"/>
      <c r="AT69" s="199"/>
      <c r="AU69" s="199"/>
      <c r="AV69" s="199"/>
      <c r="AW69" s="199"/>
      <c r="AX69" s="199"/>
      <c r="AY69" s="199"/>
      <c r="AZ69" s="199"/>
      <c r="BA69" s="199"/>
      <c r="BB69" s="199"/>
      <c r="BC69" s="199"/>
      <c r="BD69" s="199"/>
      <c r="BE69" s="199"/>
      <c r="BF69" s="199"/>
      <c r="BG69" s="199"/>
      <c r="BH69" s="199"/>
    </row>
    <row r="70">
      <c r="A70" s="199"/>
      <c r="B70" s="223">
        <v>44386.0</v>
      </c>
      <c r="C70" s="224">
        <v>136.0</v>
      </c>
      <c r="D70" s="224">
        <v>135.0</v>
      </c>
      <c r="E70" s="225">
        <f t="shared" si="1"/>
        <v>-0.004424778761</v>
      </c>
      <c r="F70" s="226">
        <v>44386.0</v>
      </c>
      <c r="G70" s="227">
        <v>1512.55</v>
      </c>
      <c r="H70" s="227">
        <v>1502.0</v>
      </c>
      <c r="I70" s="228">
        <f t="shared" si="2"/>
        <v>-0.01213456542</v>
      </c>
      <c r="J70" s="229">
        <v>44386.0</v>
      </c>
      <c r="K70" s="230">
        <v>2440.0</v>
      </c>
      <c r="L70" s="230">
        <v>2451.45</v>
      </c>
      <c r="M70" s="231">
        <f t="shared" si="3"/>
        <v>0.001593430165</v>
      </c>
      <c r="N70" s="232">
        <v>44386.0</v>
      </c>
      <c r="O70" s="233">
        <v>1927.223</v>
      </c>
      <c r="P70" s="233">
        <v>1911.717</v>
      </c>
      <c r="Q70" s="234">
        <f t="shared" si="4"/>
        <v>-0.01022641316</v>
      </c>
      <c r="R70" s="235">
        <v>44386.0</v>
      </c>
      <c r="S70" s="236">
        <v>119.2</v>
      </c>
      <c r="T70" s="236">
        <v>123.935</v>
      </c>
      <c r="U70" s="237">
        <f t="shared" si="5"/>
        <v>0.04168943055</v>
      </c>
      <c r="V70" s="238">
        <v>44386.0</v>
      </c>
      <c r="W70" s="239">
        <v>15688.25</v>
      </c>
      <c r="X70" s="239">
        <v>15689.8</v>
      </c>
      <c r="Y70" s="240">
        <f t="shared" si="6"/>
        <v>-0.002422446735</v>
      </c>
      <c r="Z70" s="199"/>
      <c r="AA70" s="199"/>
      <c r="AB70" s="199"/>
      <c r="AC70" s="199"/>
      <c r="AD70" s="199"/>
      <c r="AE70" s="199"/>
      <c r="AF70" s="199"/>
      <c r="AG70" s="199"/>
      <c r="AH70" s="199"/>
      <c r="AI70" s="199"/>
      <c r="AJ70" s="199"/>
      <c r="AK70" s="199"/>
      <c r="AL70" s="199"/>
      <c r="AM70" s="199"/>
      <c r="AN70" s="199"/>
      <c r="AO70" s="199"/>
      <c r="AP70" s="199"/>
      <c r="AQ70" s="199"/>
      <c r="AR70" s="199"/>
      <c r="AS70" s="199"/>
      <c r="AT70" s="199"/>
      <c r="AU70" s="199"/>
      <c r="AV70" s="199"/>
      <c r="AW70" s="199"/>
      <c r="AX70" s="199"/>
      <c r="AY70" s="199"/>
      <c r="AZ70" s="199"/>
      <c r="BA70" s="199"/>
      <c r="BB70" s="199"/>
      <c r="BC70" s="199"/>
      <c r="BD70" s="199"/>
      <c r="BE70" s="199"/>
      <c r="BF70" s="199"/>
      <c r="BG70" s="199"/>
      <c r="BH70" s="199"/>
    </row>
    <row r="71">
      <c r="A71" s="199"/>
      <c r="B71" s="223">
        <v>44389.0</v>
      </c>
      <c r="C71" s="224">
        <v>136.1</v>
      </c>
      <c r="D71" s="224">
        <v>136.15</v>
      </c>
      <c r="E71" s="225">
        <f t="shared" si="1"/>
        <v>0.008518518519</v>
      </c>
      <c r="F71" s="226">
        <v>44389.0</v>
      </c>
      <c r="G71" s="227">
        <v>1502.0</v>
      </c>
      <c r="H71" s="227">
        <v>1487.0</v>
      </c>
      <c r="I71" s="228">
        <f t="shared" si="2"/>
        <v>-0.009986684421</v>
      </c>
      <c r="J71" s="229">
        <v>44389.0</v>
      </c>
      <c r="K71" s="230">
        <v>2453.0</v>
      </c>
      <c r="L71" s="230">
        <v>2444.15</v>
      </c>
      <c r="M71" s="231">
        <f t="shared" si="3"/>
        <v>-0.002977829448</v>
      </c>
      <c r="N71" s="232">
        <v>44389.0</v>
      </c>
      <c r="O71" s="233">
        <v>1919.609</v>
      </c>
      <c r="P71" s="233">
        <v>1923.624</v>
      </c>
      <c r="Q71" s="234">
        <f t="shared" si="4"/>
        <v>0.006228432346</v>
      </c>
      <c r="R71" s="235">
        <v>44389.0</v>
      </c>
      <c r="S71" s="236">
        <v>125.1</v>
      </c>
      <c r="T71" s="236">
        <v>122.695</v>
      </c>
      <c r="U71" s="237">
        <f t="shared" si="5"/>
        <v>-0.01000524468</v>
      </c>
      <c r="V71" s="238">
        <v>44389.0</v>
      </c>
      <c r="W71" s="239">
        <v>15766.8</v>
      </c>
      <c r="X71" s="239">
        <v>15692.6</v>
      </c>
      <c r="Y71" s="240">
        <f t="shared" si="6"/>
        <v>0.0001784598911</v>
      </c>
      <c r="Z71" s="199"/>
      <c r="AA71" s="199"/>
      <c r="AB71" s="199"/>
      <c r="AC71" s="199"/>
      <c r="AD71" s="299" t="s">
        <v>718</v>
      </c>
      <c r="AE71" s="11"/>
      <c r="AF71" s="199"/>
      <c r="AG71" s="199"/>
      <c r="AH71" s="199"/>
      <c r="AI71" s="199"/>
      <c r="AJ71" s="199"/>
      <c r="AK71" s="199"/>
      <c r="AL71" s="199"/>
      <c r="AM71" s="199"/>
      <c r="AN71" s="199"/>
      <c r="AO71" s="199"/>
      <c r="AP71" s="199"/>
      <c r="AQ71" s="199"/>
      <c r="AR71" s="199"/>
      <c r="AS71" s="199"/>
      <c r="AT71" s="199"/>
      <c r="AU71" s="199"/>
      <c r="AV71" s="199"/>
      <c r="AW71" s="199"/>
      <c r="AX71" s="199"/>
      <c r="AY71" s="199"/>
      <c r="AZ71" s="199"/>
      <c r="BA71" s="199"/>
      <c r="BB71" s="199"/>
      <c r="BC71" s="199"/>
      <c r="BD71" s="199"/>
      <c r="BE71" s="199"/>
      <c r="BF71" s="199"/>
      <c r="BG71" s="199"/>
      <c r="BH71" s="199"/>
    </row>
    <row r="72">
      <c r="A72" s="199"/>
      <c r="B72" s="223">
        <v>44390.0</v>
      </c>
      <c r="C72" s="224">
        <v>137.3</v>
      </c>
      <c r="D72" s="224">
        <v>136.5</v>
      </c>
      <c r="E72" s="225">
        <f t="shared" si="1"/>
        <v>0.002570694087</v>
      </c>
      <c r="F72" s="226">
        <v>44390.0</v>
      </c>
      <c r="G72" s="227">
        <v>1496.1</v>
      </c>
      <c r="H72" s="227">
        <v>1501.85</v>
      </c>
      <c r="I72" s="228">
        <f t="shared" si="2"/>
        <v>0.009986550101</v>
      </c>
      <c r="J72" s="229">
        <v>44390.0</v>
      </c>
      <c r="K72" s="230">
        <v>2455.0</v>
      </c>
      <c r="L72" s="230">
        <v>2436.7</v>
      </c>
      <c r="M72" s="231">
        <f t="shared" si="3"/>
        <v>-0.00304809443</v>
      </c>
      <c r="N72" s="232">
        <v>44390.0</v>
      </c>
      <c r="O72" s="233">
        <v>1938.299</v>
      </c>
      <c r="P72" s="233">
        <v>1938.022</v>
      </c>
      <c r="Q72" s="234">
        <f t="shared" si="4"/>
        <v>0.007484830715</v>
      </c>
      <c r="R72" s="235">
        <v>44390.0</v>
      </c>
      <c r="S72" s="236">
        <v>123.8</v>
      </c>
      <c r="T72" s="236">
        <v>122.875</v>
      </c>
      <c r="U72" s="237">
        <f t="shared" si="5"/>
        <v>0.001467052447</v>
      </c>
      <c r="V72" s="238">
        <v>44390.0</v>
      </c>
      <c r="W72" s="239">
        <v>15794.0</v>
      </c>
      <c r="X72" s="239">
        <v>15812.35</v>
      </c>
      <c r="Y72" s="240">
        <f t="shared" si="6"/>
        <v>0.007630985305</v>
      </c>
      <c r="Z72" s="199"/>
      <c r="AA72" s="199"/>
      <c r="AB72" s="199"/>
      <c r="AC72" s="199"/>
      <c r="AD72" s="300" t="s">
        <v>745</v>
      </c>
      <c r="AE72" s="301">
        <f>sum(AE64:AE68)</f>
        <v>0.0008510303186</v>
      </c>
      <c r="AF72" s="199"/>
      <c r="AG72" s="331" t="s">
        <v>732</v>
      </c>
      <c r="AH72" s="331">
        <v>0.0693</v>
      </c>
      <c r="AI72" s="199"/>
      <c r="AJ72" s="199"/>
      <c r="AK72" s="199"/>
      <c r="AL72" s="199"/>
      <c r="AM72" s="199"/>
      <c r="AN72" s="199"/>
      <c r="AO72" s="199"/>
      <c r="AP72" s="199"/>
      <c r="AQ72" s="199"/>
      <c r="AR72" s="199"/>
      <c r="AS72" s="199"/>
      <c r="AT72" s="199"/>
      <c r="AU72" s="199"/>
      <c r="AV72" s="199"/>
      <c r="AW72" s="199"/>
      <c r="AX72" s="199"/>
      <c r="AY72" s="199"/>
      <c r="AZ72" s="199"/>
      <c r="BA72" s="199"/>
      <c r="BB72" s="199"/>
      <c r="BC72" s="199"/>
      <c r="BD72" s="199"/>
      <c r="BE72" s="199"/>
      <c r="BF72" s="199"/>
      <c r="BG72" s="199"/>
      <c r="BH72" s="199"/>
    </row>
    <row r="73">
      <c r="A73" s="199"/>
      <c r="B73" s="223">
        <v>44391.0</v>
      </c>
      <c r="C73" s="224">
        <v>136.85</v>
      </c>
      <c r="D73" s="224">
        <v>140.6</v>
      </c>
      <c r="E73" s="225">
        <f t="shared" si="1"/>
        <v>0.03003663004</v>
      </c>
      <c r="F73" s="226">
        <v>44391.0</v>
      </c>
      <c r="G73" s="227">
        <v>1497.5</v>
      </c>
      <c r="H73" s="227">
        <v>1499.15</v>
      </c>
      <c r="I73" s="228">
        <f t="shared" si="2"/>
        <v>-0.001797782735</v>
      </c>
      <c r="J73" s="229">
        <v>44391.0</v>
      </c>
      <c r="K73" s="230">
        <v>2439.8</v>
      </c>
      <c r="L73" s="230">
        <v>2414.85</v>
      </c>
      <c r="M73" s="231">
        <f t="shared" si="3"/>
        <v>-0.008967045594</v>
      </c>
      <c r="N73" s="232">
        <v>44391.0</v>
      </c>
      <c r="O73" s="233">
        <v>1938.622</v>
      </c>
      <c r="P73" s="233">
        <v>1925.377</v>
      </c>
      <c r="Q73" s="234">
        <f t="shared" si="4"/>
        <v>-0.006524693734</v>
      </c>
      <c r="R73" s="235">
        <v>44391.0</v>
      </c>
      <c r="S73" s="236">
        <v>123.195</v>
      </c>
      <c r="T73" s="236">
        <v>124.47</v>
      </c>
      <c r="U73" s="237">
        <f t="shared" si="5"/>
        <v>0.01298067141</v>
      </c>
      <c r="V73" s="238">
        <v>44391.0</v>
      </c>
      <c r="W73" s="239">
        <v>15808.7</v>
      </c>
      <c r="X73" s="239">
        <v>15853.95</v>
      </c>
      <c r="Y73" s="240">
        <f t="shared" si="6"/>
        <v>0.002630854996</v>
      </c>
      <c r="Z73" s="199"/>
      <c r="AA73" s="199"/>
      <c r="AB73" s="199"/>
      <c r="AC73" s="199"/>
      <c r="AD73" s="300" t="s">
        <v>746</v>
      </c>
      <c r="AE73" s="301">
        <f>sum(AH64:AH68)</f>
        <v>1.127386138</v>
      </c>
      <c r="AF73" s="199"/>
      <c r="AG73" s="332" t="s">
        <v>747</v>
      </c>
      <c r="AH73" s="333">
        <f>AH72/252</f>
        <v>0.000275</v>
      </c>
      <c r="AI73" s="199"/>
      <c r="AJ73" s="199"/>
      <c r="AK73" s="199"/>
      <c r="AL73" s="199"/>
      <c r="AM73" s="199"/>
      <c r="AN73" s="199"/>
      <c r="AO73" s="199"/>
      <c r="AP73" s="199"/>
      <c r="AQ73" s="199"/>
      <c r="AR73" s="199"/>
      <c r="AS73" s="199"/>
      <c r="AT73" s="199"/>
      <c r="AU73" s="199"/>
      <c r="AV73" s="199"/>
      <c r="AW73" s="199"/>
      <c r="AX73" s="199"/>
      <c r="AY73" s="199"/>
      <c r="AZ73" s="199"/>
      <c r="BA73" s="199"/>
      <c r="BB73" s="199"/>
      <c r="BC73" s="199"/>
      <c r="BD73" s="199"/>
      <c r="BE73" s="199"/>
      <c r="BF73" s="199"/>
      <c r="BG73" s="199"/>
      <c r="BH73" s="199"/>
    </row>
    <row r="74">
      <c r="A74" s="199"/>
      <c r="B74" s="223">
        <v>44392.0</v>
      </c>
      <c r="C74" s="224">
        <v>143.0</v>
      </c>
      <c r="D74" s="224">
        <v>142.1</v>
      </c>
      <c r="E74" s="225">
        <f t="shared" si="1"/>
        <v>0.0106685633</v>
      </c>
      <c r="F74" s="226">
        <v>44392.0</v>
      </c>
      <c r="G74" s="227">
        <v>1505.0</v>
      </c>
      <c r="H74" s="227">
        <v>1520.7</v>
      </c>
      <c r="I74" s="228">
        <f t="shared" si="2"/>
        <v>0.01437481239</v>
      </c>
      <c r="J74" s="229">
        <v>44392.0</v>
      </c>
      <c r="K74" s="230">
        <v>2425.0</v>
      </c>
      <c r="L74" s="230">
        <v>2412.35</v>
      </c>
      <c r="M74" s="231">
        <f t="shared" si="3"/>
        <v>-0.001035260989</v>
      </c>
      <c r="N74" s="232">
        <v>44392.0</v>
      </c>
      <c r="O74" s="233">
        <v>1933.684</v>
      </c>
      <c r="P74" s="233">
        <v>1922.008</v>
      </c>
      <c r="Q74" s="234">
        <f t="shared" si="4"/>
        <v>-0.001749787185</v>
      </c>
      <c r="R74" s="235">
        <v>44392.0</v>
      </c>
      <c r="S74" s="236">
        <v>124.61</v>
      </c>
      <c r="T74" s="236">
        <v>125.595</v>
      </c>
      <c r="U74" s="237">
        <f t="shared" si="5"/>
        <v>0.009038322487</v>
      </c>
      <c r="V74" s="238">
        <v>44392.0</v>
      </c>
      <c r="W74" s="239">
        <v>15872.15</v>
      </c>
      <c r="X74" s="239">
        <v>15924.2</v>
      </c>
      <c r="Y74" s="240">
        <f t="shared" si="6"/>
        <v>0.004431072383</v>
      </c>
      <c r="Z74" s="199"/>
      <c r="AA74" s="199"/>
      <c r="AB74" s="199"/>
      <c r="AC74" s="199"/>
      <c r="AD74" s="300" t="s">
        <v>722</v>
      </c>
      <c r="AE74" s="301">
        <f t="array" ref="AE74">MMULT(TRANSPOSE(AD64:AD68),MMULT(AE3:AI7,AD64:AD68))</f>
        <v>0.0002010237301</v>
      </c>
      <c r="AF74" s="199"/>
      <c r="AG74" s="199"/>
      <c r="AH74" s="199"/>
      <c r="AI74" s="199"/>
      <c r="AJ74" s="199"/>
      <c r="AK74" s="199"/>
      <c r="AL74" s="199"/>
      <c r="AM74" s="199"/>
      <c r="AN74" s="199"/>
      <c r="AO74" s="199"/>
      <c r="AP74" s="199"/>
      <c r="AQ74" s="199"/>
      <c r="AR74" s="199"/>
      <c r="AS74" s="199"/>
      <c r="AT74" s="199"/>
      <c r="AU74" s="199"/>
      <c r="AV74" s="199"/>
      <c r="AW74" s="199"/>
      <c r="AX74" s="199"/>
      <c r="AY74" s="199"/>
      <c r="AZ74" s="199"/>
      <c r="BA74" s="199"/>
      <c r="BB74" s="199"/>
      <c r="BC74" s="199"/>
      <c r="BD74" s="199"/>
      <c r="BE74" s="199"/>
      <c r="BF74" s="199"/>
      <c r="BG74" s="199"/>
      <c r="BH74" s="199"/>
    </row>
    <row r="75">
      <c r="A75" s="199"/>
      <c r="B75" s="223">
        <v>44393.0</v>
      </c>
      <c r="C75" s="224">
        <v>142.55</v>
      </c>
      <c r="D75" s="224">
        <v>143.3</v>
      </c>
      <c r="E75" s="225">
        <f t="shared" si="1"/>
        <v>0.008444757213</v>
      </c>
      <c r="F75" s="226">
        <v>44393.0</v>
      </c>
      <c r="G75" s="227">
        <v>1527.95</v>
      </c>
      <c r="H75" s="227">
        <v>1522.35</v>
      </c>
      <c r="I75" s="228">
        <f t="shared" si="2"/>
        <v>0.001085026632</v>
      </c>
      <c r="J75" s="229">
        <v>44393.0</v>
      </c>
      <c r="K75" s="230">
        <v>2420.0</v>
      </c>
      <c r="L75" s="230">
        <v>2417.4</v>
      </c>
      <c r="M75" s="231">
        <f t="shared" si="3"/>
        <v>0.002093394408</v>
      </c>
      <c r="N75" s="232">
        <v>44393.0</v>
      </c>
      <c r="O75" s="233">
        <v>1926.993</v>
      </c>
      <c r="P75" s="233">
        <v>1949.745</v>
      </c>
      <c r="Q75" s="234">
        <f t="shared" si="4"/>
        <v>0.01443126147</v>
      </c>
      <c r="R75" s="235">
        <v>44393.0</v>
      </c>
      <c r="S75" s="236">
        <v>126.47</v>
      </c>
      <c r="T75" s="236">
        <v>127.845</v>
      </c>
      <c r="U75" s="237">
        <f t="shared" si="5"/>
        <v>0.0179147259</v>
      </c>
      <c r="V75" s="238">
        <v>44393.0</v>
      </c>
      <c r="W75" s="239">
        <v>15958.35</v>
      </c>
      <c r="X75" s="239">
        <v>15923.4</v>
      </c>
      <c r="Y75" s="240">
        <f t="shared" si="6"/>
        <v>-0.00005023800254</v>
      </c>
      <c r="Z75" s="199"/>
      <c r="AA75" s="199"/>
      <c r="AB75" s="199"/>
      <c r="AC75" s="199"/>
      <c r="AD75" s="300" t="s">
        <v>748</v>
      </c>
      <c r="AE75" s="301">
        <f>SQRT(AE74)</f>
        <v>0.01417828375</v>
      </c>
      <c r="AF75" s="199"/>
      <c r="AG75" s="199"/>
      <c r="AH75" s="199"/>
      <c r="AI75" s="199"/>
      <c r="AJ75" s="199"/>
      <c r="AK75" s="199"/>
      <c r="AL75" s="199"/>
      <c r="AM75" s="199"/>
      <c r="AN75" s="199"/>
      <c r="AO75" s="199"/>
      <c r="AP75" s="199"/>
      <c r="AQ75" s="199"/>
      <c r="AR75" s="199"/>
      <c r="AS75" s="199"/>
      <c r="AT75" s="199"/>
      <c r="AU75" s="199"/>
      <c r="AV75" s="199"/>
      <c r="AW75" s="199"/>
      <c r="AX75" s="199"/>
      <c r="AY75" s="199"/>
      <c r="AZ75" s="199"/>
      <c r="BA75" s="199"/>
      <c r="BB75" s="199"/>
      <c r="BC75" s="199"/>
      <c r="BD75" s="199"/>
      <c r="BE75" s="199"/>
      <c r="BF75" s="199"/>
      <c r="BG75" s="199"/>
      <c r="BH75" s="199"/>
    </row>
    <row r="76">
      <c r="A76" s="199"/>
      <c r="B76" s="223">
        <v>44396.0</v>
      </c>
      <c r="C76" s="224">
        <v>141.8</v>
      </c>
      <c r="D76" s="224">
        <v>141.8</v>
      </c>
      <c r="E76" s="225">
        <f t="shared" si="1"/>
        <v>-0.01046755059</v>
      </c>
      <c r="F76" s="226">
        <v>44396.0</v>
      </c>
      <c r="G76" s="227">
        <v>1487.0</v>
      </c>
      <c r="H76" s="227">
        <v>1471.0</v>
      </c>
      <c r="I76" s="228">
        <f t="shared" si="2"/>
        <v>-0.03373074523</v>
      </c>
      <c r="J76" s="229">
        <v>44396.0</v>
      </c>
      <c r="K76" s="230">
        <v>2400.05</v>
      </c>
      <c r="L76" s="230">
        <v>2408.65</v>
      </c>
      <c r="M76" s="231">
        <f t="shared" si="3"/>
        <v>-0.003619591296</v>
      </c>
      <c r="N76" s="232">
        <v>44396.0</v>
      </c>
      <c r="O76" s="233">
        <v>1938.299</v>
      </c>
      <c r="P76" s="233">
        <v>1937.33</v>
      </c>
      <c r="Q76" s="234">
        <f t="shared" si="4"/>
        <v>-0.00636749934</v>
      </c>
      <c r="R76" s="235">
        <v>44396.0</v>
      </c>
      <c r="S76" s="236">
        <v>125.9</v>
      </c>
      <c r="T76" s="236">
        <v>126.64</v>
      </c>
      <c r="U76" s="237">
        <f t="shared" si="5"/>
        <v>-0.009425476163</v>
      </c>
      <c r="V76" s="238">
        <v>44396.0</v>
      </c>
      <c r="W76" s="239">
        <v>15754.5</v>
      </c>
      <c r="X76" s="239">
        <v>15752.4</v>
      </c>
      <c r="Y76" s="240">
        <f t="shared" si="6"/>
        <v>-0.01073891254</v>
      </c>
      <c r="Z76" s="199"/>
      <c r="AA76" s="199"/>
      <c r="AB76" s="199"/>
      <c r="AC76" s="199"/>
      <c r="AD76" s="199"/>
      <c r="AE76" s="199"/>
      <c r="AF76" s="199"/>
      <c r="AG76" s="199"/>
      <c r="AH76" s="199"/>
      <c r="AI76" s="199"/>
      <c r="AJ76" s="199"/>
      <c r="AK76" s="199"/>
      <c r="AL76" s="199"/>
      <c r="AM76" s="199"/>
      <c r="AN76" s="199"/>
      <c r="AO76" s="199"/>
      <c r="AP76" s="199"/>
      <c r="AQ76" s="199"/>
      <c r="AR76" s="199"/>
      <c r="AS76" s="199"/>
      <c r="AT76" s="199"/>
      <c r="AU76" s="199"/>
      <c r="AV76" s="199"/>
      <c r="AW76" s="199"/>
      <c r="AX76" s="199"/>
      <c r="AY76" s="199"/>
      <c r="AZ76" s="199"/>
      <c r="BA76" s="199"/>
      <c r="BB76" s="199"/>
      <c r="BC76" s="199"/>
      <c r="BD76" s="199"/>
      <c r="BE76" s="199"/>
      <c r="BF76" s="199"/>
      <c r="BG76" s="199"/>
      <c r="BH76" s="199"/>
    </row>
    <row r="77">
      <c r="A77" s="199"/>
      <c r="B77" s="223">
        <v>44397.0</v>
      </c>
      <c r="C77" s="224">
        <v>141.0</v>
      </c>
      <c r="D77" s="224">
        <v>138.3</v>
      </c>
      <c r="E77" s="225">
        <f t="shared" si="1"/>
        <v>-0.02468265162</v>
      </c>
      <c r="F77" s="226">
        <v>44397.0</v>
      </c>
      <c r="G77" s="227">
        <v>1442.0</v>
      </c>
      <c r="H77" s="227">
        <v>1443.15</v>
      </c>
      <c r="I77" s="228">
        <f t="shared" si="2"/>
        <v>-0.01893269884</v>
      </c>
      <c r="J77" s="229">
        <v>44397.0</v>
      </c>
      <c r="K77" s="230">
        <v>2403.0</v>
      </c>
      <c r="L77" s="230">
        <v>2434.9</v>
      </c>
      <c r="M77" s="231">
        <f t="shared" si="3"/>
        <v>0.010898221</v>
      </c>
      <c r="N77" s="232">
        <v>44397.0</v>
      </c>
      <c r="O77" s="233">
        <v>1937.838</v>
      </c>
      <c r="P77" s="233">
        <v>1932.577</v>
      </c>
      <c r="Q77" s="234">
        <f t="shared" si="4"/>
        <v>-0.002453376554</v>
      </c>
      <c r="R77" s="235">
        <v>44397.0</v>
      </c>
      <c r="S77" s="236">
        <v>127.2</v>
      </c>
      <c r="T77" s="236">
        <v>123.335</v>
      </c>
      <c r="U77" s="237">
        <f t="shared" si="5"/>
        <v>-0.02609759949</v>
      </c>
      <c r="V77" s="238">
        <v>44397.0</v>
      </c>
      <c r="W77" s="239">
        <v>15703.95</v>
      </c>
      <c r="X77" s="239">
        <v>15632.1</v>
      </c>
      <c r="Y77" s="240">
        <f t="shared" si="6"/>
        <v>-0.007636931515</v>
      </c>
      <c r="Z77" s="199"/>
      <c r="AA77" s="199"/>
      <c r="AB77" s="199"/>
      <c r="AC77" s="199"/>
      <c r="AD77" s="199"/>
      <c r="AE77" s="199"/>
      <c r="AF77" s="199"/>
      <c r="AG77" s="199"/>
      <c r="AH77" s="199"/>
      <c r="AI77" s="199"/>
      <c r="AJ77" s="199"/>
      <c r="AK77" s="199"/>
      <c r="AL77" s="199"/>
      <c r="AM77" s="199"/>
      <c r="AN77" s="199"/>
      <c r="AO77" s="199"/>
      <c r="AP77" s="199"/>
      <c r="AQ77" s="199"/>
      <c r="AR77" s="199"/>
      <c r="AS77" s="199"/>
      <c r="AT77" s="199"/>
      <c r="AU77" s="199"/>
      <c r="AV77" s="199"/>
      <c r="AW77" s="199"/>
      <c r="AX77" s="199"/>
      <c r="AY77" s="199"/>
      <c r="AZ77" s="199"/>
      <c r="BA77" s="199"/>
      <c r="BB77" s="199"/>
      <c r="BC77" s="199"/>
      <c r="BD77" s="199"/>
      <c r="BE77" s="199"/>
      <c r="BF77" s="199"/>
      <c r="BG77" s="199"/>
      <c r="BH77" s="199"/>
    </row>
    <row r="78">
      <c r="A78" s="199"/>
      <c r="B78" s="223">
        <v>44399.0</v>
      </c>
      <c r="C78" s="224">
        <v>139.6</v>
      </c>
      <c r="D78" s="224">
        <v>142.45</v>
      </c>
      <c r="E78" s="225">
        <f t="shared" si="1"/>
        <v>0.03000723066</v>
      </c>
      <c r="F78" s="226">
        <v>44399.0</v>
      </c>
      <c r="G78" s="227">
        <v>1456.1</v>
      </c>
      <c r="H78" s="227">
        <v>1448.7</v>
      </c>
      <c r="I78" s="228">
        <f t="shared" si="2"/>
        <v>0.00384575408</v>
      </c>
      <c r="J78" s="229">
        <v>44399.0</v>
      </c>
      <c r="K78" s="230">
        <v>2450.0</v>
      </c>
      <c r="L78" s="230">
        <v>2378.15</v>
      </c>
      <c r="M78" s="231">
        <f t="shared" si="3"/>
        <v>-0.02330691199</v>
      </c>
      <c r="N78" s="232">
        <v>44399.0</v>
      </c>
      <c r="O78" s="233">
        <v>1955.836</v>
      </c>
      <c r="P78" s="233">
        <v>1957.405</v>
      </c>
      <c r="Q78" s="234">
        <f t="shared" si="4"/>
        <v>0.01284709484</v>
      </c>
      <c r="R78" s="235">
        <v>44399.0</v>
      </c>
      <c r="S78" s="236">
        <v>124.9</v>
      </c>
      <c r="T78" s="236">
        <v>127.3</v>
      </c>
      <c r="U78" s="237">
        <f t="shared" si="5"/>
        <v>0.03214821421</v>
      </c>
      <c r="V78" s="238">
        <v>44399.0</v>
      </c>
      <c r="W78" s="239">
        <v>15736.6</v>
      </c>
      <c r="X78" s="239">
        <v>15824.05</v>
      </c>
      <c r="Y78" s="240">
        <f t="shared" si="6"/>
        <v>0.01227922032</v>
      </c>
      <c r="Z78" s="199"/>
      <c r="AA78" s="199"/>
      <c r="AB78" s="199"/>
      <c r="AC78" s="311" t="s">
        <v>727</v>
      </c>
      <c r="AD78" s="311" t="s">
        <v>728</v>
      </c>
      <c r="AE78" s="312" t="s">
        <v>729</v>
      </c>
      <c r="AF78" s="312" t="s">
        <v>730</v>
      </c>
      <c r="AG78" s="199"/>
      <c r="AH78" s="199"/>
      <c r="AI78" s="199"/>
      <c r="AJ78" s="199"/>
      <c r="AK78" s="199"/>
      <c r="AL78" s="199"/>
      <c r="AM78" s="199"/>
      <c r="AN78" s="199"/>
      <c r="AO78" s="199"/>
      <c r="AP78" s="199"/>
      <c r="AQ78" s="199"/>
      <c r="AR78" s="199"/>
      <c r="AS78" s="199"/>
      <c r="AT78" s="199"/>
      <c r="AU78" s="199"/>
      <c r="AV78" s="199"/>
      <c r="AW78" s="199"/>
      <c r="AX78" s="199"/>
      <c r="AY78" s="199"/>
      <c r="AZ78" s="199"/>
      <c r="BA78" s="199"/>
      <c r="BB78" s="199"/>
      <c r="BC78" s="199"/>
      <c r="BD78" s="199"/>
      <c r="BE78" s="199"/>
      <c r="BF78" s="199"/>
      <c r="BG78" s="199"/>
      <c r="BH78" s="199"/>
    </row>
    <row r="79">
      <c r="A79" s="199"/>
      <c r="B79" s="223">
        <v>44400.0</v>
      </c>
      <c r="C79" s="224">
        <v>143.75</v>
      </c>
      <c r="D79" s="224">
        <v>138.7</v>
      </c>
      <c r="E79" s="225">
        <f t="shared" si="1"/>
        <v>-0.02632502633</v>
      </c>
      <c r="F79" s="226">
        <v>44400.0</v>
      </c>
      <c r="G79" s="227">
        <v>1451.5</v>
      </c>
      <c r="H79" s="227">
        <v>1442.75</v>
      </c>
      <c r="I79" s="228">
        <f t="shared" si="2"/>
        <v>-0.004107130531</v>
      </c>
      <c r="J79" s="229">
        <v>44400.0</v>
      </c>
      <c r="K79" s="230">
        <v>2382.0</v>
      </c>
      <c r="L79" s="230">
        <v>2358.1</v>
      </c>
      <c r="M79" s="231">
        <f t="shared" si="3"/>
        <v>-0.008430923197</v>
      </c>
      <c r="N79" s="232">
        <v>44400.0</v>
      </c>
      <c r="O79" s="233">
        <v>1970.097</v>
      </c>
      <c r="P79" s="233">
        <v>1943.56</v>
      </c>
      <c r="Q79" s="234">
        <f t="shared" si="4"/>
        <v>-0.007073140203</v>
      </c>
      <c r="R79" s="235">
        <v>44400.0</v>
      </c>
      <c r="S79" s="236">
        <v>127.935</v>
      </c>
      <c r="T79" s="236">
        <v>128.14</v>
      </c>
      <c r="U79" s="237">
        <f t="shared" si="5"/>
        <v>0.006598586017</v>
      </c>
      <c r="V79" s="238">
        <v>44400.0</v>
      </c>
      <c r="W79" s="239">
        <v>15856.8</v>
      </c>
      <c r="X79" s="239">
        <v>15856.05</v>
      </c>
      <c r="Y79" s="240">
        <f t="shared" si="6"/>
        <v>0.002022238302</v>
      </c>
      <c r="Z79" s="199"/>
      <c r="AA79" s="199"/>
      <c r="AB79" s="199"/>
      <c r="AC79" s="312" t="s">
        <v>731</v>
      </c>
      <c r="AD79" s="313">
        <f>(AE72-AH73)/AE75</f>
        <v>0.0406276478</v>
      </c>
      <c r="AE79" s="314">
        <v>0.036132087483876855</v>
      </c>
      <c r="AF79" s="314">
        <v>0.033739307567391456</v>
      </c>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199"/>
      <c r="BH79" s="199"/>
    </row>
    <row r="80">
      <c r="A80" s="199"/>
      <c r="B80" s="223">
        <v>44403.0</v>
      </c>
      <c r="C80" s="224">
        <v>138.0</v>
      </c>
      <c r="D80" s="224">
        <v>137.65</v>
      </c>
      <c r="E80" s="225">
        <f t="shared" si="1"/>
        <v>-0.007570295602</v>
      </c>
      <c r="F80" s="226">
        <v>44403.0</v>
      </c>
      <c r="G80" s="227">
        <v>1430.0</v>
      </c>
      <c r="H80" s="227">
        <v>1434.55</v>
      </c>
      <c r="I80" s="228">
        <f t="shared" si="2"/>
        <v>-0.005683590366</v>
      </c>
      <c r="J80" s="229">
        <v>44403.0</v>
      </c>
      <c r="K80" s="230">
        <v>2357.25</v>
      </c>
      <c r="L80" s="230">
        <v>2348.7</v>
      </c>
      <c r="M80" s="231">
        <f t="shared" si="3"/>
        <v>-0.003986260125</v>
      </c>
      <c r="N80" s="232">
        <v>44403.0</v>
      </c>
      <c r="O80" s="233">
        <v>1945.683</v>
      </c>
      <c r="P80" s="233">
        <v>1916.932</v>
      </c>
      <c r="Q80" s="234">
        <f t="shared" si="4"/>
        <v>-0.01370063183</v>
      </c>
      <c r="R80" s="235">
        <v>44403.0</v>
      </c>
      <c r="S80" s="236">
        <v>128.9</v>
      </c>
      <c r="T80" s="236">
        <v>129.795</v>
      </c>
      <c r="U80" s="237">
        <f t="shared" si="5"/>
        <v>0.01291556111</v>
      </c>
      <c r="V80" s="238">
        <v>44403.0</v>
      </c>
      <c r="W80" s="239">
        <v>15849.3</v>
      </c>
      <c r="X80" s="239">
        <v>15824.45</v>
      </c>
      <c r="Y80" s="240">
        <f t="shared" si="6"/>
        <v>-0.001992930143</v>
      </c>
      <c r="Z80" s="199"/>
      <c r="AA80" s="199"/>
      <c r="AB80" s="199"/>
      <c r="AC80" s="312" t="s">
        <v>733</v>
      </c>
      <c r="AD80" s="313">
        <f>(AE72-AH73)/AE73</f>
        <v>0.0005109432332</v>
      </c>
      <c r="AE80" s="314">
        <v>3.129345478868919E-4</v>
      </c>
      <c r="AF80" s="314">
        <v>0.0010593751904931265</v>
      </c>
      <c r="AG80" s="199"/>
      <c r="AH80" s="199"/>
      <c r="AI80" s="199"/>
      <c r="AJ80" s="199"/>
      <c r="AK80" s="199"/>
      <c r="AL80" s="199"/>
      <c r="AM80" s="199"/>
      <c r="AN80" s="199"/>
      <c r="AO80" s="199"/>
      <c r="AP80" s="199"/>
      <c r="AQ80" s="199"/>
      <c r="AR80" s="199"/>
      <c r="AS80" s="199"/>
      <c r="AT80" s="199"/>
      <c r="AU80" s="199"/>
      <c r="AV80" s="199"/>
      <c r="AW80" s="199"/>
      <c r="AX80" s="199"/>
      <c r="AY80" s="199"/>
      <c r="AZ80" s="199"/>
      <c r="BA80" s="199"/>
      <c r="BB80" s="199"/>
      <c r="BC80" s="199"/>
      <c r="BD80" s="199"/>
      <c r="BE80" s="199"/>
      <c r="BF80" s="199"/>
      <c r="BG80" s="199"/>
      <c r="BH80" s="199"/>
    </row>
    <row r="81">
      <c r="A81" s="199"/>
      <c r="B81" s="223">
        <v>44404.0</v>
      </c>
      <c r="C81" s="224">
        <v>138.5</v>
      </c>
      <c r="D81" s="224">
        <v>135.8</v>
      </c>
      <c r="E81" s="225">
        <f t="shared" si="1"/>
        <v>-0.01343988376</v>
      </c>
      <c r="F81" s="226">
        <v>44404.0</v>
      </c>
      <c r="G81" s="227">
        <v>1436.1</v>
      </c>
      <c r="H81" s="227">
        <v>1439.75</v>
      </c>
      <c r="I81" s="228">
        <f t="shared" si="2"/>
        <v>0.003624830086</v>
      </c>
      <c r="J81" s="229">
        <v>44404.0</v>
      </c>
      <c r="K81" s="230">
        <v>2348.7</v>
      </c>
      <c r="L81" s="230">
        <v>2342.4</v>
      </c>
      <c r="M81" s="231">
        <f t="shared" si="3"/>
        <v>-0.002682334909</v>
      </c>
      <c r="N81" s="232">
        <v>44404.0</v>
      </c>
      <c r="O81" s="233">
        <v>1916.886</v>
      </c>
      <c r="P81" s="233">
        <v>1896.764</v>
      </c>
      <c r="Q81" s="234">
        <f t="shared" si="4"/>
        <v>-0.01052097831</v>
      </c>
      <c r="R81" s="235">
        <v>44404.0</v>
      </c>
      <c r="S81" s="236">
        <v>131.5</v>
      </c>
      <c r="T81" s="236">
        <v>133.065</v>
      </c>
      <c r="U81" s="237">
        <f t="shared" si="5"/>
        <v>0.02519357448</v>
      </c>
      <c r="V81" s="238">
        <v>44404.0</v>
      </c>
      <c r="W81" s="239">
        <v>15860.5</v>
      </c>
      <c r="X81" s="239">
        <v>15746.45</v>
      </c>
      <c r="Y81" s="240">
        <f t="shared" si="6"/>
        <v>-0.004929081263</v>
      </c>
      <c r="Z81" s="199"/>
      <c r="AA81" s="199"/>
      <c r="AB81" s="199"/>
      <c r="AC81" s="199"/>
      <c r="AD81" s="199"/>
      <c r="AE81" s="199"/>
      <c r="AF81" s="199"/>
      <c r="AG81" s="199"/>
      <c r="AH81" s="199"/>
      <c r="AI81" s="199"/>
      <c r="AJ81" s="199"/>
      <c r="AK81" s="199"/>
      <c r="AL81" s="199"/>
      <c r="AM81" s="199"/>
      <c r="AN81" s="199"/>
      <c r="AO81" s="199"/>
      <c r="AP81" s="199"/>
      <c r="AQ81" s="199"/>
      <c r="AR81" s="199"/>
      <c r="AS81" s="199"/>
      <c r="AT81" s="199"/>
      <c r="AU81" s="199"/>
      <c r="AV81" s="199"/>
      <c r="AW81" s="199"/>
      <c r="AX81" s="199"/>
      <c r="AY81" s="199"/>
      <c r="AZ81" s="199"/>
      <c r="BA81" s="199"/>
      <c r="BB81" s="199"/>
      <c r="BC81" s="199"/>
      <c r="BD81" s="199"/>
      <c r="BE81" s="199"/>
      <c r="BF81" s="199"/>
      <c r="BG81" s="199"/>
      <c r="BH81" s="199"/>
    </row>
    <row r="82">
      <c r="A82" s="199"/>
      <c r="B82" s="223">
        <v>44405.0</v>
      </c>
      <c r="C82" s="224">
        <v>136.5</v>
      </c>
      <c r="D82" s="224">
        <v>136.4</v>
      </c>
      <c r="E82" s="225">
        <f t="shared" si="1"/>
        <v>0.00441826215</v>
      </c>
      <c r="F82" s="226">
        <v>44405.0</v>
      </c>
      <c r="G82" s="227">
        <v>1435.05</v>
      </c>
      <c r="H82" s="227">
        <v>1417.3</v>
      </c>
      <c r="I82" s="228">
        <f t="shared" si="2"/>
        <v>-0.01559298489</v>
      </c>
      <c r="J82" s="229">
        <v>44405.0</v>
      </c>
      <c r="K82" s="230">
        <v>2350.0</v>
      </c>
      <c r="L82" s="230">
        <v>2361.4</v>
      </c>
      <c r="M82" s="231">
        <f t="shared" si="3"/>
        <v>0.008111338798</v>
      </c>
      <c r="N82" s="232">
        <v>44405.0</v>
      </c>
      <c r="O82" s="233">
        <v>1899.533</v>
      </c>
      <c r="P82" s="233">
        <v>1880.473</v>
      </c>
      <c r="Q82" s="234">
        <f t="shared" si="4"/>
        <v>-0.008588838675</v>
      </c>
      <c r="R82" s="235">
        <v>44405.0</v>
      </c>
      <c r="S82" s="236">
        <v>133.2</v>
      </c>
      <c r="T82" s="236">
        <v>136.5</v>
      </c>
      <c r="U82" s="237">
        <f t="shared" si="5"/>
        <v>0.02581445158</v>
      </c>
      <c r="V82" s="238">
        <v>44405.0</v>
      </c>
      <c r="W82" s="239">
        <v>15761.55</v>
      </c>
      <c r="X82" s="239">
        <v>15709.4</v>
      </c>
      <c r="Y82" s="240">
        <f t="shared" si="6"/>
        <v>-0.002352911291</v>
      </c>
      <c r="Z82" s="199"/>
      <c r="AA82" s="199"/>
      <c r="AB82" s="199"/>
      <c r="AC82" s="199"/>
      <c r="AD82" s="199"/>
      <c r="AE82" s="199"/>
      <c r="AF82" s="199"/>
      <c r="AG82" s="199"/>
      <c r="AH82" s="199"/>
      <c r="AI82" s="199"/>
      <c r="AJ82" s="199"/>
      <c r="AK82" s="199"/>
      <c r="AL82" s="199"/>
      <c r="AM82" s="199"/>
      <c r="AN82" s="199"/>
      <c r="AO82" s="199"/>
      <c r="AP82" s="199"/>
      <c r="AQ82" s="199"/>
      <c r="AR82" s="199"/>
      <c r="AS82" s="199"/>
      <c r="AT82" s="199"/>
      <c r="AU82" s="199"/>
      <c r="AV82" s="199"/>
      <c r="AW82" s="199"/>
      <c r="AX82" s="199"/>
      <c r="AY82" s="199"/>
      <c r="AZ82" s="199"/>
      <c r="BA82" s="199"/>
      <c r="BB82" s="199"/>
      <c r="BC82" s="199"/>
      <c r="BD82" s="199"/>
      <c r="BE82" s="199"/>
      <c r="BF82" s="199"/>
      <c r="BG82" s="199"/>
      <c r="BH82" s="199"/>
    </row>
    <row r="83">
      <c r="A83" s="199"/>
      <c r="B83" s="223">
        <v>44406.0</v>
      </c>
      <c r="C83" s="224">
        <v>137.6</v>
      </c>
      <c r="D83" s="224">
        <v>141.25</v>
      </c>
      <c r="E83" s="225">
        <f t="shared" si="1"/>
        <v>0.03555718475</v>
      </c>
      <c r="F83" s="226">
        <v>44406.0</v>
      </c>
      <c r="G83" s="227">
        <v>1428.25</v>
      </c>
      <c r="H83" s="227">
        <v>1418.25</v>
      </c>
      <c r="I83" s="228">
        <f t="shared" si="2"/>
        <v>0.0006702885769</v>
      </c>
      <c r="J83" s="229">
        <v>44406.0</v>
      </c>
      <c r="K83" s="230">
        <v>2361.4</v>
      </c>
      <c r="L83" s="230">
        <v>2334.75</v>
      </c>
      <c r="M83" s="231">
        <f t="shared" si="3"/>
        <v>-0.01128567799</v>
      </c>
      <c r="N83" s="232">
        <v>44406.0</v>
      </c>
      <c r="O83" s="233">
        <v>1895.841</v>
      </c>
      <c r="P83" s="233">
        <v>1895.149</v>
      </c>
      <c r="Q83" s="234">
        <f t="shared" si="4"/>
        <v>0.00780441942</v>
      </c>
      <c r="R83" s="235">
        <v>44406.0</v>
      </c>
      <c r="S83" s="236">
        <v>137.5</v>
      </c>
      <c r="T83" s="236">
        <v>145.86</v>
      </c>
      <c r="U83" s="237">
        <f t="shared" si="5"/>
        <v>0.06857142857</v>
      </c>
      <c r="V83" s="238">
        <v>44406.0</v>
      </c>
      <c r="W83" s="239">
        <v>15762.7</v>
      </c>
      <c r="X83" s="239">
        <v>15778.45</v>
      </c>
      <c r="Y83" s="240">
        <f t="shared" si="6"/>
        <v>0.004395457497</v>
      </c>
      <c r="Z83" s="199"/>
      <c r="AA83" s="199"/>
      <c r="AN83" s="199"/>
      <c r="AO83" s="199"/>
      <c r="AP83" s="199"/>
      <c r="AQ83" s="199"/>
      <c r="AR83" s="199"/>
      <c r="AS83" s="199"/>
      <c r="AT83" s="199"/>
      <c r="AU83" s="199"/>
      <c r="AV83" s="199"/>
      <c r="AW83" s="199"/>
      <c r="AX83" s="199"/>
      <c r="AY83" s="199"/>
      <c r="AZ83" s="199"/>
      <c r="BA83" s="199"/>
      <c r="BB83" s="199"/>
      <c r="BC83" s="199"/>
      <c r="BD83" s="199"/>
      <c r="BE83" s="199"/>
      <c r="BF83" s="199"/>
      <c r="BG83" s="199"/>
      <c r="BH83" s="199"/>
    </row>
    <row r="84">
      <c r="A84" s="199"/>
      <c r="B84" s="223">
        <v>44407.0</v>
      </c>
      <c r="C84" s="224">
        <v>146.1</v>
      </c>
      <c r="D84" s="224">
        <v>138.55</v>
      </c>
      <c r="E84" s="225">
        <f t="shared" si="1"/>
        <v>-0.01911504425</v>
      </c>
      <c r="F84" s="226">
        <v>44407.0</v>
      </c>
      <c r="G84" s="227">
        <v>1419.0</v>
      </c>
      <c r="H84" s="227">
        <v>1426.45</v>
      </c>
      <c r="I84" s="228">
        <f t="shared" si="2"/>
        <v>0.005781773312</v>
      </c>
      <c r="J84" s="229">
        <v>44407.0</v>
      </c>
      <c r="K84" s="230">
        <v>2340.0</v>
      </c>
      <c r="L84" s="230">
        <v>2333.3</v>
      </c>
      <c r="M84" s="231">
        <f t="shared" si="3"/>
        <v>-0.0006210515044</v>
      </c>
      <c r="N84" s="232">
        <v>44407.0</v>
      </c>
      <c r="O84" s="233">
        <v>1899.533</v>
      </c>
      <c r="P84" s="233">
        <v>1878.581</v>
      </c>
      <c r="Q84" s="234">
        <f t="shared" si="4"/>
        <v>-0.008742320525</v>
      </c>
      <c r="R84" s="235">
        <v>44407.0</v>
      </c>
      <c r="S84" s="236">
        <v>145.565</v>
      </c>
      <c r="T84" s="236">
        <v>143.43</v>
      </c>
      <c r="U84" s="237">
        <f t="shared" si="5"/>
        <v>-0.01665981078</v>
      </c>
      <c r="V84" s="238">
        <v>44407.0</v>
      </c>
      <c r="W84" s="239">
        <v>15800.6</v>
      </c>
      <c r="X84" s="239">
        <v>15763.05</v>
      </c>
      <c r="Y84" s="240">
        <f t="shared" si="6"/>
        <v>-0.0009760147543</v>
      </c>
      <c r="Z84" s="199"/>
      <c r="AA84" s="199"/>
      <c r="AN84" s="199"/>
      <c r="AO84" s="199"/>
      <c r="AP84" s="199"/>
      <c r="AQ84" s="199"/>
      <c r="AR84" s="199"/>
      <c r="AS84" s="199"/>
      <c r="AT84" s="199"/>
      <c r="AU84" s="199"/>
      <c r="AV84" s="199"/>
      <c r="AW84" s="199"/>
      <c r="AX84" s="199"/>
      <c r="AY84" s="199"/>
      <c r="AZ84" s="199"/>
      <c r="BA84" s="199"/>
      <c r="BB84" s="199"/>
      <c r="BC84" s="199"/>
      <c r="BD84" s="199"/>
      <c r="BE84" s="199"/>
      <c r="BF84" s="199"/>
      <c r="BG84" s="199"/>
      <c r="BH84" s="199"/>
    </row>
    <row r="85">
      <c r="A85" s="199"/>
      <c r="B85" s="223">
        <v>44410.0</v>
      </c>
      <c r="C85" s="224">
        <v>141.95</v>
      </c>
      <c r="D85" s="224">
        <v>136.95</v>
      </c>
      <c r="E85" s="225">
        <f t="shared" si="1"/>
        <v>-0.01154817755</v>
      </c>
      <c r="F85" s="226">
        <v>44410.0</v>
      </c>
      <c r="G85" s="227">
        <v>1435.0</v>
      </c>
      <c r="H85" s="227">
        <v>1422.65</v>
      </c>
      <c r="I85" s="228">
        <f t="shared" si="2"/>
        <v>-0.002663955975</v>
      </c>
      <c r="J85" s="229">
        <v>44410.0</v>
      </c>
      <c r="K85" s="230">
        <v>2342.0</v>
      </c>
      <c r="L85" s="230">
        <v>2332.8</v>
      </c>
      <c r="M85" s="231">
        <f t="shared" si="3"/>
        <v>-0.0002142887756</v>
      </c>
      <c r="N85" s="232">
        <v>44410.0</v>
      </c>
      <c r="O85" s="233">
        <v>1896.118</v>
      </c>
      <c r="P85" s="233">
        <v>1912.917</v>
      </c>
      <c r="Q85" s="234">
        <f t="shared" si="4"/>
        <v>0.01827762551</v>
      </c>
      <c r="R85" s="235">
        <v>44410.0</v>
      </c>
      <c r="S85" s="236">
        <v>144.6</v>
      </c>
      <c r="T85" s="236">
        <v>141.005</v>
      </c>
      <c r="U85" s="237">
        <f t="shared" si="5"/>
        <v>-0.01690720212</v>
      </c>
      <c r="V85" s="238">
        <v>44410.0</v>
      </c>
      <c r="W85" s="239">
        <v>15874.9</v>
      </c>
      <c r="X85" s="239">
        <v>15885.15</v>
      </c>
      <c r="Y85" s="240">
        <f t="shared" si="6"/>
        <v>0.007745962869</v>
      </c>
      <c r="Z85" s="199"/>
      <c r="AA85" s="199"/>
      <c r="AC85" s="334" t="s">
        <v>749</v>
      </c>
      <c r="AD85" s="322"/>
      <c r="AE85" s="307"/>
      <c r="AF85" s="335"/>
      <c r="AG85" s="335"/>
      <c r="AH85" s="335"/>
      <c r="AN85" s="199"/>
      <c r="AO85" s="199"/>
      <c r="AP85" s="199"/>
      <c r="AQ85" s="199"/>
      <c r="AR85" s="199"/>
      <c r="AS85" s="199"/>
      <c r="AT85" s="199"/>
      <c r="AU85" s="199"/>
      <c r="AV85" s="199"/>
      <c r="AW85" s="199"/>
      <c r="AX85" s="199"/>
      <c r="AY85" s="199"/>
      <c r="AZ85" s="199"/>
      <c r="BA85" s="199"/>
      <c r="BB85" s="199"/>
      <c r="BC85" s="199"/>
      <c r="BD85" s="199"/>
      <c r="BE85" s="199"/>
      <c r="BF85" s="199"/>
      <c r="BG85" s="199"/>
      <c r="BH85" s="199"/>
    </row>
    <row r="86">
      <c r="A86" s="199"/>
      <c r="B86" s="223">
        <v>44411.0</v>
      </c>
      <c r="C86" s="224">
        <v>138.0</v>
      </c>
      <c r="D86" s="224">
        <v>136.15</v>
      </c>
      <c r="E86" s="225">
        <f t="shared" si="1"/>
        <v>-0.00584154801</v>
      </c>
      <c r="F86" s="226">
        <v>44411.0</v>
      </c>
      <c r="G86" s="227">
        <v>1410.0</v>
      </c>
      <c r="H86" s="227">
        <v>1434.7</v>
      </c>
      <c r="I86" s="228">
        <f t="shared" si="2"/>
        <v>0.0084701086</v>
      </c>
      <c r="J86" s="229">
        <v>44411.0</v>
      </c>
      <c r="K86" s="230">
        <v>2330.0</v>
      </c>
      <c r="L86" s="230">
        <v>2386.85</v>
      </c>
      <c r="M86" s="231">
        <f t="shared" si="3"/>
        <v>0.02316958162</v>
      </c>
      <c r="N86" s="232">
        <v>44411.0</v>
      </c>
      <c r="O86" s="233">
        <v>1929.069</v>
      </c>
      <c r="P86" s="233">
        <v>1926.993</v>
      </c>
      <c r="Q86" s="234">
        <f t="shared" si="4"/>
        <v>0.007358395581</v>
      </c>
      <c r="R86" s="235">
        <v>44411.0</v>
      </c>
      <c r="S86" s="236">
        <v>141.4</v>
      </c>
      <c r="T86" s="236">
        <v>140.72</v>
      </c>
      <c r="U86" s="237">
        <f t="shared" si="5"/>
        <v>-0.002021204922</v>
      </c>
      <c r="V86" s="238">
        <v>44411.0</v>
      </c>
      <c r="W86" s="239">
        <v>15951.55</v>
      </c>
      <c r="X86" s="239">
        <v>16130.75</v>
      </c>
      <c r="Y86" s="240">
        <f t="shared" si="6"/>
        <v>0.01546098085</v>
      </c>
      <c r="Z86" s="199"/>
      <c r="AA86" s="199"/>
      <c r="AC86" s="324"/>
      <c r="AE86" s="325"/>
      <c r="AF86" s="335"/>
      <c r="AG86" s="335"/>
      <c r="AH86" s="335"/>
      <c r="AN86" s="199"/>
      <c r="AO86" s="199"/>
      <c r="AP86" s="199"/>
      <c r="AQ86" s="199"/>
      <c r="AR86" s="199"/>
      <c r="AS86" s="199"/>
      <c r="AT86" s="199"/>
      <c r="AU86" s="199"/>
      <c r="AV86" s="199"/>
      <c r="AW86" s="199"/>
      <c r="AX86" s="199"/>
      <c r="AY86" s="199"/>
      <c r="AZ86" s="199"/>
      <c r="BA86" s="199"/>
      <c r="BB86" s="199"/>
      <c r="BC86" s="199"/>
      <c r="BD86" s="199"/>
      <c r="BE86" s="199"/>
      <c r="BF86" s="199"/>
      <c r="BG86" s="199"/>
      <c r="BH86" s="199"/>
    </row>
    <row r="87">
      <c r="A87" s="199"/>
      <c r="B87" s="223">
        <v>44412.0</v>
      </c>
      <c r="C87" s="224">
        <v>137.2</v>
      </c>
      <c r="D87" s="224">
        <v>134.65</v>
      </c>
      <c r="E87" s="225">
        <f t="shared" si="1"/>
        <v>-0.01101726037</v>
      </c>
      <c r="F87" s="226">
        <v>44412.0</v>
      </c>
      <c r="G87" s="227">
        <v>1441.0</v>
      </c>
      <c r="H87" s="227">
        <v>1465.3</v>
      </c>
      <c r="I87" s="228">
        <f t="shared" si="2"/>
        <v>0.02132850073</v>
      </c>
      <c r="J87" s="229">
        <v>44412.0</v>
      </c>
      <c r="K87" s="230">
        <v>2386.85</v>
      </c>
      <c r="L87" s="230">
        <v>2377.1</v>
      </c>
      <c r="M87" s="231">
        <f t="shared" si="3"/>
        <v>-0.004084881748</v>
      </c>
      <c r="N87" s="232">
        <v>44412.0</v>
      </c>
      <c r="O87" s="233">
        <v>1933.13</v>
      </c>
      <c r="P87" s="233">
        <v>1941.761</v>
      </c>
      <c r="Q87" s="234">
        <f t="shared" si="4"/>
        <v>0.007663753838</v>
      </c>
      <c r="R87" s="235">
        <v>44412.0</v>
      </c>
      <c r="S87" s="236">
        <v>142.0</v>
      </c>
      <c r="T87" s="236">
        <v>141.62</v>
      </c>
      <c r="U87" s="237">
        <f t="shared" si="5"/>
        <v>0.006395679363</v>
      </c>
      <c r="V87" s="238">
        <v>44412.0</v>
      </c>
      <c r="W87" s="239">
        <v>16195.25</v>
      </c>
      <c r="X87" s="239">
        <v>16258.8</v>
      </c>
      <c r="Y87" s="240">
        <f t="shared" si="6"/>
        <v>0.007938254576</v>
      </c>
      <c r="Z87" s="199"/>
      <c r="AA87" s="199"/>
      <c r="AC87" s="324"/>
      <c r="AE87" s="325"/>
      <c r="AF87" s="335"/>
      <c r="AG87" s="335"/>
      <c r="AH87" s="335"/>
      <c r="AN87" s="199"/>
      <c r="AO87" s="199"/>
      <c r="AP87" s="199"/>
      <c r="AQ87" s="199"/>
      <c r="AR87" s="199"/>
      <c r="AS87" s="199"/>
      <c r="AT87" s="199"/>
      <c r="AU87" s="199"/>
      <c r="AV87" s="199"/>
      <c r="AW87" s="199"/>
      <c r="AX87" s="199"/>
      <c r="AY87" s="199"/>
      <c r="AZ87" s="199"/>
      <c r="BA87" s="199"/>
      <c r="BB87" s="199"/>
      <c r="BC87" s="199"/>
      <c r="BD87" s="199"/>
      <c r="BE87" s="199"/>
      <c r="BF87" s="199"/>
      <c r="BG87" s="199"/>
      <c r="BH87" s="199"/>
    </row>
    <row r="88">
      <c r="A88" s="199"/>
      <c r="B88" s="223">
        <v>44413.0</v>
      </c>
      <c r="C88" s="224">
        <v>135.5</v>
      </c>
      <c r="D88" s="224">
        <v>135.0</v>
      </c>
      <c r="E88" s="225">
        <f t="shared" si="1"/>
        <v>0.0025993316</v>
      </c>
      <c r="F88" s="226">
        <v>44413.0</v>
      </c>
      <c r="G88" s="227">
        <v>1467.1</v>
      </c>
      <c r="H88" s="227">
        <v>1484.85</v>
      </c>
      <c r="I88" s="228">
        <f t="shared" si="2"/>
        <v>0.01334197775</v>
      </c>
      <c r="J88" s="229">
        <v>44413.0</v>
      </c>
      <c r="K88" s="230">
        <v>2391.0</v>
      </c>
      <c r="L88" s="230">
        <v>2357.7</v>
      </c>
      <c r="M88" s="231">
        <f t="shared" si="3"/>
        <v>-0.008161204829</v>
      </c>
      <c r="N88" s="232">
        <v>44413.0</v>
      </c>
      <c r="O88" s="233">
        <v>1951.498</v>
      </c>
      <c r="P88" s="233">
        <v>1969.912</v>
      </c>
      <c r="Q88" s="234">
        <f t="shared" si="4"/>
        <v>0.01449766475</v>
      </c>
      <c r="R88" s="235">
        <v>44413.0</v>
      </c>
      <c r="S88" s="236">
        <v>141.53</v>
      </c>
      <c r="T88" s="236">
        <v>144.66</v>
      </c>
      <c r="U88" s="237">
        <f t="shared" si="5"/>
        <v>0.02146589465</v>
      </c>
      <c r="V88" s="238">
        <v>44413.0</v>
      </c>
      <c r="W88" s="239">
        <v>16288.95</v>
      </c>
      <c r="X88" s="239">
        <v>16294.6</v>
      </c>
      <c r="Y88" s="240">
        <f t="shared" si="6"/>
        <v>0.002201884518</v>
      </c>
      <c r="Z88" s="199"/>
      <c r="AA88" s="199"/>
      <c r="AC88" s="324"/>
      <c r="AE88" s="325"/>
      <c r="AF88" s="335"/>
      <c r="AG88" s="335"/>
      <c r="AH88" s="335"/>
      <c r="AN88" s="199"/>
      <c r="AO88" s="199"/>
      <c r="AP88" s="199"/>
      <c r="AQ88" s="199"/>
      <c r="AR88" s="199"/>
      <c r="AS88" s="199"/>
      <c r="AT88" s="199"/>
      <c r="AU88" s="199"/>
      <c r="AV88" s="199"/>
      <c r="AW88" s="199"/>
      <c r="AX88" s="199"/>
      <c r="AY88" s="199"/>
      <c r="AZ88" s="199"/>
      <c r="BA88" s="199"/>
      <c r="BB88" s="199"/>
      <c r="BC88" s="199"/>
      <c r="BD88" s="199"/>
      <c r="BE88" s="199"/>
      <c r="BF88" s="199"/>
      <c r="BG88" s="199"/>
      <c r="BH88" s="199"/>
    </row>
    <row r="89">
      <c r="A89" s="199"/>
      <c r="B89" s="223">
        <v>44414.0</v>
      </c>
      <c r="C89" s="224">
        <v>135.4</v>
      </c>
      <c r="D89" s="224">
        <v>134.9</v>
      </c>
      <c r="E89" s="225">
        <f t="shared" si="1"/>
        <v>-0.0007407407407</v>
      </c>
      <c r="F89" s="226">
        <v>44414.0</v>
      </c>
      <c r="G89" s="227">
        <v>1483.55</v>
      </c>
      <c r="H89" s="227">
        <v>1492.65</v>
      </c>
      <c r="I89" s="228">
        <f t="shared" si="2"/>
        <v>0.005253055864</v>
      </c>
      <c r="J89" s="229">
        <v>44414.0</v>
      </c>
      <c r="K89" s="230">
        <v>2357.7</v>
      </c>
      <c r="L89" s="230">
        <v>2371.5</v>
      </c>
      <c r="M89" s="231">
        <f t="shared" si="3"/>
        <v>0.00585316198</v>
      </c>
      <c r="N89" s="232">
        <v>44414.0</v>
      </c>
      <c r="O89" s="233">
        <v>1965.943</v>
      </c>
      <c r="P89" s="233">
        <v>1928.193</v>
      </c>
      <c r="Q89" s="234">
        <f t="shared" si="4"/>
        <v>-0.02117810339</v>
      </c>
      <c r="R89" s="235">
        <v>44414.0</v>
      </c>
      <c r="S89" s="236">
        <v>144.9</v>
      </c>
      <c r="T89" s="236">
        <v>142.885</v>
      </c>
      <c r="U89" s="237">
        <f t="shared" si="5"/>
        <v>-0.0122701507</v>
      </c>
      <c r="V89" s="238">
        <v>44414.0</v>
      </c>
      <c r="W89" s="239">
        <v>16304.4</v>
      </c>
      <c r="X89" s="239">
        <v>16238.2</v>
      </c>
      <c r="Y89" s="240">
        <f t="shared" si="6"/>
        <v>-0.003461269378</v>
      </c>
      <c r="Z89" s="199"/>
      <c r="AA89" s="199"/>
      <c r="AC89" s="324"/>
      <c r="AE89" s="325"/>
      <c r="AF89" s="335"/>
      <c r="AG89" s="335"/>
      <c r="AH89" s="335"/>
      <c r="AN89" s="199"/>
      <c r="AO89" s="199"/>
      <c r="AP89" s="199"/>
      <c r="AQ89" s="199"/>
      <c r="AR89" s="199"/>
      <c r="AS89" s="199"/>
      <c r="AT89" s="199"/>
      <c r="AU89" s="199"/>
      <c r="AV89" s="199"/>
      <c r="AW89" s="199"/>
      <c r="AX89" s="199"/>
      <c r="AY89" s="199"/>
      <c r="AZ89" s="199"/>
      <c r="BA89" s="199"/>
      <c r="BB89" s="199"/>
      <c r="BC89" s="199"/>
      <c r="BD89" s="199"/>
      <c r="BE89" s="199"/>
      <c r="BF89" s="199"/>
      <c r="BG89" s="199"/>
      <c r="BH89" s="199"/>
    </row>
    <row r="90">
      <c r="A90" s="199"/>
      <c r="B90" s="223">
        <v>44417.0</v>
      </c>
      <c r="C90" s="224">
        <v>135.9</v>
      </c>
      <c r="D90" s="224">
        <v>131.6</v>
      </c>
      <c r="E90" s="225">
        <f t="shared" si="1"/>
        <v>-0.02446256486</v>
      </c>
      <c r="F90" s="226">
        <v>44417.0</v>
      </c>
      <c r="G90" s="227">
        <v>1492.0</v>
      </c>
      <c r="H90" s="227">
        <v>1503.9</v>
      </c>
      <c r="I90" s="228">
        <f t="shared" si="2"/>
        <v>0.007536930962</v>
      </c>
      <c r="J90" s="229">
        <v>44417.0</v>
      </c>
      <c r="K90" s="230">
        <v>2379.45</v>
      </c>
      <c r="L90" s="230">
        <v>2384.5</v>
      </c>
      <c r="M90" s="231">
        <f t="shared" si="3"/>
        <v>0.005481762598</v>
      </c>
      <c r="N90" s="232">
        <v>44417.0</v>
      </c>
      <c r="O90" s="233">
        <v>1920.762</v>
      </c>
      <c r="P90" s="233">
        <v>1917.209</v>
      </c>
      <c r="Q90" s="234">
        <f t="shared" si="4"/>
        <v>-0.005696525192</v>
      </c>
      <c r="R90" s="235">
        <v>44417.0</v>
      </c>
      <c r="S90" s="236">
        <v>143.4</v>
      </c>
      <c r="T90" s="236">
        <v>141.22</v>
      </c>
      <c r="U90" s="237">
        <f t="shared" si="5"/>
        <v>-0.01165272772</v>
      </c>
      <c r="V90" s="238">
        <v>44417.0</v>
      </c>
      <c r="W90" s="239">
        <v>16281.35</v>
      </c>
      <c r="X90" s="239">
        <v>16258.25</v>
      </c>
      <c r="Y90" s="240">
        <f t="shared" si="6"/>
        <v>0.001234742767</v>
      </c>
      <c r="Z90" s="199"/>
      <c r="AA90" s="199"/>
      <c r="AC90" s="324"/>
      <c r="AE90" s="325"/>
      <c r="AF90" s="335"/>
      <c r="AG90" s="335"/>
      <c r="AH90" s="335"/>
      <c r="AN90" s="199"/>
      <c r="AO90" s="199"/>
      <c r="AP90" s="199"/>
      <c r="AQ90" s="199"/>
      <c r="AR90" s="199"/>
      <c r="AS90" s="199"/>
      <c r="AT90" s="199"/>
      <c r="AU90" s="199"/>
      <c r="AV90" s="199"/>
      <c r="AW90" s="199"/>
      <c r="AX90" s="199"/>
      <c r="AY90" s="199"/>
      <c r="AZ90" s="199"/>
      <c r="BA90" s="199"/>
      <c r="BB90" s="199"/>
      <c r="BC90" s="199"/>
      <c r="BD90" s="199"/>
      <c r="BE90" s="199"/>
      <c r="BF90" s="199"/>
      <c r="BG90" s="199"/>
      <c r="BH90" s="199"/>
    </row>
    <row r="91">
      <c r="A91" s="199"/>
      <c r="B91" s="223">
        <v>44418.0</v>
      </c>
      <c r="C91" s="224">
        <v>131.85</v>
      </c>
      <c r="D91" s="224">
        <v>122.95</v>
      </c>
      <c r="E91" s="225">
        <f t="shared" si="1"/>
        <v>-0.06572948328</v>
      </c>
      <c r="F91" s="226">
        <v>44418.0</v>
      </c>
      <c r="G91" s="227">
        <v>1489.0</v>
      </c>
      <c r="H91" s="227">
        <v>1507.65</v>
      </c>
      <c r="I91" s="228">
        <f t="shared" si="2"/>
        <v>0.002493516856</v>
      </c>
      <c r="J91" s="229">
        <v>44418.0</v>
      </c>
      <c r="K91" s="230">
        <v>2394.0</v>
      </c>
      <c r="L91" s="230">
        <v>2381.8</v>
      </c>
      <c r="M91" s="231">
        <f t="shared" si="3"/>
        <v>-0.001132312854</v>
      </c>
      <c r="N91" s="232">
        <v>44418.0</v>
      </c>
      <c r="O91" s="233">
        <v>1921.685</v>
      </c>
      <c r="P91" s="233">
        <v>1927.27</v>
      </c>
      <c r="Q91" s="234">
        <f t="shared" si="4"/>
        <v>0.005247732511</v>
      </c>
      <c r="R91" s="235">
        <v>44418.0</v>
      </c>
      <c r="S91" s="236">
        <v>141.2</v>
      </c>
      <c r="T91" s="236">
        <v>137.36</v>
      </c>
      <c r="U91" s="237">
        <f t="shared" si="5"/>
        <v>-0.02733323892</v>
      </c>
      <c r="V91" s="238">
        <v>44418.0</v>
      </c>
      <c r="W91" s="239">
        <v>16274.8</v>
      </c>
      <c r="X91" s="239">
        <v>16280.1</v>
      </c>
      <c r="Y91" s="240">
        <f t="shared" si="6"/>
        <v>0.00134393308</v>
      </c>
      <c r="Z91" s="199"/>
      <c r="AA91" s="199"/>
      <c r="AC91" s="308"/>
      <c r="AD91" s="326"/>
      <c r="AE91" s="309"/>
      <c r="AF91" s="335"/>
      <c r="AG91" s="335"/>
      <c r="AH91" s="335"/>
      <c r="AN91" s="199"/>
      <c r="AO91" s="199"/>
      <c r="AP91" s="199"/>
      <c r="AQ91" s="199"/>
      <c r="AR91" s="199"/>
      <c r="AS91" s="199"/>
      <c r="AT91" s="199"/>
      <c r="AU91" s="199"/>
      <c r="AV91" s="199"/>
      <c r="AW91" s="199"/>
      <c r="AX91" s="199"/>
      <c r="AY91" s="199"/>
      <c r="AZ91" s="199"/>
      <c r="BA91" s="199"/>
      <c r="BB91" s="199"/>
      <c r="BC91" s="199"/>
      <c r="BD91" s="199"/>
      <c r="BE91" s="199"/>
      <c r="BF91" s="199"/>
      <c r="BG91" s="199"/>
      <c r="BH91" s="199"/>
    </row>
    <row r="92">
      <c r="A92" s="199"/>
      <c r="B92" s="223">
        <v>44419.0</v>
      </c>
      <c r="C92" s="224">
        <v>122.3</v>
      </c>
      <c r="D92" s="224">
        <v>125.9</v>
      </c>
      <c r="E92" s="225">
        <f t="shared" si="1"/>
        <v>0.02399349329</v>
      </c>
      <c r="F92" s="226">
        <v>44419.0</v>
      </c>
      <c r="G92" s="227">
        <v>1514.9</v>
      </c>
      <c r="H92" s="227">
        <v>1494.95</v>
      </c>
      <c r="I92" s="228">
        <f t="shared" si="2"/>
        <v>-0.008423705767</v>
      </c>
      <c r="J92" s="229">
        <v>44419.0</v>
      </c>
      <c r="K92" s="230">
        <v>2390.0</v>
      </c>
      <c r="L92" s="230">
        <v>2390.45</v>
      </c>
      <c r="M92" s="231">
        <f t="shared" si="3"/>
        <v>0.003631707112</v>
      </c>
      <c r="N92" s="232">
        <v>44419.0</v>
      </c>
      <c r="O92" s="233">
        <v>1935.484</v>
      </c>
      <c r="P92" s="233">
        <v>1954.267</v>
      </c>
      <c r="Q92" s="234">
        <f t="shared" si="4"/>
        <v>0.01400789718</v>
      </c>
      <c r="R92" s="235">
        <v>44419.0</v>
      </c>
      <c r="S92" s="236">
        <v>139.0</v>
      </c>
      <c r="T92" s="236">
        <v>142.62</v>
      </c>
      <c r="U92" s="237">
        <f t="shared" si="5"/>
        <v>0.03829353524</v>
      </c>
      <c r="V92" s="238">
        <v>44419.0</v>
      </c>
      <c r="W92" s="239">
        <v>16327.3</v>
      </c>
      <c r="X92" s="239">
        <v>16282.25</v>
      </c>
      <c r="Y92" s="240">
        <f t="shared" si="6"/>
        <v>0.0001320630709</v>
      </c>
      <c r="Z92" s="199"/>
      <c r="AA92" s="199"/>
      <c r="AN92" s="199"/>
      <c r="AO92" s="199"/>
      <c r="AP92" s="199"/>
      <c r="AQ92" s="199"/>
      <c r="AR92" s="199"/>
      <c r="AS92" s="199"/>
      <c r="AT92" s="199"/>
      <c r="AU92" s="199"/>
      <c r="AV92" s="199"/>
      <c r="AW92" s="199"/>
      <c r="AX92" s="199"/>
      <c r="AY92" s="199"/>
      <c r="AZ92" s="199"/>
      <c r="BA92" s="199"/>
      <c r="BB92" s="199"/>
      <c r="BC92" s="199"/>
      <c r="BD92" s="199"/>
      <c r="BE92" s="199"/>
      <c r="BF92" s="199"/>
      <c r="BG92" s="199"/>
      <c r="BH92" s="199"/>
    </row>
    <row r="93">
      <c r="A93" s="199"/>
      <c r="B93" s="223">
        <v>44420.0</v>
      </c>
      <c r="C93" s="224">
        <v>127.0</v>
      </c>
      <c r="D93" s="224">
        <v>128.7</v>
      </c>
      <c r="E93" s="225">
        <f t="shared" si="1"/>
        <v>0.02223987292</v>
      </c>
      <c r="F93" s="226">
        <v>44420.0</v>
      </c>
      <c r="G93" s="227">
        <v>1497.0</v>
      </c>
      <c r="H93" s="227">
        <v>1501.4</v>
      </c>
      <c r="I93" s="228">
        <f t="shared" si="2"/>
        <v>0.004314525569</v>
      </c>
      <c r="J93" s="229">
        <v>44420.0</v>
      </c>
      <c r="K93" s="230">
        <v>2395.0</v>
      </c>
      <c r="L93" s="230">
        <v>2392.3</v>
      </c>
      <c r="M93" s="231">
        <f t="shared" si="3"/>
        <v>0.0007739128616</v>
      </c>
      <c r="N93" s="232">
        <v>44420.0</v>
      </c>
      <c r="O93" s="233">
        <v>1961.282</v>
      </c>
      <c r="P93" s="233">
        <v>1947.991</v>
      </c>
      <c r="Q93" s="234">
        <f t="shared" si="4"/>
        <v>-0.003211434262</v>
      </c>
      <c r="R93" s="235">
        <v>44420.0</v>
      </c>
      <c r="S93" s="236">
        <v>143.6</v>
      </c>
      <c r="T93" s="236">
        <v>143.535</v>
      </c>
      <c r="U93" s="237">
        <f t="shared" si="5"/>
        <v>0.006415649979</v>
      </c>
      <c r="V93" s="238">
        <v>44420.0</v>
      </c>
      <c r="W93" s="239">
        <v>16303.65</v>
      </c>
      <c r="X93" s="239">
        <v>16364.4</v>
      </c>
      <c r="Y93" s="240">
        <f t="shared" si="6"/>
        <v>0.005045371493</v>
      </c>
      <c r="Z93" s="199"/>
      <c r="AA93" s="199"/>
      <c r="AN93" s="199"/>
      <c r="AO93" s="199"/>
      <c r="AP93" s="199"/>
      <c r="AQ93" s="199"/>
      <c r="AR93" s="199"/>
      <c r="AS93" s="199"/>
      <c r="AT93" s="199"/>
      <c r="AU93" s="199"/>
      <c r="AV93" s="199"/>
      <c r="AW93" s="199"/>
      <c r="AX93" s="199"/>
      <c r="AY93" s="199"/>
      <c r="AZ93" s="199"/>
      <c r="BA93" s="199"/>
      <c r="BB93" s="199"/>
      <c r="BC93" s="199"/>
      <c r="BD93" s="199"/>
      <c r="BE93" s="199"/>
      <c r="BF93" s="199"/>
      <c r="BG93" s="199"/>
      <c r="BH93" s="199"/>
    </row>
    <row r="94">
      <c r="A94" s="199"/>
      <c r="B94" s="223">
        <v>44421.0</v>
      </c>
      <c r="C94" s="224">
        <v>129.2</v>
      </c>
      <c r="D94" s="224">
        <v>127.7</v>
      </c>
      <c r="E94" s="225">
        <f t="shared" si="1"/>
        <v>-0.00777000777</v>
      </c>
      <c r="F94" s="226">
        <v>44421.0</v>
      </c>
      <c r="G94" s="227">
        <v>1501.2</v>
      </c>
      <c r="H94" s="227">
        <v>1526.2</v>
      </c>
      <c r="I94" s="228">
        <f t="shared" si="2"/>
        <v>0.01651791661</v>
      </c>
      <c r="J94" s="229">
        <v>44421.0</v>
      </c>
      <c r="K94" s="230">
        <v>2401.0</v>
      </c>
      <c r="L94" s="230">
        <v>2404.5</v>
      </c>
      <c r="M94" s="231">
        <f t="shared" si="3"/>
        <v>0.005099694854</v>
      </c>
      <c r="N94" s="232">
        <v>44421.0</v>
      </c>
      <c r="O94" s="233">
        <v>1954.267</v>
      </c>
      <c r="P94" s="233">
        <v>1980.434</v>
      </c>
      <c r="Q94" s="234">
        <f t="shared" si="4"/>
        <v>0.0166545944</v>
      </c>
      <c r="R94" s="235">
        <v>44421.0</v>
      </c>
      <c r="S94" s="236">
        <v>140.5</v>
      </c>
      <c r="T94" s="236">
        <v>146.165</v>
      </c>
      <c r="U94" s="237">
        <f t="shared" si="5"/>
        <v>0.01832305709</v>
      </c>
      <c r="V94" s="238">
        <v>44421.0</v>
      </c>
      <c r="W94" s="239">
        <v>16385.7</v>
      </c>
      <c r="X94" s="239">
        <v>16529.1</v>
      </c>
      <c r="Y94" s="240">
        <f t="shared" si="6"/>
        <v>0.01006453032</v>
      </c>
      <c r="Z94" s="199"/>
      <c r="AA94" s="199"/>
      <c r="AN94" s="199"/>
      <c r="AO94" s="199"/>
      <c r="AP94" s="199"/>
      <c r="AQ94" s="199"/>
      <c r="AR94" s="199"/>
      <c r="AS94" s="199"/>
      <c r="AT94" s="199"/>
      <c r="AU94" s="199"/>
      <c r="AV94" s="199"/>
      <c r="AW94" s="199"/>
      <c r="AX94" s="199"/>
      <c r="AY94" s="199"/>
      <c r="AZ94" s="199"/>
      <c r="BA94" s="199"/>
      <c r="BB94" s="199"/>
      <c r="BC94" s="199"/>
      <c r="BD94" s="199"/>
      <c r="BE94" s="199"/>
      <c r="BF94" s="199"/>
      <c r="BG94" s="199"/>
      <c r="BH94" s="199"/>
    </row>
    <row r="95">
      <c r="A95" s="199"/>
      <c r="B95" s="223">
        <v>44424.0</v>
      </c>
      <c r="C95" s="224">
        <v>126.55</v>
      </c>
      <c r="D95" s="224">
        <v>125.05</v>
      </c>
      <c r="E95" s="225">
        <f t="shared" si="1"/>
        <v>-0.02075176194</v>
      </c>
      <c r="F95" s="226">
        <v>44424.0</v>
      </c>
      <c r="G95" s="227">
        <v>1526.15</v>
      </c>
      <c r="H95" s="227">
        <v>1530.6</v>
      </c>
      <c r="I95" s="228">
        <f t="shared" si="2"/>
        <v>0.002882977329</v>
      </c>
      <c r="J95" s="229">
        <v>44424.0</v>
      </c>
      <c r="K95" s="230">
        <v>2404.0</v>
      </c>
      <c r="L95" s="230">
        <v>2426.4</v>
      </c>
      <c r="M95" s="231">
        <f t="shared" si="3"/>
        <v>0.009107922645</v>
      </c>
      <c r="N95" s="232">
        <v>44424.0</v>
      </c>
      <c r="O95" s="233">
        <v>1983.849</v>
      </c>
      <c r="P95" s="233">
        <v>2006.14</v>
      </c>
      <c r="Q95" s="234">
        <f t="shared" si="4"/>
        <v>0.01297998318</v>
      </c>
      <c r="R95" s="235">
        <v>44424.0</v>
      </c>
      <c r="S95" s="236">
        <v>148.4</v>
      </c>
      <c r="T95" s="236">
        <v>151.94</v>
      </c>
      <c r="U95" s="237">
        <f t="shared" si="5"/>
        <v>0.03951014265</v>
      </c>
      <c r="V95" s="238">
        <v>44424.0</v>
      </c>
      <c r="W95" s="239">
        <v>16518.4</v>
      </c>
      <c r="X95" s="239">
        <v>16563.05</v>
      </c>
      <c r="Y95" s="240">
        <f t="shared" si="6"/>
        <v>0.002053953331</v>
      </c>
      <c r="Z95" s="199"/>
      <c r="AA95" s="199"/>
      <c r="AN95" s="199"/>
      <c r="AO95" s="199"/>
      <c r="AP95" s="199"/>
      <c r="AQ95" s="199"/>
      <c r="AR95" s="199"/>
      <c r="AS95" s="199"/>
      <c r="AT95" s="199"/>
      <c r="AU95" s="199"/>
      <c r="AV95" s="199"/>
      <c r="AW95" s="199"/>
      <c r="AX95" s="199"/>
      <c r="AY95" s="199"/>
      <c r="AZ95" s="199"/>
      <c r="BA95" s="199"/>
      <c r="BB95" s="199"/>
      <c r="BC95" s="199"/>
      <c r="BD95" s="199"/>
      <c r="BE95" s="199"/>
      <c r="BF95" s="199"/>
      <c r="BG95" s="199"/>
      <c r="BH95" s="199"/>
    </row>
    <row r="96">
      <c r="A96" s="199"/>
      <c r="B96" s="223">
        <v>44425.0</v>
      </c>
      <c r="C96" s="224">
        <v>125.45</v>
      </c>
      <c r="D96" s="224">
        <v>122.05</v>
      </c>
      <c r="E96" s="225">
        <f t="shared" si="1"/>
        <v>-0.02399040384</v>
      </c>
      <c r="F96" s="226">
        <v>44425.0</v>
      </c>
      <c r="G96" s="227">
        <v>1517.2</v>
      </c>
      <c r="H96" s="227">
        <v>1514.65</v>
      </c>
      <c r="I96" s="228">
        <f t="shared" si="2"/>
        <v>-0.01042075003</v>
      </c>
      <c r="J96" s="229">
        <v>44425.0</v>
      </c>
      <c r="K96" s="230">
        <v>2433.0</v>
      </c>
      <c r="L96" s="230">
        <v>2483.8</v>
      </c>
      <c r="M96" s="231">
        <f t="shared" si="3"/>
        <v>0.02365644576</v>
      </c>
      <c r="N96" s="232">
        <v>44425.0</v>
      </c>
      <c r="O96" s="233">
        <v>2001.848</v>
      </c>
      <c r="P96" s="233">
        <v>1997.602</v>
      </c>
      <c r="Q96" s="234">
        <f t="shared" si="4"/>
        <v>-0.004255934282</v>
      </c>
      <c r="R96" s="235">
        <v>44425.0</v>
      </c>
      <c r="S96" s="236">
        <v>151.94</v>
      </c>
      <c r="T96" s="236">
        <v>150.37</v>
      </c>
      <c r="U96" s="237">
        <f t="shared" si="5"/>
        <v>-0.01033302619</v>
      </c>
      <c r="V96" s="238">
        <v>44425.0</v>
      </c>
      <c r="W96" s="239">
        <v>16545.25</v>
      </c>
      <c r="X96" s="239">
        <v>16614.6</v>
      </c>
      <c r="Y96" s="240">
        <f t="shared" si="6"/>
        <v>0.003112349477</v>
      </c>
      <c r="Z96" s="199"/>
      <c r="AA96" s="199"/>
      <c r="AC96" s="336" t="s">
        <v>750</v>
      </c>
      <c r="AD96" s="322"/>
      <c r="AE96" s="307"/>
      <c r="AN96" s="199"/>
      <c r="AO96" s="199"/>
      <c r="AP96" s="199"/>
      <c r="AQ96" s="199"/>
      <c r="AR96" s="199"/>
      <c r="AS96" s="199"/>
      <c r="AT96" s="199"/>
      <c r="AU96" s="199"/>
      <c r="AV96" s="199"/>
      <c r="AW96" s="199"/>
      <c r="AX96" s="199"/>
      <c r="AY96" s="199"/>
      <c r="AZ96" s="199"/>
      <c r="BA96" s="199"/>
      <c r="BB96" s="199"/>
      <c r="BC96" s="199"/>
      <c r="BD96" s="199"/>
      <c r="BE96" s="199"/>
      <c r="BF96" s="199"/>
      <c r="BG96" s="199"/>
      <c r="BH96" s="199"/>
    </row>
    <row r="97">
      <c r="A97" s="199"/>
      <c r="B97" s="223">
        <v>44426.0</v>
      </c>
      <c r="C97" s="224">
        <v>122.6</v>
      </c>
      <c r="D97" s="224">
        <v>119.15</v>
      </c>
      <c r="E97" s="225">
        <f t="shared" si="1"/>
        <v>-0.02376075379</v>
      </c>
      <c r="F97" s="226">
        <v>44426.0</v>
      </c>
      <c r="G97" s="227">
        <v>1556.7</v>
      </c>
      <c r="H97" s="227">
        <v>1513.0</v>
      </c>
      <c r="I97" s="228">
        <f t="shared" si="2"/>
        <v>-0.001089360578</v>
      </c>
      <c r="J97" s="229">
        <v>44426.0</v>
      </c>
      <c r="K97" s="230">
        <v>2485.0</v>
      </c>
      <c r="L97" s="230">
        <v>2486.05</v>
      </c>
      <c r="M97" s="231">
        <f t="shared" si="3"/>
        <v>0.0009058700378</v>
      </c>
      <c r="N97" s="232">
        <v>44426.0</v>
      </c>
      <c r="O97" s="233">
        <v>2006.601</v>
      </c>
      <c r="P97" s="233">
        <v>2005.355</v>
      </c>
      <c r="Q97" s="234">
        <f t="shared" si="4"/>
        <v>0.003881153503</v>
      </c>
      <c r="R97" s="235">
        <v>44426.0</v>
      </c>
      <c r="S97" s="236">
        <v>150.945</v>
      </c>
      <c r="T97" s="236">
        <v>150.045</v>
      </c>
      <c r="U97" s="237">
        <f t="shared" si="5"/>
        <v>-0.002161335373</v>
      </c>
      <c r="V97" s="238">
        <v>44426.0</v>
      </c>
      <c r="W97" s="239">
        <v>16691.95</v>
      </c>
      <c r="X97" s="239">
        <v>16568.85</v>
      </c>
      <c r="Y97" s="240">
        <f t="shared" si="6"/>
        <v>-0.002753602253</v>
      </c>
      <c r="Z97" s="199"/>
      <c r="AA97" s="199"/>
      <c r="AC97" s="324"/>
      <c r="AE97" s="325"/>
      <c r="AN97" s="199"/>
      <c r="AO97" s="199"/>
      <c r="AP97" s="199"/>
      <c r="AQ97" s="199"/>
      <c r="AR97" s="199"/>
      <c r="AS97" s="199"/>
      <c r="AT97" s="199"/>
      <c r="AU97" s="199"/>
      <c r="AV97" s="199"/>
      <c r="AW97" s="199"/>
      <c r="AX97" s="199"/>
      <c r="AY97" s="199"/>
      <c r="AZ97" s="199"/>
      <c r="BA97" s="199"/>
      <c r="BB97" s="199"/>
      <c r="BC97" s="199"/>
      <c r="BD97" s="199"/>
      <c r="BE97" s="199"/>
      <c r="BF97" s="199"/>
      <c r="BG97" s="199"/>
      <c r="BH97" s="199"/>
    </row>
    <row r="98">
      <c r="A98" s="199"/>
      <c r="B98" s="223">
        <v>44428.0</v>
      </c>
      <c r="C98" s="224">
        <v>117.5</v>
      </c>
      <c r="D98" s="224">
        <v>115.15</v>
      </c>
      <c r="E98" s="225">
        <f t="shared" si="1"/>
        <v>-0.03357112883</v>
      </c>
      <c r="F98" s="226">
        <v>44428.0</v>
      </c>
      <c r="G98" s="227">
        <v>1486.05</v>
      </c>
      <c r="H98" s="227">
        <v>1514.75</v>
      </c>
      <c r="I98" s="228">
        <f t="shared" si="2"/>
        <v>0.001156642432</v>
      </c>
      <c r="J98" s="229">
        <v>44428.0</v>
      </c>
      <c r="K98" s="230">
        <v>2490.0</v>
      </c>
      <c r="L98" s="230">
        <v>2619.4</v>
      </c>
      <c r="M98" s="231">
        <f t="shared" si="3"/>
        <v>0.05363930733</v>
      </c>
      <c r="N98" s="232">
        <v>44428.0</v>
      </c>
      <c r="O98" s="233">
        <v>1977.988</v>
      </c>
      <c r="P98" s="233">
        <v>1982.834</v>
      </c>
      <c r="Q98" s="234">
        <f t="shared" si="4"/>
        <v>-0.01123043052</v>
      </c>
      <c r="R98" s="235">
        <v>44428.0</v>
      </c>
      <c r="S98" s="236">
        <v>144.505</v>
      </c>
      <c r="T98" s="236">
        <v>137.56</v>
      </c>
      <c r="U98" s="237">
        <f t="shared" si="5"/>
        <v>-0.08320837082</v>
      </c>
      <c r="V98" s="238">
        <v>44428.0</v>
      </c>
      <c r="W98" s="239">
        <v>16382.5</v>
      </c>
      <c r="X98" s="239">
        <v>16450.5</v>
      </c>
      <c r="Y98" s="240">
        <f t="shared" si="6"/>
        <v>-0.007142921808</v>
      </c>
      <c r="Z98" s="199"/>
      <c r="AA98" s="199"/>
      <c r="AC98" s="324"/>
      <c r="AE98" s="325"/>
      <c r="AN98" s="199"/>
      <c r="AO98" s="199"/>
      <c r="AP98" s="199"/>
      <c r="AQ98" s="199"/>
      <c r="AR98" s="199"/>
      <c r="AS98" s="199"/>
      <c r="AT98" s="199"/>
      <c r="AU98" s="199"/>
      <c r="AV98" s="199"/>
      <c r="AW98" s="199"/>
      <c r="AX98" s="199"/>
      <c r="AY98" s="199"/>
      <c r="AZ98" s="199"/>
      <c r="BA98" s="199"/>
      <c r="BB98" s="199"/>
      <c r="BC98" s="199"/>
      <c r="BD98" s="199"/>
      <c r="BE98" s="199"/>
      <c r="BF98" s="199"/>
      <c r="BG98" s="199"/>
      <c r="BH98" s="199"/>
    </row>
    <row r="99">
      <c r="A99" s="199"/>
      <c r="B99" s="223">
        <v>44431.0</v>
      </c>
      <c r="C99" s="224">
        <v>115.35</v>
      </c>
      <c r="D99" s="224">
        <v>122.75</v>
      </c>
      <c r="E99" s="225">
        <f t="shared" si="1"/>
        <v>0.06600086843</v>
      </c>
      <c r="F99" s="226">
        <v>44431.0</v>
      </c>
      <c r="G99" s="227">
        <v>1529.85</v>
      </c>
      <c r="H99" s="227">
        <v>1524.6</v>
      </c>
      <c r="I99" s="228">
        <f t="shared" si="2"/>
        <v>0.006502723222</v>
      </c>
      <c r="J99" s="229">
        <v>44431.0</v>
      </c>
      <c r="K99" s="230">
        <v>2625.0</v>
      </c>
      <c r="L99" s="230">
        <v>2634.15</v>
      </c>
      <c r="M99" s="231">
        <f t="shared" si="3"/>
        <v>0.005631060548</v>
      </c>
      <c r="N99" s="232">
        <v>44431.0</v>
      </c>
      <c r="O99" s="233">
        <v>2006.601</v>
      </c>
      <c r="P99" s="233">
        <v>1995.848</v>
      </c>
      <c r="Q99" s="234">
        <f t="shared" si="4"/>
        <v>0.006563333088</v>
      </c>
      <c r="R99" s="235">
        <v>44431.0</v>
      </c>
      <c r="S99" s="236">
        <v>140.2</v>
      </c>
      <c r="T99" s="236">
        <v>135.865</v>
      </c>
      <c r="U99" s="237">
        <f t="shared" si="5"/>
        <v>-0.0123218959</v>
      </c>
      <c r="V99" s="238">
        <v>44431.0</v>
      </c>
      <c r="W99" s="239">
        <v>16592.25</v>
      </c>
      <c r="X99" s="239">
        <v>16496.45</v>
      </c>
      <c r="Y99" s="240">
        <f t="shared" si="6"/>
        <v>0.002793228169</v>
      </c>
      <c r="Z99" s="199"/>
      <c r="AA99" s="199"/>
      <c r="AC99" s="324"/>
      <c r="AE99" s="325"/>
      <c r="AN99" s="199"/>
      <c r="AO99" s="199"/>
      <c r="AP99" s="199"/>
      <c r="AQ99" s="199"/>
      <c r="AR99" s="199"/>
      <c r="AS99" s="199"/>
      <c r="AT99" s="199"/>
      <c r="AU99" s="199"/>
      <c r="AV99" s="199"/>
      <c r="AW99" s="199"/>
      <c r="AX99" s="199"/>
      <c r="AY99" s="199"/>
      <c r="AZ99" s="199"/>
      <c r="BA99" s="199"/>
      <c r="BB99" s="199"/>
      <c r="BC99" s="199"/>
      <c r="BD99" s="199"/>
      <c r="BE99" s="199"/>
      <c r="BF99" s="199"/>
      <c r="BG99" s="199"/>
      <c r="BH99" s="199"/>
    </row>
    <row r="100">
      <c r="A100" s="199"/>
      <c r="B100" s="223">
        <v>44432.0</v>
      </c>
      <c r="C100" s="224">
        <v>124.05</v>
      </c>
      <c r="D100" s="224">
        <v>119.45</v>
      </c>
      <c r="E100" s="225">
        <f t="shared" si="1"/>
        <v>-0.02688391039</v>
      </c>
      <c r="F100" s="226">
        <v>44432.0</v>
      </c>
      <c r="G100" s="227">
        <v>1530.0</v>
      </c>
      <c r="H100" s="227">
        <v>1558.85</v>
      </c>
      <c r="I100" s="228">
        <f t="shared" si="2"/>
        <v>0.02246490883</v>
      </c>
      <c r="J100" s="229">
        <v>44432.0</v>
      </c>
      <c r="K100" s="230">
        <v>2634.0</v>
      </c>
      <c r="L100" s="230">
        <v>2633.0</v>
      </c>
      <c r="M100" s="231">
        <f t="shared" si="3"/>
        <v>-0.0004365734677</v>
      </c>
      <c r="N100" s="232">
        <v>44432.0</v>
      </c>
      <c r="O100" s="233">
        <v>1998.34</v>
      </c>
      <c r="P100" s="233">
        <v>2015.554</v>
      </c>
      <c r="Q100" s="234">
        <f t="shared" si="4"/>
        <v>0.009873497381</v>
      </c>
      <c r="R100" s="235">
        <v>44432.0</v>
      </c>
      <c r="S100" s="236">
        <v>138.2</v>
      </c>
      <c r="T100" s="236">
        <v>140.465</v>
      </c>
      <c r="U100" s="237">
        <f t="shared" si="5"/>
        <v>0.0338571376</v>
      </c>
      <c r="V100" s="238">
        <v>44432.0</v>
      </c>
      <c r="W100" s="239">
        <v>16561.4</v>
      </c>
      <c r="X100" s="239">
        <v>16624.6</v>
      </c>
      <c r="Y100" s="240">
        <f t="shared" si="6"/>
        <v>0.007768338036</v>
      </c>
      <c r="Z100" s="199"/>
      <c r="AA100" s="199"/>
      <c r="AC100" s="308"/>
      <c r="AD100" s="326"/>
      <c r="AE100" s="309"/>
      <c r="AN100" s="199"/>
      <c r="AO100" s="199"/>
      <c r="AP100" s="199"/>
      <c r="AQ100" s="199"/>
      <c r="AR100" s="199"/>
      <c r="AS100" s="199"/>
      <c r="AT100" s="199"/>
      <c r="AU100" s="199"/>
      <c r="AV100" s="199"/>
      <c r="AW100" s="199"/>
      <c r="AX100" s="199"/>
      <c r="AY100" s="199"/>
      <c r="AZ100" s="199"/>
      <c r="BA100" s="199"/>
      <c r="BB100" s="199"/>
      <c r="BC100" s="199"/>
      <c r="BD100" s="199"/>
      <c r="BE100" s="199"/>
      <c r="BF100" s="199"/>
      <c r="BG100" s="199"/>
      <c r="BH100" s="199"/>
    </row>
    <row r="101">
      <c r="A101" s="199"/>
      <c r="B101" s="223">
        <v>44433.0</v>
      </c>
      <c r="C101" s="224">
        <v>120.95</v>
      </c>
      <c r="D101" s="224">
        <v>116.7</v>
      </c>
      <c r="E101" s="225">
        <f t="shared" si="1"/>
        <v>-0.02302218501</v>
      </c>
      <c r="F101" s="226">
        <v>44433.0</v>
      </c>
      <c r="G101" s="227">
        <v>1552.1</v>
      </c>
      <c r="H101" s="227">
        <v>1557.4</v>
      </c>
      <c r="I101" s="228">
        <f t="shared" si="2"/>
        <v>-0.0009301728839</v>
      </c>
      <c r="J101" s="229">
        <v>44433.0</v>
      </c>
      <c r="K101" s="230">
        <v>2632.0</v>
      </c>
      <c r="L101" s="230">
        <v>2645.0</v>
      </c>
      <c r="M101" s="231">
        <f t="shared" si="3"/>
        <v>0.004557538929</v>
      </c>
      <c r="N101" s="232">
        <v>44433.0</v>
      </c>
      <c r="O101" s="233">
        <v>2017.124</v>
      </c>
      <c r="P101" s="233">
        <v>2032.999</v>
      </c>
      <c r="Q101" s="234">
        <f t="shared" si="4"/>
        <v>0.008655188598</v>
      </c>
      <c r="R101" s="235">
        <v>44433.0</v>
      </c>
      <c r="S101" s="236">
        <v>141.8</v>
      </c>
      <c r="T101" s="236">
        <v>139.02</v>
      </c>
      <c r="U101" s="237">
        <f t="shared" si="5"/>
        <v>-0.01028726017</v>
      </c>
      <c r="V101" s="238">
        <v>44433.0</v>
      </c>
      <c r="W101" s="239">
        <v>16654.0</v>
      </c>
      <c r="X101" s="239">
        <v>16634.65</v>
      </c>
      <c r="Y101" s="240">
        <f t="shared" si="6"/>
        <v>0.0006045258232</v>
      </c>
      <c r="Z101" s="199"/>
      <c r="AA101" s="199"/>
      <c r="AN101" s="199"/>
      <c r="AO101" s="199"/>
      <c r="AP101" s="199"/>
      <c r="AQ101" s="199"/>
      <c r="AR101" s="199"/>
      <c r="AS101" s="199"/>
      <c r="AT101" s="199"/>
      <c r="AU101" s="199"/>
      <c r="AV101" s="199"/>
      <c r="AW101" s="199"/>
      <c r="AX101" s="199"/>
      <c r="AY101" s="199"/>
      <c r="AZ101" s="199"/>
      <c r="BA101" s="199"/>
      <c r="BB101" s="199"/>
      <c r="BC101" s="199"/>
      <c r="BD101" s="199"/>
      <c r="BE101" s="199"/>
      <c r="BF101" s="199"/>
      <c r="BG101" s="199"/>
      <c r="BH101" s="199"/>
    </row>
    <row r="102">
      <c r="A102" s="199"/>
      <c r="B102" s="223">
        <v>44434.0</v>
      </c>
      <c r="C102" s="224">
        <v>117.5</v>
      </c>
      <c r="D102" s="224">
        <v>117.4</v>
      </c>
      <c r="E102" s="225">
        <f t="shared" si="1"/>
        <v>0.005998286204</v>
      </c>
      <c r="F102" s="226">
        <v>44434.0</v>
      </c>
      <c r="G102" s="227">
        <v>1550.0</v>
      </c>
      <c r="H102" s="227">
        <v>1554.8</v>
      </c>
      <c r="I102" s="228">
        <f t="shared" si="2"/>
        <v>-0.001669449082</v>
      </c>
      <c r="J102" s="229">
        <v>44434.0</v>
      </c>
      <c r="K102" s="230">
        <v>2631.0</v>
      </c>
      <c r="L102" s="230">
        <v>2666.4</v>
      </c>
      <c r="M102" s="231">
        <f t="shared" si="3"/>
        <v>0.00809073724</v>
      </c>
      <c r="N102" s="232">
        <v>44434.0</v>
      </c>
      <c r="O102" s="233">
        <v>2037.983</v>
      </c>
      <c r="P102" s="233">
        <v>2058.705</v>
      </c>
      <c r="Q102" s="234">
        <f t="shared" si="4"/>
        <v>0.01264437415</v>
      </c>
      <c r="R102" s="235">
        <v>44434.0</v>
      </c>
      <c r="S102" s="236">
        <v>139.04</v>
      </c>
      <c r="T102" s="236">
        <v>137.505</v>
      </c>
      <c r="U102" s="237">
        <f t="shared" si="5"/>
        <v>-0.01089771256</v>
      </c>
      <c r="V102" s="238">
        <v>44434.0</v>
      </c>
      <c r="W102" s="239">
        <v>16627.95</v>
      </c>
      <c r="X102" s="239">
        <v>16636.9</v>
      </c>
      <c r="Y102" s="240">
        <f t="shared" si="6"/>
        <v>0.0001352598341</v>
      </c>
      <c r="Z102" s="199"/>
      <c r="AA102" s="199"/>
      <c r="AN102" s="199"/>
      <c r="AO102" s="199"/>
      <c r="AP102" s="199"/>
      <c r="AQ102" s="199"/>
      <c r="AR102" s="199"/>
      <c r="AS102" s="199"/>
      <c r="AT102" s="199"/>
      <c r="AU102" s="199"/>
      <c r="AV102" s="199"/>
      <c r="AW102" s="199"/>
      <c r="AX102" s="199"/>
      <c r="AY102" s="199"/>
      <c r="AZ102" s="199"/>
      <c r="BA102" s="199"/>
      <c r="BB102" s="199"/>
      <c r="BC102" s="199"/>
      <c r="BD102" s="199"/>
      <c r="BE102" s="199"/>
      <c r="BF102" s="199"/>
      <c r="BG102" s="199"/>
      <c r="BH102" s="199"/>
    </row>
    <row r="103">
      <c r="A103" s="199"/>
      <c r="B103" s="223">
        <v>44435.0</v>
      </c>
      <c r="C103" s="224">
        <v>118.0</v>
      </c>
      <c r="D103" s="224">
        <v>118.6</v>
      </c>
      <c r="E103" s="225">
        <f t="shared" si="1"/>
        <v>0.01022146508</v>
      </c>
      <c r="F103" s="226">
        <v>44435.0</v>
      </c>
      <c r="G103" s="227">
        <v>1552.0</v>
      </c>
      <c r="H103" s="227">
        <v>1548.45</v>
      </c>
      <c r="I103" s="228">
        <f t="shared" si="2"/>
        <v>-0.004084126576</v>
      </c>
      <c r="J103" s="229">
        <v>44435.0</v>
      </c>
      <c r="K103" s="230">
        <v>2669.0</v>
      </c>
      <c r="L103" s="230">
        <v>2677.95</v>
      </c>
      <c r="M103" s="231">
        <f t="shared" si="3"/>
        <v>0.004331683168</v>
      </c>
      <c r="N103" s="232">
        <v>44435.0</v>
      </c>
      <c r="O103" s="233">
        <v>2064.75</v>
      </c>
      <c r="P103" s="233">
        <v>2055.889</v>
      </c>
      <c r="Q103" s="234">
        <f t="shared" si="4"/>
        <v>-0.001367850178</v>
      </c>
      <c r="R103" s="235">
        <v>44435.0</v>
      </c>
      <c r="S103" s="236">
        <v>137.9</v>
      </c>
      <c r="T103" s="236">
        <v>138.415</v>
      </c>
      <c r="U103" s="237">
        <f t="shared" si="5"/>
        <v>0.006617941166</v>
      </c>
      <c r="V103" s="238">
        <v>44435.0</v>
      </c>
      <c r="W103" s="239">
        <v>16642.55</v>
      </c>
      <c r="X103" s="239">
        <v>16705.2</v>
      </c>
      <c r="Y103" s="240">
        <f t="shared" si="6"/>
        <v>0.004105332123</v>
      </c>
      <c r="Z103" s="199"/>
      <c r="AA103" s="199"/>
      <c r="AB103" s="199"/>
      <c r="AC103" s="199"/>
      <c r="AD103" s="199"/>
      <c r="AE103" s="199"/>
      <c r="AF103" s="199"/>
      <c r="AG103" s="199"/>
      <c r="AH103" s="199"/>
      <c r="AI103" s="199"/>
      <c r="AJ103" s="199"/>
      <c r="AK103" s="199"/>
      <c r="AL103" s="199"/>
      <c r="AM103" s="199"/>
      <c r="AN103" s="199"/>
      <c r="AO103" s="199"/>
      <c r="AP103" s="199"/>
      <c r="AQ103" s="199"/>
      <c r="AR103" s="199"/>
      <c r="AS103" s="199"/>
      <c r="AT103" s="199"/>
      <c r="AU103" s="199"/>
      <c r="AV103" s="199"/>
      <c r="AW103" s="199"/>
      <c r="AX103" s="199"/>
      <c r="AY103" s="199"/>
      <c r="AZ103" s="199"/>
      <c r="BA103" s="199"/>
      <c r="BB103" s="199"/>
      <c r="BC103" s="199"/>
      <c r="BD103" s="199"/>
      <c r="BE103" s="199"/>
      <c r="BF103" s="199"/>
      <c r="BG103" s="199"/>
      <c r="BH103" s="199"/>
    </row>
    <row r="104">
      <c r="A104" s="199"/>
      <c r="B104" s="223">
        <v>44438.0</v>
      </c>
      <c r="C104" s="224">
        <v>119.1</v>
      </c>
      <c r="D104" s="224">
        <v>118.4</v>
      </c>
      <c r="E104" s="225">
        <f t="shared" si="1"/>
        <v>-0.001686340641</v>
      </c>
      <c r="F104" s="226">
        <v>44438.0</v>
      </c>
      <c r="G104" s="227">
        <v>1555.6</v>
      </c>
      <c r="H104" s="227">
        <v>1568.25</v>
      </c>
      <c r="I104" s="228">
        <f t="shared" si="2"/>
        <v>0.01278698053</v>
      </c>
      <c r="J104" s="229">
        <v>44438.0</v>
      </c>
      <c r="K104" s="230">
        <v>2691.6</v>
      </c>
      <c r="L104" s="230">
        <v>2687.7</v>
      </c>
      <c r="M104" s="231">
        <f t="shared" si="3"/>
        <v>0.003640844676</v>
      </c>
      <c r="N104" s="232">
        <v>44438.0</v>
      </c>
      <c r="O104" s="233">
        <v>2076.749</v>
      </c>
      <c r="P104" s="233">
        <v>2095.44</v>
      </c>
      <c r="Q104" s="234">
        <f t="shared" si="4"/>
        <v>0.01923790633</v>
      </c>
      <c r="R104" s="235">
        <v>44438.0</v>
      </c>
      <c r="S104" s="236">
        <v>139.9</v>
      </c>
      <c r="T104" s="236">
        <v>144.06</v>
      </c>
      <c r="U104" s="237">
        <f t="shared" si="5"/>
        <v>0.04078315212</v>
      </c>
      <c r="V104" s="238">
        <v>44438.0</v>
      </c>
      <c r="W104" s="239">
        <v>16775.85</v>
      </c>
      <c r="X104" s="239">
        <v>16931.05</v>
      </c>
      <c r="Y104" s="240">
        <f t="shared" si="6"/>
        <v>0.01351974236</v>
      </c>
      <c r="Z104" s="199"/>
      <c r="AA104" s="199"/>
      <c r="AB104" s="199"/>
      <c r="AC104" s="199"/>
      <c r="AD104" s="199"/>
      <c r="AE104" s="199"/>
      <c r="AF104" s="199"/>
      <c r="AG104" s="199"/>
      <c r="AH104" s="199"/>
      <c r="AI104" s="199"/>
      <c r="AJ104" s="199"/>
      <c r="AK104" s="199"/>
      <c r="AL104" s="199"/>
      <c r="AM104" s="199"/>
      <c r="AN104" s="199"/>
      <c r="AO104" s="199"/>
      <c r="AP104" s="199"/>
      <c r="AQ104" s="199"/>
      <c r="AR104" s="199"/>
      <c r="AS104" s="199"/>
      <c r="AT104" s="199"/>
      <c r="AU104" s="199"/>
      <c r="AV104" s="199"/>
      <c r="AW104" s="199"/>
      <c r="AX104" s="199"/>
      <c r="AY104" s="199"/>
      <c r="AZ104" s="199"/>
      <c r="BA104" s="199"/>
      <c r="BB104" s="199"/>
      <c r="BC104" s="199"/>
      <c r="BD104" s="199"/>
      <c r="BE104" s="199"/>
      <c r="BF104" s="199"/>
      <c r="BG104" s="199"/>
      <c r="BH104" s="199"/>
    </row>
    <row r="105">
      <c r="A105" s="199"/>
      <c r="B105" s="223">
        <v>44439.0</v>
      </c>
      <c r="C105" s="224">
        <v>118.8</v>
      </c>
      <c r="D105" s="224">
        <v>132.9</v>
      </c>
      <c r="E105" s="225">
        <f t="shared" si="1"/>
        <v>0.1224662162</v>
      </c>
      <c r="F105" s="226">
        <v>44439.0</v>
      </c>
      <c r="G105" s="227">
        <v>1563.5</v>
      </c>
      <c r="H105" s="227">
        <v>1581.4</v>
      </c>
      <c r="I105" s="228">
        <f t="shared" si="2"/>
        <v>0.008385142675</v>
      </c>
      <c r="J105" s="229">
        <v>44439.0</v>
      </c>
      <c r="K105" s="230">
        <v>2687.9</v>
      </c>
      <c r="L105" s="230">
        <v>2724.1</v>
      </c>
      <c r="M105" s="231">
        <f t="shared" si="3"/>
        <v>0.01354317818</v>
      </c>
      <c r="N105" s="232">
        <v>44439.0</v>
      </c>
      <c r="O105" s="233">
        <v>2101.578</v>
      </c>
      <c r="P105" s="233">
        <v>2084.272</v>
      </c>
      <c r="Q105" s="234">
        <f t="shared" si="4"/>
        <v>-0.005329668232</v>
      </c>
      <c r="R105" s="235">
        <v>44439.0</v>
      </c>
      <c r="S105" s="236">
        <v>144.5</v>
      </c>
      <c r="T105" s="236">
        <v>145.025</v>
      </c>
      <c r="U105" s="237">
        <f t="shared" si="5"/>
        <v>0.006698597806</v>
      </c>
      <c r="V105" s="238">
        <v>44439.0</v>
      </c>
      <c r="W105" s="239">
        <v>16947.5</v>
      </c>
      <c r="X105" s="239">
        <v>17132.2</v>
      </c>
      <c r="Y105" s="240">
        <f t="shared" si="6"/>
        <v>0.01188053901</v>
      </c>
      <c r="Z105" s="199"/>
      <c r="AA105" s="199"/>
      <c r="AB105" s="199"/>
      <c r="AC105" s="199"/>
      <c r="AD105" s="199"/>
      <c r="AE105" s="199"/>
      <c r="AF105" s="199"/>
      <c r="AG105" s="199"/>
      <c r="AH105" s="199"/>
      <c r="AI105" s="199"/>
      <c r="AJ105" s="199"/>
      <c r="AK105" s="199"/>
      <c r="AL105" s="199"/>
      <c r="AM105" s="199"/>
      <c r="AN105" s="199"/>
      <c r="AO105" s="199"/>
      <c r="AP105" s="199"/>
      <c r="AQ105" s="199"/>
      <c r="AR105" s="199"/>
      <c r="AS105" s="199"/>
      <c r="AT105" s="199"/>
      <c r="AU105" s="199"/>
      <c r="AV105" s="199"/>
      <c r="AW105" s="199"/>
      <c r="AX105" s="199"/>
      <c r="AY105" s="199"/>
      <c r="AZ105" s="199"/>
      <c r="BA105" s="199"/>
      <c r="BB105" s="199"/>
      <c r="BC105" s="199"/>
      <c r="BD105" s="199"/>
      <c r="BE105" s="199"/>
      <c r="BF105" s="199"/>
      <c r="BG105" s="199"/>
      <c r="BH105" s="199"/>
    </row>
    <row r="106">
      <c r="A106" s="199"/>
      <c r="B106" s="223">
        <v>44440.0</v>
      </c>
      <c r="C106" s="224">
        <v>134.0</v>
      </c>
      <c r="D106" s="224">
        <v>130.7</v>
      </c>
      <c r="E106" s="225">
        <f t="shared" si="1"/>
        <v>-0.01655379985</v>
      </c>
      <c r="F106" s="226">
        <v>44440.0</v>
      </c>
      <c r="G106" s="227">
        <v>1575.0</v>
      </c>
      <c r="H106" s="227">
        <v>1579.1</v>
      </c>
      <c r="I106" s="228">
        <f t="shared" si="2"/>
        <v>-0.001454407487</v>
      </c>
      <c r="J106" s="229">
        <v>44440.0</v>
      </c>
      <c r="K106" s="230">
        <v>2745.0</v>
      </c>
      <c r="L106" s="230">
        <v>2732.9</v>
      </c>
      <c r="M106" s="231">
        <f t="shared" si="3"/>
        <v>0.003230424727</v>
      </c>
      <c r="N106" s="232">
        <v>44440.0</v>
      </c>
      <c r="O106" s="233">
        <v>2097.978</v>
      </c>
      <c r="P106" s="233">
        <v>2092.532</v>
      </c>
      <c r="Q106" s="234">
        <f t="shared" si="4"/>
        <v>0.003963014424</v>
      </c>
      <c r="R106" s="235">
        <v>44440.0</v>
      </c>
      <c r="S106" s="236">
        <v>145.125</v>
      </c>
      <c r="T106" s="236">
        <v>141.12</v>
      </c>
      <c r="U106" s="237">
        <f t="shared" si="5"/>
        <v>-0.026926392</v>
      </c>
      <c r="V106" s="238">
        <v>44440.0</v>
      </c>
      <c r="W106" s="239">
        <v>17185.6</v>
      </c>
      <c r="X106" s="239">
        <v>17076.25</v>
      </c>
      <c r="Y106" s="240">
        <f t="shared" si="6"/>
        <v>-0.003265780227</v>
      </c>
      <c r="Z106" s="199"/>
      <c r="AA106" s="199"/>
      <c r="AB106" s="199"/>
      <c r="AC106" s="199"/>
      <c r="AD106" s="199"/>
      <c r="AE106" s="199"/>
      <c r="AF106" s="199"/>
      <c r="AG106" s="199"/>
      <c r="AH106" s="199"/>
      <c r="AI106" s="199"/>
      <c r="AJ106" s="199"/>
      <c r="AK106" s="199"/>
      <c r="AL106" s="199"/>
      <c r="AM106" s="199"/>
      <c r="AN106" s="199"/>
      <c r="AO106" s="199"/>
      <c r="AP106" s="199"/>
      <c r="AQ106" s="199"/>
      <c r="AR106" s="199"/>
      <c r="AS106" s="199"/>
      <c r="AT106" s="199"/>
      <c r="AU106" s="199"/>
      <c r="AV106" s="199"/>
      <c r="AW106" s="199"/>
      <c r="AX106" s="199"/>
      <c r="AY106" s="199"/>
      <c r="AZ106" s="199"/>
      <c r="BA106" s="199"/>
      <c r="BB106" s="199"/>
      <c r="BC106" s="199"/>
      <c r="BD106" s="199"/>
      <c r="BE106" s="199"/>
      <c r="BF106" s="199"/>
      <c r="BG106" s="199"/>
      <c r="BH106" s="199"/>
    </row>
    <row r="107">
      <c r="A107" s="199"/>
      <c r="B107" s="223">
        <v>44441.0</v>
      </c>
      <c r="C107" s="224">
        <v>131.0</v>
      </c>
      <c r="D107" s="224">
        <v>135.55</v>
      </c>
      <c r="E107" s="225">
        <f t="shared" si="1"/>
        <v>0.03710788064</v>
      </c>
      <c r="F107" s="226">
        <v>44441.0</v>
      </c>
      <c r="G107" s="227">
        <v>1574.1</v>
      </c>
      <c r="H107" s="227">
        <v>1589.0</v>
      </c>
      <c r="I107" s="228">
        <f t="shared" si="2"/>
        <v>0.006269393959</v>
      </c>
      <c r="J107" s="229">
        <v>44441.0</v>
      </c>
      <c r="K107" s="230">
        <v>2748.0</v>
      </c>
      <c r="L107" s="230">
        <v>2801.05</v>
      </c>
      <c r="M107" s="231">
        <f t="shared" si="3"/>
        <v>0.02493688024</v>
      </c>
      <c r="N107" s="232">
        <v>44441.0</v>
      </c>
      <c r="O107" s="233">
        <v>2081.364</v>
      </c>
      <c r="P107" s="233">
        <v>2117.73</v>
      </c>
      <c r="Q107" s="234">
        <f t="shared" si="4"/>
        <v>0.01204187081</v>
      </c>
      <c r="R107" s="235">
        <v>44441.0</v>
      </c>
      <c r="S107" s="236">
        <v>141.1</v>
      </c>
      <c r="T107" s="236">
        <v>142.51</v>
      </c>
      <c r="U107" s="237">
        <f t="shared" si="5"/>
        <v>0.009849773243</v>
      </c>
      <c r="V107" s="238">
        <v>44441.0</v>
      </c>
      <c r="W107" s="239">
        <v>17095.4</v>
      </c>
      <c r="X107" s="239">
        <v>17234.15</v>
      </c>
      <c r="Y107" s="240">
        <f t="shared" si="6"/>
        <v>0.009246760852</v>
      </c>
      <c r="Z107" s="199"/>
      <c r="AA107" s="199"/>
      <c r="AB107" s="199"/>
      <c r="AC107" s="199"/>
      <c r="AD107" s="199"/>
      <c r="AE107" s="199"/>
      <c r="AF107" s="199"/>
      <c r="AG107" s="199"/>
      <c r="AH107" s="199"/>
      <c r="AI107" s="199"/>
      <c r="AJ107" s="199"/>
      <c r="AK107" s="199"/>
      <c r="AL107" s="199"/>
      <c r="AM107" s="199"/>
      <c r="AN107" s="199"/>
      <c r="AO107" s="199"/>
      <c r="AP107" s="199"/>
      <c r="AQ107" s="199"/>
      <c r="AR107" s="199"/>
      <c r="AS107" s="199"/>
      <c r="AT107" s="199"/>
      <c r="AU107" s="199"/>
      <c r="AV107" s="199"/>
      <c r="AW107" s="199"/>
      <c r="AX107" s="199"/>
      <c r="AY107" s="199"/>
      <c r="AZ107" s="199"/>
      <c r="BA107" s="199"/>
      <c r="BB107" s="199"/>
      <c r="BC107" s="199"/>
      <c r="BD107" s="199"/>
      <c r="BE107" s="199"/>
      <c r="BF107" s="199"/>
      <c r="BG107" s="199"/>
      <c r="BH107" s="199"/>
    </row>
    <row r="108">
      <c r="A108" s="199"/>
      <c r="B108" s="223">
        <v>44442.0</v>
      </c>
      <c r="C108" s="224">
        <v>135.55</v>
      </c>
      <c r="D108" s="224">
        <v>135.4</v>
      </c>
      <c r="E108" s="225">
        <f t="shared" si="1"/>
        <v>-0.00110660273</v>
      </c>
      <c r="F108" s="226">
        <v>44442.0</v>
      </c>
      <c r="G108" s="227">
        <v>1586.1</v>
      </c>
      <c r="H108" s="227">
        <v>1576.05</v>
      </c>
      <c r="I108" s="228">
        <f t="shared" si="2"/>
        <v>-0.008149779736</v>
      </c>
      <c r="J108" s="229">
        <v>44442.0</v>
      </c>
      <c r="K108" s="230">
        <v>2802.2</v>
      </c>
      <c r="L108" s="230">
        <v>2766.7</v>
      </c>
      <c r="M108" s="231">
        <f t="shared" si="3"/>
        <v>-0.01226325842</v>
      </c>
      <c r="N108" s="232">
        <v>44442.0</v>
      </c>
      <c r="O108" s="233">
        <v>2132.129</v>
      </c>
      <c r="P108" s="233">
        <v>2204.585</v>
      </c>
      <c r="Q108" s="234">
        <f t="shared" si="4"/>
        <v>0.04101325476</v>
      </c>
      <c r="R108" s="235">
        <v>44442.0</v>
      </c>
      <c r="S108" s="236">
        <v>142.8</v>
      </c>
      <c r="T108" s="236">
        <v>144.365</v>
      </c>
      <c r="U108" s="237">
        <f t="shared" si="5"/>
        <v>0.01301663041</v>
      </c>
      <c r="V108" s="238">
        <v>44442.0</v>
      </c>
      <c r="W108" s="239">
        <v>17262.45</v>
      </c>
      <c r="X108" s="239">
        <v>17323.6</v>
      </c>
      <c r="Y108" s="240">
        <f t="shared" si="6"/>
        <v>0.005190276283</v>
      </c>
      <c r="Z108" s="199"/>
      <c r="AA108" s="199"/>
      <c r="AB108" s="199"/>
      <c r="AC108" s="199"/>
      <c r="AD108" s="199"/>
      <c r="AE108" s="199"/>
      <c r="AF108" s="199"/>
      <c r="AG108" s="199"/>
      <c r="AH108" s="199"/>
      <c r="AI108" s="199"/>
      <c r="AJ108" s="199"/>
      <c r="AK108" s="199"/>
      <c r="AL108" s="199"/>
      <c r="AM108" s="199"/>
      <c r="AN108" s="199"/>
      <c r="AO108" s="199"/>
      <c r="AP108" s="199"/>
      <c r="AQ108" s="199"/>
      <c r="AR108" s="199"/>
      <c r="AS108" s="199"/>
      <c r="AT108" s="199"/>
      <c r="AU108" s="199"/>
      <c r="AV108" s="199"/>
      <c r="AW108" s="199"/>
      <c r="AX108" s="199"/>
      <c r="AY108" s="199"/>
      <c r="AZ108" s="199"/>
      <c r="BA108" s="199"/>
      <c r="BB108" s="199"/>
      <c r="BC108" s="199"/>
      <c r="BD108" s="199"/>
      <c r="BE108" s="199"/>
      <c r="BF108" s="199"/>
      <c r="BG108" s="199"/>
      <c r="BH108" s="199"/>
    </row>
    <row r="109">
      <c r="A109" s="199"/>
      <c r="B109" s="223">
        <v>44445.0</v>
      </c>
      <c r="C109" s="224">
        <v>136.3</v>
      </c>
      <c r="D109" s="224">
        <v>132.95</v>
      </c>
      <c r="E109" s="225">
        <f t="shared" si="1"/>
        <v>-0.01809453471</v>
      </c>
      <c r="F109" s="226">
        <v>44445.0</v>
      </c>
      <c r="G109" s="227">
        <v>1579.95</v>
      </c>
      <c r="H109" s="227">
        <v>1565.7</v>
      </c>
      <c r="I109" s="228">
        <f t="shared" si="2"/>
        <v>-0.006567050538</v>
      </c>
      <c r="J109" s="229">
        <v>44445.0</v>
      </c>
      <c r="K109" s="230">
        <v>2790.0</v>
      </c>
      <c r="L109" s="230">
        <v>2780.6</v>
      </c>
      <c r="M109" s="231">
        <f t="shared" si="3"/>
        <v>0.005024035855</v>
      </c>
      <c r="N109" s="232">
        <v>44445.0</v>
      </c>
      <c r="O109" s="233">
        <v>2227.198</v>
      </c>
      <c r="P109" s="233">
        <v>2238.828</v>
      </c>
      <c r="Q109" s="234">
        <f t="shared" si="4"/>
        <v>0.01553262859</v>
      </c>
      <c r="R109" s="235">
        <v>44445.0</v>
      </c>
      <c r="S109" s="236">
        <v>144.7</v>
      </c>
      <c r="T109" s="236">
        <v>143.7</v>
      </c>
      <c r="U109" s="237">
        <f t="shared" si="5"/>
        <v>-0.004606379663</v>
      </c>
      <c r="V109" s="238">
        <v>44445.0</v>
      </c>
      <c r="W109" s="239">
        <v>17399.35</v>
      </c>
      <c r="X109" s="239">
        <v>17377.8</v>
      </c>
      <c r="Y109" s="240">
        <f t="shared" si="6"/>
        <v>0.003128679951</v>
      </c>
      <c r="Z109" s="199"/>
      <c r="AA109" s="199"/>
      <c r="AB109" s="199"/>
      <c r="AC109" s="199"/>
      <c r="AD109" s="199"/>
      <c r="AE109" s="199"/>
      <c r="AF109" s="199"/>
      <c r="AG109" s="199"/>
      <c r="AH109" s="199"/>
      <c r="AI109" s="199"/>
      <c r="AJ109" s="199"/>
      <c r="AK109" s="199"/>
      <c r="AL109" s="199"/>
      <c r="AM109" s="199"/>
      <c r="AN109" s="199"/>
      <c r="AO109" s="199"/>
      <c r="AP109" s="199"/>
      <c r="AQ109" s="199"/>
      <c r="AR109" s="199"/>
      <c r="AS109" s="199"/>
      <c r="AT109" s="199"/>
      <c r="AU109" s="199"/>
      <c r="AV109" s="199"/>
      <c r="AW109" s="199"/>
      <c r="AX109" s="199"/>
      <c r="AY109" s="199"/>
      <c r="AZ109" s="199"/>
      <c r="BA109" s="199"/>
      <c r="BB109" s="199"/>
      <c r="BC109" s="199"/>
      <c r="BD109" s="199"/>
      <c r="BE109" s="199"/>
      <c r="BF109" s="199"/>
      <c r="BG109" s="199"/>
      <c r="BH109" s="199"/>
    </row>
    <row r="110">
      <c r="A110" s="199"/>
      <c r="B110" s="223">
        <v>44446.0</v>
      </c>
      <c r="C110" s="224">
        <v>132.95</v>
      </c>
      <c r="D110" s="224">
        <v>132.25</v>
      </c>
      <c r="E110" s="225">
        <f t="shared" si="1"/>
        <v>-0.00526513727</v>
      </c>
      <c r="F110" s="226">
        <v>44446.0</v>
      </c>
      <c r="G110" s="227">
        <v>1562.5</v>
      </c>
      <c r="H110" s="227">
        <v>1569.25</v>
      </c>
      <c r="I110" s="228">
        <f t="shared" si="2"/>
        <v>0.002267356454</v>
      </c>
      <c r="J110" s="229">
        <v>44446.0</v>
      </c>
      <c r="K110" s="230">
        <v>2788.6</v>
      </c>
      <c r="L110" s="230">
        <v>2777.7</v>
      </c>
      <c r="M110" s="231">
        <f t="shared" si="3"/>
        <v>-0.001042940373</v>
      </c>
      <c r="N110" s="232">
        <v>44446.0</v>
      </c>
      <c r="O110" s="233">
        <v>2242.889</v>
      </c>
      <c r="P110" s="233">
        <v>2252.95</v>
      </c>
      <c r="Q110" s="234">
        <f t="shared" si="4"/>
        <v>0.006307764598</v>
      </c>
      <c r="R110" s="235">
        <v>44446.0</v>
      </c>
      <c r="S110" s="236">
        <v>144.4</v>
      </c>
      <c r="T110" s="236">
        <v>142.87</v>
      </c>
      <c r="U110" s="237">
        <f t="shared" si="5"/>
        <v>-0.00577592206</v>
      </c>
      <c r="V110" s="238">
        <v>44446.0</v>
      </c>
      <c r="W110" s="239">
        <v>17401.55</v>
      </c>
      <c r="X110" s="239">
        <v>17362.1</v>
      </c>
      <c r="Y110" s="240">
        <f t="shared" si="6"/>
        <v>-0.0009034515301</v>
      </c>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199"/>
      <c r="BH110" s="199"/>
    </row>
    <row r="111">
      <c r="A111" s="199"/>
      <c r="B111" s="223">
        <v>44447.0</v>
      </c>
      <c r="C111" s="224">
        <v>132.5</v>
      </c>
      <c r="D111" s="224">
        <v>132.7</v>
      </c>
      <c r="E111" s="225">
        <f t="shared" si="1"/>
        <v>0.003402646503</v>
      </c>
      <c r="F111" s="226">
        <v>44447.0</v>
      </c>
      <c r="G111" s="227">
        <v>1571.95</v>
      </c>
      <c r="H111" s="227">
        <v>1576.4</v>
      </c>
      <c r="I111" s="228">
        <f t="shared" si="2"/>
        <v>0.004556316712</v>
      </c>
      <c r="J111" s="229">
        <v>44447.0</v>
      </c>
      <c r="K111" s="230">
        <v>2788.9</v>
      </c>
      <c r="L111" s="230">
        <v>2800.9</v>
      </c>
      <c r="M111" s="231">
        <f t="shared" si="3"/>
        <v>0.008352233863</v>
      </c>
      <c r="N111" s="232">
        <v>44447.0</v>
      </c>
      <c r="O111" s="233">
        <v>2263.195</v>
      </c>
      <c r="P111" s="233">
        <v>2244.135</v>
      </c>
      <c r="Q111" s="234">
        <f t="shared" si="4"/>
        <v>-0.003912647862</v>
      </c>
      <c r="R111" s="235">
        <v>44447.0</v>
      </c>
      <c r="S111" s="236">
        <v>142.6</v>
      </c>
      <c r="T111" s="236">
        <v>142.985</v>
      </c>
      <c r="U111" s="237">
        <f t="shared" si="5"/>
        <v>0.0008049275565</v>
      </c>
      <c r="V111" s="238">
        <v>44447.0</v>
      </c>
      <c r="W111" s="239">
        <v>17375.75</v>
      </c>
      <c r="X111" s="239">
        <v>17353.5</v>
      </c>
      <c r="Y111" s="240">
        <f t="shared" si="6"/>
        <v>-0.0004953317859</v>
      </c>
      <c r="Z111" s="199"/>
      <c r="AA111" s="199"/>
      <c r="AB111" s="199"/>
      <c r="AC111" s="199"/>
      <c r="AD111" s="199"/>
      <c r="AE111" s="199"/>
      <c r="AF111" s="199"/>
      <c r="AG111" s="199"/>
      <c r="AH111" s="199"/>
      <c r="AI111" s="199"/>
      <c r="AJ111" s="199"/>
      <c r="AK111" s="199"/>
      <c r="AL111" s="199"/>
      <c r="AM111" s="199"/>
      <c r="AN111" s="199"/>
      <c r="AO111" s="199"/>
      <c r="AP111" s="199"/>
      <c r="AQ111" s="199"/>
      <c r="AR111" s="199"/>
      <c r="AS111" s="199"/>
      <c r="AT111" s="199"/>
      <c r="AU111" s="199"/>
      <c r="AV111" s="199"/>
      <c r="AW111" s="199"/>
      <c r="AX111" s="199"/>
      <c r="AY111" s="199"/>
      <c r="AZ111" s="199"/>
      <c r="BA111" s="199"/>
      <c r="BB111" s="199"/>
      <c r="BC111" s="199"/>
      <c r="BD111" s="199"/>
      <c r="BE111" s="199"/>
      <c r="BF111" s="199"/>
      <c r="BG111" s="199"/>
      <c r="BH111" s="199"/>
    </row>
    <row r="112">
      <c r="A112" s="199"/>
      <c r="B112" s="223">
        <v>44448.0</v>
      </c>
      <c r="C112" s="224">
        <v>132.0</v>
      </c>
      <c r="D112" s="224">
        <v>131.45</v>
      </c>
      <c r="E112" s="225">
        <f t="shared" si="1"/>
        <v>-0.009419743783</v>
      </c>
      <c r="F112" s="226">
        <v>44448.0</v>
      </c>
      <c r="G112" s="227">
        <v>1574.0</v>
      </c>
      <c r="H112" s="227">
        <v>1568.6</v>
      </c>
      <c r="I112" s="228">
        <f t="shared" si="2"/>
        <v>-0.004947982745</v>
      </c>
      <c r="J112" s="229">
        <v>44448.0</v>
      </c>
      <c r="K112" s="230">
        <v>2782.0</v>
      </c>
      <c r="L112" s="230">
        <v>2810.65</v>
      </c>
      <c r="M112" s="231">
        <f t="shared" si="3"/>
        <v>0.003481023957</v>
      </c>
      <c r="N112" s="232">
        <v>44448.0</v>
      </c>
      <c r="O112" s="233">
        <v>2240.951</v>
      </c>
      <c r="P112" s="233">
        <v>2238.828</v>
      </c>
      <c r="Q112" s="234">
        <f t="shared" si="4"/>
        <v>-0.002364830993</v>
      </c>
      <c r="R112" s="235">
        <v>44448.0</v>
      </c>
      <c r="S112" s="236">
        <v>142.0</v>
      </c>
      <c r="T112" s="236">
        <v>144.7</v>
      </c>
      <c r="U112" s="237">
        <f t="shared" si="5"/>
        <v>0.01199426513</v>
      </c>
      <c r="V112" s="238">
        <v>44448.0</v>
      </c>
      <c r="W112" s="239">
        <v>17312.85</v>
      </c>
      <c r="X112" s="239">
        <v>17369.25</v>
      </c>
      <c r="Y112" s="240">
        <f t="shared" si="6"/>
        <v>0.0009075978909</v>
      </c>
      <c r="Z112" s="199"/>
      <c r="AA112" s="199"/>
      <c r="AB112" s="199"/>
      <c r="AC112" s="199"/>
      <c r="AD112" s="199"/>
      <c r="AE112" s="199"/>
      <c r="AF112" s="199"/>
      <c r="AG112" s="199"/>
      <c r="AH112" s="199"/>
      <c r="AI112" s="199"/>
      <c r="AJ112" s="199"/>
      <c r="AK112" s="199"/>
      <c r="AL112" s="199"/>
      <c r="AM112" s="199"/>
      <c r="AN112" s="199"/>
      <c r="AO112" s="199"/>
      <c r="AP112" s="199"/>
      <c r="AQ112" s="199"/>
      <c r="AR112" s="199"/>
      <c r="AS112" s="199"/>
      <c r="AT112" s="199"/>
      <c r="AU112" s="199"/>
      <c r="AV112" s="199"/>
      <c r="AW112" s="199"/>
      <c r="AX112" s="199"/>
      <c r="AY112" s="199"/>
      <c r="AZ112" s="199"/>
      <c r="BA112" s="199"/>
      <c r="BB112" s="199"/>
      <c r="BC112" s="199"/>
      <c r="BD112" s="199"/>
      <c r="BE112" s="199"/>
      <c r="BF112" s="199"/>
      <c r="BG112" s="199"/>
      <c r="BH112" s="199"/>
    </row>
    <row r="113">
      <c r="A113" s="199"/>
      <c r="B113" s="223">
        <v>44452.0</v>
      </c>
      <c r="C113" s="224">
        <v>132.0</v>
      </c>
      <c r="D113" s="224">
        <v>133.4</v>
      </c>
      <c r="E113" s="225">
        <f t="shared" si="1"/>
        <v>0.01483453785</v>
      </c>
      <c r="F113" s="226">
        <v>44452.0</v>
      </c>
      <c r="G113" s="227">
        <v>1562.0</v>
      </c>
      <c r="H113" s="227">
        <v>1555.55</v>
      </c>
      <c r="I113" s="228">
        <f t="shared" si="2"/>
        <v>-0.008319520592</v>
      </c>
      <c r="J113" s="229">
        <v>44452.0</v>
      </c>
      <c r="K113" s="230">
        <v>2797.5</v>
      </c>
      <c r="L113" s="230">
        <v>2786.35</v>
      </c>
      <c r="M113" s="231">
        <f t="shared" si="3"/>
        <v>-0.008645686941</v>
      </c>
      <c r="N113" s="232">
        <v>44452.0</v>
      </c>
      <c r="O113" s="233">
        <v>2245.658</v>
      </c>
      <c r="P113" s="233">
        <v>2188.94</v>
      </c>
      <c r="Q113" s="234">
        <f t="shared" si="4"/>
        <v>-0.0222830874</v>
      </c>
      <c r="R113" s="235">
        <v>44452.0</v>
      </c>
      <c r="S113" s="236">
        <v>144.7</v>
      </c>
      <c r="T113" s="236">
        <v>146.345</v>
      </c>
      <c r="U113" s="237">
        <f t="shared" si="5"/>
        <v>0.01136834831</v>
      </c>
      <c r="V113" s="238">
        <v>44452.0</v>
      </c>
      <c r="W113" s="239">
        <v>17363.55</v>
      </c>
      <c r="X113" s="239">
        <v>17355.3</v>
      </c>
      <c r="Y113" s="240">
        <f t="shared" si="6"/>
        <v>-0.0008031434863</v>
      </c>
      <c r="Z113" s="199"/>
      <c r="AA113" s="199"/>
      <c r="AB113" s="199"/>
      <c r="AC113" s="199"/>
      <c r="AD113" s="199"/>
      <c r="AE113" s="199"/>
      <c r="AF113" s="199"/>
      <c r="AG113" s="199"/>
      <c r="AH113" s="199"/>
      <c r="AI113" s="199"/>
      <c r="AJ113" s="199"/>
      <c r="AK113" s="199"/>
      <c r="AL113" s="199"/>
      <c r="AM113" s="199"/>
      <c r="AN113" s="199"/>
      <c r="AO113" s="199"/>
      <c r="AP113" s="199"/>
      <c r="AQ113" s="199"/>
      <c r="AR113" s="199"/>
      <c r="AS113" s="199"/>
      <c r="AT113" s="199"/>
      <c r="AU113" s="199"/>
      <c r="AV113" s="199"/>
      <c r="AW113" s="199"/>
      <c r="AX113" s="199"/>
      <c r="AY113" s="199"/>
      <c r="AZ113" s="199"/>
      <c r="BA113" s="199"/>
      <c r="BB113" s="199"/>
      <c r="BC113" s="199"/>
      <c r="BD113" s="199"/>
      <c r="BE113" s="199"/>
      <c r="BF113" s="199"/>
      <c r="BG113" s="199"/>
      <c r="BH113" s="199"/>
    </row>
    <row r="114">
      <c r="A114" s="199"/>
      <c r="B114" s="223">
        <v>44453.0</v>
      </c>
      <c r="C114" s="224">
        <v>134.25</v>
      </c>
      <c r="D114" s="224">
        <v>131.1</v>
      </c>
      <c r="E114" s="225">
        <f t="shared" si="1"/>
        <v>-0.01724137931</v>
      </c>
      <c r="F114" s="226">
        <v>44453.0</v>
      </c>
      <c r="G114" s="227">
        <v>1560.0</v>
      </c>
      <c r="H114" s="227">
        <v>1548.55</v>
      </c>
      <c r="I114" s="228">
        <f t="shared" si="2"/>
        <v>-0.004500016071</v>
      </c>
      <c r="J114" s="229">
        <v>44453.0</v>
      </c>
      <c r="K114" s="230">
        <v>2802.0</v>
      </c>
      <c r="L114" s="230">
        <v>2762.55</v>
      </c>
      <c r="M114" s="231">
        <f t="shared" si="3"/>
        <v>-0.008541640497</v>
      </c>
      <c r="N114" s="232">
        <v>44453.0</v>
      </c>
      <c r="O114" s="233">
        <v>2192.124</v>
      </c>
      <c r="P114" s="233">
        <v>2186.079</v>
      </c>
      <c r="Q114" s="234">
        <f t="shared" si="4"/>
        <v>-0.001307025318</v>
      </c>
      <c r="R114" s="235">
        <v>44453.0</v>
      </c>
      <c r="S114" s="236">
        <v>147.6</v>
      </c>
      <c r="T114" s="236">
        <v>145.23</v>
      </c>
      <c r="U114" s="237">
        <f t="shared" si="5"/>
        <v>-0.007618982541</v>
      </c>
      <c r="V114" s="238">
        <v>44453.0</v>
      </c>
      <c r="W114" s="239">
        <v>17420.35</v>
      </c>
      <c r="X114" s="239">
        <v>17380.0</v>
      </c>
      <c r="Y114" s="240">
        <f t="shared" si="6"/>
        <v>0.001423196372</v>
      </c>
      <c r="Z114" s="199"/>
      <c r="AA114" s="199"/>
      <c r="AB114" s="199"/>
      <c r="AC114" s="199"/>
      <c r="AD114" s="199"/>
      <c r="AE114" s="199"/>
      <c r="AF114" s="199"/>
      <c r="AG114" s="199"/>
      <c r="AH114" s="199"/>
      <c r="AI114" s="199"/>
      <c r="AJ114" s="199"/>
      <c r="AK114" s="199"/>
      <c r="AL114" s="199"/>
      <c r="AM114" s="199"/>
      <c r="AN114" s="199"/>
      <c r="AO114" s="199"/>
      <c r="AP114" s="199"/>
      <c r="AQ114" s="199"/>
      <c r="AR114" s="199"/>
      <c r="AS114" s="199"/>
      <c r="AT114" s="199"/>
      <c r="AU114" s="199"/>
      <c r="AV114" s="199"/>
      <c r="AW114" s="199"/>
      <c r="AX114" s="199"/>
      <c r="AY114" s="199"/>
      <c r="AZ114" s="199"/>
      <c r="BA114" s="199"/>
      <c r="BB114" s="199"/>
      <c r="BC114" s="199"/>
      <c r="BD114" s="199"/>
      <c r="BE114" s="199"/>
      <c r="BF114" s="199"/>
      <c r="BG114" s="199"/>
      <c r="BH114" s="199"/>
    </row>
    <row r="115">
      <c r="A115" s="199"/>
      <c r="B115" s="223">
        <v>44454.0</v>
      </c>
      <c r="C115" s="224">
        <v>131.1</v>
      </c>
      <c r="D115" s="224">
        <v>129.95</v>
      </c>
      <c r="E115" s="225">
        <f t="shared" si="1"/>
        <v>-0.008771929825</v>
      </c>
      <c r="F115" s="226">
        <v>44454.0</v>
      </c>
      <c r="G115" s="227">
        <v>1535.0</v>
      </c>
      <c r="H115" s="227">
        <v>1546.8</v>
      </c>
      <c r="I115" s="228">
        <f t="shared" si="2"/>
        <v>-0.001130089439</v>
      </c>
      <c r="J115" s="229">
        <v>44454.0</v>
      </c>
      <c r="K115" s="230">
        <v>2774.0</v>
      </c>
      <c r="L115" s="230">
        <v>2775.45</v>
      </c>
      <c r="M115" s="231">
        <f t="shared" si="3"/>
        <v>0.00466959874</v>
      </c>
      <c r="N115" s="232">
        <v>44454.0</v>
      </c>
      <c r="O115" s="233">
        <v>2186.125</v>
      </c>
      <c r="P115" s="233">
        <v>2195.17</v>
      </c>
      <c r="Q115" s="234">
        <f t="shared" si="4"/>
        <v>0.004158587132</v>
      </c>
      <c r="R115" s="235">
        <v>44454.0</v>
      </c>
      <c r="S115" s="236">
        <v>145.23</v>
      </c>
      <c r="T115" s="236">
        <v>145.51</v>
      </c>
      <c r="U115" s="237">
        <f t="shared" si="5"/>
        <v>0.001927976313</v>
      </c>
      <c r="V115" s="238">
        <v>44454.0</v>
      </c>
      <c r="W115" s="239">
        <v>17387.65</v>
      </c>
      <c r="X115" s="239">
        <v>17519.45</v>
      </c>
      <c r="Y115" s="240">
        <f t="shared" si="6"/>
        <v>0.008023590334</v>
      </c>
      <c r="Z115" s="199"/>
      <c r="AA115" s="199"/>
      <c r="AB115" s="199"/>
      <c r="AC115" s="199"/>
      <c r="AD115" s="199"/>
      <c r="AE115" s="199"/>
      <c r="AF115" s="199"/>
      <c r="AG115" s="199"/>
      <c r="AH115" s="199"/>
      <c r="AI115" s="199"/>
      <c r="AJ115" s="199"/>
      <c r="AK115" s="199"/>
      <c r="AL115" s="199"/>
      <c r="AM115" s="199"/>
      <c r="AN115" s="199"/>
      <c r="AO115" s="199"/>
      <c r="AP115" s="199"/>
      <c r="AQ115" s="199"/>
      <c r="AR115" s="199"/>
      <c r="AS115" s="199"/>
      <c r="AT115" s="199"/>
      <c r="AU115" s="199"/>
      <c r="AV115" s="199"/>
      <c r="AW115" s="199"/>
      <c r="AX115" s="199"/>
      <c r="AY115" s="199"/>
      <c r="AZ115" s="199"/>
      <c r="BA115" s="199"/>
      <c r="BB115" s="199"/>
      <c r="BC115" s="199"/>
      <c r="BD115" s="199"/>
      <c r="BE115" s="199"/>
      <c r="BF115" s="199"/>
      <c r="BG115" s="199"/>
      <c r="BH115" s="199"/>
    </row>
    <row r="116">
      <c r="A116" s="199"/>
      <c r="B116" s="223">
        <v>44455.0</v>
      </c>
      <c r="C116" s="224">
        <v>130.0</v>
      </c>
      <c r="D116" s="224">
        <v>128.0</v>
      </c>
      <c r="E116" s="225">
        <f t="shared" si="1"/>
        <v>-0.01500577145</v>
      </c>
      <c r="F116" s="226">
        <v>44455.0</v>
      </c>
      <c r="G116" s="227">
        <v>1537.75</v>
      </c>
      <c r="H116" s="227">
        <v>1559.95</v>
      </c>
      <c r="I116" s="228">
        <f t="shared" si="2"/>
        <v>0.008501422291</v>
      </c>
      <c r="J116" s="229">
        <v>44455.0</v>
      </c>
      <c r="K116" s="230">
        <v>2752.0</v>
      </c>
      <c r="L116" s="230">
        <v>2768.25</v>
      </c>
      <c r="M116" s="231">
        <f t="shared" si="3"/>
        <v>-0.002594173918</v>
      </c>
      <c r="N116" s="232">
        <v>44455.0</v>
      </c>
      <c r="O116" s="233">
        <v>2198.17</v>
      </c>
      <c r="P116" s="233">
        <v>2241.228</v>
      </c>
      <c r="Q116" s="234">
        <f t="shared" si="4"/>
        <v>0.02098151852</v>
      </c>
      <c r="R116" s="235">
        <v>44455.0</v>
      </c>
      <c r="S116" s="236">
        <v>146.0</v>
      </c>
      <c r="T116" s="236">
        <v>143.675</v>
      </c>
      <c r="U116" s="237">
        <f t="shared" si="5"/>
        <v>-0.01261081713</v>
      </c>
      <c r="V116" s="238">
        <v>44455.0</v>
      </c>
      <c r="W116" s="239">
        <v>17539.2</v>
      </c>
      <c r="X116" s="239">
        <v>17629.5</v>
      </c>
      <c r="Y116" s="240">
        <f t="shared" si="6"/>
        <v>0.00628158989</v>
      </c>
      <c r="Z116" s="199"/>
      <c r="AA116" s="199"/>
      <c r="AB116" s="199"/>
      <c r="AC116" s="199"/>
      <c r="AD116" s="199"/>
      <c r="AE116" s="199"/>
      <c r="AF116" s="199"/>
      <c r="AG116" s="199"/>
      <c r="AH116" s="199"/>
      <c r="AI116" s="199"/>
      <c r="AJ116" s="199"/>
      <c r="AK116" s="199"/>
      <c r="AL116" s="199"/>
      <c r="AM116" s="199"/>
      <c r="AN116" s="199"/>
      <c r="AO116" s="199"/>
      <c r="AP116" s="199"/>
      <c r="AQ116" s="199"/>
      <c r="AR116" s="199"/>
      <c r="AS116" s="199"/>
      <c r="AT116" s="199"/>
      <c r="AU116" s="199"/>
      <c r="AV116" s="199"/>
      <c r="AW116" s="199"/>
      <c r="AX116" s="199"/>
      <c r="AY116" s="199"/>
      <c r="AZ116" s="199"/>
      <c r="BA116" s="199"/>
      <c r="BB116" s="199"/>
      <c r="BC116" s="199"/>
      <c r="BD116" s="199"/>
      <c r="BE116" s="199"/>
      <c r="BF116" s="199"/>
      <c r="BG116" s="199"/>
      <c r="BH116" s="199"/>
    </row>
    <row r="117">
      <c r="A117" s="199"/>
      <c r="B117" s="223">
        <v>44456.0</v>
      </c>
      <c r="C117" s="224">
        <v>129.0</v>
      </c>
      <c r="D117" s="224">
        <v>129.25</v>
      </c>
      <c r="E117" s="225">
        <f t="shared" si="1"/>
        <v>0.009765625</v>
      </c>
      <c r="F117" s="226">
        <v>44456.0</v>
      </c>
      <c r="G117" s="227">
        <v>1569.0</v>
      </c>
      <c r="H117" s="227">
        <v>1582.15</v>
      </c>
      <c r="I117" s="228">
        <f t="shared" si="2"/>
        <v>0.01423122536</v>
      </c>
      <c r="J117" s="229">
        <v>44456.0</v>
      </c>
      <c r="K117" s="230">
        <v>2770.1</v>
      </c>
      <c r="L117" s="230">
        <v>2722.25</v>
      </c>
      <c r="M117" s="231">
        <f t="shared" si="3"/>
        <v>-0.0166169963</v>
      </c>
      <c r="N117" s="232">
        <v>44456.0</v>
      </c>
      <c r="O117" s="233">
        <v>2257.657</v>
      </c>
      <c r="P117" s="233">
        <v>2206.477</v>
      </c>
      <c r="Q117" s="234">
        <f t="shared" si="4"/>
        <v>-0.01550533904</v>
      </c>
      <c r="R117" s="235">
        <v>44456.0</v>
      </c>
      <c r="S117" s="236">
        <v>143.7</v>
      </c>
      <c r="T117" s="236">
        <v>138.59</v>
      </c>
      <c r="U117" s="237">
        <f t="shared" si="5"/>
        <v>-0.03539237863</v>
      </c>
      <c r="V117" s="238">
        <v>44456.0</v>
      </c>
      <c r="W117" s="239">
        <v>17709.65</v>
      </c>
      <c r="X117" s="239">
        <v>17585.15</v>
      </c>
      <c r="Y117" s="240">
        <f t="shared" si="6"/>
        <v>-0.002515669758</v>
      </c>
      <c r="Z117" s="199"/>
      <c r="AA117" s="199"/>
      <c r="AB117" s="199"/>
      <c r="AC117" s="199"/>
      <c r="AD117" s="199"/>
      <c r="AE117" s="199"/>
      <c r="AF117" s="199"/>
      <c r="AG117" s="199"/>
      <c r="AH117" s="199"/>
      <c r="AI117" s="199"/>
      <c r="AJ117" s="199"/>
      <c r="AK117" s="199"/>
      <c r="AL117" s="199"/>
      <c r="AM117" s="199"/>
      <c r="AN117" s="199"/>
      <c r="AO117" s="199"/>
      <c r="AP117" s="199"/>
      <c r="AQ117" s="199"/>
      <c r="AR117" s="199"/>
      <c r="AS117" s="199"/>
      <c r="AT117" s="199"/>
      <c r="AU117" s="199"/>
      <c r="AV117" s="199"/>
      <c r="AW117" s="199"/>
      <c r="AX117" s="199"/>
      <c r="AY117" s="199"/>
      <c r="AZ117" s="199"/>
      <c r="BA117" s="199"/>
      <c r="BB117" s="199"/>
      <c r="BC117" s="199"/>
      <c r="BD117" s="199"/>
      <c r="BE117" s="199"/>
      <c r="BF117" s="199"/>
      <c r="BG117" s="199"/>
      <c r="BH117" s="199"/>
    </row>
    <row r="118">
      <c r="A118" s="199"/>
      <c r="B118" s="223">
        <v>44459.0</v>
      </c>
      <c r="C118" s="224">
        <v>128.6</v>
      </c>
      <c r="D118" s="224">
        <v>126.25</v>
      </c>
      <c r="E118" s="225">
        <f t="shared" si="1"/>
        <v>-0.02321083172</v>
      </c>
      <c r="F118" s="226">
        <v>44459.0</v>
      </c>
      <c r="G118" s="227">
        <v>1564.0</v>
      </c>
      <c r="H118" s="227">
        <v>1559.85</v>
      </c>
      <c r="I118" s="228">
        <f t="shared" si="2"/>
        <v>-0.01409474449</v>
      </c>
      <c r="J118" s="229">
        <v>44459.0</v>
      </c>
      <c r="K118" s="230">
        <v>2720.0</v>
      </c>
      <c r="L118" s="230">
        <v>2800.35</v>
      </c>
      <c r="M118" s="231">
        <f t="shared" si="3"/>
        <v>0.02868950317</v>
      </c>
      <c r="N118" s="232">
        <v>44459.0</v>
      </c>
      <c r="O118" s="233">
        <v>2189.448</v>
      </c>
      <c r="P118" s="233">
        <v>2209.984</v>
      </c>
      <c r="Q118" s="234">
        <f t="shared" si="4"/>
        <v>0.001589411537</v>
      </c>
      <c r="R118" s="235">
        <v>44459.0</v>
      </c>
      <c r="S118" s="236">
        <v>135.0</v>
      </c>
      <c r="T118" s="236">
        <v>125.31</v>
      </c>
      <c r="U118" s="237">
        <f t="shared" si="5"/>
        <v>-0.09582220939</v>
      </c>
      <c r="V118" s="238">
        <v>44459.0</v>
      </c>
      <c r="W118" s="239">
        <v>17443.85</v>
      </c>
      <c r="X118" s="239">
        <v>17396.9</v>
      </c>
      <c r="Y118" s="240">
        <f t="shared" si="6"/>
        <v>-0.01070505512</v>
      </c>
      <c r="Z118" s="199"/>
      <c r="AA118" s="199"/>
      <c r="AB118" s="199"/>
      <c r="AC118" s="199"/>
      <c r="AD118" s="199"/>
      <c r="AE118" s="199"/>
      <c r="AF118" s="199"/>
      <c r="AG118" s="199"/>
      <c r="AH118" s="199"/>
      <c r="AI118" s="199"/>
      <c r="AJ118" s="199"/>
      <c r="AK118" s="199"/>
      <c r="AL118" s="199"/>
      <c r="AM118" s="199"/>
      <c r="AN118" s="199"/>
      <c r="AO118" s="199"/>
      <c r="AP118" s="199"/>
      <c r="AQ118" s="199"/>
      <c r="AR118" s="199"/>
      <c r="AS118" s="199"/>
      <c r="AT118" s="199"/>
      <c r="AU118" s="199"/>
      <c r="AV118" s="199"/>
      <c r="AW118" s="199"/>
      <c r="AX118" s="199"/>
      <c r="AY118" s="199"/>
      <c r="AZ118" s="199"/>
      <c r="BA118" s="199"/>
      <c r="BB118" s="199"/>
      <c r="BC118" s="199"/>
      <c r="BD118" s="199"/>
      <c r="BE118" s="199"/>
      <c r="BF118" s="199"/>
      <c r="BG118" s="199"/>
      <c r="BH118" s="199"/>
    </row>
    <row r="119">
      <c r="A119" s="199"/>
      <c r="B119" s="223">
        <v>44460.0</v>
      </c>
      <c r="C119" s="224">
        <v>127.35</v>
      </c>
      <c r="D119" s="224">
        <v>126.2</v>
      </c>
      <c r="E119" s="225">
        <f t="shared" si="1"/>
        <v>-0.000396039604</v>
      </c>
      <c r="F119" s="226">
        <v>44460.0</v>
      </c>
      <c r="G119" s="227">
        <v>1562.0</v>
      </c>
      <c r="H119" s="227">
        <v>1551.95</v>
      </c>
      <c r="I119" s="228">
        <f t="shared" si="2"/>
        <v>-0.005064589544</v>
      </c>
      <c r="J119" s="229">
        <v>44460.0</v>
      </c>
      <c r="K119" s="230">
        <v>2810.0</v>
      </c>
      <c r="L119" s="230">
        <v>2812.45</v>
      </c>
      <c r="M119" s="231">
        <f t="shared" si="3"/>
        <v>0.00432088846</v>
      </c>
      <c r="N119" s="232">
        <v>44460.0</v>
      </c>
      <c r="O119" s="233">
        <v>2219.814</v>
      </c>
      <c r="P119" s="233">
        <v>2219.537</v>
      </c>
      <c r="Q119" s="234">
        <f t="shared" si="4"/>
        <v>0.00432265573</v>
      </c>
      <c r="R119" s="235">
        <v>44460.0</v>
      </c>
      <c r="S119" s="236">
        <v>125.8</v>
      </c>
      <c r="T119" s="236">
        <v>129.22</v>
      </c>
      <c r="U119" s="237">
        <f t="shared" si="5"/>
        <v>0.03120261751</v>
      </c>
      <c r="V119" s="238">
        <v>44460.0</v>
      </c>
      <c r="W119" s="239">
        <v>17450.5</v>
      </c>
      <c r="X119" s="239">
        <v>17562.0</v>
      </c>
      <c r="Y119" s="240">
        <f t="shared" si="6"/>
        <v>0.009490196529</v>
      </c>
      <c r="Z119" s="199"/>
      <c r="AA119" s="199"/>
      <c r="AB119" s="199"/>
      <c r="AC119" s="199"/>
      <c r="AD119" s="199"/>
      <c r="AE119" s="199"/>
      <c r="AF119" s="199"/>
      <c r="AG119" s="199"/>
      <c r="AH119" s="199"/>
      <c r="AI119" s="199"/>
      <c r="AJ119" s="199"/>
      <c r="AK119" s="199"/>
      <c r="AL119" s="199"/>
      <c r="AM119" s="199"/>
      <c r="AN119" s="199"/>
      <c r="AO119" s="199"/>
      <c r="AP119" s="199"/>
      <c r="AQ119" s="199"/>
      <c r="AR119" s="199"/>
      <c r="AS119" s="199"/>
      <c r="AT119" s="199"/>
      <c r="AU119" s="199"/>
      <c r="AV119" s="199"/>
      <c r="AW119" s="199"/>
      <c r="AX119" s="199"/>
      <c r="AY119" s="199"/>
      <c r="AZ119" s="199"/>
      <c r="BA119" s="199"/>
      <c r="BB119" s="199"/>
      <c r="BC119" s="199"/>
      <c r="BD119" s="199"/>
      <c r="BE119" s="199"/>
      <c r="BF119" s="199"/>
      <c r="BG119" s="199"/>
      <c r="BH119" s="199"/>
    </row>
    <row r="120">
      <c r="A120" s="199"/>
      <c r="B120" s="223">
        <v>44461.0</v>
      </c>
      <c r="C120" s="224">
        <v>126.45</v>
      </c>
      <c r="D120" s="224">
        <v>124.5</v>
      </c>
      <c r="E120" s="225">
        <f t="shared" si="1"/>
        <v>-0.01347068146</v>
      </c>
      <c r="F120" s="226">
        <v>44461.0</v>
      </c>
      <c r="G120" s="227">
        <v>1549.0</v>
      </c>
      <c r="H120" s="227">
        <v>1533.7</v>
      </c>
      <c r="I120" s="228">
        <f t="shared" si="2"/>
        <v>-0.01175939947</v>
      </c>
      <c r="J120" s="229">
        <v>44461.0</v>
      </c>
      <c r="K120" s="230">
        <v>2827.9</v>
      </c>
      <c r="L120" s="230">
        <v>2784.5</v>
      </c>
      <c r="M120" s="231">
        <f t="shared" si="3"/>
        <v>-0.009937954453</v>
      </c>
      <c r="N120" s="232">
        <v>44461.0</v>
      </c>
      <c r="O120" s="233">
        <v>2222.583</v>
      </c>
      <c r="P120" s="233">
        <v>2243.351</v>
      </c>
      <c r="Q120" s="234">
        <f t="shared" si="4"/>
        <v>0.01072926471</v>
      </c>
      <c r="R120" s="235">
        <v>44461.0</v>
      </c>
      <c r="S120" s="236">
        <v>129.94</v>
      </c>
      <c r="T120" s="236">
        <v>130.58</v>
      </c>
      <c r="U120" s="237">
        <f t="shared" si="5"/>
        <v>0.01052468658</v>
      </c>
      <c r="V120" s="238">
        <v>44461.0</v>
      </c>
      <c r="W120" s="239">
        <v>17580.9</v>
      </c>
      <c r="X120" s="239">
        <v>17546.65</v>
      </c>
      <c r="Y120" s="240">
        <f t="shared" si="6"/>
        <v>-0.0008740462362</v>
      </c>
      <c r="Z120" s="199"/>
      <c r="AA120" s="199"/>
      <c r="AB120" s="199"/>
      <c r="AC120" s="199"/>
      <c r="AD120" s="199"/>
      <c r="AE120" s="199"/>
      <c r="AF120" s="199"/>
      <c r="AG120" s="199"/>
      <c r="AH120" s="199"/>
      <c r="AI120" s="199"/>
      <c r="AJ120" s="199"/>
      <c r="AK120" s="199"/>
      <c r="AL120" s="199"/>
      <c r="AM120" s="199"/>
      <c r="AN120" s="199"/>
      <c r="AO120" s="199"/>
      <c r="AP120" s="199"/>
      <c r="AQ120" s="199"/>
      <c r="AR120" s="199"/>
      <c r="AS120" s="199"/>
      <c r="AT120" s="199"/>
      <c r="AU120" s="199"/>
      <c r="AV120" s="199"/>
      <c r="AW120" s="199"/>
      <c r="AX120" s="199"/>
      <c r="AY120" s="199"/>
      <c r="AZ120" s="199"/>
      <c r="BA120" s="199"/>
      <c r="BB120" s="199"/>
      <c r="BC120" s="199"/>
      <c r="BD120" s="199"/>
      <c r="BE120" s="199"/>
      <c r="BF120" s="199"/>
      <c r="BG120" s="199"/>
      <c r="BH120" s="199"/>
    </row>
    <row r="121">
      <c r="A121" s="199"/>
      <c r="B121" s="223">
        <v>44462.0</v>
      </c>
      <c r="C121" s="224">
        <v>125.45</v>
      </c>
      <c r="D121" s="224">
        <v>124.8</v>
      </c>
      <c r="E121" s="225">
        <f t="shared" si="1"/>
        <v>0.002409638554</v>
      </c>
      <c r="F121" s="226">
        <v>44462.0</v>
      </c>
      <c r="G121" s="227">
        <v>1542.0</v>
      </c>
      <c r="H121" s="227">
        <v>1570.0</v>
      </c>
      <c r="I121" s="228">
        <f t="shared" si="2"/>
        <v>0.02366825324</v>
      </c>
      <c r="J121" s="229">
        <v>44462.0</v>
      </c>
      <c r="K121" s="230">
        <v>2799.0</v>
      </c>
      <c r="L121" s="230">
        <v>2782.3</v>
      </c>
      <c r="M121" s="231">
        <f t="shared" si="3"/>
        <v>-0.0007900879871</v>
      </c>
      <c r="N121" s="232">
        <v>44462.0</v>
      </c>
      <c r="O121" s="233">
        <v>2258.949</v>
      </c>
      <c r="P121" s="233">
        <v>2298.177</v>
      </c>
      <c r="Q121" s="234">
        <f t="shared" si="4"/>
        <v>0.02443933205</v>
      </c>
      <c r="R121" s="235">
        <v>44462.0</v>
      </c>
      <c r="S121" s="236">
        <v>133.0</v>
      </c>
      <c r="T121" s="236">
        <v>131.87</v>
      </c>
      <c r="U121" s="237">
        <f t="shared" si="5"/>
        <v>0.009879001378</v>
      </c>
      <c r="V121" s="238">
        <v>44462.0</v>
      </c>
      <c r="W121" s="239">
        <v>17670.85</v>
      </c>
      <c r="X121" s="239">
        <v>17822.95</v>
      </c>
      <c r="Y121" s="240">
        <f t="shared" si="6"/>
        <v>0.0157465955</v>
      </c>
      <c r="Z121" s="199"/>
      <c r="AA121" s="199"/>
      <c r="AB121" s="199"/>
      <c r="AC121" s="199"/>
      <c r="AD121" s="199"/>
      <c r="AE121" s="199"/>
      <c r="AF121" s="199"/>
      <c r="AG121" s="199"/>
      <c r="AH121" s="199"/>
      <c r="AI121" s="199"/>
      <c r="AJ121" s="199"/>
      <c r="AK121" s="199"/>
      <c r="AL121" s="199"/>
      <c r="AM121" s="199"/>
      <c r="AN121" s="199"/>
      <c r="AO121" s="199"/>
      <c r="AP121" s="199"/>
      <c r="AQ121" s="199"/>
      <c r="AR121" s="199"/>
      <c r="AS121" s="199"/>
      <c r="AT121" s="199"/>
      <c r="AU121" s="199"/>
      <c r="AV121" s="199"/>
      <c r="AW121" s="199"/>
      <c r="AX121" s="199"/>
      <c r="AY121" s="199"/>
      <c r="AZ121" s="199"/>
      <c r="BA121" s="199"/>
      <c r="BB121" s="199"/>
      <c r="BC121" s="199"/>
      <c r="BD121" s="199"/>
      <c r="BE121" s="199"/>
      <c r="BF121" s="199"/>
      <c r="BG121" s="199"/>
      <c r="BH121" s="199"/>
    </row>
    <row r="122">
      <c r="A122" s="199"/>
      <c r="B122" s="223">
        <v>44463.0</v>
      </c>
      <c r="C122" s="224">
        <v>125.45</v>
      </c>
      <c r="D122" s="224">
        <v>124.0</v>
      </c>
      <c r="E122" s="225">
        <f t="shared" si="1"/>
        <v>-0.00641025641</v>
      </c>
      <c r="F122" s="226">
        <v>44463.0</v>
      </c>
      <c r="G122" s="227">
        <v>1579.0</v>
      </c>
      <c r="H122" s="227">
        <v>1601.55</v>
      </c>
      <c r="I122" s="228">
        <f t="shared" si="2"/>
        <v>0.0200955414</v>
      </c>
      <c r="J122" s="229">
        <v>44463.0</v>
      </c>
      <c r="K122" s="230">
        <v>2770.1</v>
      </c>
      <c r="L122" s="230">
        <v>2746.65</v>
      </c>
      <c r="M122" s="231">
        <f t="shared" si="3"/>
        <v>-0.01281314021</v>
      </c>
      <c r="N122" s="232">
        <v>44463.0</v>
      </c>
      <c r="O122" s="233">
        <v>2310.776</v>
      </c>
      <c r="P122" s="233">
        <v>2291.531</v>
      </c>
      <c r="Q122" s="234">
        <f t="shared" si="4"/>
        <v>-0.002891857329</v>
      </c>
      <c r="R122" s="235">
        <v>44463.0</v>
      </c>
      <c r="S122" s="236">
        <v>132.0</v>
      </c>
      <c r="T122" s="236">
        <v>127.21</v>
      </c>
      <c r="U122" s="237">
        <f t="shared" si="5"/>
        <v>-0.03533783271</v>
      </c>
      <c r="V122" s="238">
        <v>44463.0</v>
      </c>
      <c r="W122" s="239">
        <v>17897.45</v>
      </c>
      <c r="X122" s="239">
        <v>17853.2</v>
      </c>
      <c r="Y122" s="240">
        <f t="shared" si="6"/>
        <v>0.001697249894</v>
      </c>
      <c r="Z122" s="199"/>
      <c r="AA122" s="199"/>
      <c r="AB122" s="199"/>
      <c r="AC122" s="199"/>
      <c r="AD122" s="199"/>
      <c r="AE122" s="199"/>
      <c r="AF122" s="199"/>
      <c r="AG122" s="199"/>
      <c r="AH122" s="199"/>
      <c r="AI122" s="199"/>
      <c r="AJ122" s="199"/>
      <c r="AK122" s="199"/>
      <c r="AL122" s="199"/>
      <c r="AM122" s="199"/>
      <c r="AN122" s="199"/>
      <c r="AO122" s="199"/>
      <c r="AP122" s="199"/>
      <c r="AQ122" s="199"/>
      <c r="AR122" s="199"/>
      <c r="AS122" s="199"/>
      <c r="AT122" s="199"/>
      <c r="AU122" s="199"/>
      <c r="AV122" s="199"/>
      <c r="AW122" s="199"/>
      <c r="AX122" s="199"/>
      <c r="AY122" s="199"/>
      <c r="AZ122" s="199"/>
      <c r="BA122" s="199"/>
      <c r="BB122" s="199"/>
      <c r="BC122" s="199"/>
      <c r="BD122" s="199"/>
      <c r="BE122" s="199"/>
      <c r="BF122" s="199"/>
      <c r="BG122" s="199"/>
      <c r="BH122" s="199"/>
    </row>
    <row r="123">
      <c r="A123" s="199"/>
      <c r="B123" s="223">
        <v>44466.0</v>
      </c>
      <c r="C123" s="224">
        <v>124.95</v>
      </c>
      <c r="D123" s="224">
        <v>122.3</v>
      </c>
      <c r="E123" s="225">
        <f t="shared" si="1"/>
        <v>-0.01370967742</v>
      </c>
      <c r="F123" s="226">
        <v>44466.0</v>
      </c>
      <c r="G123" s="227">
        <v>1615.7</v>
      </c>
      <c r="H123" s="227">
        <v>1625.1</v>
      </c>
      <c r="I123" s="228">
        <f t="shared" si="2"/>
        <v>0.01470450501</v>
      </c>
      <c r="J123" s="229">
        <v>44466.0</v>
      </c>
      <c r="K123" s="230">
        <v>2765.0</v>
      </c>
      <c r="L123" s="230">
        <v>2709.5</v>
      </c>
      <c r="M123" s="231">
        <f t="shared" si="3"/>
        <v>-0.01352556751</v>
      </c>
      <c r="N123" s="232">
        <v>44466.0</v>
      </c>
      <c r="O123" s="233">
        <v>2295.5</v>
      </c>
      <c r="P123" s="233">
        <v>2330.067</v>
      </c>
      <c r="Q123" s="234">
        <f t="shared" si="4"/>
        <v>0.01681670464</v>
      </c>
      <c r="R123" s="235">
        <v>44466.0</v>
      </c>
      <c r="S123" s="236">
        <v>127.2</v>
      </c>
      <c r="T123" s="236">
        <v>127.05</v>
      </c>
      <c r="U123" s="237">
        <f t="shared" si="5"/>
        <v>-0.001257762755</v>
      </c>
      <c r="V123" s="238">
        <v>44466.0</v>
      </c>
      <c r="W123" s="239">
        <v>17932.2</v>
      </c>
      <c r="X123" s="239">
        <v>17855.1</v>
      </c>
      <c r="Y123" s="240">
        <f t="shared" si="6"/>
        <v>0.0001064234983</v>
      </c>
      <c r="Z123" s="199"/>
      <c r="AA123" s="199"/>
      <c r="AB123" s="199"/>
      <c r="AC123" s="199"/>
      <c r="AD123" s="199"/>
      <c r="AE123" s="199"/>
      <c r="AF123" s="199"/>
      <c r="AG123" s="199"/>
      <c r="AH123" s="199"/>
      <c r="AI123" s="199"/>
      <c r="AJ123" s="199"/>
      <c r="AK123" s="199"/>
      <c r="AL123" s="199"/>
      <c r="AM123" s="199"/>
      <c r="AN123" s="199"/>
      <c r="AO123" s="199"/>
      <c r="AP123" s="199"/>
      <c r="AQ123" s="199"/>
      <c r="AR123" s="199"/>
      <c r="AS123" s="199"/>
      <c r="AT123" s="199"/>
      <c r="AU123" s="199"/>
      <c r="AV123" s="199"/>
      <c r="AW123" s="199"/>
      <c r="AX123" s="199"/>
      <c r="AY123" s="199"/>
      <c r="AZ123" s="199"/>
      <c r="BA123" s="199"/>
      <c r="BB123" s="199"/>
      <c r="BC123" s="199"/>
      <c r="BD123" s="199"/>
      <c r="BE123" s="199"/>
      <c r="BF123" s="199"/>
      <c r="BG123" s="199"/>
      <c r="BH123" s="199"/>
    </row>
    <row r="124">
      <c r="A124" s="199"/>
      <c r="B124" s="223">
        <v>44467.0</v>
      </c>
      <c r="C124" s="224">
        <v>122.45</v>
      </c>
      <c r="D124" s="224">
        <v>126.5</v>
      </c>
      <c r="E124" s="225">
        <f t="shared" si="1"/>
        <v>0.0343417825</v>
      </c>
      <c r="F124" s="226">
        <v>44467.0</v>
      </c>
      <c r="G124" s="227">
        <v>1632.0</v>
      </c>
      <c r="H124" s="227">
        <v>1615.05</v>
      </c>
      <c r="I124" s="228">
        <f t="shared" si="2"/>
        <v>-0.006184234816</v>
      </c>
      <c r="J124" s="229">
        <v>44467.0</v>
      </c>
      <c r="K124" s="230">
        <v>2725.0</v>
      </c>
      <c r="L124" s="230">
        <v>2723.85</v>
      </c>
      <c r="M124" s="231">
        <f t="shared" si="3"/>
        <v>0.005296180107</v>
      </c>
      <c r="N124" s="232">
        <v>44467.0</v>
      </c>
      <c r="O124" s="233">
        <v>2338.881</v>
      </c>
      <c r="P124" s="233">
        <v>2351.849</v>
      </c>
      <c r="Q124" s="234">
        <f t="shared" si="4"/>
        <v>0.009348229042</v>
      </c>
      <c r="R124" s="235">
        <v>44467.0</v>
      </c>
      <c r="S124" s="236">
        <v>127.345</v>
      </c>
      <c r="T124" s="236">
        <v>128.095</v>
      </c>
      <c r="U124" s="237">
        <f t="shared" si="5"/>
        <v>0.008225108225</v>
      </c>
      <c r="V124" s="238">
        <v>44467.0</v>
      </c>
      <c r="W124" s="239">
        <v>17906.45</v>
      </c>
      <c r="X124" s="239">
        <v>17748.6</v>
      </c>
      <c r="Y124" s="240">
        <f t="shared" si="6"/>
        <v>-0.00596468236</v>
      </c>
      <c r="Z124" s="199"/>
      <c r="AA124" s="199"/>
      <c r="AB124" s="199"/>
      <c r="AC124" s="199"/>
      <c r="AD124" s="199"/>
      <c r="AE124" s="199"/>
      <c r="AF124" s="199"/>
      <c r="AG124" s="199"/>
      <c r="AH124" s="199"/>
      <c r="AI124" s="199"/>
      <c r="AJ124" s="199"/>
      <c r="AK124" s="199"/>
      <c r="AL124" s="199"/>
      <c r="AM124" s="199"/>
      <c r="AN124" s="199"/>
      <c r="AO124" s="199"/>
      <c r="AP124" s="199"/>
      <c r="AQ124" s="199"/>
      <c r="AR124" s="199"/>
      <c r="AS124" s="199"/>
      <c r="AT124" s="199"/>
      <c r="AU124" s="199"/>
      <c r="AV124" s="199"/>
      <c r="AW124" s="199"/>
      <c r="AX124" s="199"/>
      <c r="AY124" s="199"/>
      <c r="AZ124" s="199"/>
      <c r="BA124" s="199"/>
      <c r="BB124" s="199"/>
      <c r="BC124" s="199"/>
      <c r="BD124" s="199"/>
      <c r="BE124" s="199"/>
      <c r="BF124" s="199"/>
      <c r="BG124" s="199"/>
      <c r="BH124" s="199"/>
    </row>
    <row r="125">
      <c r="A125" s="199"/>
      <c r="B125" s="223">
        <v>44468.0</v>
      </c>
      <c r="C125" s="224">
        <v>125.6</v>
      </c>
      <c r="D125" s="224">
        <v>126.5</v>
      </c>
      <c r="E125" s="225">
        <f t="shared" si="1"/>
        <v>0</v>
      </c>
      <c r="F125" s="226">
        <v>44468.0</v>
      </c>
      <c r="G125" s="227">
        <v>1597.0</v>
      </c>
      <c r="H125" s="227">
        <v>1593.85</v>
      </c>
      <c r="I125" s="228">
        <f t="shared" si="2"/>
        <v>-0.01312652859</v>
      </c>
      <c r="J125" s="229">
        <v>44468.0</v>
      </c>
      <c r="K125" s="230">
        <v>2714.95</v>
      </c>
      <c r="L125" s="230">
        <v>2685.3</v>
      </c>
      <c r="M125" s="231">
        <f t="shared" si="3"/>
        <v>-0.01415276172</v>
      </c>
      <c r="N125" s="232">
        <v>44468.0</v>
      </c>
      <c r="O125" s="233">
        <v>2372.109</v>
      </c>
      <c r="P125" s="233">
        <v>2333.205</v>
      </c>
      <c r="Q125" s="234">
        <f t="shared" si="4"/>
        <v>-0.007927379691</v>
      </c>
      <c r="R125" s="235">
        <v>44468.0</v>
      </c>
      <c r="S125" s="236">
        <v>127.0</v>
      </c>
      <c r="T125" s="236">
        <v>129.555</v>
      </c>
      <c r="U125" s="237">
        <f t="shared" si="5"/>
        <v>0.0113977907</v>
      </c>
      <c r="V125" s="238">
        <v>44468.0</v>
      </c>
      <c r="W125" s="239">
        <v>17657.95</v>
      </c>
      <c r="X125" s="239">
        <v>17711.3</v>
      </c>
      <c r="Y125" s="240">
        <f t="shared" si="6"/>
        <v>-0.002101574209</v>
      </c>
      <c r="Z125" s="199"/>
      <c r="AA125" s="199"/>
      <c r="AB125" s="199"/>
      <c r="AC125" s="199"/>
      <c r="AD125" s="199"/>
      <c r="AE125" s="199"/>
      <c r="AF125" s="199"/>
      <c r="AG125" s="199"/>
      <c r="AH125" s="199"/>
      <c r="AI125" s="199"/>
      <c r="AJ125" s="199"/>
      <c r="AK125" s="199"/>
      <c r="AL125" s="199"/>
      <c r="AM125" s="199"/>
      <c r="AN125" s="199"/>
      <c r="AO125" s="199"/>
      <c r="AP125" s="199"/>
      <c r="AQ125" s="199"/>
      <c r="AR125" s="199"/>
      <c r="AS125" s="199"/>
      <c r="AT125" s="199"/>
      <c r="AU125" s="199"/>
      <c r="AV125" s="199"/>
      <c r="AW125" s="199"/>
      <c r="AX125" s="199"/>
      <c r="AY125" s="199"/>
      <c r="AZ125" s="199"/>
      <c r="BA125" s="199"/>
      <c r="BB125" s="199"/>
      <c r="BC125" s="199"/>
      <c r="BD125" s="199"/>
      <c r="BE125" s="199"/>
      <c r="BF125" s="199"/>
      <c r="BG125" s="199"/>
      <c r="BH125" s="199"/>
    </row>
    <row r="126">
      <c r="A126" s="199"/>
      <c r="B126" s="223">
        <v>44469.0</v>
      </c>
      <c r="C126" s="224">
        <v>126.95</v>
      </c>
      <c r="D126" s="224">
        <v>125.95</v>
      </c>
      <c r="E126" s="225">
        <f t="shared" si="1"/>
        <v>-0.004347826087</v>
      </c>
      <c r="F126" s="226">
        <v>44469.0</v>
      </c>
      <c r="G126" s="227">
        <v>1586.0</v>
      </c>
      <c r="H126" s="227">
        <v>1594.95</v>
      </c>
      <c r="I126" s="228">
        <f t="shared" si="2"/>
        <v>0.0006901527747</v>
      </c>
      <c r="J126" s="229">
        <v>44469.0</v>
      </c>
      <c r="K126" s="230">
        <v>2685.3</v>
      </c>
      <c r="L126" s="230">
        <v>2701.8</v>
      </c>
      <c r="M126" s="231">
        <f t="shared" si="3"/>
        <v>0.006144564853</v>
      </c>
      <c r="N126" s="232">
        <v>44469.0</v>
      </c>
      <c r="O126" s="233">
        <v>2330.574</v>
      </c>
      <c r="P126" s="233">
        <v>2325.267</v>
      </c>
      <c r="Q126" s="234">
        <f t="shared" si="4"/>
        <v>-0.00340218712</v>
      </c>
      <c r="R126" s="235">
        <v>44469.0</v>
      </c>
      <c r="S126" s="236">
        <v>130.3</v>
      </c>
      <c r="T126" s="236">
        <v>128.89</v>
      </c>
      <c r="U126" s="237">
        <f t="shared" si="5"/>
        <v>-0.005132955116</v>
      </c>
      <c r="V126" s="238">
        <v>44469.0</v>
      </c>
      <c r="W126" s="239">
        <v>17718.9</v>
      </c>
      <c r="X126" s="239">
        <v>17618.15</v>
      </c>
      <c r="Y126" s="240">
        <f t="shared" si="6"/>
        <v>-0.005259354198</v>
      </c>
      <c r="Z126" s="199"/>
      <c r="AA126" s="199"/>
      <c r="AB126" s="199"/>
      <c r="AC126" s="199"/>
      <c r="AD126" s="199"/>
      <c r="AE126" s="199"/>
      <c r="AF126" s="199"/>
      <c r="AG126" s="199"/>
      <c r="AH126" s="199"/>
      <c r="AI126" s="199"/>
      <c r="AJ126" s="199"/>
      <c r="AK126" s="199"/>
      <c r="AL126" s="199"/>
      <c r="AM126" s="199"/>
      <c r="AN126" s="199"/>
      <c r="AO126" s="199"/>
      <c r="AP126" s="199"/>
      <c r="AQ126" s="199"/>
      <c r="AR126" s="199"/>
      <c r="AS126" s="199"/>
      <c r="AT126" s="199"/>
      <c r="AU126" s="199"/>
      <c r="AV126" s="199"/>
      <c r="AW126" s="199"/>
      <c r="AX126" s="199"/>
      <c r="AY126" s="199"/>
      <c r="AZ126" s="199"/>
      <c r="BA126" s="199"/>
      <c r="BB126" s="199"/>
      <c r="BC126" s="199"/>
      <c r="BD126" s="199"/>
      <c r="BE126" s="199"/>
      <c r="BF126" s="199"/>
      <c r="BG126" s="199"/>
      <c r="BH126" s="199"/>
    </row>
    <row r="127">
      <c r="A127" s="199"/>
      <c r="B127" s="223">
        <v>44470.0</v>
      </c>
      <c r="C127" s="224">
        <v>125.45</v>
      </c>
      <c r="D127" s="224">
        <v>126.05</v>
      </c>
      <c r="E127" s="225">
        <f t="shared" si="1"/>
        <v>0.0007939658595</v>
      </c>
      <c r="F127" s="226">
        <v>44470.0</v>
      </c>
      <c r="G127" s="227">
        <v>1583.0</v>
      </c>
      <c r="H127" s="227">
        <v>1582.7</v>
      </c>
      <c r="I127" s="228">
        <f t="shared" si="2"/>
        <v>-0.007680491551</v>
      </c>
      <c r="J127" s="229">
        <v>44470.0</v>
      </c>
      <c r="K127" s="230">
        <v>2706.0</v>
      </c>
      <c r="L127" s="230">
        <v>2704.05</v>
      </c>
      <c r="M127" s="231">
        <f t="shared" si="3"/>
        <v>0.0008327781479</v>
      </c>
      <c r="N127" s="232">
        <v>44470.0</v>
      </c>
      <c r="O127" s="233">
        <v>2309.299</v>
      </c>
      <c r="P127" s="233">
        <v>2329.374</v>
      </c>
      <c r="Q127" s="234">
        <f t="shared" si="4"/>
        <v>0.001766248779</v>
      </c>
      <c r="R127" s="235">
        <v>44470.0</v>
      </c>
      <c r="S127" s="236">
        <v>127.5</v>
      </c>
      <c r="T127" s="236">
        <v>129.785</v>
      </c>
      <c r="U127" s="237">
        <f t="shared" si="5"/>
        <v>0.006943905656</v>
      </c>
      <c r="V127" s="238">
        <v>44470.0</v>
      </c>
      <c r="W127" s="239">
        <v>17531.9</v>
      </c>
      <c r="X127" s="239">
        <v>17532.05</v>
      </c>
      <c r="Y127" s="240">
        <f t="shared" si="6"/>
        <v>-0.00488700573</v>
      </c>
      <c r="Z127" s="199"/>
      <c r="AA127" s="199"/>
      <c r="AB127" s="199"/>
      <c r="AC127" s="199"/>
      <c r="AD127" s="199"/>
      <c r="AE127" s="199"/>
      <c r="AF127" s="199"/>
      <c r="AG127" s="199"/>
      <c r="AH127" s="199"/>
      <c r="AI127" s="199"/>
      <c r="AJ127" s="199"/>
      <c r="AK127" s="199"/>
      <c r="AL127" s="199"/>
      <c r="AM127" s="199"/>
      <c r="AN127" s="199"/>
      <c r="AO127" s="199"/>
      <c r="AP127" s="199"/>
      <c r="AQ127" s="199"/>
      <c r="AR127" s="199"/>
      <c r="AS127" s="199"/>
      <c r="AT127" s="199"/>
      <c r="AU127" s="199"/>
      <c r="AV127" s="199"/>
      <c r="AW127" s="199"/>
      <c r="AX127" s="199"/>
      <c r="AY127" s="199"/>
      <c r="AZ127" s="199"/>
      <c r="BA127" s="199"/>
      <c r="BB127" s="199"/>
      <c r="BC127" s="199"/>
      <c r="BD127" s="199"/>
      <c r="BE127" s="199"/>
      <c r="BF127" s="199"/>
      <c r="BG127" s="199"/>
      <c r="BH127" s="199"/>
    </row>
    <row r="128">
      <c r="A128" s="199"/>
      <c r="B128" s="223">
        <v>44473.0</v>
      </c>
      <c r="C128" s="224">
        <v>126.7</v>
      </c>
      <c r="D128" s="224">
        <v>128.35</v>
      </c>
      <c r="E128" s="225">
        <f t="shared" si="1"/>
        <v>0.01824672749</v>
      </c>
      <c r="F128" s="226">
        <v>44473.0</v>
      </c>
      <c r="G128" s="227">
        <v>1589.0</v>
      </c>
      <c r="H128" s="227">
        <v>1585.75</v>
      </c>
      <c r="I128" s="228">
        <f t="shared" si="2"/>
        <v>0.001927086624</v>
      </c>
      <c r="J128" s="229">
        <v>44473.0</v>
      </c>
      <c r="K128" s="230">
        <v>2700.0</v>
      </c>
      <c r="L128" s="230">
        <v>2686.2</v>
      </c>
      <c r="M128" s="231">
        <f t="shared" si="3"/>
        <v>-0.006601209297</v>
      </c>
      <c r="N128" s="232">
        <v>44473.0</v>
      </c>
      <c r="O128" s="233">
        <v>2356.418</v>
      </c>
      <c r="P128" s="233">
        <v>2359.326</v>
      </c>
      <c r="Q128" s="234">
        <f t="shared" si="4"/>
        <v>0.01285839028</v>
      </c>
      <c r="R128" s="235">
        <v>44473.0</v>
      </c>
      <c r="S128" s="236">
        <v>129.785</v>
      </c>
      <c r="T128" s="236">
        <v>132.415</v>
      </c>
      <c r="U128" s="237">
        <f t="shared" si="5"/>
        <v>0.02026428324</v>
      </c>
      <c r="V128" s="238">
        <v>44473.0</v>
      </c>
      <c r="W128" s="239">
        <v>17615.55</v>
      </c>
      <c r="X128" s="239">
        <v>17691.25</v>
      </c>
      <c r="Y128" s="240">
        <f t="shared" si="6"/>
        <v>0.009080512547</v>
      </c>
      <c r="Z128" s="199"/>
      <c r="AA128" s="199"/>
      <c r="AB128" s="199"/>
      <c r="AC128" s="199"/>
      <c r="AD128" s="199"/>
      <c r="AE128" s="199"/>
      <c r="AF128" s="199"/>
      <c r="AG128" s="199"/>
      <c r="AH128" s="199"/>
      <c r="AI128" s="199"/>
      <c r="AJ128" s="199"/>
      <c r="AK128" s="199"/>
      <c r="AL128" s="199"/>
      <c r="AM128" s="199"/>
      <c r="AN128" s="199"/>
      <c r="AO128" s="199"/>
      <c r="AP128" s="199"/>
      <c r="AQ128" s="199"/>
      <c r="AR128" s="199"/>
      <c r="AS128" s="199"/>
      <c r="AT128" s="199"/>
      <c r="AU128" s="199"/>
      <c r="AV128" s="199"/>
      <c r="AW128" s="199"/>
      <c r="AX128" s="199"/>
      <c r="AY128" s="199"/>
      <c r="AZ128" s="199"/>
      <c r="BA128" s="199"/>
      <c r="BB128" s="199"/>
      <c r="BC128" s="199"/>
      <c r="BD128" s="199"/>
      <c r="BE128" s="199"/>
      <c r="BF128" s="199"/>
      <c r="BG128" s="199"/>
      <c r="BH128" s="199"/>
    </row>
    <row r="129">
      <c r="A129" s="199"/>
      <c r="B129" s="223">
        <v>44474.0</v>
      </c>
      <c r="C129" s="224">
        <v>128.5</v>
      </c>
      <c r="D129" s="224">
        <v>130.4</v>
      </c>
      <c r="E129" s="225">
        <f t="shared" si="1"/>
        <v>0.01597195169</v>
      </c>
      <c r="F129" s="226">
        <v>44474.0</v>
      </c>
      <c r="G129" s="227">
        <v>1592.0</v>
      </c>
      <c r="H129" s="227">
        <v>1595.45</v>
      </c>
      <c r="I129" s="228">
        <f t="shared" si="2"/>
        <v>0.006116979347</v>
      </c>
      <c r="J129" s="229">
        <v>44474.0</v>
      </c>
      <c r="K129" s="230">
        <v>2686.2</v>
      </c>
      <c r="L129" s="230">
        <v>2708.65</v>
      </c>
      <c r="M129" s="231">
        <f t="shared" si="3"/>
        <v>0.008357531085</v>
      </c>
      <c r="N129" s="232">
        <v>44474.0</v>
      </c>
      <c r="O129" s="233">
        <v>2358.356</v>
      </c>
      <c r="P129" s="233">
        <v>2408.291</v>
      </c>
      <c r="Q129" s="234">
        <f t="shared" si="4"/>
        <v>0.0207538085</v>
      </c>
      <c r="R129" s="235">
        <v>44474.0</v>
      </c>
      <c r="S129" s="236">
        <v>131.4</v>
      </c>
      <c r="T129" s="236">
        <v>131.685</v>
      </c>
      <c r="U129" s="237">
        <f t="shared" si="5"/>
        <v>-0.005512970585</v>
      </c>
      <c r="V129" s="238">
        <v>44474.0</v>
      </c>
      <c r="W129" s="239">
        <v>17661.35</v>
      </c>
      <c r="X129" s="239">
        <v>17822.3</v>
      </c>
      <c r="Y129" s="240">
        <f t="shared" si="6"/>
        <v>0.00740761676</v>
      </c>
      <c r="Z129" s="199"/>
      <c r="AA129" s="199"/>
      <c r="AB129" s="199"/>
      <c r="AC129" s="199"/>
      <c r="AD129" s="199"/>
      <c r="AE129" s="199"/>
      <c r="AF129" s="199"/>
      <c r="AG129" s="199"/>
      <c r="AH129" s="199"/>
      <c r="AI129" s="199"/>
      <c r="AJ129" s="199"/>
      <c r="AK129" s="199"/>
      <c r="AL129" s="199"/>
      <c r="AM129" s="199"/>
      <c r="AN129" s="199"/>
      <c r="AO129" s="199"/>
      <c r="AP129" s="199"/>
      <c r="AQ129" s="199"/>
      <c r="AR129" s="199"/>
      <c r="AS129" s="199"/>
      <c r="AT129" s="199"/>
      <c r="AU129" s="199"/>
      <c r="AV129" s="199"/>
      <c r="AW129" s="199"/>
      <c r="AX129" s="199"/>
      <c r="AY129" s="199"/>
      <c r="AZ129" s="199"/>
      <c r="BA129" s="199"/>
      <c r="BB129" s="199"/>
      <c r="BC129" s="199"/>
      <c r="BD129" s="199"/>
      <c r="BE129" s="199"/>
      <c r="BF129" s="199"/>
      <c r="BG129" s="199"/>
      <c r="BH129" s="199"/>
    </row>
    <row r="130">
      <c r="A130" s="199"/>
      <c r="B130" s="223">
        <v>44475.0</v>
      </c>
      <c r="C130" s="224">
        <v>131.3</v>
      </c>
      <c r="D130" s="224">
        <v>128.4</v>
      </c>
      <c r="E130" s="225">
        <f t="shared" si="1"/>
        <v>-0.01533742331</v>
      </c>
      <c r="F130" s="226">
        <v>44475.0</v>
      </c>
      <c r="G130" s="227">
        <v>1596.0</v>
      </c>
      <c r="H130" s="227">
        <v>1614.9</v>
      </c>
      <c r="I130" s="228">
        <f t="shared" si="2"/>
        <v>0.01219091792</v>
      </c>
      <c r="J130" s="229">
        <v>44475.0</v>
      </c>
      <c r="K130" s="230">
        <v>2694.05</v>
      </c>
      <c r="L130" s="230">
        <v>2686.05</v>
      </c>
      <c r="M130" s="231">
        <f t="shared" si="3"/>
        <v>-0.008343639821</v>
      </c>
      <c r="N130" s="232">
        <v>44475.0</v>
      </c>
      <c r="O130" s="233">
        <v>2418.213</v>
      </c>
      <c r="P130" s="233">
        <v>2362.741</v>
      </c>
      <c r="Q130" s="234">
        <f t="shared" si="4"/>
        <v>-0.01891382727</v>
      </c>
      <c r="R130" s="235">
        <v>44475.0</v>
      </c>
      <c r="S130" s="236">
        <v>131.99</v>
      </c>
      <c r="T130" s="236">
        <v>127.99</v>
      </c>
      <c r="U130" s="237">
        <f t="shared" si="5"/>
        <v>-0.02805938414</v>
      </c>
      <c r="V130" s="238">
        <v>44475.0</v>
      </c>
      <c r="W130" s="239">
        <v>17861.5</v>
      </c>
      <c r="X130" s="239">
        <v>17646.0</v>
      </c>
      <c r="Y130" s="240">
        <f t="shared" si="6"/>
        <v>-0.009892101468</v>
      </c>
      <c r="Z130" s="199"/>
      <c r="AA130" s="199"/>
      <c r="AB130" s="199"/>
      <c r="AC130" s="199"/>
      <c r="AD130" s="199"/>
      <c r="AE130" s="199"/>
      <c r="AF130" s="199"/>
      <c r="AG130" s="199"/>
      <c r="AH130" s="199"/>
      <c r="AI130" s="199"/>
      <c r="AJ130" s="199"/>
      <c r="AK130" s="199"/>
      <c r="AL130" s="199"/>
      <c r="AM130" s="199"/>
      <c r="AN130" s="199"/>
      <c r="AO130" s="199"/>
      <c r="AP130" s="199"/>
      <c r="AQ130" s="199"/>
      <c r="AR130" s="199"/>
      <c r="AS130" s="199"/>
      <c r="AT130" s="199"/>
      <c r="AU130" s="199"/>
      <c r="AV130" s="199"/>
      <c r="AW130" s="199"/>
      <c r="AX130" s="199"/>
      <c r="AY130" s="199"/>
      <c r="AZ130" s="199"/>
      <c r="BA130" s="199"/>
      <c r="BB130" s="199"/>
      <c r="BC130" s="199"/>
      <c r="BD130" s="199"/>
      <c r="BE130" s="199"/>
      <c r="BF130" s="199"/>
      <c r="BG130" s="199"/>
      <c r="BH130" s="199"/>
    </row>
    <row r="131">
      <c r="A131" s="199"/>
      <c r="B131" s="223">
        <v>44476.0</v>
      </c>
      <c r="C131" s="224">
        <v>129.3</v>
      </c>
      <c r="D131" s="224">
        <v>133.1</v>
      </c>
      <c r="E131" s="225">
        <f t="shared" si="1"/>
        <v>0.03660436137</v>
      </c>
      <c r="F131" s="226">
        <v>44476.0</v>
      </c>
      <c r="G131" s="227">
        <v>1626.6</v>
      </c>
      <c r="H131" s="227">
        <v>1610.5</v>
      </c>
      <c r="I131" s="228">
        <f t="shared" si="2"/>
        <v>-0.002724626912</v>
      </c>
      <c r="J131" s="229">
        <v>44476.0</v>
      </c>
      <c r="K131" s="230">
        <v>2698.0</v>
      </c>
      <c r="L131" s="230">
        <v>2669.4</v>
      </c>
      <c r="M131" s="231">
        <f t="shared" si="3"/>
        <v>-0.006198693248</v>
      </c>
      <c r="N131" s="232">
        <v>44476.0</v>
      </c>
      <c r="O131" s="233">
        <v>2395.184</v>
      </c>
      <c r="P131" s="233">
        <v>2374.324</v>
      </c>
      <c r="Q131" s="234">
        <f t="shared" si="4"/>
        <v>0.004902357051</v>
      </c>
      <c r="R131" s="235">
        <v>44476.0</v>
      </c>
      <c r="S131" s="236">
        <v>129.5</v>
      </c>
      <c r="T131" s="236">
        <v>128.92</v>
      </c>
      <c r="U131" s="237">
        <f t="shared" si="5"/>
        <v>0.007266192671</v>
      </c>
      <c r="V131" s="238">
        <v>44476.0</v>
      </c>
      <c r="W131" s="239">
        <v>17810.55</v>
      </c>
      <c r="X131" s="239">
        <v>17790.35</v>
      </c>
      <c r="Y131" s="240">
        <f t="shared" si="6"/>
        <v>0.008180324153</v>
      </c>
      <c r="Z131" s="199"/>
      <c r="AA131" s="199"/>
      <c r="AB131" s="199"/>
      <c r="AC131" s="199"/>
      <c r="AD131" s="199"/>
      <c r="AE131" s="199"/>
      <c r="AF131" s="199"/>
      <c r="AG131" s="199"/>
      <c r="AH131" s="199"/>
      <c r="AI131" s="199"/>
      <c r="AJ131" s="199"/>
      <c r="AK131" s="199"/>
      <c r="AL131" s="199"/>
      <c r="AM131" s="199"/>
      <c r="AN131" s="199"/>
      <c r="AO131" s="199"/>
      <c r="AP131" s="199"/>
      <c r="AQ131" s="199"/>
      <c r="AR131" s="199"/>
      <c r="AS131" s="199"/>
      <c r="AT131" s="199"/>
      <c r="AU131" s="199"/>
      <c r="AV131" s="199"/>
      <c r="AW131" s="199"/>
      <c r="AX131" s="199"/>
      <c r="AY131" s="199"/>
      <c r="AZ131" s="199"/>
      <c r="BA131" s="199"/>
      <c r="BB131" s="199"/>
      <c r="BC131" s="199"/>
      <c r="BD131" s="199"/>
      <c r="BE131" s="199"/>
      <c r="BF131" s="199"/>
      <c r="BG131" s="199"/>
      <c r="BH131" s="199"/>
    </row>
    <row r="132">
      <c r="A132" s="199"/>
      <c r="B132" s="223">
        <v>44477.0</v>
      </c>
      <c r="C132" s="224">
        <v>133.9</v>
      </c>
      <c r="D132" s="224">
        <v>133.8</v>
      </c>
      <c r="E132" s="225">
        <f t="shared" si="1"/>
        <v>0.005259203606</v>
      </c>
      <c r="F132" s="226">
        <v>44477.0</v>
      </c>
      <c r="G132" s="227">
        <v>1612.0</v>
      </c>
      <c r="H132" s="227">
        <v>1602.65</v>
      </c>
      <c r="I132" s="228">
        <f t="shared" si="2"/>
        <v>-0.004874262651</v>
      </c>
      <c r="J132" s="229">
        <v>44477.0</v>
      </c>
      <c r="K132" s="230">
        <v>2670.5</v>
      </c>
      <c r="L132" s="230">
        <v>2640.05</v>
      </c>
      <c r="M132" s="231">
        <f t="shared" si="3"/>
        <v>-0.01099498015</v>
      </c>
      <c r="N132" s="232">
        <v>44477.0</v>
      </c>
      <c r="O132" s="233">
        <v>2386.185</v>
      </c>
      <c r="P132" s="233">
        <v>2465.563</v>
      </c>
      <c r="Q132" s="234">
        <f t="shared" si="4"/>
        <v>0.03842735869</v>
      </c>
      <c r="R132" s="235">
        <v>44477.0</v>
      </c>
      <c r="S132" s="236">
        <v>130.2</v>
      </c>
      <c r="T132" s="236">
        <v>130.115</v>
      </c>
      <c r="U132" s="237">
        <f t="shared" si="5"/>
        <v>0.009269314303</v>
      </c>
      <c r="V132" s="238">
        <v>44477.0</v>
      </c>
      <c r="W132" s="239">
        <v>17886.85</v>
      </c>
      <c r="X132" s="239">
        <v>17895.2</v>
      </c>
      <c r="Y132" s="240">
        <f t="shared" si="6"/>
        <v>0.005893644588</v>
      </c>
      <c r="Z132" s="199"/>
      <c r="AA132" s="199"/>
      <c r="AB132" s="199"/>
      <c r="AC132" s="199"/>
      <c r="AD132" s="199"/>
      <c r="AE132" s="199"/>
      <c r="AF132" s="199"/>
      <c r="AG132" s="199"/>
      <c r="AH132" s="199"/>
      <c r="AI132" s="199"/>
      <c r="AJ132" s="199"/>
      <c r="AK132" s="199"/>
      <c r="AL132" s="199"/>
      <c r="AM132" s="199"/>
      <c r="AN132" s="199"/>
      <c r="AO132" s="199"/>
      <c r="AP132" s="199"/>
      <c r="AQ132" s="199"/>
      <c r="AR132" s="199"/>
      <c r="AS132" s="199"/>
      <c r="AT132" s="199"/>
      <c r="AU132" s="199"/>
      <c r="AV132" s="199"/>
      <c r="AW132" s="199"/>
      <c r="AX132" s="199"/>
      <c r="AY132" s="199"/>
      <c r="AZ132" s="199"/>
      <c r="BA132" s="199"/>
      <c r="BB132" s="199"/>
      <c r="BC132" s="199"/>
      <c r="BD132" s="199"/>
      <c r="BE132" s="199"/>
      <c r="BF132" s="199"/>
      <c r="BG132" s="199"/>
      <c r="BH132" s="199"/>
    </row>
    <row r="133">
      <c r="A133" s="199"/>
      <c r="B133" s="337">
        <v>44480.0</v>
      </c>
      <c r="C133" s="224">
        <v>134.65</v>
      </c>
      <c r="D133" s="224">
        <v>135.35</v>
      </c>
      <c r="E133" s="225">
        <f t="shared" si="1"/>
        <v>0.01158445441</v>
      </c>
      <c r="F133" s="338">
        <v>44480.0</v>
      </c>
      <c r="G133" s="227">
        <v>1599.9</v>
      </c>
      <c r="H133" s="227">
        <v>1633.8</v>
      </c>
      <c r="I133" s="228">
        <f t="shared" si="2"/>
        <v>0.0194365582</v>
      </c>
      <c r="J133" s="339">
        <v>44480.0</v>
      </c>
      <c r="K133" s="230">
        <v>2642.2</v>
      </c>
      <c r="L133" s="230">
        <v>2645.1</v>
      </c>
      <c r="M133" s="231">
        <f t="shared" si="3"/>
        <v>0.00191284256</v>
      </c>
      <c r="N133" s="340">
        <v>44480.0</v>
      </c>
      <c r="O133" s="233">
        <v>2493.391</v>
      </c>
      <c r="P133" s="233">
        <v>2448.395</v>
      </c>
      <c r="Q133" s="234">
        <f t="shared" si="4"/>
        <v>-0.006963115524</v>
      </c>
      <c r="R133" s="341">
        <v>44480.0</v>
      </c>
      <c r="S133" s="236">
        <v>130.5</v>
      </c>
      <c r="T133" s="236">
        <v>131.32</v>
      </c>
      <c r="U133" s="237">
        <f t="shared" si="5"/>
        <v>0.009261038312</v>
      </c>
      <c r="V133" s="342">
        <v>44480.0</v>
      </c>
      <c r="W133" s="239">
        <v>17867.55</v>
      </c>
      <c r="X133" s="239">
        <v>17945.95</v>
      </c>
      <c r="Y133" s="240">
        <f t="shared" si="6"/>
        <v>0.002835956011</v>
      </c>
      <c r="Z133" s="199"/>
      <c r="AA133" s="199"/>
      <c r="AB133" s="199"/>
      <c r="AC133" s="199"/>
      <c r="AD133" s="199"/>
      <c r="AE133" s="199"/>
      <c r="AF133" s="199"/>
      <c r="AG133" s="199"/>
      <c r="AH133" s="199"/>
      <c r="AI133" s="199"/>
      <c r="AJ133" s="199"/>
      <c r="AK133" s="199"/>
      <c r="AL133" s="199"/>
      <c r="AM133" s="199"/>
      <c r="AN133" s="199"/>
      <c r="AO133" s="199"/>
      <c r="AP133" s="199"/>
      <c r="AQ133" s="199"/>
      <c r="AR133" s="199"/>
      <c r="AS133" s="199"/>
      <c r="AT133" s="199"/>
      <c r="AU133" s="199"/>
      <c r="AV133" s="199"/>
      <c r="AW133" s="199"/>
      <c r="AX133" s="199"/>
      <c r="AY133" s="199"/>
      <c r="AZ133" s="199"/>
      <c r="BA133" s="199"/>
      <c r="BB133" s="199"/>
      <c r="BC133" s="199"/>
      <c r="BD133" s="199"/>
      <c r="BE133" s="199"/>
      <c r="BF133" s="199"/>
      <c r="BG133" s="199"/>
      <c r="BH133" s="199"/>
    </row>
    <row r="134">
      <c r="A134" s="199"/>
      <c r="B134" s="337">
        <v>44481.0</v>
      </c>
      <c r="C134" s="224">
        <v>135.6</v>
      </c>
      <c r="D134" s="224">
        <v>135.7</v>
      </c>
      <c r="E134" s="225">
        <f t="shared" si="1"/>
        <v>0.002585888437</v>
      </c>
      <c r="F134" s="338">
        <v>44481.0</v>
      </c>
      <c r="G134" s="227">
        <v>1625.0</v>
      </c>
      <c r="H134" s="227">
        <v>1629.6</v>
      </c>
      <c r="I134" s="228">
        <f t="shared" si="2"/>
        <v>-0.002570694087</v>
      </c>
      <c r="J134" s="339">
        <v>44481.0</v>
      </c>
      <c r="K134" s="230">
        <v>2625.0</v>
      </c>
      <c r="L134" s="230">
        <v>2676.15</v>
      </c>
      <c r="M134" s="231">
        <f t="shared" si="3"/>
        <v>0.01173868663</v>
      </c>
      <c r="N134" s="340">
        <v>44481.0</v>
      </c>
      <c r="O134" s="233">
        <v>2441.334</v>
      </c>
      <c r="P134" s="233">
        <v>2462.378</v>
      </c>
      <c r="Q134" s="234">
        <f t="shared" si="4"/>
        <v>0.005711088284</v>
      </c>
      <c r="R134" s="341">
        <v>44481.0</v>
      </c>
      <c r="S134" s="236">
        <v>131.32</v>
      </c>
      <c r="T134" s="236">
        <v>132.91</v>
      </c>
      <c r="U134" s="237">
        <f t="shared" si="5"/>
        <v>0.01210782821</v>
      </c>
      <c r="V134" s="342">
        <v>44481.0</v>
      </c>
      <c r="W134" s="239">
        <v>17915.8</v>
      </c>
      <c r="X134" s="239">
        <v>17991.95</v>
      </c>
      <c r="Y134" s="240">
        <f t="shared" si="6"/>
        <v>0.002563252433</v>
      </c>
      <c r="Z134" s="199"/>
      <c r="AA134" s="199"/>
      <c r="AB134" s="199"/>
      <c r="AC134" s="199"/>
      <c r="AD134" s="199"/>
      <c r="AE134" s="199"/>
      <c r="AF134" s="199"/>
      <c r="AG134" s="199"/>
      <c r="AH134" s="199"/>
      <c r="AI134" s="199"/>
      <c r="AJ134" s="199"/>
      <c r="AK134" s="199"/>
      <c r="AL134" s="199"/>
      <c r="AM134" s="199"/>
      <c r="AN134" s="199"/>
      <c r="AO134" s="199"/>
      <c r="AP134" s="199"/>
      <c r="AQ134" s="199"/>
      <c r="AR134" s="199"/>
      <c r="AS134" s="199"/>
      <c r="AT134" s="199"/>
      <c r="AU134" s="199"/>
      <c r="AV134" s="199"/>
      <c r="AW134" s="199"/>
      <c r="AX134" s="199"/>
      <c r="AY134" s="199"/>
      <c r="AZ134" s="199"/>
      <c r="BA134" s="199"/>
      <c r="BB134" s="199"/>
      <c r="BC134" s="199"/>
      <c r="BD134" s="199"/>
      <c r="BE134" s="199"/>
      <c r="BF134" s="199"/>
      <c r="BG134" s="199"/>
      <c r="BH134" s="199"/>
    </row>
    <row r="135">
      <c r="A135" s="199"/>
      <c r="B135" s="337">
        <v>44482.0</v>
      </c>
      <c r="C135" s="224">
        <v>136.7</v>
      </c>
      <c r="D135" s="224">
        <v>146.15</v>
      </c>
      <c r="E135" s="225">
        <f t="shared" si="1"/>
        <v>0.07700810612</v>
      </c>
      <c r="F135" s="338">
        <v>44482.0</v>
      </c>
      <c r="G135" s="227">
        <v>1637.0</v>
      </c>
      <c r="H135" s="227">
        <v>1639.4</v>
      </c>
      <c r="I135" s="228">
        <f t="shared" si="2"/>
        <v>0.006013745704</v>
      </c>
      <c r="J135" s="339">
        <v>44482.0</v>
      </c>
      <c r="K135" s="230">
        <v>2688.1</v>
      </c>
      <c r="L135" s="230">
        <v>2646.75</v>
      </c>
      <c r="M135" s="231">
        <f t="shared" si="3"/>
        <v>-0.01098593128</v>
      </c>
      <c r="N135" s="340">
        <v>44482.0</v>
      </c>
      <c r="O135" s="233">
        <v>2472.716</v>
      </c>
      <c r="P135" s="233">
        <v>2487.438</v>
      </c>
      <c r="Q135" s="234">
        <f t="shared" si="4"/>
        <v>0.01017715395</v>
      </c>
      <c r="R135" s="341">
        <v>44482.0</v>
      </c>
      <c r="S135" s="236">
        <v>132.55</v>
      </c>
      <c r="T135" s="236">
        <v>135.43</v>
      </c>
      <c r="U135" s="237">
        <f t="shared" si="5"/>
        <v>0.01896019863</v>
      </c>
      <c r="V135" s="342">
        <v>44482.0</v>
      </c>
      <c r="W135" s="239">
        <v>18097.85</v>
      </c>
      <c r="X135" s="239">
        <v>18161.75</v>
      </c>
      <c r="Y135" s="240">
        <f t="shared" si="6"/>
        <v>0.009437554017</v>
      </c>
      <c r="Z135" s="199"/>
      <c r="AA135" s="199"/>
      <c r="AB135" s="199"/>
      <c r="AC135" s="199"/>
      <c r="AD135" s="199"/>
      <c r="AE135" s="199"/>
      <c r="AF135" s="199"/>
      <c r="AG135" s="199"/>
      <c r="AH135" s="199"/>
      <c r="AI135" s="199"/>
      <c r="AJ135" s="199"/>
      <c r="AK135" s="199"/>
      <c r="AL135" s="199"/>
      <c r="AM135" s="199"/>
      <c r="AN135" s="199"/>
      <c r="AO135" s="199"/>
      <c r="AP135" s="199"/>
      <c r="AQ135" s="199"/>
      <c r="AR135" s="199"/>
      <c r="AS135" s="199"/>
      <c r="AT135" s="199"/>
      <c r="AU135" s="199"/>
      <c r="AV135" s="199"/>
      <c r="AW135" s="199"/>
      <c r="AX135" s="199"/>
      <c r="AY135" s="199"/>
      <c r="AZ135" s="199"/>
      <c r="BA135" s="199"/>
      <c r="BB135" s="199"/>
      <c r="BC135" s="199"/>
      <c r="BD135" s="199"/>
      <c r="BE135" s="199"/>
      <c r="BF135" s="199"/>
      <c r="BG135" s="199"/>
      <c r="BH135" s="199"/>
    </row>
    <row r="136">
      <c r="A136" s="199"/>
      <c r="B136" s="337">
        <v>44483.0</v>
      </c>
      <c r="C136" s="224">
        <v>148.75</v>
      </c>
      <c r="D136" s="224">
        <v>141.4</v>
      </c>
      <c r="E136" s="225">
        <f t="shared" si="1"/>
        <v>-0.03250085529</v>
      </c>
      <c r="F136" s="338">
        <v>44483.0</v>
      </c>
      <c r="G136" s="227">
        <v>1638.0</v>
      </c>
      <c r="H136" s="227">
        <v>1687.4</v>
      </c>
      <c r="I136" s="228">
        <f t="shared" si="2"/>
        <v>0.02927900451</v>
      </c>
      <c r="J136" s="339">
        <v>44483.0</v>
      </c>
      <c r="K136" s="230">
        <v>2646.75</v>
      </c>
      <c r="L136" s="230">
        <v>2649.55</v>
      </c>
      <c r="M136" s="231">
        <f t="shared" si="3"/>
        <v>0.0010579012</v>
      </c>
      <c r="N136" s="340">
        <v>44483.0</v>
      </c>
      <c r="O136" s="233">
        <v>2492.422</v>
      </c>
      <c r="P136" s="233">
        <v>2492.468</v>
      </c>
      <c r="Q136" s="234">
        <f t="shared" si="4"/>
        <v>0.002022160954</v>
      </c>
      <c r="R136" s="341">
        <v>44483.0</v>
      </c>
      <c r="S136" s="236">
        <v>137.4</v>
      </c>
      <c r="T136" s="236">
        <v>137.505</v>
      </c>
      <c r="U136" s="237">
        <f t="shared" si="5"/>
        <v>0.01532156834</v>
      </c>
      <c r="V136" s="342">
        <v>44483.0</v>
      </c>
      <c r="W136" s="239">
        <v>18272.85</v>
      </c>
      <c r="X136" s="239">
        <v>18338.55</v>
      </c>
      <c r="Y136" s="240">
        <f t="shared" si="6"/>
        <v>0.009734744724</v>
      </c>
      <c r="Z136" s="199"/>
      <c r="AA136" s="199"/>
      <c r="AB136" s="199"/>
      <c r="AC136" s="199"/>
      <c r="AD136" s="199"/>
      <c r="AE136" s="199"/>
      <c r="AF136" s="199"/>
      <c r="AG136" s="199"/>
      <c r="AH136" s="199"/>
      <c r="AI136" s="199"/>
      <c r="AJ136" s="199"/>
      <c r="AK136" s="199"/>
      <c r="AL136" s="199"/>
      <c r="AM136" s="199"/>
      <c r="AN136" s="199"/>
      <c r="AO136" s="199"/>
      <c r="AP136" s="199"/>
      <c r="AQ136" s="199"/>
      <c r="AR136" s="199"/>
      <c r="AS136" s="199"/>
      <c r="AT136" s="199"/>
      <c r="AU136" s="199"/>
      <c r="AV136" s="199"/>
      <c r="AW136" s="199"/>
      <c r="AX136" s="199"/>
      <c r="AY136" s="199"/>
      <c r="AZ136" s="199"/>
      <c r="BA136" s="199"/>
      <c r="BB136" s="199"/>
      <c r="BC136" s="199"/>
      <c r="BD136" s="199"/>
      <c r="BE136" s="199"/>
      <c r="BF136" s="199"/>
      <c r="BG136" s="199"/>
      <c r="BH136" s="199"/>
    </row>
    <row r="137">
      <c r="A137" s="199"/>
      <c r="B137" s="337">
        <v>44487.0</v>
      </c>
      <c r="C137" s="224">
        <v>142.6</v>
      </c>
      <c r="D137" s="224">
        <v>136.85</v>
      </c>
      <c r="E137" s="225">
        <f t="shared" si="1"/>
        <v>-0.03217821782</v>
      </c>
      <c r="F137" s="338">
        <v>44487.0</v>
      </c>
      <c r="G137" s="227">
        <v>1705.0</v>
      </c>
      <c r="H137" s="227">
        <v>1670.3</v>
      </c>
      <c r="I137" s="228">
        <f t="shared" si="2"/>
        <v>-0.01013393386</v>
      </c>
      <c r="J137" s="339">
        <v>44487.0</v>
      </c>
      <c r="K137" s="230">
        <v>2672.8</v>
      </c>
      <c r="L137" s="230">
        <v>2654.0</v>
      </c>
      <c r="M137" s="231">
        <f t="shared" si="3"/>
        <v>0.001679530486</v>
      </c>
      <c r="N137" s="340">
        <v>44487.0</v>
      </c>
      <c r="O137" s="233">
        <v>2463.117</v>
      </c>
      <c r="P137" s="233">
        <v>2499.114</v>
      </c>
      <c r="Q137" s="234">
        <f t="shared" si="4"/>
        <v>0.002666433431</v>
      </c>
      <c r="R137" s="341">
        <v>44487.0</v>
      </c>
      <c r="S137" s="236">
        <v>141.8</v>
      </c>
      <c r="T137" s="236">
        <v>141.105</v>
      </c>
      <c r="U137" s="237">
        <f t="shared" si="5"/>
        <v>0.02618086615</v>
      </c>
      <c r="V137" s="342">
        <v>44487.0</v>
      </c>
      <c r="W137" s="239">
        <v>18500.1</v>
      </c>
      <c r="X137" s="239">
        <v>18477.05</v>
      </c>
      <c r="Y137" s="240">
        <f t="shared" si="6"/>
        <v>0.007552396454</v>
      </c>
      <c r="Z137" s="199"/>
      <c r="AA137" s="199"/>
      <c r="AB137" s="199"/>
      <c r="AC137" s="199"/>
      <c r="AD137" s="199"/>
      <c r="AE137" s="199"/>
      <c r="AF137" s="199"/>
      <c r="AG137" s="199"/>
      <c r="AH137" s="199"/>
      <c r="AI137" s="199"/>
      <c r="AJ137" s="199"/>
      <c r="AK137" s="199"/>
      <c r="AL137" s="199"/>
      <c r="AM137" s="199"/>
      <c r="AN137" s="199"/>
      <c r="AO137" s="199"/>
      <c r="AP137" s="199"/>
      <c r="AQ137" s="199"/>
      <c r="AR137" s="199"/>
      <c r="AS137" s="199"/>
      <c r="AT137" s="199"/>
      <c r="AU137" s="199"/>
      <c r="AV137" s="199"/>
      <c r="AW137" s="199"/>
      <c r="AX137" s="199"/>
      <c r="AY137" s="199"/>
      <c r="AZ137" s="199"/>
      <c r="BA137" s="199"/>
      <c r="BB137" s="199"/>
      <c r="BC137" s="199"/>
      <c r="BD137" s="199"/>
      <c r="BE137" s="199"/>
      <c r="BF137" s="199"/>
      <c r="BG137" s="199"/>
      <c r="BH137" s="199"/>
    </row>
    <row r="138">
      <c r="A138" s="199"/>
      <c r="B138" s="337">
        <v>44488.0</v>
      </c>
      <c r="C138" s="224">
        <v>137.8</v>
      </c>
      <c r="D138" s="224">
        <v>131.9</v>
      </c>
      <c r="E138" s="225">
        <f t="shared" si="1"/>
        <v>-0.03617099014</v>
      </c>
      <c r="F138" s="338">
        <v>44488.0</v>
      </c>
      <c r="G138" s="227">
        <v>1675.45</v>
      </c>
      <c r="H138" s="227">
        <v>1688.7</v>
      </c>
      <c r="I138" s="228">
        <f t="shared" si="2"/>
        <v>0.01101598515</v>
      </c>
      <c r="J138" s="339">
        <v>44488.0</v>
      </c>
      <c r="K138" s="230">
        <v>2669.9</v>
      </c>
      <c r="L138" s="230">
        <v>2546.8</v>
      </c>
      <c r="M138" s="231">
        <f t="shared" si="3"/>
        <v>-0.04039186134</v>
      </c>
      <c r="N138" s="340">
        <v>44488.0</v>
      </c>
      <c r="O138" s="233">
        <v>2514.066</v>
      </c>
      <c r="P138" s="233">
        <v>2521.497</v>
      </c>
      <c r="Q138" s="234">
        <f t="shared" si="4"/>
        <v>0.008956374139</v>
      </c>
      <c r="R138" s="341">
        <v>44488.0</v>
      </c>
      <c r="S138" s="236">
        <v>142.1</v>
      </c>
      <c r="T138" s="236">
        <v>136.69</v>
      </c>
      <c r="U138" s="237">
        <f t="shared" si="5"/>
        <v>-0.0312887566</v>
      </c>
      <c r="V138" s="342">
        <v>44488.0</v>
      </c>
      <c r="W138" s="239">
        <v>18602.35</v>
      </c>
      <c r="X138" s="239">
        <v>18418.75</v>
      </c>
      <c r="Y138" s="240">
        <f t="shared" si="6"/>
        <v>-0.003155265586</v>
      </c>
      <c r="Z138" s="199"/>
      <c r="AA138" s="199"/>
      <c r="AB138" s="199"/>
      <c r="AC138" s="199"/>
      <c r="AD138" s="199"/>
      <c r="AE138" s="199"/>
      <c r="AF138" s="199"/>
      <c r="AG138" s="199"/>
      <c r="AH138" s="199"/>
      <c r="AI138" s="199"/>
      <c r="AJ138" s="199"/>
      <c r="AK138" s="199"/>
      <c r="AL138" s="199"/>
      <c r="AM138" s="199"/>
      <c r="AN138" s="199"/>
      <c r="AO138" s="199"/>
      <c r="AP138" s="199"/>
      <c r="AQ138" s="199"/>
      <c r="AR138" s="199"/>
      <c r="AS138" s="199"/>
      <c r="AT138" s="199"/>
      <c r="AU138" s="199"/>
      <c r="AV138" s="199"/>
      <c r="AW138" s="199"/>
      <c r="AX138" s="199"/>
      <c r="AY138" s="199"/>
      <c r="AZ138" s="199"/>
      <c r="BA138" s="199"/>
      <c r="BB138" s="199"/>
      <c r="BC138" s="199"/>
      <c r="BD138" s="199"/>
      <c r="BE138" s="199"/>
      <c r="BF138" s="199"/>
      <c r="BG138" s="199"/>
      <c r="BH138" s="199"/>
    </row>
    <row r="139">
      <c r="A139" s="199"/>
      <c r="B139" s="337">
        <v>44489.0</v>
      </c>
      <c r="C139" s="224">
        <v>132.0</v>
      </c>
      <c r="D139" s="224">
        <v>135.75</v>
      </c>
      <c r="E139" s="225">
        <f t="shared" si="1"/>
        <v>0.02918877938</v>
      </c>
      <c r="F139" s="338">
        <v>44489.0</v>
      </c>
      <c r="G139" s="227">
        <v>1689.1</v>
      </c>
      <c r="H139" s="227">
        <v>1673.85</v>
      </c>
      <c r="I139" s="228">
        <f t="shared" si="2"/>
        <v>-0.008793746669</v>
      </c>
      <c r="J139" s="339">
        <v>44489.0</v>
      </c>
      <c r="K139" s="230">
        <v>2569.0</v>
      </c>
      <c r="L139" s="230">
        <v>2478.65</v>
      </c>
      <c r="M139" s="231">
        <f t="shared" si="3"/>
        <v>-0.02675907021</v>
      </c>
      <c r="N139" s="340">
        <v>44489.0</v>
      </c>
      <c r="O139" s="233">
        <v>2531.557</v>
      </c>
      <c r="P139" s="233">
        <v>2492.468</v>
      </c>
      <c r="Q139" s="234">
        <f t="shared" si="4"/>
        <v>-0.01151260541</v>
      </c>
      <c r="R139" s="341">
        <v>44489.0</v>
      </c>
      <c r="S139" s="236">
        <v>137.2</v>
      </c>
      <c r="T139" s="236">
        <v>134.33</v>
      </c>
      <c r="U139" s="237">
        <f t="shared" si="5"/>
        <v>-0.01726534494</v>
      </c>
      <c r="V139" s="342">
        <v>44489.0</v>
      </c>
      <c r="W139" s="239">
        <v>18439.9</v>
      </c>
      <c r="X139" s="239">
        <v>18266.6</v>
      </c>
      <c r="Y139" s="240">
        <f t="shared" si="6"/>
        <v>-0.008260604004</v>
      </c>
      <c r="Z139" s="199"/>
      <c r="AA139" s="199"/>
      <c r="AB139" s="199"/>
      <c r="AC139" s="199"/>
      <c r="AD139" s="199"/>
      <c r="AE139" s="199"/>
      <c r="AF139" s="199"/>
      <c r="AG139" s="199"/>
      <c r="AH139" s="199"/>
      <c r="AI139" s="199"/>
      <c r="AJ139" s="199"/>
      <c r="AK139" s="199"/>
      <c r="AL139" s="199"/>
      <c r="AM139" s="199"/>
      <c r="AN139" s="199"/>
      <c r="AO139" s="199"/>
      <c r="AP139" s="199"/>
      <c r="AQ139" s="199"/>
      <c r="AR139" s="199"/>
      <c r="AS139" s="199"/>
      <c r="AT139" s="199"/>
      <c r="AU139" s="199"/>
      <c r="AV139" s="199"/>
      <c r="AW139" s="199"/>
      <c r="AX139" s="199"/>
      <c r="AY139" s="199"/>
      <c r="AZ139" s="199"/>
      <c r="BA139" s="199"/>
      <c r="BB139" s="199"/>
      <c r="BC139" s="199"/>
      <c r="BD139" s="199"/>
      <c r="BE139" s="199"/>
      <c r="BF139" s="199"/>
      <c r="BG139" s="199"/>
      <c r="BH139" s="199"/>
    </row>
    <row r="140">
      <c r="A140" s="199"/>
      <c r="B140" s="337">
        <v>44490.0</v>
      </c>
      <c r="C140" s="224">
        <v>136.85</v>
      </c>
      <c r="D140" s="224">
        <v>131.9</v>
      </c>
      <c r="E140" s="225">
        <f t="shared" si="1"/>
        <v>-0.02836095764</v>
      </c>
      <c r="F140" s="338">
        <v>44490.0</v>
      </c>
      <c r="G140" s="227">
        <v>1671.8</v>
      </c>
      <c r="H140" s="227">
        <v>1676.3</v>
      </c>
      <c r="I140" s="228">
        <f t="shared" si="2"/>
        <v>0.00146369149</v>
      </c>
      <c r="J140" s="339">
        <v>44490.0</v>
      </c>
      <c r="K140" s="230">
        <v>2503.4</v>
      </c>
      <c r="L140" s="230">
        <v>2445.75</v>
      </c>
      <c r="M140" s="231">
        <f t="shared" si="3"/>
        <v>-0.01327335445</v>
      </c>
      <c r="N140" s="340">
        <v>44490.0</v>
      </c>
      <c r="O140" s="233">
        <v>2517.389</v>
      </c>
      <c r="P140" s="233">
        <v>2420.567</v>
      </c>
      <c r="Q140" s="234">
        <f t="shared" si="4"/>
        <v>-0.02884731118</v>
      </c>
      <c r="R140" s="341">
        <v>44490.0</v>
      </c>
      <c r="S140" s="236">
        <v>135.67</v>
      </c>
      <c r="T140" s="236">
        <v>131.47</v>
      </c>
      <c r="U140" s="237">
        <f t="shared" si="5"/>
        <v>-0.02129085089</v>
      </c>
      <c r="V140" s="342">
        <v>44490.0</v>
      </c>
      <c r="W140" s="239">
        <v>18382.7</v>
      </c>
      <c r="X140" s="239">
        <v>18178.1</v>
      </c>
      <c r="Y140" s="240">
        <f t="shared" si="6"/>
        <v>-0.004844908193</v>
      </c>
      <c r="Z140" s="199"/>
      <c r="AA140" s="199"/>
      <c r="AB140" s="199"/>
      <c r="AC140" s="199"/>
      <c r="AD140" s="199"/>
      <c r="AE140" s="199"/>
      <c r="AF140" s="199"/>
      <c r="AG140" s="199"/>
      <c r="AH140" s="199"/>
      <c r="AI140" s="199"/>
      <c r="AJ140" s="199"/>
      <c r="AK140" s="199"/>
      <c r="AL140" s="199"/>
      <c r="AM140" s="199"/>
      <c r="AN140" s="199"/>
      <c r="AO140" s="199"/>
      <c r="AP140" s="199"/>
      <c r="AQ140" s="199"/>
      <c r="AR140" s="199"/>
      <c r="AS140" s="199"/>
      <c r="AT140" s="199"/>
      <c r="AU140" s="199"/>
      <c r="AV140" s="199"/>
      <c r="AW140" s="199"/>
      <c r="AX140" s="199"/>
      <c r="AY140" s="199"/>
      <c r="AZ140" s="199"/>
      <c r="BA140" s="199"/>
      <c r="BB140" s="199"/>
      <c r="BC140" s="199"/>
      <c r="BD140" s="199"/>
      <c r="BE140" s="199"/>
      <c r="BF140" s="199"/>
      <c r="BG140" s="199"/>
      <c r="BH140" s="199"/>
    </row>
    <row r="141">
      <c r="A141" s="199"/>
      <c r="B141" s="337">
        <v>44491.0</v>
      </c>
      <c r="C141" s="224">
        <v>130.4</v>
      </c>
      <c r="D141" s="224">
        <v>127.8</v>
      </c>
      <c r="E141" s="225">
        <f t="shared" si="1"/>
        <v>-0.03108415466</v>
      </c>
      <c r="F141" s="338">
        <v>44491.0</v>
      </c>
      <c r="G141" s="227">
        <v>1680.1</v>
      </c>
      <c r="H141" s="227">
        <v>1680.75</v>
      </c>
      <c r="I141" s="228">
        <f t="shared" si="2"/>
        <v>0.002654656088</v>
      </c>
      <c r="J141" s="339">
        <v>44491.0</v>
      </c>
      <c r="K141" s="230">
        <v>2459.0</v>
      </c>
      <c r="L141" s="230">
        <v>2454.1</v>
      </c>
      <c r="M141" s="231">
        <f t="shared" si="3"/>
        <v>0.003414085659</v>
      </c>
      <c r="N141" s="340">
        <v>44491.0</v>
      </c>
      <c r="O141" s="233">
        <v>2418.259</v>
      </c>
      <c r="P141" s="233">
        <v>2425.089</v>
      </c>
      <c r="Q141" s="234">
        <f t="shared" si="4"/>
        <v>0.001868157337</v>
      </c>
      <c r="R141" s="341">
        <v>44491.0</v>
      </c>
      <c r="S141" s="236">
        <v>132.0</v>
      </c>
      <c r="T141" s="236">
        <v>129.625</v>
      </c>
      <c r="U141" s="237">
        <f t="shared" si="5"/>
        <v>-0.01403361984</v>
      </c>
      <c r="V141" s="342">
        <v>44491.0</v>
      </c>
      <c r="W141" s="239">
        <v>18230.7</v>
      </c>
      <c r="X141" s="239">
        <v>18114.9</v>
      </c>
      <c r="Y141" s="240">
        <f t="shared" si="6"/>
        <v>-0.003476710987</v>
      </c>
      <c r="Z141" s="199"/>
      <c r="AA141" s="199"/>
      <c r="AB141" s="199"/>
      <c r="AC141" s="199"/>
      <c r="AD141" s="199"/>
      <c r="AE141" s="199"/>
      <c r="AF141" s="199"/>
      <c r="AG141" s="199"/>
      <c r="AH141" s="199"/>
      <c r="AI141" s="199"/>
      <c r="AJ141" s="199"/>
      <c r="AK141" s="199"/>
      <c r="AL141" s="199"/>
      <c r="AM141" s="199"/>
      <c r="AN141" s="199"/>
      <c r="AO141" s="199"/>
      <c r="AP141" s="199"/>
      <c r="AQ141" s="199"/>
      <c r="AR141" s="199"/>
      <c r="AS141" s="199"/>
      <c r="AT141" s="199"/>
      <c r="AU141" s="199"/>
      <c r="AV141" s="199"/>
      <c r="AW141" s="199"/>
      <c r="AX141" s="199"/>
      <c r="AY141" s="199"/>
      <c r="AZ141" s="199"/>
      <c r="BA141" s="199"/>
      <c r="BB141" s="199"/>
      <c r="BC141" s="199"/>
      <c r="BD141" s="199"/>
      <c r="BE141" s="199"/>
      <c r="BF141" s="199"/>
      <c r="BG141" s="199"/>
      <c r="BH141" s="199"/>
    </row>
    <row r="142">
      <c r="A142" s="199"/>
      <c r="B142" s="337">
        <v>44494.0</v>
      </c>
      <c r="C142" s="224">
        <v>130.9</v>
      </c>
      <c r="D142" s="224">
        <v>128.9</v>
      </c>
      <c r="E142" s="225">
        <f t="shared" si="1"/>
        <v>0.008607198748</v>
      </c>
      <c r="F142" s="338">
        <v>44494.0</v>
      </c>
      <c r="G142" s="227">
        <v>1690.0</v>
      </c>
      <c r="H142" s="227">
        <v>1657.0</v>
      </c>
      <c r="I142" s="228">
        <f t="shared" si="2"/>
        <v>-0.01413059646</v>
      </c>
      <c r="J142" s="339">
        <v>44494.0</v>
      </c>
      <c r="K142" s="230">
        <v>2454.1</v>
      </c>
      <c r="L142" s="230">
        <v>2455.85</v>
      </c>
      <c r="M142" s="231">
        <f t="shared" si="3"/>
        <v>0.000713092376</v>
      </c>
      <c r="N142" s="340">
        <v>44494.0</v>
      </c>
      <c r="O142" s="233">
        <v>2473.639</v>
      </c>
      <c r="P142" s="233">
        <v>2401.46</v>
      </c>
      <c r="Q142" s="234">
        <f t="shared" si="4"/>
        <v>-0.009743559927</v>
      </c>
      <c r="R142" s="341">
        <v>44494.0</v>
      </c>
      <c r="S142" s="236">
        <v>130.2</v>
      </c>
      <c r="T142" s="236">
        <v>129.33</v>
      </c>
      <c r="U142" s="237">
        <f t="shared" si="5"/>
        <v>-0.002275795564</v>
      </c>
      <c r="V142" s="342">
        <v>44494.0</v>
      </c>
      <c r="W142" s="239">
        <v>18229.5</v>
      </c>
      <c r="X142" s="239">
        <v>18125.4</v>
      </c>
      <c r="Y142" s="240">
        <f t="shared" si="6"/>
        <v>0.0005796333405</v>
      </c>
      <c r="Z142" s="199"/>
      <c r="AA142" s="199"/>
      <c r="AB142" s="199"/>
      <c r="AC142" s="199"/>
      <c r="AD142" s="199"/>
      <c r="AE142" s="199"/>
      <c r="AF142" s="199"/>
      <c r="AG142" s="199"/>
      <c r="AH142" s="199"/>
      <c r="AI142" s="199"/>
      <c r="AJ142" s="199"/>
      <c r="AK142" s="199"/>
      <c r="AL142" s="199"/>
      <c r="AM142" s="199"/>
      <c r="AN142" s="199"/>
      <c r="AO142" s="199"/>
      <c r="AP142" s="199"/>
      <c r="AQ142" s="199"/>
      <c r="AR142" s="199"/>
      <c r="AS142" s="199"/>
      <c r="AT142" s="199"/>
      <c r="AU142" s="199"/>
      <c r="AV142" s="199"/>
      <c r="AW142" s="199"/>
      <c r="AX142" s="199"/>
      <c r="AY142" s="199"/>
      <c r="AZ142" s="199"/>
      <c r="BA142" s="199"/>
      <c r="BB142" s="199"/>
      <c r="BC142" s="199"/>
      <c r="BD142" s="199"/>
      <c r="BE142" s="199"/>
      <c r="BF142" s="199"/>
      <c r="BG142" s="199"/>
      <c r="BH142" s="199"/>
    </row>
    <row r="143">
      <c r="A143" s="199"/>
      <c r="B143" s="337">
        <v>44495.0</v>
      </c>
      <c r="C143" s="224">
        <v>129.9</v>
      </c>
      <c r="D143" s="224">
        <v>135.65</v>
      </c>
      <c r="E143" s="225">
        <f t="shared" si="1"/>
        <v>0.05236617533</v>
      </c>
      <c r="F143" s="338">
        <v>44495.0</v>
      </c>
      <c r="G143" s="227">
        <v>1650.0</v>
      </c>
      <c r="H143" s="227">
        <v>1652.75</v>
      </c>
      <c r="I143" s="228">
        <f t="shared" si="2"/>
        <v>-0.002564876282</v>
      </c>
      <c r="J143" s="339">
        <v>44495.0</v>
      </c>
      <c r="K143" s="230">
        <v>2468.9</v>
      </c>
      <c r="L143" s="230">
        <v>2436.85</v>
      </c>
      <c r="M143" s="231">
        <f t="shared" si="3"/>
        <v>-0.007736628866</v>
      </c>
      <c r="N143" s="340">
        <v>44495.0</v>
      </c>
      <c r="O143" s="233">
        <v>2415.583</v>
      </c>
      <c r="P143" s="233">
        <v>2456.148</v>
      </c>
      <c r="Q143" s="234">
        <f t="shared" si="4"/>
        <v>0.02277281321</v>
      </c>
      <c r="R143" s="341">
        <v>44495.0</v>
      </c>
      <c r="S143" s="236">
        <v>130.3</v>
      </c>
      <c r="T143" s="236">
        <v>134.365</v>
      </c>
      <c r="U143" s="237">
        <f t="shared" si="5"/>
        <v>0.03893141576</v>
      </c>
      <c r="V143" s="342">
        <v>44495.0</v>
      </c>
      <c r="W143" s="239">
        <v>18154.5</v>
      </c>
      <c r="X143" s="239">
        <v>18268.4</v>
      </c>
      <c r="Y143" s="240">
        <f t="shared" si="6"/>
        <v>0.00788948106</v>
      </c>
      <c r="Z143" s="199"/>
      <c r="AA143" s="199"/>
      <c r="AB143" s="199"/>
      <c r="AC143" s="199"/>
      <c r="AD143" s="199"/>
      <c r="AE143" s="199"/>
      <c r="AF143" s="199"/>
      <c r="AG143" s="199"/>
      <c r="AH143" s="199"/>
      <c r="AI143" s="199"/>
      <c r="AJ143" s="199"/>
      <c r="AK143" s="199"/>
      <c r="AL143" s="199"/>
      <c r="AM143" s="199"/>
      <c r="AN143" s="199"/>
      <c r="AO143" s="199"/>
      <c r="AP143" s="199"/>
      <c r="AQ143" s="199"/>
      <c r="AR143" s="199"/>
      <c r="AS143" s="199"/>
      <c r="AT143" s="199"/>
      <c r="AU143" s="199"/>
      <c r="AV143" s="199"/>
      <c r="AW143" s="199"/>
      <c r="AX143" s="199"/>
      <c r="AY143" s="199"/>
      <c r="AZ143" s="199"/>
      <c r="BA143" s="199"/>
      <c r="BB143" s="199"/>
      <c r="BC143" s="199"/>
      <c r="BD143" s="199"/>
      <c r="BE143" s="199"/>
      <c r="BF143" s="199"/>
      <c r="BG143" s="199"/>
      <c r="BH143" s="199"/>
    </row>
    <row r="144">
      <c r="A144" s="199"/>
      <c r="B144" s="337">
        <v>44496.0</v>
      </c>
      <c r="C144" s="224">
        <v>136.75</v>
      </c>
      <c r="D144" s="224">
        <v>136.45</v>
      </c>
      <c r="E144" s="225">
        <f t="shared" si="1"/>
        <v>0.005897530409</v>
      </c>
      <c r="F144" s="338">
        <v>44496.0</v>
      </c>
      <c r="G144" s="227">
        <v>1652.75</v>
      </c>
      <c r="H144" s="227">
        <v>1642.8</v>
      </c>
      <c r="I144" s="228">
        <f t="shared" si="2"/>
        <v>-0.006020269248</v>
      </c>
      <c r="J144" s="339">
        <v>44496.0</v>
      </c>
      <c r="K144" s="230">
        <v>2455.0</v>
      </c>
      <c r="L144" s="230">
        <v>2396.6</v>
      </c>
      <c r="M144" s="231">
        <f t="shared" si="3"/>
        <v>-0.01651722511</v>
      </c>
      <c r="N144" s="340">
        <v>44496.0</v>
      </c>
      <c r="O144" s="233">
        <v>2447.795</v>
      </c>
      <c r="P144" s="233">
        <v>2425.089</v>
      </c>
      <c r="Q144" s="234">
        <f t="shared" si="4"/>
        <v>-0.01264541062</v>
      </c>
      <c r="R144" s="341">
        <v>44496.0</v>
      </c>
      <c r="S144" s="236">
        <v>134.6</v>
      </c>
      <c r="T144" s="236">
        <v>132.615</v>
      </c>
      <c r="U144" s="237">
        <f t="shared" si="5"/>
        <v>-0.01302422506</v>
      </c>
      <c r="V144" s="342">
        <v>44496.0</v>
      </c>
      <c r="W144" s="239">
        <v>18295.85</v>
      </c>
      <c r="X144" s="239">
        <v>18210.95</v>
      </c>
      <c r="Y144" s="240">
        <f t="shared" si="6"/>
        <v>-0.003144774583</v>
      </c>
      <c r="Z144" s="199"/>
      <c r="AA144" s="199"/>
      <c r="AB144" s="199"/>
      <c r="AC144" s="199"/>
      <c r="AD144" s="199"/>
      <c r="AE144" s="199"/>
      <c r="AF144" s="199"/>
      <c r="AG144" s="199"/>
      <c r="AH144" s="199"/>
      <c r="AI144" s="199"/>
      <c r="AJ144" s="199"/>
      <c r="AK144" s="199"/>
      <c r="AL144" s="199"/>
      <c r="AM144" s="199"/>
      <c r="AN144" s="199"/>
      <c r="AO144" s="199"/>
      <c r="AP144" s="199"/>
      <c r="AQ144" s="199"/>
      <c r="AR144" s="199"/>
      <c r="AS144" s="199"/>
      <c r="AT144" s="199"/>
      <c r="AU144" s="199"/>
      <c r="AV144" s="199"/>
      <c r="AW144" s="199"/>
      <c r="AX144" s="199"/>
      <c r="AY144" s="199"/>
      <c r="AZ144" s="199"/>
      <c r="BA144" s="199"/>
      <c r="BB144" s="199"/>
      <c r="BC144" s="199"/>
      <c r="BD144" s="199"/>
      <c r="BE144" s="199"/>
      <c r="BF144" s="199"/>
      <c r="BG144" s="199"/>
      <c r="BH144" s="199"/>
    </row>
    <row r="145">
      <c r="A145" s="199"/>
      <c r="B145" s="337">
        <v>44497.0</v>
      </c>
      <c r="C145" s="224">
        <v>135.7</v>
      </c>
      <c r="D145" s="224">
        <v>132.2</v>
      </c>
      <c r="E145" s="225">
        <f t="shared" si="1"/>
        <v>-0.03114694027</v>
      </c>
      <c r="F145" s="338">
        <v>44497.0</v>
      </c>
      <c r="G145" s="227">
        <v>1650.0</v>
      </c>
      <c r="H145" s="227">
        <v>1593.6</v>
      </c>
      <c r="I145" s="228">
        <f t="shared" si="2"/>
        <v>-0.02994886779</v>
      </c>
      <c r="J145" s="339">
        <v>44497.0</v>
      </c>
      <c r="K145" s="230">
        <v>2400.0</v>
      </c>
      <c r="L145" s="230">
        <v>2389.65</v>
      </c>
      <c r="M145" s="231">
        <f t="shared" si="3"/>
        <v>-0.002899941584</v>
      </c>
      <c r="N145" s="340">
        <v>44497.0</v>
      </c>
      <c r="O145" s="233">
        <v>2418.259</v>
      </c>
      <c r="P145" s="233">
        <v>2398.507</v>
      </c>
      <c r="Q145" s="234">
        <f t="shared" si="4"/>
        <v>-0.0109612472</v>
      </c>
      <c r="R145" s="341">
        <v>44497.0</v>
      </c>
      <c r="S145" s="236">
        <v>131.49</v>
      </c>
      <c r="T145" s="236">
        <v>129.96</v>
      </c>
      <c r="U145" s="237">
        <f t="shared" si="5"/>
        <v>-0.02002035969</v>
      </c>
      <c r="V145" s="342">
        <v>44497.0</v>
      </c>
      <c r="W145" s="239">
        <v>18187.65</v>
      </c>
      <c r="X145" s="239">
        <v>17857.25</v>
      </c>
      <c r="Y145" s="240">
        <f t="shared" si="6"/>
        <v>-0.01942238049</v>
      </c>
      <c r="Z145" s="199"/>
      <c r="AA145" s="199"/>
      <c r="AB145" s="199"/>
      <c r="AC145" s="199"/>
      <c r="AD145" s="199"/>
      <c r="AE145" s="199"/>
      <c r="AF145" s="199"/>
      <c r="AG145" s="199"/>
      <c r="AH145" s="199"/>
      <c r="AI145" s="199"/>
      <c r="AJ145" s="199"/>
      <c r="AK145" s="199"/>
      <c r="AL145" s="199"/>
      <c r="AM145" s="199"/>
      <c r="AN145" s="199"/>
      <c r="AO145" s="199"/>
      <c r="AP145" s="199"/>
      <c r="AQ145" s="199"/>
      <c r="AR145" s="199"/>
      <c r="AS145" s="199"/>
      <c r="AT145" s="199"/>
      <c r="AU145" s="199"/>
      <c r="AV145" s="199"/>
      <c r="AW145" s="199"/>
      <c r="AX145" s="199"/>
      <c r="AY145" s="199"/>
      <c r="AZ145" s="199"/>
      <c r="BA145" s="199"/>
      <c r="BB145" s="199"/>
      <c r="BC145" s="199"/>
      <c r="BD145" s="199"/>
      <c r="BE145" s="199"/>
      <c r="BF145" s="199"/>
      <c r="BG145" s="199"/>
      <c r="BH145" s="199"/>
    </row>
    <row r="146">
      <c r="A146" s="199"/>
      <c r="B146" s="337">
        <v>44498.0</v>
      </c>
      <c r="C146" s="224">
        <v>133.0</v>
      </c>
      <c r="D146" s="224">
        <v>134.35</v>
      </c>
      <c r="E146" s="225">
        <f t="shared" si="1"/>
        <v>0.01626323752</v>
      </c>
      <c r="F146" s="338">
        <v>44498.0</v>
      </c>
      <c r="G146" s="227">
        <v>1590.0</v>
      </c>
      <c r="H146" s="227">
        <v>1582.85</v>
      </c>
      <c r="I146" s="228">
        <f t="shared" si="2"/>
        <v>-0.006745732932</v>
      </c>
      <c r="J146" s="339">
        <v>44498.0</v>
      </c>
      <c r="K146" s="230">
        <v>2400.0</v>
      </c>
      <c r="L146" s="230">
        <v>2393.15</v>
      </c>
      <c r="M146" s="231">
        <f t="shared" si="3"/>
        <v>0.001464649635</v>
      </c>
      <c r="N146" s="340">
        <v>44498.0</v>
      </c>
      <c r="O146" s="233">
        <v>2396.246</v>
      </c>
      <c r="P146" s="233">
        <v>2340.958</v>
      </c>
      <c r="Q146" s="234">
        <f t="shared" si="4"/>
        <v>-0.02399367607</v>
      </c>
      <c r="R146" s="341">
        <v>44498.0</v>
      </c>
      <c r="S146" s="236">
        <v>129.025</v>
      </c>
      <c r="T146" s="236">
        <v>131.595</v>
      </c>
      <c r="U146" s="237">
        <f t="shared" si="5"/>
        <v>0.01258079409</v>
      </c>
      <c r="V146" s="342">
        <v>44498.0</v>
      </c>
      <c r="W146" s="239">
        <v>17833.05</v>
      </c>
      <c r="X146" s="239">
        <v>17671.65</v>
      </c>
      <c r="Y146" s="240">
        <f t="shared" si="6"/>
        <v>-0.01039353764</v>
      </c>
      <c r="Z146" s="199"/>
      <c r="AA146" s="199"/>
      <c r="AB146" s="199"/>
      <c r="AC146" s="199"/>
      <c r="AD146" s="199"/>
      <c r="AE146" s="199"/>
      <c r="AF146" s="199"/>
      <c r="AG146" s="199"/>
      <c r="AH146" s="199"/>
      <c r="AI146" s="199"/>
      <c r="AJ146" s="199"/>
      <c r="AK146" s="199"/>
      <c r="AL146" s="199"/>
      <c r="AM146" s="199"/>
      <c r="AN146" s="199"/>
      <c r="AO146" s="199"/>
      <c r="AP146" s="199"/>
      <c r="AQ146" s="199"/>
      <c r="AR146" s="199"/>
      <c r="AS146" s="199"/>
      <c r="AT146" s="199"/>
      <c r="AU146" s="199"/>
      <c r="AV146" s="199"/>
      <c r="AW146" s="199"/>
      <c r="AX146" s="199"/>
      <c r="AY146" s="199"/>
      <c r="AZ146" s="199"/>
      <c r="BA146" s="199"/>
      <c r="BB146" s="199"/>
      <c r="BC146" s="199"/>
      <c r="BD146" s="199"/>
      <c r="BE146" s="199"/>
      <c r="BF146" s="199"/>
      <c r="BG146" s="199"/>
      <c r="BH146" s="199"/>
    </row>
    <row r="147">
      <c r="A147" s="199"/>
      <c r="B147" s="223">
        <v>44501.0</v>
      </c>
      <c r="C147" s="224">
        <v>134.95</v>
      </c>
      <c r="D147" s="224">
        <v>138.95</v>
      </c>
      <c r="E147" s="225">
        <f t="shared" si="1"/>
        <v>0.03423892817</v>
      </c>
      <c r="F147" s="226">
        <v>44501.0</v>
      </c>
      <c r="G147" s="227">
        <v>1585.0</v>
      </c>
      <c r="H147" s="227">
        <v>1605.3</v>
      </c>
      <c r="I147" s="228">
        <f t="shared" si="2"/>
        <v>0.014183277</v>
      </c>
      <c r="J147" s="229">
        <v>44501.0</v>
      </c>
      <c r="K147" s="230">
        <v>2393.0</v>
      </c>
      <c r="L147" s="230">
        <v>2407.1</v>
      </c>
      <c r="M147" s="231">
        <f t="shared" si="3"/>
        <v>0.005829137329</v>
      </c>
      <c r="N147" s="232">
        <v>44501.0</v>
      </c>
      <c r="O147" s="233">
        <v>2340.958</v>
      </c>
      <c r="P147" s="233">
        <v>2342.389</v>
      </c>
      <c r="Q147" s="234">
        <f t="shared" si="4"/>
        <v>0.0006112881991</v>
      </c>
      <c r="R147" s="235">
        <v>44501.0</v>
      </c>
      <c r="S147" s="236">
        <v>134.0</v>
      </c>
      <c r="T147" s="236">
        <v>136.49</v>
      </c>
      <c r="U147" s="237">
        <f t="shared" si="5"/>
        <v>0.03719746191</v>
      </c>
      <c r="V147" s="238">
        <v>44501.0</v>
      </c>
      <c r="W147" s="239">
        <v>17783.15</v>
      </c>
      <c r="X147" s="239">
        <v>17929.65</v>
      </c>
      <c r="Y147" s="240">
        <f t="shared" si="6"/>
        <v>0.01459965538</v>
      </c>
      <c r="Z147" s="199"/>
      <c r="AA147" s="199"/>
      <c r="AB147" s="199"/>
      <c r="AC147" s="199"/>
      <c r="AD147" s="199"/>
      <c r="AE147" s="199"/>
      <c r="AF147" s="199"/>
      <c r="AG147" s="199"/>
      <c r="AH147" s="199"/>
      <c r="AI147" s="199"/>
      <c r="AJ147" s="199"/>
      <c r="AK147" s="199"/>
      <c r="AL147" s="199"/>
      <c r="AM147" s="199"/>
      <c r="AN147" s="199"/>
      <c r="AO147" s="199"/>
      <c r="AP147" s="199"/>
      <c r="AQ147" s="199"/>
      <c r="AR147" s="199"/>
      <c r="AS147" s="199"/>
      <c r="AT147" s="199"/>
      <c r="AU147" s="199"/>
      <c r="AV147" s="199"/>
      <c r="AW147" s="199"/>
      <c r="AX147" s="199"/>
      <c r="AY147" s="199"/>
      <c r="AZ147" s="199"/>
      <c r="BA147" s="199"/>
      <c r="BB147" s="199"/>
      <c r="BC147" s="199"/>
      <c r="BD147" s="199"/>
      <c r="BE147" s="199"/>
      <c r="BF147" s="199"/>
      <c r="BG147" s="199"/>
      <c r="BH147" s="199"/>
    </row>
    <row r="148">
      <c r="A148" s="199"/>
      <c r="B148" s="223">
        <v>44502.0</v>
      </c>
      <c r="C148" s="224">
        <v>143.0</v>
      </c>
      <c r="D148" s="224">
        <v>136.35</v>
      </c>
      <c r="E148" s="225">
        <f t="shared" si="1"/>
        <v>-0.01871176682</v>
      </c>
      <c r="F148" s="226">
        <v>44502.0</v>
      </c>
      <c r="G148" s="227">
        <v>1606.0</v>
      </c>
      <c r="H148" s="227">
        <v>1606.75</v>
      </c>
      <c r="I148" s="228">
        <f t="shared" si="2"/>
        <v>0.000903257958</v>
      </c>
      <c r="J148" s="229">
        <v>44502.0</v>
      </c>
      <c r="K148" s="230">
        <v>2415.0</v>
      </c>
      <c r="L148" s="230">
        <v>2418.9</v>
      </c>
      <c r="M148" s="231">
        <f t="shared" si="3"/>
        <v>0.00490216443</v>
      </c>
      <c r="N148" s="232">
        <v>44502.0</v>
      </c>
      <c r="O148" s="233">
        <v>2349.034</v>
      </c>
      <c r="P148" s="233">
        <v>2308.238</v>
      </c>
      <c r="Q148" s="234">
        <f t="shared" si="4"/>
        <v>-0.01457955959</v>
      </c>
      <c r="R148" s="235">
        <v>44502.0</v>
      </c>
      <c r="S148" s="236">
        <v>137.0</v>
      </c>
      <c r="T148" s="236">
        <v>131.365</v>
      </c>
      <c r="U148" s="237">
        <f t="shared" si="5"/>
        <v>-0.03754853835</v>
      </c>
      <c r="V148" s="238">
        <v>44502.0</v>
      </c>
      <c r="W148" s="239">
        <v>17970.9</v>
      </c>
      <c r="X148" s="239">
        <v>17888.95</v>
      </c>
      <c r="Y148" s="240">
        <f t="shared" si="6"/>
        <v>-0.002269982961</v>
      </c>
      <c r="Z148" s="199"/>
      <c r="AA148" s="199"/>
      <c r="AB148" s="199"/>
      <c r="AC148" s="199"/>
      <c r="AD148" s="199"/>
      <c r="AE148" s="199"/>
      <c r="AF148" s="199"/>
      <c r="AG148" s="199"/>
      <c r="AH148" s="199"/>
      <c r="AI148" s="199"/>
      <c r="AJ148" s="199"/>
      <c r="AK148" s="199"/>
      <c r="AL148" s="199"/>
      <c r="AM148" s="199"/>
      <c r="AN148" s="199"/>
      <c r="AO148" s="199"/>
      <c r="AP148" s="199"/>
      <c r="AQ148" s="199"/>
      <c r="AR148" s="199"/>
      <c r="AS148" s="199"/>
      <c r="AT148" s="199"/>
      <c r="AU148" s="199"/>
      <c r="AV148" s="199"/>
      <c r="AW148" s="199"/>
      <c r="AX148" s="199"/>
      <c r="AY148" s="199"/>
      <c r="AZ148" s="199"/>
      <c r="BA148" s="199"/>
      <c r="BB148" s="199"/>
      <c r="BC148" s="199"/>
      <c r="BD148" s="199"/>
      <c r="BE148" s="199"/>
      <c r="BF148" s="199"/>
      <c r="BG148" s="199"/>
      <c r="BH148" s="199"/>
    </row>
    <row r="149">
      <c r="A149" s="199"/>
      <c r="B149" s="223">
        <v>44503.0</v>
      </c>
      <c r="C149" s="224">
        <v>137.85</v>
      </c>
      <c r="D149" s="224">
        <v>134.45</v>
      </c>
      <c r="E149" s="225">
        <f t="shared" si="1"/>
        <v>-0.01393472681</v>
      </c>
      <c r="F149" s="226">
        <v>44503.0</v>
      </c>
      <c r="G149" s="227">
        <v>1605.1</v>
      </c>
      <c r="H149" s="227">
        <v>1581.45</v>
      </c>
      <c r="I149" s="228">
        <f t="shared" si="2"/>
        <v>-0.01574607126</v>
      </c>
      <c r="J149" s="229">
        <v>44503.0</v>
      </c>
      <c r="K149" s="230">
        <v>2434.0</v>
      </c>
      <c r="L149" s="230">
        <v>2411.35</v>
      </c>
      <c r="M149" s="231">
        <f t="shared" si="3"/>
        <v>-0.003121253462</v>
      </c>
      <c r="N149" s="232">
        <v>44503.0</v>
      </c>
      <c r="O149" s="233">
        <v>2313.083</v>
      </c>
      <c r="P149" s="233">
        <v>2292.362</v>
      </c>
      <c r="Q149" s="234">
        <f t="shared" si="4"/>
        <v>-0.006877973589</v>
      </c>
      <c r="R149" s="235">
        <v>44503.0</v>
      </c>
      <c r="S149" s="236">
        <v>132.48</v>
      </c>
      <c r="T149" s="236">
        <v>132.605</v>
      </c>
      <c r="U149" s="237">
        <f t="shared" si="5"/>
        <v>0.00943934838</v>
      </c>
      <c r="V149" s="238">
        <v>44503.0</v>
      </c>
      <c r="W149" s="239">
        <v>17947.95</v>
      </c>
      <c r="X149" s="239">
        <v>17829.2</v>
      </c>
      <c r="Y149" s="240">
        <f t="shared" si="6"/>
        <v>-0.003340050702</v>
      </c>
      <c r="Z149" s="199"/>
      <c r="AA149" s="199"/>
      <c r="AB149" s="199"/>
      <c r="AC149" s="199"/>
      <c r="AD149" s="199"/>
      <c r="AE149" s="199"/>
      <c r="AF149" s="199"/>
      <c r="AG149" s="199"/>
      <c r="AH149" s="199"/>
      <c r="AI149" s="199"/>
      <c r="AJ149" s="199"/>
      <c r="AK149" s="199"/>
      <c r="AL149" s="199"/>
      <c r="AM149" s="199"/>
      <c r="AN149" s="199"/>
      <c r="AO149" s="199"/>
      <c r="AP149" s="199"/>
      <c r="AQ149" s="199"/>
      <c r="AR149" s="199"/>
      <c r="AS149" s="199"/>
      <c r="AT149" s="199"/>
      <c r="AU149" s="199"/>
      <c r="AV149" s="199"/>
      <c r="AW149" s="199"/>
      <c r="AX149" s="199"/>
      <c r="AY149" s="199"/>
      <c r="AZ149" s="199"/>
      <c r="BA149" s="199"/>
      <c r="BB149" s="199"/>
      <c r="BC149" s="199"/>
      <c r="BD149" s="199"/>
      <c r="BE149" s="199"/>
      <c r="BF149" s="199"/>
      <c r="BG149" s="199"/>
      <c r="BH149" s="199"/>
    </row>
    <row r="150">
      <c r="A150" s="199"/>
      <c r="B150" s="223">
        <v>44504.0</v>
      </c>
      <c r="C150" s="224">
        <v>135.1</v>
      </c>
      <c r="D150" s="224">
        <v>136.95</v>
      </c>
      <c r="E150" s="225">
        <f t="shared" si="1"/>
        <v>0.01859427296</v>
      </c>
      <c r="F150" s="226">
        <v>44504.0</v>
      </c>
      <c r="G150" s="227">
        <v>1595.0</v>
      </c>
      <c r="H150" s="227">
        <v>1593.95</v>
      </c>
      <c r="I150" s="228">
        <f t="shared" si="2"/>
        <v>0.007904138607</v>
      </c>
      <c r="J150" s="229">
        <v>44504.0</v>
      </c>
      <c r="K150" s="230">
        <v>2429.0</v>
      </c>
      <c r="L150" s="230">
        <v>2422.85</v>
      </c>
      <c r="M150" s="231">
        <f t="shared" si="3"/>
        <v>0.004769112738</v>
      </c>
      <c r="N150" s="232">
        <v>44504.0</v>
      </c>
      <c r="O150" s="233">
        <v>2300.992</v>
      </c>
      <c r="P150" s="233">
        <v>2306.438</v>
      </c>
      <c r="Q150" s="234">
        <f t="shared" si="4"/>
        <v>0.006140391439</v>
      </c>
      <c r="R150" s="235">
        <v>44504.0</v>
      </c>
      <c r="S150" s="236">
        <v>133.1</v>
      </c>
      <c r="T150" s="236">
        <v>132.59</v>
      </c>
      <c r="U150" s="237">
        <f t="shared" si="5"/>
        <v>-0.0001131179066</v>
      </c>
      <c r="V150" s="238">
        <v>44504.0</v>
      </c>
      <c r="W150" s="239">
        <v>17935.05</v>
      </c>
      <c r="X150" s="239">
        <v>17916.8</v>
      </c>
      <c r="Y150" s="240">
        <f t="shared" si="6"/>
        <v>0.004913288314</v>
      </c>
      <c r="Z150" s="199"/>
      <c r="AA150" s="199"/>
      <c r="AB150" s="199"/>
      <c r="AC150" s="199"/>
      <c r="AD150" s="199"/>
      <c r="AE150" s="199"/>
      <c r="AF150" s="199"/>
      <c r="AG150" s="199"/>
      <c r="AH150" s="199"/>
      <c r="AI150" s="199"/>
      <c r="AJ150" s="199"/>
      <c r="AK150" s="199"/>
      <c r="AL150" s="199"/>
      <c r="AM150" s="199"/>
      <c r="AN150" s="199"/>
      <c r="AO150" s="199"/>
      <c r="AP150" s="199"/>
      <c r="AQ150" s="199"/>
      <c r="AR150" s="199"/>
      <c r="AS150" s="199"/>
      <c r="AT150" s="199"/>
      <c r="AU150" s="199"/>
      <c r="AV150" s="199"/>
      <c r="AW150" s="199"/>
      <c r="AX150" s="199"/>
      <c r="AY150" s="199"/>
      <c r="AZ150" s="199"/>
      <c r="BA150" s="199"/>
      <c r="BB150" s="199"/>
      <c r="BC150" s="199"/>
      <c r="BD150" s="199"/>
      <c r="BE150" s="199"/>
      <c r="BF150" s="199"/>
      <c r="BG150" s="199"/>
      <c r="BH150" s="199"/>
    </row>
    <row r="151">
      <c r="A151" s="199"/>
      <c r="B151" s="223">
        <v>44508.0</v>
      </c>
      <c r="C151" s="224">
        <v>136.95</v>
      </c>
      <c r="D151" s="224">
        <v>135.35</v>
      </c>
      <c r="E151" s="225">
        <f t="shared" si="1"/>
        <v>-0.01168309602</v>
      </c>
      <c r="F151" s="226">
        <v>44508.0</v>
      </c>
      <c r="G151" s="227">
        <v>1592.1</v>
      </c>
      <c r="H151" s="227">
        <v>1600.25</v>
      </c>
      <c r="I151" s="228">
        <f t="shared" si="2"/>
        <v>0.003952445183</v>
      </c>
      <c r="J151" s="229">
        <v>44508.0</v>
      </c>
      <c r="K151" s="230">
        <v>2449.0</v>
      </c>
      <c r="L151" s="230">
        <v>2431.9</v>
      </c>
      <c r="M151" s="231">
        <f t="shared" si="3"/>
        <v>0.003735270446</v>
      </c>
      <c r="N151" s="232">
        <v>44508.0</v>
      </c>
      <c r="O151" s="233">
        <v>2325.405</v>
      </c>
      <c r="P151" s="233">
        <v>2309.299</v>
      </c>
      <c r="Q151" s="234">
        <f t="shared" si="4"/>
        <v>0.001240440888</v>
      </c>
      <c r="R151" s="235">
        <v>44508.0</v>
      </c>
      <c r="S151" s="236">
        <v>134.09</v>
      </c>
      <c r="T151" s="236">
        <v>134.325</v>
      </c>
      <c r="U151" s="237">
        <f t="shared" si="5"/>
        <v>0.01308545139</v>
      </c>
      <c r="V151" s="238">
        <v>44508.0</v>
      </c>
      <c r="W151" s="239">
        <v>18040.2</v>
      </c>
      <c r="X151" s="239">
        <v>18068.55</v>
      </c>
      <c r="Y151" s="240">
        <f t="shared" si="6"/>
        <v>0.008469704412</v>
      </c>
      <c r="Z151" s="199"/>
      <c r="AA151" s="199"/>
      <c r="AB151" s="199"/>
      <c r="AC151" s="199"/>
      <c r="AD151" s="199"/>
      <c r="AE151" s="199"/>
      <c r="AF151" s="199"/>
      <c r="AG151" s="199"/>
      <c r="AH151" s="199"/>
      <c r="AI151" s="199"/>
      <c r="AJ151" s="199"/>
      <c r="AK151" s="199"/>
      <c r="AL151" s="199"/>
      <c r="AM151" s="199"/>
      <c r="AN151" s="199"/>
      <c r="AO151" s="199"/>
      <c r="AP151" s="199"/>
      <c r="AQ151" s="199"/>
      <c r="AR151" s="199"/>
      <c r="AS151" s="199"/>
      <c r="AT151" s="199"/>
      <c r="AU151" s="199"/>
      <c r="AV151" s="199"/>
      <c r="AW151" s="199"/>
      <c r="AX151" s="199"/>
      <c r="AY151" s="199"/>
      <c r="AZ151" s="199"/>
      <c r="BA151" s="199"/>
      <c r="BB151" s="199"/>
      <c r="BC151" s="199"/>
      <c r="BD151" s="199"/>
      <c r="BE151" s="199"/>
      <c r="BF151" s="199"/>
      <c r="BG151" s="199"/>
      <c r="BH151" s="199"/>
    </row>
    <row r="152">
      <c r="A152" s="199"/>
      <c r="B152" s="223">
        <v>44509.0</v>
      </c>
      <c r="C152" s="224">
        <v>136.0</v>
      </c>
      <c r="D152" s="224">
        <v>139.3</v>
      </c>
      <c r="E152" s="225">
        <f t="shared" si="1"/>
        <v>0.02918359808</v>
      </c>
      <c r="F152" s="226">
        <v>44509.0</v>
      </c>
      <c r="G152" s="227">
        <v>1594.6</v>
      </c>
      <c r="H152" s="227">
        <v>1572.25</v>
      </c>
      <c r="I152" s="228">
        <f t="shared" si="2"/>
        <v>-0.01749726605</v>
      </c>
      <c r="J152" s="229">
        <v>44509.0</v>
      </c>
      <c r="K152" s="230">
        <v>2439.8</v>
      </c>
      <c r="L152" s="230">
        <v>2431.15</v>
      </c>
      <c r="M152" s="231">
        <f t="shared" si="3"/>
        <v>-0.0003084008389</v>
      </c>
      <c r="N152" s="232">
        <v>44509.0</v>
      </c>
      <c r="O152" s="233">
        <v>2312.114</v>
      </c>
      <c r="P152" s="233">
        <v>2327.528</v>
      </c>
      <c r="Q152" s="234">
        <f t="shared" si="4"/>
        <v>0.00789373745</v>
      </c>
      <c r="R152" s="235">
        <v>44509.0</v>
      </c>
      <c r="S152" s="236">
        <v>134.285</v>
      </c>
      <c r="T152" s="236">
        <v>133.595</v>
      </c>
      <c r="U152" s="237">
        <f t="shared" si="5"/>
        <v>-0.005434580309</v>
      </c>
      <c r="V152" s="238">
        <v>44509.0</v>
      </c>
      <c r="W152" s="239">
        <v>18084.35</v>
      </c>
      <c r="X152" s="239">
        <v>18044.25</v>
      </c>
      <c r="Y152" s="240">
        <f t="shared" si="6"/>
        <v>-0.001344878255</v>
      </c>
      <c r="Z152" s="199"/>
      <c r="AA152" s="199"/>
      <c r="AB152" s="199"/>
      <c r="AC152" s="199"/>
      <c r="AD152" s="199"/>
      <c r="AE152" s="199"/>
      <c r="AF152" s="199"/>
      <c r="AG152" s="199"/>
      <c r="AH152" s="199"/>
      <c r="AI152" s="199"/>
      <c r="AJ152" s="199"/>
      <c r="AK152" s="199"/>
      <c r="AL152" s="199"/>
      <c r="AM152" s="199"/>
      <c r="AN152" s="199"/>
      <c r="AO152" s="199"/>
      <c r="AP152" s="199"/>
      <c r="AQ152" s="199"/>
      <c r="AR152" s="199"/>
      <c r="AS152" s="199"/>
      <c r="AT152" s="199"/>
      <c r="AU152" s="199"/>
      <c r="AV152" s="199"/>
      <c r="AW152" s="199"/>
      <c r="AX152" s="199"/>
      <c r="AY152" s="199"/>
      <c r="AZ152" s="199"/>
      <c r="BA152" s="199"/>
      <c r="BB152" s="199"/>
      <c r="BC152" s="199"/>
      <c r="BD152" s="199"/>
      <c r="BE152" s="199"/>
      <c r="BF152" s="199"/>
      <c r="BG152" s="199"/>
      <c r="BH152" s="199"/>
    </row>
    <row r="153">
      <c r="A153" s="199"/>
      <c r="B153" s="337">
        <v>44510.0</v>
      </c>
      <c r="C153" s="224">
        <v>139.95</v>
      </c>
      <c r="D153" s="224">
        <v>144.75</v>
      </c>
      <c r="E153" s="225">
        <f t="shared" si="1"/>
        <v>0.03912419239</v>
      </c>
      <c r="F153" s="338">
        <v>44510.0</v>
      </c>
      <c r="G153" s="227">
        <v>1568.0</v>
      </c>
      <c r="H153" s="227">
        <v>1555.25</v>
      </c>
      <c r="I153" s="228">
        <f t="shared" si="2"/>
        <v>-0.01081252981</v>
      </c>
      <c r="J153" s="339">
        <v>44510.0</v>
      </c>
      <c r="K153" s="230">
        <v>2411.05</v>
      </c>
      <c r="L153" s="230">
        <v>2400.15</v>
      </c>
      <c r="M153" s="231">
        <f t="shared" si="3"/>
        <v>-0.01275116714</v>
      </c>
      <c r="N153" s="340">
        <v>44510.0</v>
      </c>
      <c r="O153" s="233">
        <v>2322.913</v>
      </c>
      <c r="P153" s="233">
        <v>2353.557</v>
      </c>
      <c r="Q153" s="234">
        <f t="shared" si="4"/>
        <v>0.01118310929</v>
      </c>
      <c r="R153" s="341">
        <v>44510.0</v>
      </c>
      <c r="S153" s="236">
        <v>132.8</v>
      </c>
      <c r="T153" s="236">
        <v>129.855</v>
      </c>
      <c r="U153" s="237">
        <f t="shared" si="5"/>
        <v>-0.0279950597</v>
      </c>
      <c r="V153" s="342">
        <v>44510.0</v>
      </c>
      <c r="W153" s="239">
        <v>17973.45</v>
      </c>
      <c r="X153" s="239">
        <v>18017.2</v>
      </c>
      <c r="Y153" s="240">
        <f t="shared" si="6"/>
        <v>-0.001499092509</v>
      </c>
      <c r="Z153" s="199"/>
      <c r="AA153" s="199"/>
      <c r="AB153" s="199"/>
      <c r="AC153" s="199"/>
      <c r="AD153" s="199"/>
      <c r="AE153" s="199"/>
      <c r="AF153" s="199"/>
      <c r="AG153" s="199"/>
      <c r="AH153" s="199"/>
      <c r="AI153" s="199"/>
      <c r="AJ153" s="199"/>
      <c r="AK153" s="199"/>
      <c r="AL153" s="199"/>
      <c r="AM153" s="199"/>
      <c r="AN153" s="199"/>
      <c r="AO153" s="199"/>
      <c r="AP153" s="199"/>
      <c r="AQ153" s="199"/>
      <c r="AR153" s="199"/>
      <c r="AS153" s="199"/>
      <c r="AT153" s="199"/>
      <c r="AU153" s="199"/>
      <c r="AV153" s="199"/>
      <c r="AW153" s="199"/>
      <c r="AX153" s="199"/>
      <c r="AY153" s="199"/>
      <c r="AZ153" s="199"/>
      <c r="BA153" s="199"/>
      <c r="BB153" s="199"/>
      <c r="BC153" s="199"/>
      <c r="BD153" s="199"/>
      <c r="BE153" s="199"/>
      <c r="BF153" s="199"/>
      <c r="BG153" s="199"/>
      <c r="BH153" s="199"/>
    </row>
    <row r="154">
      <c r="A154" s="199"/>
      <c r="B154" s="337">
        <v>44511.0</v>
      </c>
      <c r="C154" s="224">
        <v>145.0</v>
      </c>
      <c r="D154" s="224">
        <v>155.15</v>
      </c>
      <c r="E154" s="225">
        <f t="shared" si="1"/>
        <v>0.07184801382</v>
      </c>
      <c r="F154" s="338">
        <v>44511.0</v>
      </c>
      <c r="G154" s="227">
        <v>1550.05</v>
      </c>
      <c r="H154" s="227">
        <v>1548.3</v>
      </c>
      <c r="I154" s="228">
        <f t="shared" si="2"/>
        <v>-0.00446873493</v>
      </c>
      <c r="J154" s="339">
        <v>44511.0</v>
      </c>
      <c r="K154" s="230">
        <v>2402.7</v>
      </c>
      <c r="L154" s="230">
        <v>2376.2</v>
      </c>
      <c r="M154" s="231">
        <f t="shared" si="3"/>
        <v>-0.009978543008</v>
      </c>
      <c r="N154" s="340">
        <v>44511.0</v>
      </c>
      <c r="O154" s="233">
        <v>2344.465</v>
      </c>
      <c r="P154" s="233">
        <v>2357.849</v>
      </c>
      <c r="Q154" s="234">
        <f t="shared" si="4"/>
        <v>0.001823622712</v>
      </c>
      <c r="R154" s="341">
        <v>44511.0</v>
      </c>
      <c r="S154" s="236">
        <v>130.49</v>
      </c>
      <c r="T154" s="236">
        <v>129.96</v>
      </c>
      <c r="U154" s="237">
        <f t="shared" si="5"/>
        <v>0.0008085942012</v>
      </c>
      <c r="V154" s="342">
        <v>44511.0</v>
      </c>
      <c r="W154" s="239">
        <v>17967.45</v>
      </c>
      <c r="X154" s="239">
        <v>17873.6</v>
      </c>
      <c r="Y154" s="240">
        <f t="shared" si="6"/>
        <v>-0.007970161845</v>
      </c>
      <c r="Z154" s="199"/>
      <c r="AA154" s="199"/>
      <c r="AB154" s="199"/>
      <c r="AC154" s="199"/>
      <c r="AD154" s="199"/>
      <c r="AE154" s="199"/>
      <c r="AF154" s="199"/>
      <c r="AG154" s="199"/>
      <c r="AH154" s="199"/>
      <c r="AI154" s="199"/>
      <c r="AJ154" s="199"/>
      <c r="AK154" s="199"/>
      <c r="AL154" s="199"/>
      <c r="AM154" s="199"/>
      <c r="AN154" s="199"/>
      <c r="AO154" s="199"/>
      <c r="AP154" s="199"/>
      <c r="AQ154" s="199"/>
      <c r="AR154" s="199"/>
      <c r="AS154" s="199"/>
      <c r="AT154" s="199"/>
      <c r="AU154" s="199"/>
      <c r="AV154" s="199"/>
      <c r="AW154" s="199"/>
      <c r="AX154" s="199"/>
      <c r="AY154" s="199"/>
      <c r="AZ154" s="199"/>
      <c r="BA154" s="199"/>
      <c r="BB154" s="199"/>
      <c r="BC154" s="199"/>
      <c r="BD154" s="199"/>
      <c r="BE154" s="199"/>
      <c r="BF154" s="199"/>
      <c r="BG154" s="199"/>
      <c r="BH154" s="199"/>
    </row>
    <row r="155">
      <c r="A155" s="199"/>
      <c r="B155" s="337">
        <v>44512.0</v>
      </c>
      <c r="C155" s="224">
        <v>156.05</v>
      </c>
      <c r="D155" s="224">
        <v>151.8</v>
      </c>
      <c r="E155" s="225">
        <f t="shared" si="1"/>
        <v>-0.02159200773</v>
      </c>
      <c r="F155" s="338">
        <v>44512.0</v>
      </c>
      <c r="G155" s="227">
        <v>1550.0</v>
      </c>
      <c r="H155" s="227">
        <v>1553.0</v>
      </c>
      <c r="I155" s="228">
        <f t="shared" si="2"/>
        <v>0.003035587418</v>
      </c>
      <c r="J155" s="339">
        <v>44512.0</v>
      </c>
      <c r="K155" s="230">
        <v>2388.0</v>
      </c>
      <c r="L155" s="230">
        <v>2404.95</v>
      </c>
      <c r="M155" s="231">
        <f t="shared" si="3"/>
        <v>0.0120991499</v>
      </c>
      <c r="N155" s="340">
        <v>44512.0</v>
      </c>
      <c r="O155" s="233">
        <v>2365.556</v>
      </c>
      <c r="P155" s="233">
        <v>2393.43</v>
      </c>
      <c r="Q155" s="234">
        <f t="shared" si="4"/>
        <v>0.01509044896</v>
      </c>
      <c r="R155" s="341">
        <v>44512.0</v>
      </c>
      <c r="S155" s="236">
        <v>134.0</v>
      </c>
      <c r="T155" s="236">
        <v>128.725</v>
      </c>
      <c r="U155" s="237">
        <f t="shared" si="5"/>
        <v>-0.009502923977</v>
      </c>
      <c r="V155" s="342">
        <v>44512.0</v>
      </c>
      <c r="W155" s="239">
        <v>17977.6</v>
      </c>
      <c r="X155" s="239">
        <v>18102.75</v>
      </c>
      <c r="Y155" s="240">
        <f t="shared" si="6"/>
        <v>0.01282058455</v>
      </c>
      <c r="Z155" s="199"/>
      <c r="AA155" s="199"/>
      <c r="AB155" s="199"/>
      <c r="AC155" s="199"/>
      <c r="AD155" s="199"/>
      <c r="AE155" s="199"/>
      <c r="AF155" s="199"/>
      <c r="AG155" s="199"/>
      <c r="AH155" s="199"/>
      <c r="AI155" s="199"/>
      <c r="AJ155" s="199"/>
      <c r="AK155" s="199"/>
      <c r="AL155" s="199"/>
      <c r="AM155" s="199"/>
      <c r="AN155" s="199"/>
      <c r="AO155" s="199"/>
      <c r="AP155" s="199"/>
      <c r="AQ155" s="199"/>
      <c r="AR155" s="199"/>
      <c r="AS155" s="199"/>
      <c r="AT155" s="199"/>
      <c r="AU155" s="199"/>
      <c r="AV155" s="199"/>
      <c r="AW155" s="199"/>
      <c r="AX155" s="199"/>
      <c r="AY155" s="199"/>
      <c r="AZ155" s="199"/>
      <c r="BA155" s="199"/>
      <c r="BB155" s="199"/>
      <c r="BC155" s="199"/>
      <c r="BD155" s="199"/>
      <c r="BE155" s="199"/>
      <c r="BF155" s="199"/>
      <c r="BG155" s="199"/>
      <c r="BH155" s="199"/>
    </row>
    <row r="156">
      <c r="A156" s="199"/>
      <c r="B156" s="337">
        <v>44515.0</v>
      </c>
      <c r="C156" s="224">
        <v>152.0</v>
      </c>
      <c r="D156" s="224">
        <v>146.8</v>
      </c>
      <c r="E156" s="225">
        <f t="shared" si="1"/>
        <v>-0.03293807642</v>
      </c>
      <c r="F156" s="338">
        <v>44515.0</v>
      </c>
      <c r="G156" s="227">
        <v>1562.1</v>
      </c>
      <c r="H156" s="227">
        <v>1557.25</v>
      </c>
      <c r="I156" s="228">
        <f t="shared" si="2"/>
        <v>0.002736638764</v>
      </c>
      <c r="J156" s="339">
        <v>44515.0</v>
      </c>
      <c r="K156" s="230">
        <v>2404.1</v>
      </c>
      <c r="L156" s="230">
        <v>2424.75</v>
      </c>
      <c r="M156" s="231">
        <f t="shared" si="3"/>
        <v>0.008233019397</v>
      </c>
      <c r="N156" s="340">
        <v>44515.0</v>
      </c>
      <c r="O156" s="233">
        <v>2399.799</v>
      </c>
      <c r="P156" s="233">
        <v>2379.309</v>
      </c>
      <c r="Q156" s="234">
        <f t="shared" si="4"/>
        <v>-0.005899900979</v>
      </c>
      <c r="R156" s="341">
        <v>44515.0</v>
      </c>
      <c r="S156" s="236">
        <v>129.5</v>
      </c>
      <c r="T156" s="236">
        <v>124.545</v>
      </c>
      <c r="U156" s="237">
        <f t="shared" si="5"/>
        <v>-0.03247232472</v>
      </c>
      <c r="V156" s="342">
        <v>44515.0</v>
      </c>
      <c r="W156" s="239">
        <v>18140.95</v>
      </c>
      <c r="X156" s="239">
        <v>18109.45</v>
      </c>
      <c r="Y156" s="240">
        <f t="shared" si="6"/>
        <v>0.0003701095137</v>
      </c>
      <c r="Z156" s="199"/>
      <c r="AA156" s="199"/>
      <c r="AB156" s="199"/>
      <c r="AC156" s="199"/>
      <c r="AD156" s="199"/>
      <c r="AE156" s="199"/>
      <c r="AF156" s="199"/>
      <c r="AG156" s="199"/>
      <c r="AH156" s="199"/>
      <c r="AI156" s="199"/>
      <c r="AJ156" s="199"/>
      <c r="AK156" s="199"/>
      <c r="AL156" s="199"/>
      <c r="AM156" s="199"/>
      <c r="AN156" s="199"/>
      <c r="AO156" s="199"/>
      <c r="AP156" s="199"/>
      <c r="AQ156" s="199"/>
      <c r="AR156" s="199"/>
      <c r="AS156" s="199"/>
      <c r="AT156" s="199"/>
      <c r="AU156" s="199"/>
      <c r="AV156" s="199"/>
      <c r="AW156" s="199"/>
      <c r="AX156" s="199"/>
      <c r="AY156" s="199"/>
      <c r="AZ156" s="199"/>
      <c r="BA156" s="199"/>
      <c r="BB156" s="199"/>
      <c r="BC156" s="199"/>
      <c r="BD156" s="199"/>
      <c r="BE156" s="199"/>
      <c r="BF156" s="199"/>
      <c r="BG156" s="199"/>
      <c r="BH156" s="199"/>
    </row>
    <row r="157">
      <c r="A157" s="199"/>
      <c r="B157" s="337">
        <v>44516.0</v>
      </c>
      <c r="C157" s="224">
        <v>147.9</v>
      </c>
      <c r="D157" s="224">
        <v>142.0</v>
      </c>
      <c r="E157" s="225">
        <f t="shared" si="1"/>
        <v>-0.03269754768</v>
      </c>
      <c r="F157" s="338">
        <v>44516.0</v>
      </c>
      <c r="G157" s="227">
        <v>1555.0</v>
      </c>
      <c r="H157" s="227">
        <v>1548.0</v>
      </c>
      <c r="I157" s="228">
        <f t="shared" si="2"/>
        <v>-0.00593995826</v>
      </c>
      <c r="J157" s="339">
        <v>44516.0</v>
      </c>
      <c r="K157" s="230">
        <v>2434.65</v>
      </c>
      <c r="L157" s="230">
        <v>2406.65</v>
      </c>
      <c r="M157" s="231">
        <f t="shared" si="3"/>
        <v>-0.007464687081</v>
      </c>
      <c r="N157" s="340">
        <v>44516.0</v>
      </c>
      <c r="O157" s="233">
        <v>2374.001</v>
      </c>
      <c r="P157" s="233">
        <v>2324.021</v>
      </c>
      <c r="Q157" s="234">
        <f t="shared" si="4"/>
        <v>-0.02323699864</v>
      </c>
      <c r="R157" s="341">
        <v>44516.0</v>
      </c>
      <c r="S157" s="236">
        <v>124.545</v>
      </c>
      <c r="T157" s="236">
        <v>122.88</v>
      </c>
      <c r="U157" s="237">
        <f t="shared" si="5"/>
        <v>-0.01336866193</v>
      </c>
      <c r="V157" s="342">
        <v>44516.0</v>
      </c>
      <c r="W157" s="239">
        <v>18127.05</v>
      </c>
      <c r="X157" s="239">
        <v>17999.2</v>
      </c>
      <c r="Y157" s="240">
        <f t="shared" si="6"/>
        <v>-0.006087981689</v>
      </c>
      <c r="Z157" s="199"/>
      <c r="AA157" s="199"/>
      <c r="AB157" s="199"/>
      <c r="AC157" s="199"/>
      <c r="AD157" s="199"/>
      <c r="AE157" s="199"/>
      <c r="AF157" s="199"/>
      <c r="AG157" s="199"/>
      <c r="AH157" s="199"/>
      <c r="AI157" s="199"/>
      <c r="AJ157" s="199"/>
      <c r="AK157" s="199"/>
      <c r="AL157" s="199"/>
      <c r="AM157" s="199"/>
      <c r="AN157" s="199"/>
      <c r="AO157" s="199"/>
      <c r="AP157" s="199"/>
      <c r="AQ157" s="199"/>
      <c r="AR157" s="199"/>
      <c r="AS157" s="199"/>
      <c r="AT157" s="199"/>
      <c r="AU157" s="199"/>
      <c r="AV157" s="199"/>
      <c r="AW157" s="199"/>
      <c r="AX157" s="199"/>
      <c r="AY157" s="199"/>
      <c r="AZ157" s="199"/>
      <c r="BA157" s="199"/>
      <c r="BB157" s="199"/>
      <c r="BC157" s="199"/>
      <c r="BD157" s="199"/>
      <c r="BE157" s="199"/>
      <c r="BF157" s="199"/>
      <c r="BG157" s="199"/>
      <c r="BH157" s="199"/>
    </row>
    <row r="158">
      <c r="A158" s="199"/>
      <c r="B158" s="337">
        <v>44517.0</v>
      </c>
      <c r="C158" s="224">
        <v>141.0</v>
      </c>
      <c r="D158" s="224">
        <v>143.0</v>
      </c>
      <c r="E158" s="225">
        <f t="shared" si="1"/>
        <v>0.007042253521</v>
      </c>
      <c r="F158" s="338">
        <v>44517.0</v>
      </c>
      <c r="G158" s="227">
        <v>1536.9</v>
      </c>
      <c r="H158" s="227">
        <v>1530.8</v>
      </c>
      <c r="I158" s="228">
        <f t="shared" si="2"/>
        <v>-0.01111111111</v>
      </c>
      <c r="J158" s="339">
        <v>44517.0</v>
      </c>
      <c r="K158" s="230">
        <v>2404.0</v>
      </c>
      <c r="L158" s="230">
        <v>2391.15</v>
      </c>
      <c r="M158" s="231">
        <f t="shared" si="3"/>
        <v>-0.006440487815</v>
      </c>
      <c r="N158" s="340">
        <v>44517.0</v>
      </c>
      <c r="O158" s="233">
        <v>2306.53</v>
      </c>
      <c r="P158" s="233">
        <v>2274.271</v>
      </c>
      <c r="Q158" s="234">
        <f t="shared" si="4"/>
        <v>-0.02140686336</v>
      </c>
      <c r="R158" s="341">
        <v>44517.0</v>
      </c>
      <c r="S158" s="236">
        <v>122.5</v>
      </c>
      <c r="T158" s="236">
        <v>122.005</v>
      </c>
      <c r="U158" s="237">
        <f t="shared" si="5"/>
        <v>-0.007120768229</v>
      </c>
      <c r="V158" s="342">
        <v>44517.0</v>
      </c>
      <c r="W158" s="239">
        <v>17939.35</v>
      </c>
      <c r="X158" s="239">
        <v>17898.65</v>
      </c>
      <c r="Y158" s="240">
        <f t="shared" si="6"/>
        <v>-0.005586359394</v>
      </c>
      <c r="Z158" s="199"/>
      <c r="AA158" s="199"/>
      <c r="AB158" s="199"/>
      <c r="AC158" s="199"/>
      <c r="AD158" s="199"/>
      <c r="AE158" s="199"/>
      <c r="AF158" s="199"/>
      <c r="AG158" s="199"/>
      <c r="AH158" s="199"/>
      <c r="AI158" s="199"/>
      <c r="AJ158" s="199"/>
      <c r="AK158" s="199"/>
      <c r="AL158" s="199"/>
      <c r="AM158" s="199"/>
      <c r="AN158" s="199"/>
      <c r="AO158" s="199"/>
      <c r="AP158" s="199"/>
      <c r="AQ158" s="199"/>
      <c r="AR158" s="199"/>
      <c r="AS158" s="199"/>
      <c r="AT158" s="199"/>
      <c r="AU158" s="199"/>
      <c r="AV158" s="199"/>
      <c r="AW158" s="199"/>
      <c r="AX158" s="199"/>
      <c r="AY158" s="199"/>
      <c r="AZ158" s="199"/>
      <c r="BA158" s="199"/>
      <c r="BB158" s="199"/>
      <c r="BC158" s="199"/>
      <c r="BD158" s="199"/>
      <c r="BE158" s="199"/>
      <c r="BF158" s="199"/>
      <c r="BG158" s="199"/>
      <c r="BH158" s="199"/>
    </row>
    <row r="159">
      <c r="A159" s="199"/>
      <c r="B159" s="337">
        <v>44518.0</v>
      </c>
      <c r="C159" s="224">
        <v>142.95</v>
      </c>
      <c r="D159" s="224">
        <v>141.15</v>
      </c>
      <c r="E159" s="225">
        <f t="shared" si="1"/>
        <v>-0.01293706294</v>
      </c>
      <c r="F159" s="338">
        <v>44518.0</v>
      </c>
      <c r="G159" s="227">
        <v>1526.05</v>
      </c>
      <c r="H159" s="227">
        <v>1539.4</v>
      </c>
      <c r="I159" s="228">
        <f t="shared" si="2"/>
        <v>0.005617977528</v>
      </c>
      <c r="J159" s="339">
        <v>44518.0</v>
      </c>
      <c r="K159" s="230">
        <v>2390.0</v>
      </c>
      <c r="L159" s="230">
        <v>2399.4</v>
      </c>
      <c r="M159" s="231">
        <f t="shared" si="3"/>
        <v>0.003450222696</v>
      </c>
      <c r="N159" s="340">
        <v>44518.0</v>
      </c>
      <c r="O159" s="233">
        <v>2270.579</v>
      </c>
      <c r="P159" s="233">
        <v>2282.855</v>
      </c>
      <c r="Q159" s="234">
        <f t="shared" si="4"/>
        <v>0.003774396279</v>
      </c>
      <c r="R159" s="341">
        <v>44518.0</v>
      </c>
      <c r="S159" s="236">
        <v>122.36</v>
      </c>
      <c r="T159" s="236">
        <v>118.66</v>
      </c>
      <c r="U159" s="237">
        <f t="shared" si="5"/>
        <v>-0.02741690914</v>
      </c>
      <c r="V159" s="342">
        <v>44518.0</v>
      </c>
      <c r="W159" s="239">
        <v>17890.55</v>
      </c>
      <c r="X159" s="239">
        <v>17764.8</v>
      </c>
      <c r="Y159" s="240">
        <f t="shared" si="6"/>
        <v>-0.007478217631</v>
      </c>
      <c r="Z159" s="199"/>
      <c r="AA159" s="199"/>
      <c r="AB159" s="199"/>
      <c r="AC159" s="199"/>
      <c r="AD159" s="199"/>
      <c r="AE159" s="199"/>
      <c r="AF159" s="199"/>
      <c r="AG159" s="199"/>
      <c r="AH159" s="199"/>
      <c r="AI159" s="199"/>
      <c r="AJ159" s="199"/>
      <c r="AK159" s="199"/>
      <c r="AL159" s="199"/>
      <c r="AM159" s="199"/>
      <c r="AN159" s="199"/>
      <c r="AO159" s="199"/>
      <c r="AP159" s="199"/>
      <c r="AQ159" s="199"/>
      <c r="AR159" s="199"/>
      <c r="AS159" s="199"/>
      <c r="AT159" s="199"/>
      <c r="AU159" s="199"/>
      <c r="AV159" s="199"/>
      <c r="AW159" s="199"/>
      <c r="AX159" s="199"/>
      <c r="AY159" s="199"/>
      <c r="AZ159" s="199"/>
      <c r="BA159" s="199"/>
      <c r="BB159" s="199"/>
      <c r="BC159" s="199"/>
      <c r="BD159" s="199"/>
      <c r="BE159" s="199"/>
      <c r="BF159" s="199"/>
      <c r="BG159" s="199"/>
      <c r="BH159" s="199"/>
    </row>
    <row r="160">
      <c r="A160" s="199"/>
      <c r="B160" s="337">
        <v>44522.0</v>
      </c>
      <c r="C160" s="224">
        <v>142.0</v>
      </c>
      <c r="D160" s="224">
        <v>134.3</v>
      </c>
      <c r="E160" s="225">
        <f t="shared" si="1"/>
        <v>-0.0485299327</v>
      </c>
      <c r="F160" s="338">
        <v>44522.0</v>
      </c>
      <c r="G160" s="227">
        <v>1546.0</v>
      </c>
      <c r="H160" s="227">
        <v>1515.35</v>
      </c>
      <c r="I160" s="228">
        <f t="shared" si="2"/>
        <v>-0.01562296999</v>
      </c>
      <c r="J160" s="339">
        <v>44522.0</v>
      </c>
      <c r="K160" s="230">
        <v>2409.4</v>
      </c>
      <c r="L160" s="230">
        <v>2388.55</v>
      </c>
      <c r="M160" s="231">
        <f t="shared" si="3"/>
        <v>-0.004521963824</v>
      </c>
      <c r="N160" s="340">
        <v>44522.0</v>
      </c>
      <c r="O160" s="233">
        <v>2248.52</v>
      </c>
      <c r="P160" s="233">
        <v>2181.74</v>
      </c>
      <c r="Q160" s="234">
        <f t="shared" si="4"/>
        <v>-0.04429322055</v>
      </c>
      <c r="R160" s="341">
        <v>44522.0</v>
      </c>
      <c r="S160" s="236">
        <v>118.81</v>
      </c>
      <c r="T160" s="236">
        <v>116.505</v>
      </c>
      <c r="U160" s="237">
        <f t="shared" si="5"/>
        <v>-0.01816113265</v>
      </c>
      <c r="V160" s="342">
        <v>44522.0</v>
      </c>
      <c r="W160" s="239">
        <v>17796.25</v>
      </c>
      <c r="X160" s="239">
        <v>17416.55</v>
      </c>
      <c r="Y160" s="240">
        <f t="shared" si="6"/>
        <v>-0.01960337296</v>
      </c>
      <c r="Z160" s="199"/>
      <c r="AA160" s="199"/>
      <c r="AB160" s="199"/>
      <c r="AC160" s="199"/>
      <c r="AD160" s="199"/>
      <c r="AE160" s="199"/>
      <c r="AF160" s="199"/>
      <c r="AG160" s="199"/>
      <c r="AH160" s="199"/>
      <c r="AI160" s="199"/>
      <c r="AJ160" s="199"/>
      <c r="AK160" s="199"/>
      <c r="AL160" s="199"/>
      <c r="AM160" s="199"/>
      <c r="AN160" s="199"/>
      <c r="AO160" s="199"/>
      <c r="AP160" s="199"/>
      <c r="AQ160" s="199"/>
      <c r="AR160" s="199"/>
      <c r="AS160" s="199"/>
      <c r="AT160" s="199"/>
      <c r="AU160" s="199"/>
      <c r="AV160" s="199"/>
      <c r="AW160" s="199"/>
      <c r="AX160" s="199"/>
      <c r="AY160" s="199"/>
      <c r="AZ160" s="199"/>
      <c r="BA160" s="199"/>
      <c r="BB160" s="199"/>
      <c r="BC160" s="199"/>
      <c r="BD160" s="199"/>
      <c r="BE160" s="199"/>
      <c r="BF160" s="199"/>
      <c r="BG160" s="199"/>
      <c r="BH160" s="199"/>
    </row>
    <row r="161">
      <c r="A161" s="199"/>
      <c r="B161" s="337">
        <v>44523.0</v>
      </c>
      <c r="C161" s="224">
        <v>134.3</v>
      </c>
      <c r="D161" s="224">
        <v>135.0</v>
      </c>
      <c r="E161" s="225">
        <f t="shared" si="1"/>
        <v>0.005212211467</v>
      </c>
      <c r="F161" s="338">
        <v>44523.0</v>
      </c>
      <c r="G161" s="227">
        <v>1502.0</v>
      </c>
      <c r="H161" s="227">
        <v>1515.55</v>
      </c>
      <c r="I161" s="228">
        <f t="shared" si="2"/>
        <v>0.0001319827103</v>
      </c>
      <c r="J161" s="339">
        <v>44523.0</v>
      </c>
      <c r="K161" s="230">
        <v>2387.8</v>
      </c>
      <c r="L161" s="230">
        <v>2394.2</v>
      </c>
      <c r="M161" s="231">
        <f t="shared" si="3"/>
        <v>0.002365451843</v>
      </c>
      <c r="N161" s="340">
        <v>44523.0</v>
      </c>
      <c r="O161" s="233">
        <v>2153.404</v>
      </c>
      <c r="P161" s="233">
        <v>2202.139</v>
      </c>
      <c r="Q161" s="234">
        <f t="shared" si="4"/>
        <v>0.009349876704</v>
      </c>
      <c r="R161" s="341">
        <v>44523.0</v>
      </c>
      <c r="S161" s="236">
        <v>116.805</v>
      </c>
      <c r="T161" s="236">
        <v>119.205</v>
      </c>
      <c r="U161" s="237">
        <f t="shared" si="5"/>
        <v>0.02317497103</v>
      </c>
      <c r="V161" s="342">
        <v>44523.0</v>
      </c>
      <c r="W161" s="239">
        <v>17281.75</v>
      </c>
      <c r="X161" s="239">
        <v>17503.35</v>
      </c>
      <c r="Y161" s="240">
        <f t="shared" si="6"/>
        <v>0.004983765441</v>
      </c>
      <c r="Z161" s="199"/>
      <c r="AA161" s="199"/>
      <c r="AB161" s="199"/>
      <c r="AC161" s="199"/>
      <c r="AD161" s="199"/>
      <c r="AE161" s="199"/>
      <c r="AF161" s="199"/>
      <c r="AG161" s="199"/>
      <c r="AH161" s="199"/>
      <c r="AI161" s="199"/>
      <c r="AJ161" s="199"/>
      <c r="AK161" s="199"/>
      <c r="AL161" s="199"/>
      <c r="AM161" s="199"/>
      <c r="AN161" s="199"/>
      <c r="AO161" s="199"/>
      <c r="AP161" s="199"/>
      <c r="AQ161" s="199"/>
      <c r="AR161" s="199"/>
      <c r="AS161" s="199"/>
      <c r="AT161" s="199"/>
      <c r="AU161" s="199"/>
      <c r="AV161" s="199"/>
      <c r="AW161" s="199"/>
      <c r="AX161" s="199"/>
      <c r="AY161" s="199"/>
      <c r="AZ161" s="199"/>
      <c r="BA161" s="199"/>
      <c r="BB161" s="199"/>
      <c r="BC161" s="199"/>
      <c r="BD161" s="199"/>
      <c r="BE161" s="199"/>
      <c r="BF161" s="199"/>
      <c r="BG161" s="199"/>
      <c r="BH161" s="199"/>
    </row>
    <row r="162">
      <c r="A162" s="199"/>
      <c r="B162" s="337">
        <v>44524.0</v>
      </c>
      <c r="C162" s="224">
        <v>136.1</v>
      </c>
      <c r="D162" s="224">
        <v>135.4</v>
      </c>
      <c r="E162" s="225">
        <f t="shared" si="1"/>
        <v>0.002962962963</v>
      </c>
      <c r="F162" s="338">
        <v>44524.0</v>
      </c>
      <c r="G162" s="227">
        <v>1524.0</v>
      </c>
      <c r="H162" s="227">
        <v>1518.05</v>
      </c>
      <c r="I162" s="228">
        <f t="shared" si="2"/>
        <v>0.001649566164</v>
      </c>
      <c r="J162" s="339">
        <v>44524.0</v>
      </c>
      <c r="K162" s="230">
        <v>2406.0</v>
      </c>
      <c r="L162" s="230">
        <v>2374.75</v>
      </c>
      <c r="M162" s="231">
        <f t="shared" si="3"/>
        <v>-0.008123799181</v>
      </c>
      <c r="N162" s="340">
        <v>44524.0</v>
      </c>
      <c r="O162" s="233">
        <v>2196.739</v>
      </c>
      <c r="P162" s="233">
        <v>2170.342</v>
      </c>
      <c r="Q162" s="234">
        <f t="shared" si="4"/>
        <v>-0.01443914303</v>
      </c>
      <c r="R162" s="341">
        <v>44524.0</v>
      </c>
      <c r="S162" s="236">
        <v>120.04</v>
      </c>
      <c r="T162" s="236">
        <v>117.85</v>
      </c>
      <c r="U162" s="237">
        <f t="shared" si="5"/>
        <v>-0.01136697286</v>
      </c>
      <c r="V162" s="342">
        <v>44524.0</v>
      </c>
      <c r="W162" s="239">
        <v>17550.05</v>
      </c>
      <c r="X162" s="239">
        <v>17415.05</v>
      </c>
      <c r="Y162" s="240">
        <f t="shared" si="6"/>
        <v>-0.005044748577</v>
      </c>
      <c r="Z162" s="199"/>
      <c r="AA162" s="199"/>
      <c r="AB162" s="199"/>
      <c r="AC162" s="199"/>
      <c r="AD162" s="199"/>
      <c r="AE162" s="199"/>
      <c r="AF162" s="199"/>
      <c r="AG162" s="199"/>
      <c r="AH162" s="199"/>
      <c r="AI162" s="199"/>
      <c r="AJ162" s="199"/>
      <c r="AK162" s="199"/>
      <c r="AL162" s="199"/>
      <c r="AM162" s="199"/>
      <c r="AN162" s="199"/>
      <c r="AO162" s="199"/>
      <c r="AP162" s="199"/>
      <c r="AQ162" s="199"/>
      <c r="AR162" s="199"/>
      <c r="AS162" s="199"/>
      <c r="AT162" s="199"/>
      <c r="AU162" s="199"/>
      <c r="AV162" s="199"/>
      <c r="AW162" s="199"/>
      <c r="AX162" s="199"/>
      <c r="AY162" s="199"/>
      <c r="AZ162" s="199"/>
      <c r="BA162" s="199"/>
      <c r="BB162" s="199"/>
      <c r="BC162" s="199"/>
      <c r="BD162" s="199"/>
      <c r="BE162" s="199"/>
      <c r="BF162" s="199"/>
      <c r="BG162" s="199"/>
      <c r="BH162" s="199"/>
    </row>
    <row r="163">
      <c r="A163" s="199"/>
      <c r="B163" s="337">
        <v>44525.0</v>
      </c>
      <c r="C163" s="224">
        <v>136.0</v>
      </c>
      <c r="D163" s="224">
        <v>134.25</v>
      </c>
      <c r="E163" s="225">
        <f t="shared" si="1"/>
        <v>-0.008493353028</v>
      </c>
      <c r="F163" s="338">
        <v>44525.0</v>
      </c>
      <c r="G163" s="227">
        <v>1514.8</v>
      </c>
      <c r="H163" s="227">
        <v>1525.95</v>
      </c>
      <c r="I163" s="228">
        <f t="shared" si="2"/>
        <v>0.005204044663</v>
      </c>
      <c r="J163" s="339">
        <v>44525.0</v>
      </c>
      <c r="K163" s="230">
        <v>2387.0</v>
      </c>
      <c r="L163" s="230">
        <v>2349.05</v>
      </c>
      <c r="M163" s="231">
        <f t="shared" si="3"/>
        <v>-0.01082219181</v>
      </c>
      <c r="N163" s="340">
        <v>44525.0</v>
      </c>
      <c r="O163" s="233">
        <v>2190.278</v>
      </c>
      <c r="P163" s="233">
        <v>2300.992</v>
      </c>
      <c r="Q163" s="234">
        <f t="shared" si="4"/>
        <v>0.06019788586</v>
      </c>
      <c r="R163" s="341">
        <v>44525.0</v>
      </c>
      <c r="S163" s="236">
        <v>118.0</v>
      </c>
      <c r="T163" s="236">
        <v>117.365</v>
      </c>
      <c r="U163" s="237">
        <f t="shared" si="5"/>
        <v>-0.004115400933</v>
      </c>
      <c r="V163" s="342">
        <v>44525.0</v>
      </c>
      <c r="W163" s="239">
        <v>17417.3</v>
      </c>
      <c r="X163" s="239">
        <v>17536.25</v>
      </c>
      <c r="Y163" s="240">
        <f t="shared" si="6"/>
        <v>0.006959497676</v>
      </c>
      <c r="Z163" s="199"/>
      <c r="AA163" s="199"/>
      <c r="AB163" s="199"/>
      <c r="AC163" s="199"/>
      <c r="AD163" s="199"/>
      <c r="AE163" s="199"/>
      <c r="AF163" s="199"/>
      <c r="AG163" s="199"/>
      <c r="AH163" s="199"/>
      <c r="AI163" s="199"/>
      <c r="AJ163" s="199"/>
      <c r="AK163" s="199"/>
      <c r="AL163" s="199"/>
      <c r="AM163" s="199"/>
      <c r="AN163" s="199"/>
      <c r="AO163" s="199"/>
      <c r="AP163" s="199"/>
      <c r="AQ163" s="199"/>
      <c r="AR163" s="199"/>
      <c r="AS163" s="199"/>
      <c r="AT163" s="199"/>
      <c r="AU163" s="199"/>
      <c r="AV163" s="199"/>
      <c r="AW163" s="199"/>
      <c r="AX163" s="199"/>
      <c r="AY163" s="199"/>
      <c r="AZ163" s="199"/>
      <c r="BA163" s="199"/>
      <c r="BB163" s="199"/>
      <c r="BC163" s="199"/>
      <c r="BD163" s="199"/>
      <c r="BE163" s="199"/>
      <c r="BF163" s="199"/>
      <c r="BG163" s="199"/>
      <c r="BH163" s="199"/>
    </row>
    <row r="164">
      <c r="A164" s="199"/>
      <c r="B164" s="337">
        <v>44526.0</v>
      </c>
      <c r="C164" s="224">
        <v>133.0</v>
      </c>
      <c r="D164" s="224">
        <v>126.9</v>
      </c>
      <c r="E164" s="225">
        <f t="shared" si="1"/>
        <v>-0.05474860335</v>
      </c>
      <c r="F164" s="338">
        <v>44526.0</v>
      </c>
      <c r="G164" s="227">
        <v>1500.0</v>
      </c>
      <c r="H164" s="227">
        <v>1489.9</v>
      </c>
      <c r="I164" s="228">
        <f t="shared" si="2"/>
        <v>-0.02362462728</v>
      </c>
      <c r="J164" s="339">
        <v>44526.0</v>
      </c>
      <c r="K164" s="230">
        <v>2344.0</v>
      </c>
      <c r="L164" s="230">
        <v>2335.1</v>
      </c>
      <c r="M164" s="231">
        <f t="shared" si="3"/>
        <v>-0.005938570912</v>
      </c>
      <c r="N164" s="340">
        <v>44526.0</v>
      </c>
      <c r="O164" s="233">
        <v>2277.779</v>
      </c>
      <c r="P164" s="233">
        <v>2226.829</v>
      </c>
      <c r="Q164" s="234">
        <f t="shared" si="4"/>
        <v>-0.03223088129</v>
      </c>
      <c r="R164" s="341">
        <v>44526.0</v>
      </c>
      <c r="S164" s="236">
        <v>115.79</v>
      </c>
      <c r="T164" s="236">
        <v>111.23</v>
      </c>
      <c r="U164" s="237">
        <f t="shared" si="5"/>
        <v>-0.0522728241</v>
      </c>
      <c r="V164" s="342">
        <v>44526.0</v>
      </c>
      <c r="W164" s="239">
        <v>17338.75</v>
      </c>
      <c r="X164" s="239">
        <v>17026.45</v>
      </c>
      <c r="Y164" s="240">
        <f t="shared" si="6"/>
        <v>-0.02907120964</v>
      </c>
      <c r="Z164" s="199"/>
      <c r="AA164" s="199"/>
      <c r="AB164" s="199"/>
      <c r="AC164" s="199"/>
      <c r="AD164" s="199"/>
      <c r="AE164" s="199"/>
      <c r="AF164" s="199"/>
      <c r="AG164" s="199"/>
      <c r="AH164" s="199"/>
      <c r="AI164" s="199"/>
      <c r="AJ164" s="199"/>
      <c r="AK164" s="199"/>
      <c r="AL164" s="199"/>
      <c r="AM164" s="199"/>
      <c r="AN164" s="199"/>
      <c r="AO164" s="199"/>
      <c r="AP164" s="199"/>
      <c r="AQ164" s="199"/>
      <c r="AR164" s="199"/>
      <c r="AS164" s="199"/>
      <c r="AT164" s="199"/>
      <c r="AU164" s="199"/>
      <c r="AV164" s="199"/>
      <c r="AW164" s="199"/>
      <c r="AX164" s="199"/>
      <c r="AY164" s="199"/>
      <c r="AZ164" s="199"/>
      <c r="BA164" s="199"/>
      <c r="BB164" s="199"/>
      <c r="BC164" s="199"/>
      <c r="BD164" s="199"/>
      <c r="BE164" s="199"/>
      <c r="BF164" s="199"/>
      <c r="BG164" s="199"/>
      <c r="BH164" s="199"/>
    </row>
    <row r="165">
      <c r="A165" s="199"/>
      <c r="B165" s="337">
        <v>44529.0</v>
      </c>
      <c r="C165" s="224">
        <v>126.8</v>
      </c>
      <c r="D165" s="224">
        <v>121.95</v>
      </c>
      <c r="E165" s="225">
        <f t="shared" si="1"/>
        <v>-0.0390070922</v>
      </c>
      <c r="F165" s="338">
        <v>44529.0</v>
      </c>
      <c r="G165" s="227">
        <v>1494.8</v>
      </c>
      <c r="H165" s="227">
        <v>1501.25</v>
      </c>
      <c r="I165" s="228">
        <f t="shared" si="2"/>
        <v>0.007617960937</v>
      </c>
      <c r="J165" s="339">
        <v>44529.0</v>
      </c>
      <c r="K165" s="230">
        <v>2334.4</v>
      </c>
      <c r="L165" s="230">
        <v>2329.4</v>
      </c>
      <c r="M165" s="231">
        <f t="shared" si="3"/>
        <v>-0.00244100895</v>
      </c>
      <c r="N165" s="340">
        <v>44529.0</v>
      </c>
      <c r="O165" s="233">
        <v>2251.289</v>
      </c>
      <c r="P165" s="233">
        <v>2253.504</v>
      </c>
      <c r="Q165" s="234">
        <f t="shared" si="4"/>
        <v>0.01197891711</v>
      </c>
      <c r="R165" s="341">
        <v>44529.0</v>
      </c>
      <c r="S165" s="236">
        <v>111.23</v>
      </c>
      <c r="T165" s="236">
        <v>111.475</v>
      </c>
      <c r="U165" s="237">
        <f t="shared" si="5"/>
        <v>0.002202643172</v>
      </c>
      <c r="V165" s="342">
        <v>44529.0</v>
      </c>
      <c r="W165" s="239">
        <v>17055.8</v>
      </c>
      <c r="X165" s="239">
        <v>17053.95</v>
      </c>
      <c r="Y165" s="240">
        <f t="shared" si="6"/>
        <v>0.0016151341</v>
      </c>
      <c r="Z165" s="199"/>
      <c r="AA165" s="199"/>
      <c r="AB165" s="199"/>
      <c r="AC165" s="199"/>
      <c r="AD165" s="199"/>
      <c r="AE165" s="199"/>
      <c r="AF165" s="199"/>
      <c r="AG165" s="199"/>
      <c r="AH165" s="199"/>
      <c r="AI165" s="199"/>
      <c r="AJ165" s="199"/>
      <c r="AK165" s="199"/>
      <c r="AL165" s="199"/>
      <c r="AM165" s="199"/>
      <c r="AN165" s="199"/>
      <c r="AO165" s="199"/>
      <c r="AP165" s="199"/>
      <c r="AQ165" s="199"/>
      <c r="AR165" s="199"/>
      <c r="AS165" s="199"/>
      <c r="AT165" s="199"/>
      <c r="AU165" s="199"/>
      <c r="AV165" s="199"/>
      <c r="AW165" s="199"/>
      <c r="AX165" s="199"/>
      <c r="AY165" s="199"/>
      <c r="AZ165" s="199"/>
      <c r="BA165" s="199"/>
      <c r="BB165" s="199"/>
      <c r="BC165" s="199"/>
      <c r="BD165" s="199"/>
      <c r="BE165" s="199"/>
      <c r="BF165" s="199"/>
      <c r="BG165" s="199"/>
      <c r="BH165" s="199"/>
    </row>
    <row r="166">
      <c r="A166" s="199"/>
      <c r="B166" s="337">
        <v>44530.0</v>
      </c>
      <c r="C166" s="224">
        <v>122.85</v>
      </c>
      <c r="D166" s="224">
        <v>122.75</v>
      </c>
      <c r="E166" s="225">
        <f t="shared" si="1"/>
        <v>0.006560065601</v>
      </c>
      <c r="F166" s="338">
        <v>44530.0</v>
      </c>
      <c r="G166" s="227">
        <v>1495.0</v>
      </c>
      <c r="H166" s="227">
        <v>1493.55</v>
      </c>
      <c r="I166" s="228">
        <f t="shared" si="2"/>
        <v>-0.005129059117</v>
      </c>
      <c r="J166" s="339">
        <v>44530.0</v>
      </c>
      <c r="K166" s="230">
        <v>2322.0</v>
      </c>
      <c r="L166" s="230">
        <v>2317.55</v>
      </c>
      <c r="M166" s="231">
        <f t="shared" si="3"/>
        <v>-0.005087146905</v>
      </c>
      <c r="N166" s="340">
        <v>44530.0</v>
      </c>
      <c r="O166" s="233">
        <v>2277.963</v>
      </c>
      <c r="P166" s="233">
        <v>2220.183</v>
      </c>
      <c r="Q166" s="234">
        <f t="shared" si="4"/>
        <v>-0.01478630613</v>
      </c>
      <c r="R166" s="341">
        <v>44530.0</v>
      </c>
      <c r="S166" s="236">
        <v>111.095</v>
      </c>
      <c r="T166" s="236">
        <v>107.12</v>
      </c>
      <c r="U166" s="237">
        <f t="shared" si="5"/>
        <v>-0.03906705539</v>
      </c>
      <c r="V166" s="342">
        <v>44530.0</v>
      </c>
      <c r="W166" s="239">
        <v>17051.15</v>
      </c>
      <c r="X166" s="239">
        <v>16983.2</v>
      </c>
      <c r="Y166" s="240">
        <f t="shared" si="6"/>
        <v>-0.004148599005</v>
      </c>
      <c r="Z166" s="199"/>
      <c r="AA166" s="199"/>
      <c r="AB166" s="199"/>
      <c r="AC166" s="199"/>
      <c r="AD166" s="199"/>
      <c r="AE166" s="199"/>
      <c r="AF166" s="199"/>
      <c r="AG166" s="199"/>
      <c r="AH166" s="199"/>
      <c r="AI166" s="199"/>
      <c r="AJ166" s="199"/>
      <c r="AK166" s="199"/>
      <c r="AL166" s="199"/>
      <c r="AM166" s="199"/>
      <c r="AN166" s="199"/>
      <c r="AO166" s="199"/>
      <c r="AP166" s="199"/>
      <c r="AQ166" s="199"/>
      <c r="AR166" s="199"/>
      <c r="AS166" s="199"/>
      <c r="AT166" s="199"/>
      <c r="AU166" s="199"/>
      <c r="AV166" s="199"/>
      <c r="AW166" s="199"/>
      <c r="AX166" s="199"/>
      <c r="AY166" s="199"/>
      <c r="AZ166" s="199"/>
      <c r="BA166" s="199"/>
      <c r="BB166" s="199"/>
      <c r="BC166" s="199"/>
      <c r="BD166" s="199"/>
      <c r="BE166" s="199"/>
      <c r="BF166" s="199"/>
      <c r="BG166" s="199"/>
      <c r="BH166" s="199"/>
    </row>
    <row r="167">
      <c r="A167" s="199"/>
      <c r="B167" s="223">
        <v>44531.0</v>
      </c>
      <c r="C167" s="224">
        <v>123.5</v>
      </c>
      <c r="D167" s="224">
        <v>121.7</v>
      </c>
      <c r="E167" s="225">
        <f t="shared" si="1"/>
        <v>-0.008553971487</v>
      </c>
      <c r="F167" s="226">
        <v>44531.0</v>
      </c>
      <c r="G167" s="227">
        <v>1495.0</v>
      </c>
      <c r="H167" s="227">
        <v>1504.65</v>
      </c>
      <c r="I167" s="228">
        <f t="shared" si="2"/>
        <v>0.007431957417</v>
      </c>
      <c r="J167" s="229">
        <v>44531.0</v>
      </c>
      <c r="K167" s="230">
        <v>2340.0</v>
      </c>
      <c r="L167" s="230">
        <v>2344.85</v>
      </c>
      <c r="M167" s="231">
        <f t="shared" si="3"/>
        <v>0.01177968113</v>
      </c>
      <c r="N167" s="232">
        <v>44531.0</v>
      </c>
      <c r="O167" s="233">
        <v>2245.658</v>
      </c>
      <c r="P167" s="233">
        <v>2277.04</v>
      </c>
      <c r="Q167" s="234">
        <f t="shared" si="4"/>
        <v>0.02560915024</v>
      </c>
      <c r="R167" s="235">
        <v>44531.0</v>
      </c>
      <c r="S167" s="236">
        <v>109.2</v>
      </c>
      <c r="T167" s="236">
        <v>108.255</v>
      </c>
      <c r="U167" s="237">
        <f t="shared" si="5"/>
        <v>0.01059559373</v>
      </c>
      <c r="V167" s="238">
        <v>44531.0</v>
      </c>
      <c r="W167" s="239">
        <v>17104.4</v>
      </c>
      <c r="X167" s="239">
        <v>17166.9</v>
      </c>
      <c r="Y167" s="240">
        <f t="shared" si="6"/>
        <v>0.01081657167</v>
      </c>
      <c r="Z167" s="199"/>
      <c r="AA167" s="199"/>
      <c r="AB167" s="199"/>
      <c r="AC167" s="199"/>
      <c r="AD167" s="199"/>
      <c r="AE167" s="199"/>
      <c r="AF167" s="199"/>
      <c r="AG167" s="199"/>
      <c r="AH167" s="199"/>
      <c r="AI167" s="199"/>
      <c r="AJ167" s="199"/>
      <c r="AK167" s="199"/>
      <c r="AL167" s="199"/>
      <c r="AM167" s="199"/>
      <c r="AN167" s="199"/>
      <c r="AO167" s="199"/>
      <c r="AP167" s="199"/>
      <c r="AQ167" s="199"/>
      <c r="AR167" s="199"/>
      <c r="AS167" s="199"/>
      <c r="AT167" s="199"/>
      <c r="AU167" s="199"/>
      <c r="AV167" s="199"/>
      <c r="AW167" s="199"/>
      <c r="AX167" s="199"/>
      <c r="AY167" s="199"/>
      <c r="AZ167" s="199"/>
      <c r="BA167" s="199"/>
      <c r="BB167" s="199"/>
      <c r="BC167" s="199"/>
      <c r="BD167" s="199"/>
      <c r="BE167" s="199"/>
      <c r="BF167" s="199"/>
      <c r="BG167" s="199"/>
      <c r="BH167" s="199"/>
    </row>
    <row r="168">
      <c r="A168" s="199"/>
      <c r="B168" s="223">
        <v>44532.0</v>
      </c>
      <c r="C168" s="224">
        <v>122.3</v>
      </c>
      <c r="D168" s="224">
        <v>121.8</v>
      </c>
      <c r="E168" s="225">
        <f t="shared" si="1"/>
        <v>0.0008216926869</v>
      </c>
      <c r="F168" s="226">
        <v>44532.0</v>
      </c>
      <c r="G168" s="227">
        <v>1504.5</v>
      </c>
      <c r="H168" s="227">
        <v>1525.75</v>
      </c>
      <c r="I168" s="228">
        <f t="shared" si="2"/>
        <v>0.01402319476</v>
      </c>
      <c r="J168" s="229">
        <v>44532.0</v>
      </c>
      <c r="K168" s="230">
        <v>2357.0</v>
      </c>
      <c r="L168" s="230">
        <v>2383.3</v>
      </c>
      <c r="M168" s="231">
        <f t="shared" si="3"/>
        <v>0.01639763738</v>
      </c>
      <c r="N168" s="232">
        <v>44532.0</v>
      </c>
      <c r="O168" s="233">
        <v>2279.532</v>
      </c>
      <c r="P168" s="233">
        <v>2291.67</v>
      </c>
      <c r="Q168" s="234">
        <f t="shared" si="4"/>
        <v>0.006425007905</v>
      </c>
      <c r="R168" s="235">
        <v>44532.0</v>
      </c>
      <c r="S168" s="236">
        <v>108.3</v>
      </c>
      <c r="T168" s="236">
        <v>111.24</v>
      </c>
      <c r="U168" s="237">
        <f t="shared" si="5"/>
        <v>0.02757378412</v>
      </c>
      <c r="V168" s="238">
        <v>44532.0</v>
      </c>
      <c r="W168" s="239">
        <v>17183.2</v>
      </c>
      <c r="X168" s="239">
        <v>17401.65</v>
      </c>
      <c r="Y168" s="240">
        <f t="shared" si="6"/>
        <v>0.01367457141</v>
      </c>
      <c r="Z168" s="199"/>
      <c r="AA168" s="199"/>
      <c r="AB168" s="199"/>
      <c r="AC168" s="199"/>
      <c r="AD168" s="199"/>
      <c r="AE168" s="199"/>
      <c r="AF168" s="199"/>
      <c r="AG168" s="199"/>
      <c r="AH168" s="199"/>
      <c r="AI168" s="199"/>
      <c r="AJ168" s="199"/>
      <c r="AK168" s="199"/>
      <c r="AL168" s="199"/>
      <c r="AM168" s="199"/>
      <c r="AN168" s="199"/>
      <c r="AO168" s="199"/>
      <c r="AP168" s="199"/>
      <c r="AQ168" s="199"/>
      <c r="AR168" s="199"/>
      <c r="AS168" s="199"/>
      <c r="AT168" s="199"/>
      <c r="AU168" s="199"/>
      <c r="AV168" s="199"/>
      <c r="AW168" s="199"/>
      <c r="AX168" s="199"/>
      <c r="AY168" s="199"/>
      <c r="AZ168" s="199"/>
      <c r="BA168" s="199"/>
      <c r="BB168" s="199"/>
      <c r="BC168" s="199"/>
      <c r="BD168" s="199"/>
      <c r="BE168" s="199"/>
      <c r="BF168" s="199"/>
      <c r="BG168" s="199"/>
      <c r="BH168" s="199"/>
    </row>
    <row r="169">
      <c r="A169" s="199"/>
      <c r="B169" s="223">
        <v>44533.0</v>
      </c>
      <c r="C169" s="224">
        <v>122.6</v>
      </c>
      <c r="D169" s="224">
        <v>116.2</v>
      </c>
      <c r="E169" s="225">
        <f t="shared" si="1"/>
        <v>-0.04597701149</v>
      </c>
      <c r="F169" s="226">
        <v>44533.0</v>
      </c>
      <c r="G169" s="227">
        <v>1525.8</v>
      </c>
      <c r="H169" s="227">
        <v>1513.55</v>
      </c>
      <c r="I169" s="228">
        <f t="shared" si="2"/>
        <v>-0.007996067508</v>
      </c>
      <c r="J169" s="229">
        <v>44533.0</v>
      </c>
      <c r="K169" s="230">
        <v>2383.3</v>
      </c>
      <c r="L169" s="230">
        <v>2343.65</v>
      </c>
      <c r="M169" s="231">
        <f t="shared" si="3"/>
        <v>-0.01663659632</v>
      </c>
      <c r="N169" s="232">
        <v>44533.0</v>
      </c>
      <c r="O169" s="233">
        <v>2306.022</v>
      </c>
      <c r="P169" s="233">
        <v>2222.814</v>
      </c>
      <c r="Q169" s="234">
        <f t="shared" si="4"/>
        <v>-0.03004621084</v>
      </c>
      <c r="R169" s="235">
        <v>44533.0</v>
      </c>
      <c r="S169" s="236">
        <v>111.5</v>
      </c>
      <c r="T169" s="236">
        <v>111.8</v>
      </c>
      <c r="U169" s="237">
        <f t="shared" si="5"/>
        <v>0.005034160374</v>
      </c>
      <c r="V169" s="238">
        <v>44533.0</v>
      </c>
      <c r="W169" s="239">
        <v>17424.9</v>
      </c>
      <c r="X169" s="239">
        <v>17196.7</v>
      </c>
      <c r="Y169" s="240">
        <f t="shared" si="6"/>
        <v>-0.01177761879</v>
      </c>
      <c r="Z169" s="199"/>
      <c r="AA169" s="199"/>
      <c r="AB169" s="199"/>
      <c r="AC169" s="199"/>
      <c r="AD169" s="199"/>
      <c r="AE169" s="199"/>
      <c r="AF169" s="199"/>
      <c r="AG169" s="199"/>
      <c r="AH169" s="199"/>
      <c r="AI169" s="199"/>
      <c r="AJ169" s="199"/>
      <c r="AK169" s="199"/>
      <c r="AL169" s="199"/>
      <c r="AM169" s="199"/>
      <c r="AN169" s="199"/>
      <c r="AO169" s="199"/>
      <c r="AP169" s="199"/>
      <c r="AQ169" s="199"/>
      <c r="AR169" s="199"/>
      <c r="AS169" s="199"/>
      <c r="AT169" s="199"/>
      <c r="AU169" s="199"/>
      <c r="AV169" s="199"/>
      <c r="AW169" s="199"/>
      <c r="AX169" s="199"/>
      <c r="AY169" s="199"/>
      <c r="AZ169" s="199"/>
      <c r="BA169" s="199"/>
      <c r="BB169" s="199"/>
      <c r="BC169" s="199"/>
      <c r="BD169" s="199"/>
      <c r="BE169" s="199"/>
      <c r="BF169" s="199"/>
      <c r="BG169" s="199"/>
      <c r="BH169" s="199"/>
    </row>
    <row r="170">
      <c r="A170" s="199"/>
      <c r="B170" s="223">
        <v>44536.0</v>
      </c>
      <c r="C170" s="224">
        <v>116.75</v>
      </c>
      <c r="D170" s="224">
        <v>116.7</v>
      </c>
      <c r="E170" s="225">
        <f t="shared" si="1"/>
        <v>0.00430292599</v>
      </c>
      <c r="F170" s="226">
        <v>44536.0</v>
      </c>
      <c r="G170" s="227">
        <v>1513.0</v>
      </c>
      <c r="H170" s="227">
        <v>1503.8</v>
      </c>
      <c r="I170" s="228">
        <f t="shared" si="2"/>
        <v>-0.006441808992</v>
      </c>
      <c r="J170" s="229">
        <v>44536.0</v>
      </c>
      <c r="K170" s="230">
        <v>2344.0</v>
      </c>
      <c r="L170" s="230">
        <v>2306.5</v>
      </c>
      <c r="M170" s="231">
        <f t="shared" si="3"/>
        <v>-0.01585134299</v>
      </c>
      <c r="N170" s="232">
        <v>44536.0</v>
      </c>
      <c r="O170" s="233">
        <v>2229.967</v>
      </c>
      <c r="P170" s="233">
        <v>2180.679</v>
      </c>
      <c r="Q170" s="234">
        <f t="shared" si="4"/>
        <v>-0.0189557021</v>
      </c>
      <c r="R170" s="235">
        <v>44536.0</v>
      </c>
      <c r="S170" s="236">
        <v>111.4</v>
      </c>
      <c r="T170" s="236">
        <v>110.88</v>
      </c>
      <c r="U170" s="237">
        <f t="shared" si="5"/>
        <v>-0.008228980322</v>
      </c>
      <c r="V170" s="238">
        <v>44536.0</v>
      </c>
      <c r="W170" s="239">
        <v>17209.05</v>
      </c>
      <c r="X170" s="239">
        <v>16912.25</v>
      </c>
      <c r="Y170" s="240">
        <f t="shared" si="6"/>
        <v>-0.01654096425</v>
      </c>
      <c r="Z170" s="199"/>
      <c r="AA170" s="199"/>
      <c r="AB170" s="199"/>
      <c r="AC170" s="199"/>
      <c r="AD170" s="199"/>
      <c r="AE170" s="199"/>
      <c r="AF170" s="199"/>
      <c r="AG170" s="199"/>
      <c r="AH170" s="199"/>
      <c r="AI170" s="199"/>
      <c r="AJ170" s="199"/>
      <c r="AK170" s="199"/>
      <c r="AL170" s="199"/>
      <c r="AM170" s="199"/>
      <c r="AN170" s="199"/>
      <c r="AO170" s="199"/>
      <c r="AP170" s="199"/>
      <c r="AQ170" s="199"/>
      <c r="AR170" s="199"/>
      <c r="AS170" s="199"/>
      <c r="AT170" s="199"/>
      <c r="AU170" s="199"/>
      <c r="AV170" s="199"/>
      <c r="AW170" s="199"/>
      <c r="AX170" s="199"/>
      <c r="AY170" s="199"/>
      <c r="AZ170" s="199"/>
      <c r="BA170" s="199"/>
      <c r="BB170" s="199"/>
      <c r="BC170" s="199"/>
      <c r="BD170" s="199"/>
      <c r="BE170" s="199"/>
      <c r="BF170" s="199"/>
      <c r="BG170" s="199"/>
      <c r="BH170" s="199"/>
    </row>
    <row r="171">
      <c r="A171" s="199"/>
      <c r="B171" s="223">
        <v>44537.0</v>
      </c>
      <c r="C171" s="224">
        <v>121.9</v>
      </c>
      <c r="D171" s="224">
        <v>117.15</v>
      </c>
      <c r="E171" s="225">
        <f t="shared" si="1"/>
        <v>0.003856041131</v>
      </c>
      <c r="F171" s="226">
        <v>44537.0</v>
      </c>
      <c r="G171" s="227">
        <v>1513.95</v>
      </c>
      <c r="H171" s="227">
        <v>1525.7</v>
      </c>
      <c r="I171" s="228">
        <f t="shared" si="2"/>
        <v>0.0145631068</v>
      </c>
      <c r="J171" s="229">
        <v>44537.0</v>
      </c>
      <c r="K171" s="230">
        <v>2327.9</v>
      </c>
      <c r="L171" s="230">
        <v>2321.6</v>
      </c>
      <c r="M171" s="231">
        <f t="shared" si="3"/>
        <v>0.006546715803</v>
      </c>
      <c r="N171" s="232">
        <v>44537.0</v>
      </c>
      <c r="O171" s="233">
        <v>2193.186</v>
      </c>
      <c r="P171" s="233">
        <v>2198.447</v>
      </c>
      <c r="Q171" s="234">
        <f t="shared" si="4"/>
        <v>0.0081479209</v>
      </c>
      <c r="R171" s="235">
        <v>44537.0</v>
      </c>
      <c r="S171" s="236">
        <v>112.11</v>
      </c>
      <c r="T171" s="236">
        <v>114.88</v>
      </c>
      <c r="U171" s="237">
        <f t="shared" si="5"/>
        <v>0.03607503608</v>
      </c>
      <c r="V171" s="238">
        <v>44537.0</v>
      </c>
      <c r="W171" s="239">
        <v>17044.1</v>
      </c>
      <c r="X171" s="239">
        <v>17176.7</v>
      </c>
      <c r="Y171" s="240">
        <f t="shared" si="6"/>
        <v>0.01563659478</v>
      </c>
      <c r="Z171" s="199"/>
      <c r="AA171" s="199"/>
      <c r="AB171" s="199"/>
      <c r="AC171" s="199"/>
      <c r="AD171" s="199"/>
      <c r="AE171" s="199"/>
      <c r="AF171" s="199"/>
      <c r="AG171" s="199"/>
      <c r="AH171" s="199"/>
      <c r="AI171" s="199"/>
      <c r="AJ171" s="199"/>
      <c r="AK171" s="199"/>
      <c r="AL171" s="199"/>
      <c r="AM171" s="199"/>
      <c r="AN171" s="199"/>
      <c r="AO171" s="199"/>
      <c r="AP171" s="199"/>
      <c r="AQ171" s="199"/>
      <c r="AR171" s="199"/>
      <c r="AS171" s="199"/>
      <c r="AT171" s="199"/>
      <c r="AU171" s="199"/>
      <c r="AV171" s="199"/>
      <c r="AW171" s="199"/>
      <c r="AX171" s="199"/>
      <c r="AY171" s="199"/>
      <c r="AZ171" s="199"/>
      <c r="BA171" s="199"/>
      <c r="BB171" s="199"/>
      <c r="BC171" s="199"/>
      <c r="BD171" s="199"/>
      <c r="BE171" s="199"/>
      <c r="BF171" s="199"/>
      <c r="BG171" s="199"/>
      <c r="BH171" s="199"/>
    </row>
    <row r="172">
      <c r="A172" s="199"/>
      <c r="B172" s="223">
        <v>44538.0</v>
      </c>
      <c r="C172" s="224">
        <v>118.1</v>
      </c>
      <c r="D172" s="224">
        <v>117.4</v>
      </c>
      <c r="E172" s="225">
        <f t="shared" si="1"/>
        <v>0.002134016219</v>
      </c>
      <c r="F172" s="226">
        <v>44538.0</v>
      </c>
      <c r="G172" s="227">
        <v>1536.0</v>
      </c>
      <c r="H172" s="227">
        <v>1553.8</v>
      </c>
      <c r="I172" s="228">
        <f t="shared" si="2"/>
        <v>0.01841777545</v>
      </c>
      <c r="J172" s="229">
        <v>44538.0</v>
      </c>
      <c r="K172" s="230">
        <v>2318.25</v>
      </c>
      <c r="L172" s="230">
        <v>2340.6</v>
      </c>
      <c r="M172" s="231">
        <f t="shared" si="3"/>
        <v>0.008184011027</v>
      </c>
      <c r="N172" s="232">
        <v>44538.0</v>
      </c>
      <c r="O172" s="233">
        <v>2237.444</v>
      </c>
      <c r="P172" s="233">
        <v>2231.906</v>
      </c>
      <c r="Q172" s="234">
        <f t="shared" si="4"/>
        <v>0.01521937986</v>
      </c>
      <c r="R172" s="235">
        <v>44538.0</v>
      </c>
      <c r="S172" s="236">
        <v>115.9</v>
      </c>
      <c r="T172" s="236">
        <v>117.3</v>
      </c>
      <c r="U172" s="237">
        <f t="shared" si="5"/>
        <v>0.02106545961</v>
      </c>
      <c r="V172" s="238">
        <v>44538.0</v>
      </c>
      <c r="W172" s="239">
        <v>17315.25</v>
      </c>
      <c r="X172" s="239">
        <v>17469.75</v>
      </c>
      <c r="Y172" s="240">
        <f t="shared" si="6"/>
        <v>0.01706090227</v>
      </c>
      <c r="Z172" s="199"/>
      <c r="AA172" s="199"/>
      <c r="AB172" s="199"/>
      <c r="AC172" s="199"/>
      <c r="AD172" s="199"/>
      <c r="AE172" s="199"/>
      <c r="AF172" s="199"/>
      <c r="AG172" s="199"/>
      <c r="AH172" s="199"/>
      <c r="AI172" s="199"/>
      <c r="AJ172" s="199"/>
      <c r="AK172" s="199"/>
      <c r="AL172" s="199"/>
      <c r="AM172" s="199"/>
      <c r="AN172" s="199"/>
      <c r="AO172" s="199"/>
      <c r="AP172" s="199"/>
      <c r="AQ172" s="199"/>
      <c r="AR172" s="199"/>
      <c r="AS172" s="199"/>
      <c r="AT172" s="199"/>
      <c r="AU172" s="199"/>
      <c r="AV172" s="199"/>
      <c r="AW172" s="199"/>
      <c r="AX172" s="199"/>
      <c r="AY172" s="199"/>
      <c r="AZ172" s="199"/>
      <c r="BA172" s="199"/>
      <c r="BB172" s="199"/>
      <c r="BC172" s="199"/>
      <c r="BD172" s="199"/>
      <c r="BE172" s="199"/>
      <c r="BF172" s="199"/>
      <c r="BG172" s="199"/>
      <c r="BH172" s="199"/>
    </row>
    <row r="173">
      <c r="A173" s="199"/>
      <c r="B173" s="223">
        <v>44539.0</v>
      </c>
      <c r="C173" s="224">
        <v>118.0</v>
      </c>
      <c r="D173" s="224">
        <v>117.45</v>
      </c>
      <c r="E173" s="225">
        <f t="shared" si="1"/>
        <v>0.0004258943782</v>
      </c>
      <c r="F173" s="226">
        <v>44539.0</v>
      </c>
      <c r="G173" s="227">
        <v>1545.2</v>
      </c>
      <c r="H173" s="227">
        <v>1526.85</v>
      </c>
      <c r="I173" s="228">
        <f t="shared" si="2"/>
        <v>-0.01734457459</v>
      </c>
      <c r="J173" s="229">
        <v>44539.0</v>
      </c>
      <c r="K173" s="230">
        <v>2341.0</v>
      </c>
      <c r="L173" s="230">
        <v>2339.75</v>
      </c>
      <c r="M173" s="231">
        <f t="shared" si="3"/>
        <v>-0.0003631547466</v>
      </c>
      <c r="N173" s="232">
        <v>44539.0</v>
      </c>
      <c r="O173" s="233">
        <v>2247.504</v>
      </c>
      <c r="P173" s="233">
        <v>2267.302</v>
      </c>
      <c r="Q173" s="234">
        <f t="shared" si="4"/>
        <v>0.01585909084</v>
      </c>
      <c r="R173" s="235">
        <v>44539.0</v>
      </c>
      <c r="S173" s="236">
        <v>118.2</v>
      </c>
      <c r="T173" s="236">
        <v>117.685</v>
      </c>
      <c r="U173" s="237">
        <f t="shared" si="5"/>
        <v>0.003282182438</v>
      </c>
      <c r="V173" s="238">
        <v>44539.0</v>
      </c>
      <c r="W173" s="239">
        <v>17524.4</v>
      </c>
      <c r="X173" s="239">
        <v>17516.85</v>
      </c>
      <c r="Y173" s="240">
        <f t="shared" si="6"/>
        <v>0.002696088954</v>
      </c>
      <c r="Z173" s="199"/>
      <c r="AA173" s="199"/>
      <c r="AB173" s="199"/>
      <c r="AC173" s="199"/>
      <c r="AD173" s="199"/>
      <c r="AE173" s="199"/>
      <c r="AF173" s="199"/>
      <c r="AG173" s="199"/>
      <c r="AH173" s="199"/>
      <c r="AI173" s="199"/>
      <c r="AJ173" s="199"/>
      <c r="AK173" s="199"/>
      <c r="AL173" s="199"/>
      <c r="AM173" s="199"/>
      <c r="AN173" s="199"/>
      <c r="AO173" s="199"/>
      <c r="AP173" s="199"/>
      <c r="AQ173" s="199"/>
      <c r="AR173" s="199"/>
      <c r="AS173" s="199"/>
      <c r="AT173" s="199"/>
      <c r="AU173" s="199"/>
      <c r="AV173" s="199"/>
      <c r="AW173" s="199"/>
      <c r="AX173" s="199"/>
      <c r="AY173" s="199"/>
      <c r="AZ173" s="199"/>
      <c r="BA173" s="199"/>
      <c r="BB173" s="199"/>
      <c r="BC173" s="199"/>
      <c r="BD173" s="199"/>
      <c r="BE173" s="199"/>
      <c r="BF173" s="199"/>
      <c r="BG173" s="199"/>
      <c r="BH173" s="199"/>
    </row>
    <row r="174">
      <c r="A174" s="199"/>
      <c r="B174" s="337">
        <v>44540.0</v>
      </c>
      <c r="C174" s="224">
        <v>117.8</v>
      </c>
      <c r="D174" s="224">
        <v>118.6</v>
      </c>
      <c r="E174" s="225">
        <f t="shared" si="1"/>
        <v>0.009791400596</v>
      </c>
      <c r="F174" s="338">
        <v>44540.0</v>
      </c>
      <c r="G174" s="227">
        <v>1524.9</v>
      </c>
      <c r="H174" s="227">
        <v>1522.55</v>
      </c>
      <c r="I174" s="228">
        <f t="shared" si="2"/>
        <v>-0.00281625569</v>
      </c>
      <c r="J174" s="339">
        <v>44540.0</v>
      </c>
      <c r="K174" s="230">
        <v>2347.0</v>
      </c>
      <c r="L174" s="230">
        <v>2332.8</v>
      </c>
      <c r="M174" s="231">
        <f t="shared" si="3"/>
        <v>-0.002970402821</v>
      </c>
      <c r="N174" s="340">
        <v>44540.0</v>
      </c>
      <c r="O174" s="233">
        <v>2252.35</v>
      </c>
      <c r="P174" s="233">
        <v>2269.61</v>
      </c>
      <c r="Q174" s="234">
        <f t="shared" si="4"/>
        <v>0.001017949969</v>
      </c>
      <c r="R174" s="341">
        <v>44540.0</v>
      </c>
      <c r="S174" s="236">
        <v>117.345</v>
      </c>
      <c r="T174" s="236">
        <v>118.0</v>
      </c>
      <c r="U174" s="237">
        <f t="shared" si="5"/>
        <v>0.002676636785</v>
      </c>
      <c r="V174" s="342">
        <v>44540.0</v>
      </c>
      <c r="W174" s="239">
        <v>17476.05</v>
      </c>
      <c r="X174" s="239">
        <v>17511.3</v>
      </c>
      <c r="Y174" s="240">
        <f t="shared" si="6"/>
        <v>-0.0003168377876</v>
      </c>
      <c r="Z174" s="199"/>
      <c r="AA174" s="199"/>
      <c r="AB174" s="199"/>
      <c r="AC174" s="199"/>
      <c r="AD174" s="199"/>
      <c r="AE174" s="199"/>
      <c r="AF174" s="199"/>
      <c r="AG174" s="199"/>
      <c r="AH174" s="199"/>
      <c r="AI174" s="199"/>
      <c r="AJ174" s="199"/>
      <c r="AK174" s="199"/>
      <c r="AL174" s="199"/>
      <c r="AM174" s="199"/>
      <c r="AN174" s="199"/>
      <c r="AO174" s="199"/>
      <c r="AP174" s="199"/>
      <c r="AQ174" s="199"/>
      <c r="AR174" s="199"/>
      <c r="AS174" s="199"/>
      <c r="AT174" s="199"/>
      <c r="AU174" s="199"/>
      <c r="AV174" s="199"/>
      <c r="AW174" s="199"/>
      <c r="AX174" s="199"/>
      <c r="AY174" s="199"/>
      <c r="AZ174" s="199"/>
      <c r="BA174" s="199"/>
      <c r="BB174" s="199"/>
      <c r="BC174" s="199"/>
      <c r="BD174" s="199"/>
      <c r="BE174" s="199"/>
      <c r="BF174" s="199"/>
      <c r="BG174" s="199"/>
      <c r="BH174" s="199"/>
    </row>
    <row r="175">
      <c r="A175" s="199"/>
      <c r="B175" s="337">
        <v>44543.0</v>
      </c>
      <c r="C175" s="224">
        <v>119.6</v>
      </c>
      <c r="D175" s="224">
        <v>118.55</v>
      </c>
      <c r="E175" s="225">
        <f t="shared" si="1"/>
        <v>-0.0004215851602</v>
      </c>
      <c r="F175" s="338">
        <v>44543.0</v>
      </c>
      <c r="G175" s="227">
        <v>1526.0</v>
      </c>
      <c r="H175" s="227">
        <v>1511.15</v>
      </c>
      <c r="I175" s="228">
        <f t="shared" si="2"/>
        <v>-0.007487438836</v>
      </c>
      <c r="J175" s="339">
        <v>44543.0</v>
      </c>
      <c r="K175" s="230">
        <v>2352.0</v>
      </c>
      <c r="L175" s="230">
        <v>2304.35</v>
      </c>
      <c r="M175" s="231">
        <f t="shared" si="3"/>
        <v>-0.01219564472</v>
      </c>
      <c r="N175" s="340">
        <v>44543.0</v>
      </c>
      <c r="O175" s="233">
        <v>2283.04</v>
      </c>
      <c r="P175" s="233">
        <v>2224.106</v>
      </c>
      <c r="Q175" s="234">
        <f t="shared" si="4"/>
        <v>-0.02004925956</v>
      </c>
      <c r="R175" s="341">
        <v>44543.0</v>
      </c>
      <c r="S175" s="236">
        <v>118.8</v>
      </c>
      <c r="T175" s="236">
        <v>116.53</v>
      </c>
      <c r="U175" s="237">
        <f t="shared" si="5"/>
        <v>-0.01245762712</v>
      </c>
      <c r="V175" s="342">
        <v>44543.0</v>
      </c>
      <c r="W175" s="239">
        <v>17619.1</v>
      </c>
      <c r="X175" s="239">
        <v>17368.25</v>
      </c>
      <c r="Y175" s="240">
        <f t="shared" si="6"/>
        <v>-0.008169010867</v>
      </c>
      <c r="Z175" s="199"/>
      <c r="AA175" s="199"/>
      <c r="AB175" s="199"/>
      <c r="AC175" s="199"/>
      <c r="AD175" s="199"/>
      <c r="AE175" s="199"/>
      <c r="AF175" s="199"/>
      <c r="AG175" s="199"/>
      <c r="AH175" s="199"/>
      <c r="AI175" s="199"/>
      <c r="AJ175" s="199"/>
      <c r="AK175" s="199"/>
      <c r="AL175" s="199"/>
      <c r="AM175" s="199"/>
      <c r="AN175" s="199"/>
      <c r="AO175" s="199"/>
      <c r="AP175" s="199"/>
      <c r="AQ175" s="199"/>
      <c r="AR175" s="199"/>
      <c r="AS175" s="199"/>
      <c r="AT175" s="199"/>
      <c r="AU175" s="199"/>
      <c r="AV175" s="199"/>
      <c r="AW175" s="199"/>
      <c r="AX175" s="199"/>
      <c r="AY175" s="199"/>
      <c r="AZ175" s="199"/>
      <c r="BA175" s="199"/>
      <c r="BB175" s="199"/>
      <c r="BC175" s="199"/>
      <c r="BD175" s="199"/>
      <c r="BE175" s="199"/>
      <c r="BF175" s="199"/>
      <c r="BG175" s="199"/>
      <c r="BH175" s="199"/>
    </row>
    <row r="176">
      <c r="A176" s="199"/>
      <c r="B176" s="337">
        <v>44544.0</v>
      </c>
      <c r="C176" s="224">
        <v>118.45</v>
      </c>
      <c r="D176" s="224">
        <v>120.65</v>
      </c>
      <c r="E176" s="225">
        <f t="shared" si="1"/>
        <v>0.01771404471</v>
      </c>
      <c r="F176" s="338">
        <v>44544.0</v>
      </c>
      <c r="G176" s="227">
        <v>1502.5</v>
      </c>
      <c r="H176" s="227">
        <v>1502.45</v>
      </c>
      <c r="I176" s="228">
        <f t="shared" si="2"/>
        <v>-0.005757204778</v>
      </c>
      <c r="J176" s="339">
        <v>44544.0</v>
      </c>
      <c r="K176" s="230">
        <v>2305.0</v>
      </c>
      <c r="L176" s="230">
        <v>2318.3</v>
      </c>
      <c r="M176" s="231">
        <f t="shared" si="3"/>
        <v>0.006053767874</v>
      </c>
      <c r="N176" s="340">
        <v>44544.0</v>
      </c>
      <c r="O176" s="233">
        <v>2196.739</v>
      </c>
      <c r="P176" s="233">
        <v>2196.878</v>
      </c>
      <c r="Q176" s="234">
        <f t="shared" si="4"/>
        <v>-0.01224222227</v>
      </c>
      <c r="R176" s="341">
        <v>44544.0</v>
      </c>
      <c r="S176" s="236">
        <v>115.895</v>
      </c>
      <c r="T176" s="236">
        <v>116.72</v>
      </c>
      <c r="U176" s="237">
        <f t="shared" si="5"/>
        <v>0.001630481421</v>
      </c>
      <c r="V176" s="342">
        <v>44544.0</v>
      </c>
      <c r="W176" s="239">
        <v>17283.2</v>
      </c>
      <c r="X176" s="239">
        <v>17324.9</v>
      </c>
      <c r="Y176" s="240">
        <f t="shared" si="6"/>
        <v>-0.002495933672</v>
      </c>
      <c r="Z176" s="199"/>
      <c r="AA176" s="199"/>
      <c r="AB176" s="199"/>
      <c r="AC176" s="199"/>
      <c r="AD176" s="199"/>
      <c r="AE176" s="199"/>
      <c r="AF176" s="199"/>
      <c r="AG176" s="199"/>
      <c r="AH176" s="199"/>
      <c r="AI176" s="199"/>
      <c r="AJ176" s="199"/>
      <c r="AK176" s="199"/>
      <c r="AL176" s="199"/>
      <c r="AM176" s="199"/>
      <c r="AN176" s="199"/>
      <c r="AO176" s="199"/>
      <c r="AP176" s="199"/>
      <c r="AQ176" s="199"/>
      <c r="AR176" s="199"/>
      <c r="AS176" s="199"/>
      <c r="AT176" s="199"/>
      <c r="AU176" s="199"/>
      <c r="AV176" s="199"/>
      <c r="AW176" s="199"/>
      <c r="AX176" s="199"/>
      <c r="AY176" s="199"/>
      <c r="AZ176" s="199"/>
      <c r="BA176" s="199"/>
      <c r="BB176" s="199"/>
      <c r="BC176" s="199"/>
      <c r="BD176" s="199"/>
      <c r="BE176" s="199"/>
      <c r="BF176" s="199"/>
      <c r="BG176" s="199"/>
      <c r="BH176" s="199"/>
    </row>
    <row r="177">
      <c r="A177" s="199"/>
      <c r="B177" s="337">
        <v>44545.0</v>
      </c>
      <c r="C177" s="224">
        <v>121.6</v>
      </c>
      <c r="D177" s="224">
        <v>118.55</v>
      </c>
      <c r="E177" s="225">
        <f t="shared" si="1"/>
        <v>-0.01740571902</v>
      </c>
      <c r="F177" s="338">
        <v>44545.0</v>
      </c>
      <c r="G177" s="227">
        <v>1503.0</v>
      </c>
      <c r="H177" s="227">
        <v>1500.0</v>
      </c>
      <c r="I177" s="228">
        <f t="shared" si="2"/>
        <v>-0.001630669906</v>
      </c>
      <c r="J177" s="339">
        <v>44545.0</v>
      </c>
      <c r="K177" s="230">
        <v>2316.0</v>
      </c>
      <c r="L177" s="230">
        <v>2320.95</v>
      </c>
      <c r="M177" s="231">
        <f t="shared" si="3"/>
        <v>0.00114307898</v>
      </c>
      <c r="N177" s="340">
        <v>44545.0</v>
      </c>
      <c r="O177" s="233">
        <v>2200.431</v>
      </c>
      <c r="P177" s="233">
        <v>2190.463</v>
      </c>
      <c r="Q177" s="234">
        <f t="shared" si="4"/>
        <v>-0.002920052911</v>
      </c>
      <c r="R177" s="341">
        <v>44545.0</v>
      </c>
      <c r="S177" s="236">
        <v>117.005</v>
      </c>
      <c r="T177" s="236">
        <v>115.405</v>
      </c>
      <c r="U177" s="237">
        <f t="shared" si="5"/>
        <v>-0.01126627827</v>
      </c>
      <c r="V177" s="342">
        <v>44545.0</v>
      </c>
      <c r="W177" s="239">
        <v>17323.65</v>
      </c>
      <c r="X177" s="239">
        <v>17221.4</v>
      </c>
      <c r="Y177" s="240">
        <f t="shared" si="6"/>
        <v>-0.005974060456</v>
      </c>
      <c r="Z177" s="199"/>
      <c r="AA177" s="199"/>
      <c r="AB177" s="199"/>
      <c r="AC177" s="199"/>
      <c r="AD177" s="199"/>
      <c r="AE177" s="199"/>
      <c r="AF177" s="199"/>
      <c r="AG177" s="199"/>
      <c r="AH177" s="199"/>
      <c r="AI177" s="199"/>
      <c r="AJ177" s="199"/>
      <c r="AK177" s="199"/>
      <c r="AL177" s="199"/>
      <c r="AM177" s="199"/>
      <c r="AN177" s="199"/>
      <c r="AO177" s="199"/>
      <c r="AP177" s="199"/>
      <c r="AQ177" s="199"/>
      <c r="AR177" s="199"/>
      <c r="AS177" s="199"/>
      <c r="AT177" s="199"/>
      <c r="AU177" s="199"/>
      <c r="AV177" s="199"/>
      <c r="AW177" s="199"/>
      <c r="AX177" s="199"/>
      <c r="AY177" s="199"/>
      <c r="AZ177" s="199"/>
      <c r="BA177" s="199"/>
      <c r="BB177" s="199"/>
      <c r="BC177" s="199"/>
      <c r="BD177" s="199"/>
      <c r="BE177" s="199"/>
      <c r="BF177" s="199"/>
      <c r="BG177" s="199"/>
      <c r="BH177" s="199"/>
    </row>
    <row r="178">
      <c r="A178" s="199"/>
      <c r="B178" s="337">
        <v>44546.0</v>
      </c>
      <c r="C178" s="224">
        <v>119.1</v>
      </c>
      <c r="D178" s="224">
        <v>116.4</v>
      </c>
      <c r="E178" s="225">
        <f t="shared" si="1"/>
        <v>-0.01813580768</v>
      </c>
      <c r="F178" s="338">
        <v>44546.0</v>
      </c>
      <c r="G178" s="227">
        <v>1512.8</v>
      </c>
      <c r="H178" s="227">
        <v>1500.1</v>
      </c>
      <c r="I178" s="228">
        <f t="shared" si="2"/>
        <v>0.00006666666667</v>
      </c>
      <c r="J178" s="339">
        <v>44546.0</v>
      </c>
      <c r="K178" s="230">
        <v>2320.95</v>
      </c>
      <c r="L178" s="230">
        <v>2309.5</v>
      </c>
      <c r="M178" s="231">
        <f t="shared" si="3"/>
        <v>-0.004933324716</v>
      </c>
      <c r="N178" s="340">
        <v>44546.0</v>
      </c>
      <c r="O178" s="233">
        <v>2220.46</v>
      </c>
      <c r="P178" s="233">
        <v>2218.799</v>
      </c>
      <c r="Q178" s="234">
        <f t="shared" si="4"/>
        <v>0.0129360779</v>
      </c>
      <c r="R178" s="341">
        <v>44546.0</v>
      </c>
      <c r="S178" s="236">
        <v>116.4</v>
      </c>
      <c r="T178" s="236">
        <v>115.32</v>
      </c>
      <c r="U178" s="237">
        <f t="shared" si="5"/>
        <v>-0.0007365365452</v>
      </c>
      <c r="V178" s="342">
        <v>44546.0</v>
      </c>
      <c r="W178" s="239">
        <v>17373.0</v>
      </c>
      <c r="X178" s="239">
        <v>17248.4</v>
      </c>
      <c r="Y178" s="240">
        <f t="shared" si="6"/>
        <v>0.001567816786</v>
      </c>
      <c r="Z178" s="199"/>
      <c r="AA178" s="199"/>
      <c r="AB178" s="199"/>
      <c r="AC178" s="199"/>
      <c r="AD178" s="199"/>
      <c r="AE178" s="199"/>
      <c r="AF178" s="199"/>
      <c r="AG178" s="199"/>
      <c r="AH178" s="199"/>
      <c r="AI178" s="199"/>
      <c r="AJ178" s="199"/>
      <c r="AK178" s="199"/>
      <c r="AL178" s="199"/>
      <c r="AM178" s="199"/>
      <c r="AN178" s="199"/>
      <c r="AO178" s="199"/>
      <c r="AP178" s="199"/>
      <c r="AQ178" s="199"/>
      <c r="AR178" s="199"/>
      <c r="AS178" s="199"/>
      <c r="AT178" s="199"/>
      <c r="AU178" s="199"/>
      <c r="AV178" s="199"/>
      <c r="AW178" s="199"/>
      <c r="AX178" s="199"/>
      <c r="AY178" s="199"/>
      <c r="AZ178" s="199"/>
      <c r="BA178" s="199"/>
      <c r="BB178" s="199"/>
      <c r="BC178" s="199"/>
      <c r="BD178" s="199"/>
      <c r="BE178" s="199"/>
      <c r="BF178" s="199"/>
      <c r="BG178" s="199"/>
      <c r="BH178" s="199"/>
    </row>
    <row r="179">
      <c r="A179" s="199"/>
      <c r="B179" s="337">
        <v>44547.0</v>
      </c>
      <c r="C179" s="224">
        <v>115.0</v>
      </c>
      <c r="D179" s="224">
        <v>113.0</v>
      </c>
      <c r="E179" s="225">
        <f t="shared" si="1"/>
        <v>-0.02920962199</v>
      </c>
      <c r="F179" s="338">
        <v>44547.0</v>
      </c>
      <c r="G179" s="227">
        <v>1497.0</v>
      </c>
      <c r="H179" s="227">
        <v>1473.05</v>
      </c>
      <c r="I179" s="228">
        <f t="shared" si="2"/>
        <v>-0.01803213119</v>
      </c>
      <c r="J179" s="339">
        <v>44547.0</v>
      </c>
      <c r="K179" s="230">
        <v>2303.0</v>
      </c>
      <c r="L179" s="230">
        <v>2230.25</v>
      </c>
      <c r="M179" s="231">
        <f t="shared" si="3"/>
        <v>-0.03431478675</v>
      </c>
      <c r="N179" s="340">
        <v>44547.0</v>
      </c>
      <c r="O179" s="233">
        <v>2213.399</v>
      </c>
      <c r="P179" s="233">
        <v>2160.235</v>
      </c>
      <c r="Q179" s="234">
        <f t="shared" si="4"/>
        <v>-0.02639445934</v>
      </c>
      <c r="R179" s="341">
        <v>44547.0</v>
      </c>
      <c r="S179" s="236">
        <v>115.4</v>
      </c>
      <c r="T179" s="236">
        <v>113.21</v>
      </c>
      <c r="U179" s="237">
        <f t="shared" si="5"/>
        <v>-0.01829691294</v>
      </c>
      <c r="V179" s="342">
        <v>44547.0</v>
      </c>
      <c r="W179" s="239">
        <v>17276.0</v>
      </c>
      <c r="X179" s="239">
        <v>16985.2</v>
      </c>
      <c r="Y179" s="240">
        <f t="shared" si="6"/>
        <v>-0.01525938638</v>
      </c>
      <c r="Z179" s="199"/>
      <c r="AA179" s="199"/>
      <c r="AB179" s="199"/>
      <c r="AC179" s="199"/>
      <c r="AD179" s="199"/>
      <c r="AE179" s="199"/>
      <c r="AF179" s="199"/>
      <c r="AG179" s="199"/>
      <c r="AH179" s="199"/>
      <c r="AI179" s="199"/>
      <c r="AJ179" s="199"/>
      <c r="AK179" s="199"/>
      <c r="AL179" s="199"/>
      <c r="AM179" s="199"/>
      <c r="AN179" s="199"/>
      <c r="AO179" s="199"/>
      <c r="AP179" s="199"/>
      <c r="AQ179" s="199"/>
      <c r="AR179" s="199"/>
      <c r="AS179" s="199"/>
      <c r="AT179" s="199"/>
      <c r="AU179" s="199"/>
      <c r="AV179" s="199"/>
      <c r="AW179" s="199"/>
      <c r="AX179" s="199"/>
      <c r="AY179" s="199"/>
      <c r="AZ179" s="199"/>
      <c r="BA179" s="199"/>
      <c r="BB179" s="199"/>
      <c r="BC179" s="199"/>
      <c r="BD179" s="199"/>
      <c r="BE179" s="199"/>
      <c r="BF179" s="199"/>
      <c r="BG179" s="199"/>
      <c r="BH179" s="199"/>
    </row>
    <row r="180">
      <c r="A180" s="199"/>
      <c r="B180" s="337">
        <v>44550.0</v>
      </c>
      <c r="C180" s="224">
        <v>112.8</v>
      </c>
      <c r="D180" s="224">
        <v>105.15</v>
      </c>
      <c r="E180" s="225">
        <f t="shared" si="1"/>
        <v>-0.06946902655</v>
      </c>
      <c r="F180" s="338">
        <v>44550.0</v>
      </c>
      <c r="G180" s="227">
        <v>1452.0</v>
      </c>
      <c r="H180" s="227">
        <v>1425.65</v>
      </c>
      <c r="I180" s="228">
        <f t="shared" si="2"/>
        <v>-0.0321781338</v>
      </c>
      <c r="J180" s="339">
        <v>44550.0</v>
      </c>
      <c r="K180" s="230">
        <v>2226.0</v>
      </c>
      <c r="L180" s="230">
        <v>2269.1</v>
      </c>
      <c r="M180" s="231">
        <f t="shared" si="3"/>
        <v>0.0174195718</v>
      </c>
      <c r="N180" s="340">
        <v>44550.0</v>
      </c>
      <c r="O180" s="233">
        <v>2139.375</v>
      </c>
      <c r="P180" s="233">
        <v>2101.993</v>
      </c>
      <c r="Q180" s="234">
        <f t="shared" si="4"/>
        <v>-0.02696095564</v>
      </c>
      <c r="R180" s="341">
        <v>44550.0</v>
      </c>
      <c r="S180" s="236">
        <v>111.7</v>
      </c>
      <c r="T180" s="236">
        <v>107.295</v>
      </c>
      <c r="U180" s="237">
        <f t="shared" si="5"/>
        <v>-0.05224803463</v>
      </c>
      <c r="V180" s="342">
        <v>44550.0</v>
      </c>
      <c r="W180" s="239">
        <v>16824.25</v>
      </c>
      <c r="X180" s="239">
        <v>16614.2</v>
      </c>
      <c r="Y180" s="240">
        <f t="shared" si="6"/>
        <v>-0.02184254527</v>
      </c>
      <c r="Z180" s="199"/>
      <c r="AA180" s="199"/>
      <c r="AB180" s="199"/>
      <c r="AC180" s="199"/>
      <c r="AD180" s="199"/>
      <c r="AE180" s="199"/>
      <c r="AF180" s="199"/>
      <c r="AG180" s="199"/>
      <c r="AH180" s="199"/>
      <c r="AI180" s="199"/>
      <c r="AJ180" s="199"/>
      <c r="AK180" s="199"/>
      <c r="AL180" s="199"/>
      <c r="AM180" s="199"/>
      <c r="AN180" s="199"/>
      <c r="AO180" s="199"/>
      <c r="AP180" s="199"/>
      <c r="AQ180" s="199"/>
      <c r="AR180" s="199"/>
      <c r="AS180" s="199"/>
      <c r="AT180" s="199"/>
      <c r="AU180" s="199"/>
      <c r="AV180" s="199"/>
      <c r="AW180" s="199"/>
      <c r="AX180" s="199"/>
      <c r="AY180" s="199"/>
      <c r="AZ180" s="199"/>
      <c r="BA180" s="199"/>
      <c r="BB180" s="199"/>
      <c r="BC180" s="199"/>
      <c r="BD180" s="199"/>
      <c r="BE180" s="199"/>
      <c r="BF180" s="199"/>
      <c r="BG180" s="199"/>
      <c r="BH180" s="199"/>
    </row>
    <row r="181">
      <c r="A181" s="199"/>
      <c r="B181" s="337">
        <v>44551.0</v>
      </c>
      <c r="C181" s="224">
        <v>106.6</v>
      </c>
      <c r="D181" s="224">
        <v>105.9</v>
      </c>
      <c r="E181" s="225">
        <f t="shared" si="1"/>
        <v>0.007132667618</v>
      </c>
      <c r="F181" s="338">
        <v>44551.0</v>
      </c>
      <c r="G181" s="227">
        <v>1439.5</v>
      </c>
      <c r="H181" s="227">
        <v>1441.8</v>
      </c>
      <c r="I181" s="228">
        <f t="shared" si="2"/>
        <v>0.0113281661</v>
      </c>
      <c r="J181" s="339">
        <v>44551.0</v>
      </c>
      <c r="K181" s="230">
        <v>2290.0</v>
      </c>
      <c r="L181" s="230">
        <v>2272.85</v>
      </c>
      <c r="M181" s="231">
        <f t="shared" si="3"/>
        <v>0.00165263761</v>
      </c>
      <c r="N181" s="340">
        <v>44551.0</v>
      </c>
      <c r="O181" s="233">
        <v>2133.375</v>
      </c>
      <c r="P181" s="233">
        <v>2133.283</v>
      </c>
      <c r="Q181" s="234">
        <f t="shared" si="4"/>
        <v>0.0148858726</v>
      </c>
      <c r="R181" s="341">
        <v>44551.0</v>
      </c>
      <c r="S181" s="236">
        <v>109.0</v>
      </c>
      <c r="T181" s="236">
        <v>110.51</v>
      </c>
      <c r="U181" s="237">
        <f t="shared" si="5"/>
        <v>0.02996411762</v>
      </c>
      <c r="V181" s="342">
        <v>44551.0</v>
      </c>
      <c r="W181" s="239">
        <v>16773.15</v>
      </c>
      <c r="X181" s="239">
        <v>16770.85</v>
      </c>
      <c r="Y181" s="240">
        <f t="shared" si="6"/>
        <v>0.009428681489</v>
      </c>
      <c r="Z181" s="199"/>
      <c r="AA181" s="199"/>
      <c r="AB181" s="199"/>
      <c r="AC181" s="199"/>
      <c r="AD181" s="199"/>
      <c r="AE181" s="199"/>
      <c r="AF181" s="199"/>
      <c r="AG181" s="199"/>
      <c r="AH181" s="199"/>
      <c r="AI181" s="199"/>
      <c r="AJ181" s="199"/>
      <c r="AK181" s="199"/>
      <c r="AL181" s="199"/>
      <c r="AM181" s="199"/>
      <c r="AN181" s="199"/>
      <c r="AO181" s="199"/>
      <c r="AP181" s="199"/>
      <c r="AQ181" s="199"/>
      <c r="AR181" s="199"/>
      <c r="AS181" s="199"/>
      <c r="AT181" s="199"/>
      <c r="AU181" s="199"/>
      <c r="AV181" s="199"/>
      <c r="AW181" s="199"/>
      <c r="AX181" s="199"/>
      <c r="AY181" s="199"/>
      <c r="AZ181" s="199"/>
      <c r="BA181" s="199"/>
      <c r="BB181" s="199"/>
      <c r="BC181" s="199"/>
      <c r="BD181" s="199"/>
      <c r="BE181" s="199"/>
      <c r="BF181" s="199"/>
      <c r="BG181" s="199"/>
      <c r="BH181" s="199"/>
    </row>
    <row r="182">
      <c r="A182" s="199"/>
      <c r="B182" s="337">
        <v>44552.0</v>
      </c>
      <c r="C182" s="224">
        <v>107.35</v>
      </c>
      <c r="D182" s="224">
        <v>108.0</v>
      </c>
      <c r="E182" s="225">
        <f t="shared" si="1"/>
        <v>0.01983002833</v>
      </c>
      <c r="F182" s="338">
        <v>44552.0</v>
      </c>
      <c r="G182" s="227">
        <v>1452.3</v>
      </c>
      <c r="H182" s="227">
        <v>1445.2</v>
      </c>
      <c r="I182" s="228">
        <f t="shared" si="2"/>
        <v>0.002358163407</v>
      </c>
      <c r="J182" s="339">
        <v>44552.0</v>
      </c>
      <c r="K182" s="230">
        <v>2300.0</v>
      </c>
      <c r="L182" s="230">
        <v>2277.65</v>
      </c>
      <c r="M182" s="231">
        <f t="shared" si="3"/>
        <v>0.002111885958</v>
      </c>
      <c r="N182" s="340">
        <v>44552.0</v>
      </c>
      <c r="O182" s="233">
        <v>2145.882</v>
      </c>
      <c r="P182" s="233">
        <v>2183.909</v>
      </c>
      <c r="Q182" s="234">
        <f t="shared" si="4"/>
        <v>0.02373149742</v>
      </c>
      <c r="R182" s="341">
        <v>44552.0</v>
      </c>
      <c r="S182" s="236">
        <v>111.5</v>
      </c>
      <c r="T182" s="236">
        <v>112.885</v>
      </c>
      <c r="U182" s="237">
        <f t="shared" si="5"/>
        <v>0.02149126776</v>
      </c>
      <c r="V182" s="342">
        <v>44552.0</v>
      </c>
      <c r="W182" s="239">
        <v>16865.55</v>
      </c>
      <c r="X182" s="239">
        <v>16955.45</v>
      </c>
      <c r="Y182" s="240">
        <f t="shared" si="6"/>
        <v>0.01100719403</v>
      </c>
      <c r="Z182" s="199"/>
      <c r="AA182" s="199"/>
      <c r="AB182" s="199"/>
      <c r="AC182" s="199"/>
      <c r="AD182" s="199"/>
      <c r="AE182" s="199"/>
      <c r="AF182" s="199"/>
      <c r="AG182" s="199"/>
      <c r="AH182" s="199"/>
      <c r="AI182" s="199"/>
      <c r="AJ182" s="199"/>
      <c r="AK182" s="199"/>
      <c r="AL182" s="199"/>
      <c r="AM182" s="199"/>
      <c r="AN182" s="199"/>
      <c r="AO182" s="199"/>
      <c r="AP182" s="199"/>
      <c r="AQ182" s="199"/>
      <c r="AR182" s="199"/>
      <c r="AS182" s="199"/>
      <c r="AT182" s="199"/>
      <c r="AU182" s="199"/>
      <c r="AV182" s="199"/>
      <c r="AW182" s="199"/>
      <c r="AX182" s="199"/>
      <c r="AY182" s="199"/>
      <c r="AZ182" s="199"/>
      <c r="BA182" s="199"/>
      <c r="BB182" s="199"/>
      <c r="BC182" s="199"/>
      <c r="BD182" s="199"/>
      <c r="BE182" s="199"/>
      <c r="BF182" s="199"/>
      <c r="BG182" s="199"/>
      <c r="BH182" s="199"/>
    </row>
    <row r="183">
      <c r="A183" s="199"/>
      <c r="B183" s="337">
        <v>44553.0</v>
      </c>
      <c r="C183" s="224">
        <v>108.55</v>
      </c>
      <c r="D183" s="224">
        <v>108.6</v>
      </c>
      <c r="E183" s="225">
        <f t="shared" si="1"/>
        <v>0.005555555556</v>
      </c>
      <c r="F183" s="338">
        <v>44553.0</v>
      </c>
      <c r="G183" s="227">
        <v>1453.25</v>
      </c>
      <c r="H183" s="227">
        <v>1444.1</v>
      </c>
      <c r="I183" s="228">
        <f t="shared" si="2"/>
        <v>-0.0007611403266</v>
      </c>
      <c r="J183" s="339">
        <v>44553.0</v>
      </c>
      <c r="K183" s="230">
        <v>2298.95</v>
      </c>
      <c r="L183" s="230">
        <v>2300.65</v>
      </c>
      <c r="M183" s="231">
        <f t="shared" si="3"/>
        <v>0.01009812746</v>
      </c>
      <c r="N183" s="340">
        <v>44553.0</v>
      </c>
      <c r="O183" s="233">
        <v>2191.201</v>
      </c>
      <c r="P183" s="233">
        <v>2183.125</v>
      </c>
      <c r="Q183" s="234">
        <f t="shared" si="4"/>
        <v>-0.0003589893169</v>
      </c>
      <c r="R183" s="341">
        <v>44553.0</v>
      </c>
      <c r="S183" s="236">
        <v>113.8</v>
      </c>
      <c r="T183" s="236">
        <v>112.765</v>
      </c>
      <c r="U183" s="237">
        <f t="shared" si="5"/>
        <v>-0.001063028746</v>
      </c>
      <c r="V183" s="342">
        <v>44553.0</v>
      </c>
      <c r="W183" s="239">
        <v>17066.8</v>
      </c>
      <c r="X183" s="239">
        <v>17072.6</v>
      </c>
      <c r="Y183" s="240">
        <f t="shared" si="6"/>
        <v>0.006909282856</v>
      </c>
      <c r="Z183" s="199"/>
      <c r="AA183" s="199"/>
      <c r="AB183" s="199"/>
      <c r="AC183" s="199"/>
      <c r="AD183" s="199"/>
      <c r="AE183" s="199"/>
      <c r="AF183" s="199"/>
      <c r="AG183" s="199"/>
      <c r="AH183" s="199"/>
      <c r="AI183" s="199"/>
      <c r="AJ183" s="199"/>
      <c r="AK183" s="199"/>
      <c r="AL183" s="199"/>
      <c r="AM183" s="199"/>
      <c r="AN183" s="199"/>
      <c r="AO183" s="199"/>
      <c r="AP183" s="199"/>
      <c r="AQ183" s="199"/>
      <c r="AR183" s="199"/>
      <c r="AS183" s="199"/>
      <c r="AT183" s="199"/>
      <c r="AU183" s="199"/>
      <c r="AV183" s="199"/>
      <c r="AW183" s="199"/>
      <c r="AX183" s="199"/>
      <c r="AY183" s="199"/>
      <c r="AZ183" s="199"/>
      <c r="BA183" s="199"/>
      <c r="BB183" s="199"/>
      <c r="BC183" s="199"/>
      <c r="BD183" s="199"/>
      <c r="BE183" s="199"/>
      <c r="BF183" s="199"/>
      <c r="BG183" s="199"/>
      <c r="BH183" s="199"/>
    </row>
    <row r="184">
      <c r="A184" s="199"/>
      <c r="B184" s="337">
        <v>44554.0</v>
      </c>
      <c r="C184" s="224">
        <v>109.15</v>
      </c>
      <c r="D184" s="224">
        <v>107.6</v>
      </c>
      <c r="E184" s="225">
        <f t="shared" si="1"/>
        <v>-0.009208103131</v>
      </c>
      <c r="F184" s="338">
        <v>44554.0</v>
      </c>
      <c r="G184" s="227">
        <v>1445.5</v>
      </c>
      <c r="H184" s="227">
        <v>1438.9</v>
      </c>
      <c r="I184" s="228">
        <f t="shared" si="2"/>
        <v>-0.003600858666</v>
      </c>
      <c r="J184" s="339">
        <v>44554.0</v>
      </c>
      <c r="K184" s="230">
        <v>2310.0</v>
      </c>
      <c r="L184" s="230">
        <v>2296.95</v>
      </c>
      <c r="M184" s="231">
        <f t="shared" si="3"/>
        <v>-0.001608241149</v>
      </c>
      <c r="N184" s="340">
        <v>44554.0</v>
      </c>
      <c r="O184" s="233">
        <v>2187.509</v>
      </c>
      <c r="P184" s="233">
        <v>2190.094</v>
      </c>
      <c r="Q184" s="234">
        <f t="shared" si="4"/>
        <v>0.003192212997</v>
      </c>
      <c r="R184" s="341">
        <v>44554.0</v>
      </c>
      <c r="S184" s="236">
        <v>113.005</v>
      </c>
      <c r="T184" s="236">
        <v>111.545</v>
      </c>
      <c r="U184" s="237">
        <f t="shared" si="5"/>
        <v>-0.01081895978</v>
      </c>
      <c r="V184" s="342">
        <v>44554.0</v>
      </c>
      <c r="W184" s="239">
        <v>17149.5</v>
      </c>
      <c r="X184" s="239">
        <v>17003.75</v>
      </c>
      <c r="Y184" s="240">
        <f t="shared" si="6"/>
        <v>-0.004032777667</v>
      </c>
      <c r="Z184" s="199"/>
      <c r="AA184" s="199"/>
      <c r="AB184" s="199"/>
      <c r="AC184" s="199"/>
      <c r="AD184" s="199"/>
      <c r="AE184" s="199"/>
      <c r="AF184" s="199"/>
      <c r="AG184" s="199"/>
      <c r="AH184" s="199"/>
      <c r="AI184" s="199"/>
      <c r="AJ184" s="199"/>
      <c r="AK184" s="199"/>
      <c r="AL184" s="199"/>
      <c r="AM184" s="199"/>
      <c r="AN184" s="199"/>
      <c r="AO184" s="199"/>
      <c r="AP184" s="199"/>
      <c r="AQ184" s="199"/>
      <c r="AR184" s="199"/>
      <c r="AS184" s="199"/>
      <c r="AT184" s="199"/>
      <c r="AU184" s="199"/>
      <c r="AV184" s="199"/>
      <c r="AW184" s="199"/>
      <c r="AX184" s="199"/>
      <c r="AY184" s="199"/>
      <c r="AZ184" s="199"/>
      <c r="BA184" s="199"/>
      <c r="BB184" s="199"/>
      <c r="BC184" s="199"/>
      <c r="BD184" s="199"/>
      <c r="BE184" s="199"/>
      <c r="BF184" s="199"/>
      <c r="BG184" s="199"/>
      <c r="BH184" s="199"/>
    </row>
    <row r="185">
      <c r="A185" s="199"/>
      <c r="B185" s="337">
        <v>44557.0</v>
      </c>
      <c r="C185" s="224">
        <v>107.75</v>
      </c>
      <c r="D185" s="224">
        <v>107.7</v>
      </c>
      <c r="E185" s="225">
        <f t="shared" si="1"/>
        <v>0.0009293680297</v>
      </c>
      <c r="F185" s="338">
        <v>44557.0</v>
      </c>
      <c r="G185" s="227">
        <v>1428.9</v>
      </c>
      <c r="H185" s="227">
        <v>1450.8</v>
      </c>
      <c r="I185" s="228">
        <f t="shared" si="2"/>
        <v>0.008270206408</v>
      </c>
      <c r="J185" s="339">
        <v>44557.0</v>
      </c>
      <c r="K185" s="230">
        <v>2296.95</v>
      </c>
      <c r="L185" s="230">
        <v>2301.4</v>
      </c>
      <c r="M185" s="231">
        <f t="shared" si="3"/>
        <v>0.001937351706</v>
      </c>
      <c r="N185" s="340">
        <v>44557.0</v>
      </c>
      <c r="O185" s="233">
        <v>2179.71</v>
      </c>
      <c r="P185" s="233">
        <v>2187.74</v>
      </c>
      <c r="Q185" s="234">
        <f t="shared" si="4"/>
        <v>-0.00107483971</v>
      </c>
      <c r="R185" s="341">
        <v>44557.0</v>
      </c>
      <c r="S185" s="236">
        <v>111.105</v>
      </c>
      <c r="T185" s="236">
        <v>112.18</v>
      </c>
      <c r="U185" s="237">
        <f t="shared" si="5"/>
        <v>0.005692769734</v>
      </c>
      <c r="V185" s="342">
        <v>44557.0</v>
      </c>
      <c r="W185" s="239">
        <v>16937.75</v>
      </c>
      <c r="X185" s="239">
        <v>17086.25</v>
      </c>
      <c r="Y185" s="240">
        <f t="shared" si="6"/>
        <v>0.004851870911</v>
      </c>
      <c r="Z185" s="199"/>
      <c r="AA185" s="199"/>
      <c r="AB185" s="199"/>
      <c r="AC185" s="199"/>
      <c r="AD185" s="199"/>
      <c r="AE185" s="199"/>
      <c r="AF185" s="199"/>
      <c r="AG185" s="199"/>
      <c r="AH185" s="199"/>
      <c r="AI185" s="199"/>
      <c r="AJ185" s="199"/>
      <c r="AK185" s="199"/>
      <c r="AL185" s="199"/>
      <c r="AM185" s="199"/>
      <c r="AN185" s="199"/>
      <c r="AO185" s="199"/>
      <c r="AP185" s="199"/>
      <c r="AQ185" s="199"/>
      <c r="AR185" s="199"/>
      <c r="AS185" s="199"/>
      <c r="AT185" s="199"/>
      <c r="AU185" s="199"/>
      <c r="AV185" s="199"/>
      <c r="AW185" s="199"/>
      <c r="AX185" s="199"/>
      <c r="AY185" s="199"/>
      <c r="AZ185" s="199"/>
      <c r="BA185" s="199"/>
      <c r="BB185" s="199"/>
      <c r="BC185" s="199"/>
      <c r="BD185" s="199"/>
      <c r="BE185" s="199"/>
      <c r="BF185" s="199"/>
      <c r="BG185" s="199"/>
      <c r="BH185" s="199"/>
    </row>
    <row r="186">
      <c r="A186" s="199"/>
      <c r="B186" s="337">
        <v>44558.0</v>
      </c>
      <c r="C186" s="224">
        <v>108.5</v>
      </c>
      <c r="D186" s="224">
        <v>110.75</v>
      </c>
      <c r="E186" s="225">
        <f t="shared" si="1"/>
        <v>0.02831940576</v>
      </c>
      <c r="F186" s="338">
        <v>44558.0</v>
      </c>
      <c r="G186" s="227">
        <v>1460.7</v>
      </c>
      <c r="H186" s="227">
        <v>1460.8</v>
      </c>
      <c r="I186" s="228">
        <f t="shared" si="2"/>
        <v>0.006892748828</v>
      </c>
      <c r="J186" s="339">
        <v>44558.0</v>
      </c>
      <c r="K186" s="230">
        <v>2310.0</v>
      </c>
      <c r="L186" s="230">
        <v>2309.1</v>
      </c>
      <c r="M186" s="231">
        <f t="shared" si="3"/>
        <v>0.003345789519</v>
      </c>
      <c r="N186" s="340">
        <v>44558.0</v>
      </c>
      <c r="O186" s="233">
        <v>2192.678</v>
      </c>
      <c r="P186" s="233">
        <v>2213.722</v>
      </c>
      <c r="Q186" s="234">
        <f t="shared" si="4"/>
        <v>0.01187618273</v>
      </c>
      <c r="R186" s="341">
        <v>44558.0</v>
      </c>
      <c r="S186" s="236">
        <v>112.7</v>
      </c>
      <c r="T186" s="236">
        <v>112.745</v>
      </c>
      <c r="U186" s="237">
        <f t="shared" si="5"/>
        <v>0.005036548404</v>
      </c>
      <c r="V186" s="342">
        <v>44558.0</v>
      </c>
      <c r="W186" s="239">
        <v>17177.6</v>
      </c>
      <c r="X186" s="239">
        <v>17233.25</v>
      </c>
      <c r="Y186" s="240">
        <f t="shared" si="6"/>
        <v>0.008603409174</v>
      </c>
      <c r="Z186" s="199"/>
      <c r="AA186" s="199"/>
      <c r="AB186" s="199"/>
      <c r="AC186" s="199"/>
      <c r="AD186" s="199"/>
      <c r="AE186" s="199"/>
      <c r="AF186" s="199"/>
      <c r="AG186" s="199"/>
      <c r="AH186" s="199"/>
      <c r="AI186" s="199"/>
      <c r="AJ186" s="199"/>
      <c r="AK186" s="199"/>
      <c r="AL186" s="199"/>
      <c r="AM186" s="199"/>
      <c r="AN186" s="199"/>
      <c r="AO186" s="199"/>
      <c r="AP186" s="199"/>
      <c r="AQ186" s="199"/>
      <c r="AR186" s="199"/>
      <c r="AS186" s="199"/>
      <c r="AT186" s="199"/>
      <c r="AU186" s="199"/>
      <c r="AV186" s="199"/>
      <c r="AW186" s="199"/>
      <c r="AX186" s="199"/>
      <c r="AY186" s="199"/>
      <c r="AZ186" s="199"/>
      <c r="BA186" s="199"/>
      <c r="BB186" s="199"/>
      <c r="BC186" s="199"/>
      <c r="BD186" s="199"/>
      <c r="BE186" s="199"/>
      <c r="BF186" s="199"/>
      <c r="BG186" s="199"/>
      <c r="BH186" s="199"/>
    </row>
    <row r="187">
      <c r="A187" s="199"/>
      <c r="B187" s="337">
        <v>44559.0</v>
      </c>
      <c r="C187" s="224">
        <v>110.75</v>
      </c>
      <c r="D187" s="224">
        <v>111.65</v>
      </c>
      <c r="E187" s="225">
        <f t="shared" si="1"/>
        <v>0.008126410835</v>
      </c>
      <c r="F187" s="338">
        <v>44559.0</v>
      </c>
      <c r="G187" s="227">
        <v>1456.05</v>
      </c>
      <c r="H187" s="227">
        <v>1453.85</v>
      </c>
      <c r="I187" s="228">
        <f t="shared" si="2"/>
        <v>-0.004757667032</v>
      </c>
      <c r="J187" s="339">
        <v>44559.0</v>
      </c>
      <c r="K187" s="230">
        <v>2314.9</v>
      </c>
      <c r="L187" s="230">
        <v>2306.85</v>
      </c>
      <c r="M187" s="231">
        <f t="shared" si="3"/>
        <v>-0.0009744056126</v>
      </c>
      <c r="N187" s="340">
        <v>44559.0</v>
      </c>
      <c r="O187" s="233">
        <v>2206.892</v>
      </c>
      <c r="P187" s="233">
        <v>2217.507</v>
      </c>
      <c r="Q187" s="234">
        <f t="shared" si="4"/>
        <v>0.001709790118</v>
      </c>
      <c r="R187" s="341">
        <v>44559.0</v>
      </c>
      <c r="S187" s="236">
        <v>112.0</v>
      </c>
      <c r="T187" s="236">
        <v>111.625</v>
      </c>
      <c r="U187" s="237">
        <f t="shared" si="5"/>
        <v>-0.009933921682</v>
      </c>
      <c r="V187" s="342">
        <v>44559.0</v>
      </c>
      <c r="W187" s="239">
        <v>17220.1</v>
      </c>
      <c r="X187" s="239">
        <v>17213.6</v>
      </c>
      <c r="Y187" s="240">
        <f t="shared" si="6"/>
        <v>-0.001140237622</v>
      </c>
      <c r="Z187" s="199"/>
      <c r="AA187" s="199"/>
      <c r="AB187" s="199"/>
      <c r="AC187" s="199"/>
      <c r="AD187" s="199"/>
      <c r="AE187" s="199"/>
      <c r="AF187" s="199"/>
      <c r="AG187" s="199"/>
      <c r="AH187" s="199"/>
      <c r="AI187" s="199"/>
      <c r="AJ187" s="199"/>
      <c r="AK187" s="199"/>
      <c r="AL187" s="199"/>
      <c r="AM187" s="199"/>
      <c r="AN187" s="199"/>
      <c r="AO187" s="199"/>
      <c r="AP187" s="199"/>
      <c r="AQ187" s="199"/>
      <c r="AR187" s="199"/>
      <c r="AS187" s="199"/>
      <c r="AT187" s="199"/>
      <c r="AU187" s="199"/>
      <c r="AV187" s="199"/>
      <c r="AW187" s="199"/>
      <c r="AX187" s="199"/>
      <c r="AY187" s="199"/>
      <c r="AZ187" s="199"/>
      <c r="BA187" s="199"/>
      <c r="BB187" s="199"/>
      <c r="BC187" s="199"/>
      <c r="BD187" s="199"/>
      <c r="BE187" s="199"/>
      <c r="BF187" s="199"/>
      <c r="BG187" s="199"/>
      <c r="BH187" s="199"/>
    </row>
    <row r="188">
      <c r="A188" s="199"/>
      <c r="B188" s="337">
        <v>44560.0</v>
      </c>
      <c r="C188" s="224">
        <v>111.2</v>
      </c>
      <c r="D188" s="224">
        <v>110.15</v>
      </c>
      <c r="E188" s="225">
        <f t="shared" si="1"/>
        <v>-0.01343484102</v>
      </c>
      <c r="F188" s="338">
        <v>44560.0</v>
      </c>
      <c r="G188" s="227">
        <v>1458.5</v>
      </c>
      <c r="H188" s="227">
        <v>1461.5</v>
      </c>
      <c r="I188" s="228">
        <f t="shared" si="2"/>
        <v>0.005261890842</v>
      </c>
      <c r="J188" s="339">
        <v>44560.0</v>
      </c>
      <c r="K188" s="230">
        <v>2308.0</v>
      </c>
      <c r="L188" s="230">
        <v>2325.6</v>
      </c>
      <c r="M188" s="231">
        <f t="shared" si="3"/>
        <v>0.008127966708</v>
      </c>
      <c r="N188" s="340">
        <v>44560.0</v>
      </c>
      <c r="O188" s="233">
        <v>2215.199</v>
      </c>
      <c r="P188" s="233">
        <v>2177.448</v>
      </c>
      <c r="Q188" s="234">
        <f t="shared" si="4"/>
        <v>-0.01806488097</v>
      </c>
      <c r="R188" s="341">
        <v>44560.0</v>
      </c>
      <c r="S188" s="236">
        <v>111.79</v>
      </c>
      <c r="T188" s="236">
        <v>110.1</v>
      </c>
      <c r="U188" s="237">
        <f t="shared" si="5"/>
        <v>-0.01366181411</v>
      </c>
      <c r="V188" s="342">
        <v>44560.0</v>
      </c>
      <c r="W188" s="239">
        <v>17201.45</v>
      </c>
      <c r="X188" s="239">
        <v>17203.95</v>
      </c>
      <c r="Y188" s="240">
        <f t="shared" si="6"/>
        <v>-0.0005606032439</v>
      </c>
      <c r="Z188" s="199"/>
      <c r="AA188" s="199"/>
      <c r="AB188" s="199"/>
      <c r="AC188" s="199"/>
      <c r="AD188" s="199"/>
      <c r="AE188" s="199"/>
      <c r="AF188" s="199"/>
      <c r="AG188" s="199"/>
      <c r="AH188" s="199"/>
      <c r="AI188" s="199"/>
      <c r="AJ188" s="199"/>
      <c r="AK188" s="199"/>
      <c r="AL188" s="199"/>
      <c r="AM188" s="199"/>
      <c r="AN188" s="199"/>
      <c r="AO188" s="199"/>
      <c r="AP188" s="199"/>
      <c r="AQ188" s="199"/>
      <c r="AR188" s="199"/>
      <c r="AS188" s="199"/>
      <c r="AT188" s="199"/>
      <c r="AU188" s="199"/>
      <c r="AV188" s="199"/>
      <c r="AW188" s="199"/>
      <c r="AX188" s="199"/>
      <c r="AY188" s="199"/>
      <c r="AZ188" s="199"/>
      <c r="BA188" s="199"/>
      <c r="BB188" s="199"/>
      <c r="BC188" s="199"/>
      <c r="BD188" s="199"/>
      <c r="BE188" s="199"/>
      <c r="BF188" s="199"/>
      <c r="BG188" s="199"/>
      <c r="BH188" s="199"/>
    </row>
    <row r="189">
      <c r="A189" s="199"/>
      <c r="B189" s="337">
        <v>44561.0</v>
      </c>
      <c r="C189" s="224">
        <v>110.2</v>
      </c>
      <c r="D189" s="224">
        <v>111.8</v>
      </c>
      <c r="E189" s="225">
        <f t="shared" si="1"/>
        <v>0.01497957331</v>
      </c>
      <c r="F189" s="338">
        <v>44561.0</v>
      </c>
      <c r="G189" s="227">
        <v>1461.5</v>
      </c>
      <c r="H189" s="227">
        <v>1479.4</v>
      </c>
      <c r="I189" s="228">
        <f t="shared" si="2"/>
        <v>0.01224769073</v>
      </c>
      <c r="J189" s="339">
        <v>44561.0</v>
      </c>
      <c r="K189" s="230">
        <v>2340.0</v>
      </c>
      <c r="L189" s="230">
        <v>2360.15</v>
      </c>
      <c r="M189" s="231">
        <f t="shared" si="3"/>
        <v>0.01485638115</v>
      </c>
      <c r="N189" s="340">
        <v>44561.0</v>
      </c>
      <c r="O189" s="233">
        <v>2190.278</v>
      </c>
      <c r="P189" s="233">
        <v>2185.802</v>
      </c>
      <c r="Q189" s="234">
        <f t="shared" si="4"/>
        <v>0.003836601379</v>
      </c>
      <c r="R189" s="341">
        <v>44561.0</v>
      </c>
      <c r="S189" s="236">
        <v>110.5</v>
      </c>
      <c r="T189" s="236">
        <v>111.145</v>
      </c>
      <c r="U189" s="237">
        <f t="shared" si="5"/>
        <v>0.00949137148</v>
      </c>
      <c r="V189" s="342">
        <v>44561.0</v>
      </c>
      <c r="W189" s="239">
        <v>17244.5</v>
      </c>
      <c r="X189" s="239">
        <v>17354.05</v>
      </c>
      <c r="Y189" s="240">
        <f t="shared" si="6"/>
        <v>0.008724740539</v>
      </c>
      <c r="Z189" s="199"/>
      <c r="AA189" s="199"/>
      <c r="AB189" s="199"/>
      <c r="AC189" s="199"/>
      <c r="AD189" s="199"/>
      <c r="AE189" s="199"/>
      <c r="AF189" s="199"/>
      <c r="AG189" s="199"/>
      <c r="AH189" s="199"/>
      <c r="AI189" s="199"/>
      <c r="AJ189" s="199"/>
      <c r="AK189" s="199"/>
      <c r="AL189" s="199"/>
      <c r="AM189" s="199"/>
      <c r="AN189" s="199"/>
      <c r="AO189" s="199"/>
      <c r="AP189" s="199"/>
      <c r="AQ189" s="199"/>
      <c r="AR189" s="199"/>
      <c r="AS189" s="199"/>
      <c r="AT189" s="199"/>
      <c r="AU189" s="199"/>
      <c r="AV189" s="199"/>
      <c r="AW189" s="199"/>
      <c r="AX189" s="199"/>
      <c r="AY189" s="199"/>
      <c r="AZ189" s="199"/>
      <c r="BA189" s="199"/>
      <c r="BB189" s="199"/>
      <c r="BC189" s="199"/>
      <c r="BD189" s="199"/>
      <c r="BE189" s="199"/>
      <c r="BF189" s="199"/>
      <c r="BG189" s="199"/>
      <c r="BH189" s="199"/>
    </row>
    <row r="190">
      <c r="A190" s="199"/>
      <c r="B190" s="223">
        <v>44564.0</v>
      </c>
      <c r="C190" s="224">
        <v>112.0</v>
      </c>
      <c r="D190" s="224">
        <v>112.9</v>
      </c>
      <c r="E190" s="225">
        <f t="shared" si="1"/>
        <v>0.009838998211</v>
      </c>
      <c r="F190" s="226">
        <v>44564.0</v>
      </c>
      <c r="G190" s="227">
        <v>1485.0</v>
      </c>
      <c r="H190" s="227">
        <v>1519.65</v>
      </c>
      <c r="I190" s="228">
        <f t="shared" si="2"/>
        <v>0.0272069758</v>
      </c>
      <c r="J190" s="229">
        <v>44564.0</v>
      </c>
      <c r="K190" s="230">
        <v>2378.0</v>
      </c>
      <c r="L190" s="230">
        <v>2361.3</v>
      </c>
      <c r="M190" s="231">
        <f t="shared" si="3"/>
        <v>0.0004872571659</v>
      </c>
      <c r="N190" s="232">
        <v>44564.0</v>
      </c>
      <c r="O190" s="233">
        <v>2182.894</v>
      </c>
      <c r="P190" s="233">
        <v>2218.753</v>
      </c>
      <c r="Q190" s="234">
        <f t="shared" si="4"/>
        <v>0.01507501594</v>
      </c>
      <c r="R190" s="235">
        <v>44564.0</v>
      </c>
      <c r="S190" s="236">
        <v>111.5</v>
      </c>
      <c r="T190" s="236">
        <v>114.245</v>
      </c>
      <c r="U190" s="237">
        <f t="shared" si="5"/>
        <v>0.02789149309</v>
      </c>
      <c r="V190" s="238">
        <v>44564.0</v>
      </c>
      <c r="W190" s="239">
        <v>17387.15</v>
      </c>
      <c r="X190" s="239">
        <v>17625.7</v>
      </c>
      <c r="Y190" s="240">
        <f t="shared" si="6"/>
        <v>0.01565340655</v>
      </c>
      <c r="Z190" s="199"/>
      <c r="AA190" s="199"/>
      <c r="AB190" s="199"/>
      <c r="AC190" s="199"/>
      <c r="AD190" s="199"/>
      <c r="AE190" s="199"/>
      <c r="AF190" s="199"/>
      <c r="AG190" s="199"/>
      <c r="AH190" s="199"/>
      <c r="AI190" s="199"/>
      <c r="AJ190" s="199"/>
      <c r="AK190" s="199"/>
      <c r="AL190" s="199"/>
      <c r="AM190" s="199"/>
      <c r="AN190" s="199"/>
      <c r="AO190" s="199"/>
      <c r="AP190" s="199"/>
      <c r="AQ190" s="199"/>
      <c r="AR190" s="199"/>
      <c r="AS190" s="199"/>
      <c r="AT190" s="199"/>
      <c r="AU190" s="199"/>
      <c r="AV190" s="199"/>
      <c r="AW190" s="199"/>
      <c r="AX190" s="199"/>
      <c r="AY190" s="199"/>
      <c r="AZ190" s="199"/>
      <c r="BA190" s="199"/>
      <c r="BB190" s="199"/>
      <c r="BC190" s="199"/>
      <c r="BD190" s="199"/>
      <c r="BE190" s="199"/>
      <c r="BF190" s="199"/>
      <c r="BG190" s="199"/>
      <c r="BH190" s="199"/>
    </row>
    <row r="191">
      <c r="A191" s="199"/>
      <c r="B191" s="223">
        <v>44565.0</v>
      </c>
      <c r="C191" s="224">
        <v>113.3</v>
      </c>
      <c r="D191" s="224">
        <v>120.6</v>
      </c>
      <c r="E191" s="225">
        <f t="shared" si="1"/>
        <v>0.06820194863</v>
      </c>
      <c r="F191" s="226">
        <v>44565.0</v>
      </c>
      <c r="G191" s="227">
        <v>1520.0</v>
      </c>
      <c r="H191" s="227">
        <v>1528.55</v>
      </c>
      <c r="I191" s="228">
        <f t="shared" si="2"/>
        <v>0.00585661172</v>
      </c>
      <c r="J191" s="229">
        <v>44565.0</v>
      </c>
      <c r="K191" s="230">
        <v>2368.95</v>
      </c>
      <c r="L191" s="230">
        <v>2401.25</v>
      </c>
      <c r="M191" s="231">
        <f t="shared" si="3"/>
        <v>0.01691864651</v>
      </c>
      <c r="N191" s="232">
        <v>44565.0</v>
      </c>
      <c r="O191" s="233">
        <v>2229.875</v>
      </c>
      <c r="P191" s="233">
        <v>2268.825</v>
      </c>
      <c r="Q191" s="234">
        <f t="shared" si="4"/>
        <v>0.02256763146</v>
      </c>
      <c r="R191" s="235">
        <v>44565.0</v>
      </c>
      <c r="S191" s="236">
        <v>115.3</v>
      </c>
      <c r="T191" s="236">
        <v>114.88</v>
      </c>
      <c r="U191" s="237">
        <f t="shared" si="5"/>
        <v>0.005558230119</v>
      </c>
      <c r="V191" s="238">
        <v>44565.0</v>
      </c>
      <c r="W191" s="239">
        <v>17681.4</v>
      </c>
      <c r="X191" s="239">
        <v>17805.25</v>
      </c>
      <c r="Y191" s="240">
        <f t="shared" si="6"/>
        <v>0.01018682946</v>
      </c>
      <c r="Z191" s="199"/>
      <c r="AA191" s="199"/>
      <c r="AB191" s="199"/>
      <c r="AC191" s="199"/>
      <c r="AD191" s="199"/>
      <c r="AE191" s="199"/>
      <c r="AF191" s="199"/>
      <c r="AG191" s="199"/>
      <c r="AH191" s="199"/>
      <c r="AI191" s="199"/>
      <c r="AJ191" s="199"/>
      <c r="AK191" s="199"/>
      <c r="AL191" s="199"/>
      <c r="AM191" s="199"/>
      <c r="AN191" s="199"/>
      <c r="AO191" s="199"/>
      <c r="AP191" s="199"/>
      <c r="AQ191" s="199"/>
      <c r="AR191" s="199"/>
      <c r="AS191" s="199"/>
      <c r="AT191" s="199"/>
      <c r="AU191" s="199"/>
      <c r="AV191" s="199"/>
      <c r="AW191" s="199"/>
      <c r="AX191" s="199"/>
      <c r="AY191" s="199"/>
      <c r="AZ191" s="199"/>
      <c r="BA191" s="199"/>
      <c r="BB191" s="199"/>
      <c r="BC191" s="199"/>
      <c r="BD191" s="199"/>
      <c r="BE191" s="199"/>
      <c r="BF191" s="199"/>
      <c r="BG191" s="199"/>
      <c r="BH191" s="199"/>
    </row>
    <row r="192">
      <c r="A192" s="199"/>
      <c r="B192" s="223">
        <v>44566.0</v>
      </c>
      <c r="C192" s="224">
        <v>121.55</v>
      </c>
      <c r="D192" s="224">
        <v>120.85</v>
      </c>
      <c r="E192" s="225">
        <f t="shared" si="1"/>
        <v>0.002072968491</v>
      </c>
      <c r="F192" s="226">
        <v>44566.0</v>
      </c>
      <c r="G192" s="227">
        <v>1536.8</v>
      </c>
      <c r="H192" s="227">
        <v>1564.85</v>
      </c>
      <c r="I192" s="228">
        <f t="shared" si="2"/>
        <v>0.02374799647</v>
      </c>
      <c r="J192" s="229">
        <v>44566.0</v>
      </c>
      <c r="K192" s="230">
        <v>2403.8</v>
      </c>
      <c r="L192" s="230">
        <v>2415.8</v>
      </c>
      <c r="M192" s="231">
        <f t="shared" si="3"/>
        <v>0.006059344092</v>
      </c>
      <c r="N192" s="232">
        <v>44566.0</v>
      </c>
      <c r="O192" s="233">
        <v>2272.425</v>
      </c>
      <c r="P192" s="233">
        <v>2279.44</v>
      </c>
      <c r="Q192" s="234">
        <f t="shared" si="4"/>
        <v>0.004678633213</v>
      </c>
      <c r="R192" s="235">
        <v>44566.0</v>
      </c>
      <c r="S192" s="236">
        <v>114.7</v>
      </c>
      <c r="T192" s="236">
        <v>117.76</v>
      </c>
      <c r="U192" s="237">
        <f t="shared" si="5"/>
        <v>0.02506963788</v>
      </c>
      <c r="V192" s="238">
        <v>44566.0</v>
      </c>
      <c r="W192" s="239">
        <v>17820.1</v>
      </c>
      <c r="X192" s="239">
        <v>17925.25</v>
      </c>
      <c r="Y192" s="240">
        <f t="shared" si="6"/>
        <v>0.006739585235</v>
      </c>
      <c r="Z192" s="199"/>
      <c r="AA192" s="199"/>
      <c r="AB192" s="199"/>
      <c r="AC192" s="199"/>
      <c r="AD192" s="199"/>
      <c r="AE192" s="199"/>
      <c r="AF192" s="199"/>
      <c r="AG192" s="199"/>
      <c r="AH192" s="199"/>
      <c r="AI192" s="199"/>
      <c r="AJ192" s="199"/>
      <c r="AK192" s="199"/>
      <c r="AL192" s="199"/>
      <c r="AM192" s="199"/>
      <c r="AN192" s="199"/>
      <c r="AO192" s="199"/>
      <c r="AP192" s="199"/>
      <c r="AQ192" s="199"/>
      <c r="AR192" s="199"/>
      <c r="AS192" s="199"/>
      <c r="AT192" s="199"/>
      <c r="AU192" s="199"/>
      <c r="AV192" s="199"/>
      <c r="AW192" s="199"/>
      <c r="AX192" s="199"/>
      <c r="AY192" s="199"/>
      <c r="AZ192" s="199"/>
      <c r="BA192" s="199"/>
      <c r="BB192" s="199"/>
      <c r="BC192" s="199"/>
      <c r="BD192" s="199"/>
      <c r="BE192" s="199"/>
      <c r="BF192" s="199"/>
      <c r="BG192" s="199"/>
      <c r="BH192" s="199"/>
    </row>
    <row r="193">
      <c r="A193" s="199"/>
      <c r="B193" s="223">
        <v>44567.0</v>
      </c>
      <c r="C193" s="224">
        <v>120.85</v>
      </c>
      <c r="D193" s="224">
        <v>123.0</v>
      </c>
      <c r="E193" s="225">
        <f t="shared" si="1"/>
        <v>0.01779064957</v>
      </c>
      <c r="F193" s="226">
        <v>44567.0</v>
      </c>
      <c r="G193" s="227">
        <v>1543.0</v>
      </c>
      <c r="H193" s="227">
        <v>1539.75</v>
      </c>
      <c r="I193" s="228">
        <f t="shared" si="2"/>
        <v>-0.01603987603</v>
      </c>
      <c r="J193" s="229">
        <v>44567.0</v>
      </c>
      <c r="K193" s="230">
        <v>2398.0</v>
      </c>
      <c r="L193" s="230">
        <v>2391.4</v>
      </c>
      <c r="M193" s="231">
        <f t="shared" si="3"/>
        <v>-0.01010017386</v>
      </c>
      <c r="N193" s="232">
        <v>44567.0</v>
      </c>
      <c r="O193" s="233">
        <v>2262.457</v>
      </c>
      <c r="P193" s="233">
        <v>2230.429</v>
      </c>
      <c r="Q193" s="234">
        <f t="shared" si="4"/>
        <v>-0.02150133366</v>
      </c>
      <c r="R193" s="235">
        <v>44567.0</v>
      </c>
      <c r="S193" s="236">
        <v>117.2</v>
      </c>
      <c r="T193" s="236">
        <v>116.325</v>
      </c>
      <c r="U193" s="237">
        <f t="shared" si="5"/>
        <v>-0.01218580163</v>
      </c>
      <c r="V193" s="238">
        <v>44567.0</v>
      </c>
      <c r="W193" s="239">
        <v>17768.5</v>
      </c>
      <c r="X193" s="239">
        <v>17745.9</v>
      </c>
      <c r="Y193" s="240">
        <f t="shared" si="6"/>
        <v>-0.01000543925</v>
      </c>
      <c r="Z193" s="199"/>
      <c r="AA193" s="199"/>
      <c r="AB193" s="199"/>
      <c r="AC193" s="199"/>
      <c r="AD193" s="199"/>
      <c r="AE193" s="199"/>
      <c r="AF193" s="199"/>
      <c r="AG193" s="199"/>
      <c r="AH193" s="199"/>
      <c r="AI193" s="199"/>
      <c r="AJ193" s="199"/>
      <c r="AK193" s="199"/>
      <c r="AL193" s="199"/>
      <c r="AM193" s="199"/>
      <c r="AN193" s="199"/>
      <c r="AO193" s="199"/>
      <c r="AP193" s="199"/>
      <c r="AQ193" s="199"/>
      <c r="AR193" s="199"/>
      <c r="AS193" s="199"/>
      <c r="AT193" s="199"/>
      <c r="AU193" s="199"/>
      <c r="AV193" s="199"/>
      <c r="AW193" s="199"/>
      <c r="AX193" s="199"/>
      <c r="AY193" s="199"/>
      <c r="AZ193" s="199"/>
      <c r="BA193" s="199"/>
      <c r="BB193" s="199"/>
      <c r="BC193" s="199"/>
      <c r="BD193" s="199"/>
      <c r="BE193" s="199"/>
      <c r="BF193" s="199"/>
      <c r="BG193" s="199"/>
      <c r="BH193" s="199"/>
    </row>
    <row r="194">
      <c r="A194" s="199"/>
      <c r="B194" s="223">
        <v>44568.0</v>
      </c>
      <c r="C194" s="224">
        <v>123.9</v>
      </c>
      <c r="D194" s="224">
        <v>122.25</v>
      </c>
      <c r="E194" s="225">
        <f t="shared" si="1"/>
        <v>-0.006097560976</v>
      </c>
      <c r="F194" s="226">
        <v>44568.0</v>
      </c>
      <c r="G194" s="227">
        <v>1544.0</v>
      </c>
      <c r="H194" s="227">
        <v>1550.55</v>
      </c>
      <c r="I194" s="228">
        <f t="shared" si="2"/>
        <v>0.00701412567</v>
      </c>
      <c r="J194" s="229">
        <v>44568.0</v>
      </c>
      <c r="K194" s="230">
        <v>2388.0</v>
      </c>
      <c r="L194" s="230">
        <v>2416.15</v>
      </c>
      <c r="M194" s="231">
        <f t="shared" si="3"/>
        <v>0.01034958602</v>
      </c>
      <c r="N194" s="232">
        <v>44568.0</v>
      </c>
      <c r="O194" s="233">
        <v>2243.766</v>
      </c>
      <c r="P194" s="233">
        <v>2248.427</v>
      </c>
      <c r="Q194" s="234">
        <f t="shared" si="4"/>
        <v>0.008069299673</v>
      </c>
      <c r="R194" s="235">
        <v>44568.0</v>
      </c>
      <c r="S194" s="236">
        <v>116.52</v>
      </c>
      <c r="T194" s="236">
        <v>116.035</v>
      </c>
      <c r="U194" s="237">
        <f t="shared" si="5"/>
        <v>-0.002493015259</v>
      </c>
      <c r="V194" s="238">
        <v>44568.0</v>
      </c>
      <c r="W194" s="239">
        <v>17797.6</v>
      </c>
      <c r="X194" s="239">
        <v>17812.7</v>
      </c>
      <c r="Y194" s="240">
        <f t="shared" si="6"/>
        <v>0.00376424977</v>
      </c>
      <c r="Z194" s="199"/>
      <c r="AA194" s="199"/>
      <c r="AB194" s="199"/>
      <c r="AC194" s="199"/>
      <c r="AD194" s="199"/>
      <c r="AE194" s="199"/>
      <c r="AF194" s="199"/>
      <c r="AG194" s="199"/>
      <c r="AH194" s="199"/>
      <c r="AI194" s="199"/>
      <c r="AJ194" s="199"/>
      <c r="AK194" s="199"/>
      <c r="AL194" s="199"/>
      <c r="AM194" s="199"/>
      <c r="AN194" s="199"/>
      <c r="AO194" s="199"/>
      <c r="AP194" s="199"/>
      <c r="AQ194" s="199"/>
      <c r="AR194" s="199"/>
      <c r="AS194" s="199"/>
      <c r="AT194" s="199"/>
      <c r="AU194" s="199"/>
      <c r="AV194" s="199"/>
      <c r="AW194" s="199"/>
      <c r="AX194" s="199"/>
      <c r="AY194" s="199"/>
      <c r="AZ194" s="199"/>
      <c r="BA194" s="199"/>
      <c r="BB194" s="199"/>
      <c r="BC194" s="199"/>
      <c r="BD194" s="199"/>
      <c r="BE194" s="199"/>
      <c r="BF194" s="199"/>
      <c r="BG194" s="199"/>
      <c r="BH194" s="199"/>
    </row>
    <row r="195">
      <c r="A195" s="199"/>
      <c r="B195" s="223">
        <v>44571.0</v>
      </c>
      <c r="C195" s="224">
        <v>123.2</v>
      </c>
      <c r="D195" s="224">
        <v>122.65</v>
      </c>
      <c r="E195" s="225">
        <f t="shared" si="1"/>
        <v>0.00327198364</v>
      </c>
      <c r="F195" s="226">
        <v>44571.0</v>
      </c>
      <c r="G195" s="227">
        <v>1558.0</v>
      </c>
      <c r="H195" s="227">
        <v>1559.15</v>
      </c>
      <c r="I195" s="228">
        <f t="shared" si="2"/>
        <v>0.005546419013</v>
      </c>
      <c r="J195" s="229">
        <v>44571.0</v>
      </c>
      <c r="K195" s="230">
        <v>2425.0</v>
      </c>
      <c r="L195" s="230">
        <v>2407.05</v>
      </c>
      <c r="M195" s="231">
        <f t="shared" si="3"/>
        <v>-0.003766322455</v>
      </c>
      <c r="N195" s="232">
        <v>44571.0</v>
      </c>
      <c r="O195" s="233">
        <v>2263.195</v>
      </c>
      <c r="P195" s="233">
        <v>2250.273</v>
      </c>
      <c r="Q195" s="234">
        <f t="shared" si="4"/>
        <v>0.0008210184275</v>
      </c>
      <c r="R195" s="235">
        <v>44571.0</v>
      </c>
      <c r="S195" s="236">
        <v>116.5</v>
      </c>
      <c r="T195" s="236">
        <v>116.905</v>
      </c>
      <c r="U195" s="237">
        <f t="shared" si="5"/>
        <v>0.007497737752</v>
      </c>
      <c r="V195" s="238">
        <v>44571.0</v>
      </c>
      <c r="W195" s="239">
        <v>17913.3</v>
      </c>
      <c r="X195" s="239">
        <v>18003.3</v>
      </c>
      <c r="Y195" s="240">
        <f t="shared" si="6"/>
        <v>0.01070023073</v>
      </c>
      <c r="Z195" s="199"/>
      <c r="AA195" s="199"/>
      <c r="AB195" s="199"/>
      <c r="AC195" s="199"/>
      <c r="AD195" s="199"/>
      <c r="AE195" s="199"/>
      <c r="AF195" s="199"/>
      <c r="AG195" s="199"/>
      <c r="AH195" s="199"/>
      <c r="AI195" s="199"/>
      <c r="AJ195" s="199"/>
      <c r="AK195" s="199"/>
      <c r="AL195" s="199"/>
      <c r="AM195" s="199"/>
      <c r="AN195" s="199"/>
      <c r="AO195" s="199"/>
      <c r="AP195" s="199"/>
      <c r="AQ195" s="199"/>
      <c r="AR195" s="199"/>
      <c r="AS195" s="199"/>
      <c r="AT195" s="199"/>
      <c r="AU195" s="199"/>
      <c r="AV195" s="199"/>
      <c r="AW195" s="199"/>
      <c r="AX195" s="199"/>
      <c r="AY195" s="199"/>
      <c r="AZ195" s="199"/>
      <c r="BA195" s="199"/>
      <c r="BB195" s="199"/>
      <c r="BC195" s="199"/>
      <c r="BD195" s="199"/>
      <c r="BE195" s="199"/>
      <c r="BF195" s="199"/>
      <c r="BG195" s="199"/>
      <c r="BH195" s="199"/>
    </row>
    <row r="196">
      <c r="A196" s="199"/>
      <c r="B196" s="223">
        <v>44572.0</v>
      </c>
      <c r="C196" s="224">
        <v>123.0</v>
      </c>
      <c r="D196" s="224">
        <v>119.15</v>
      </c>
      <c r="E196" s="225">
        <f t="shared" si="1"/>
        <v>-0.02853648594</v>
      </c>
      <c r="F196" s="226">
        <v>44572.0</v>
      </c>
      <c r="G196" s="227">
        <v>1561.55</v>
      </c>
      <c r="H196" s="227">
        <v>1565.9</v>
      </c>
      <c r="I196" s="228">
        <f t="shared" si="2"/>
        <v>0.004329281981</v>
      </c>
      <c r="J196" s="229">
        <v>44572.0</v>
      </c>
      <c r="K196" s="230">
        <v>2417.15</v>
      </c>
      <c r="L196" s="230">
        <v>2403.65</v>
      </c>
      <c r="M196" s="231">
        <f t="shared" si="3"/>
        <v>-0.001412517397</v>
      </c>
      <c r="N196" s="232">
        <v>44572.0</v>
      </c>
      <c r="O196" s="233">
        <v>2248.427</v>
      </c>
      <c r="P196" s="233">
        <v>2266.472</v>
      </c>
      <c r="Q196" s="234">
        <f t="shared" si="4"/>
        <v>0.007198682115</v>
      </c>
      <c r="R196" s="235">
        <v>44572.0</v>
      </c>
      <c r="S196" s="236">
        <v>115.865</v>
      </c>
      <c r="T196" s="236">
        <v>113.025</v>
      </c>
      <c r="U196" s="237">
        <f t="shared" si="5"/>
        <v>-0.03318934177</v>
      </c>
      <c r="V196" s="238">
        <v>44572.0</v>
      </c>
      <c r="W196" s="239">
        <v>17997.75</v>
      </c>
      <c r="X196" s="239">
        <v>18055.75</v>
      </c>
      <c r="Y196" s="240">
        <f t="shared" si="6"/>
        <v>0.002913354774</v>
      </c>
      <c r="Z196" s="199"/>
      <c r="AA196" s="199"/>
      <c r="AB196" s="199"/>
      <c r="AC196" s="199"/>
      <c r="AD196" s="199"/>
      <c r="AE196" s="199"/>
      <c r="AF196" s="199"/>
      <c r="AG196" s="199"/>
      <c r="AH196" s="199"/>
      <c r="AI196" s="199"/>
      <c r="AJ196" s="199"/>
      <c r="AK196" s="199"/>
      <c r="AL196" s="199"/>
      <c r="AM196" s="199"/>
      <c r="AN196" s="199"/>
      <c r="AO196" s="199"/>
      <c r="AP196" s="199"/>
      <c r="AQ196" s="199"/>
      <c r="AR196" s="199"/>
      <c r="AS196" s="199"/>
      <c r="AT196" s="199"/>
      <c r="AU196" s="199"/>
      <c r="AV196" s="199"/>
      <c r="AW196" s="199"/>
      <c r="AX196" s="199"/>
      <c r="AY196" s="199"/>
      <c r="AZ196" s="199"/>
      <c r="BA196" s="199"/>
      <c r="BB196" s="199"/>
      <c r="BC196" s="199"/>
      <c r="BD196" s="199"/>
      <c r="BE196" s="199"/>
      <c r="BF196" s="199"/>
      <c r="BG196" s="199"/>
      <c r="BH196" s="199"/>
    </row>
    <row r="197">
      <c r="A197" s="199"/>
      <c r="B197" s="223">
        <v>44573.0</v>
      </c>
      <c r="C197" s="224">
        <v>120.1</v>
      </c>
      <c r="D197" s="224">
        <v>120.45</v>
      </c>
      <c r="E197" s="225">
        <f t="shared" si="1"/>
        <v>0.01091061687</v>
      </c>
      <c r="F197" s="226">
        <v>44573.0</v>
      </c>
      <c r="G197" s="227">
        <v>1568.0</v>
      </c>
      <c r="H197" s="227">
        <v>1556.65</v>
      </c>
      <c r="I197" s="228">
        <f t="shared" si="2"/>
        <v>-0.00590714605</v>
      </c>
      <c r="J197" s="229">
        <v>44573.0</v>
      </c>
      <c r="K197" s="230">
        <v>2407.2</v>
      </c>
      <c r="L197" s="230">
        <v>2413.15</v>
      </c>
      <c r="M197" s="231">
        <f t="shared" si="3"/>
        <v>0.00395232251</v>
      </c>
      <c r="N197" s="232">
        <v>44573.0</v>
      </c>
      <c r="O197" s="233">
        <v>2281.009</v>
      </c>
      <c r="P197" s="233">
        <v>2326.974</v>
      </c>
      <c r="Q197" s="234">
        <f t="shared" si="4"/>
        <v>0.0266943514</v>
      </c>
      <c r="R197" s="235">
        <v>44573.0</v>
      </c>
      <c r="S197" s="236">
        <v>113.985</v>
      </c>
      <c r="T197" s="236">
        <v>114.72</v>
      </c>
      <c r="U197" s="237">
        <f t="shared" si="5"/>
        <v>0.01499668215</v>
      </c>
      <c r="V197" s="238">
        <v>44573.0</v>
      </c>
      <c r="W197" s="239">
        <v>18170.4</v>
      </c>
      <c r="X197" s="239">
        <v>18212.35</v>
      </c>
      <c r="Y197" s="240">
        <f t="shared" si="6"/>
        <v>0.008673137366</v>
      </c>
      <c r="Z197" s="199"/>
      <c r="AA197" s="199"/>
      <c r="AB197" s="199"/>
      <c r="AC197" s="199"/>
      <c r="AD197" s="199"/>
      <c r="AE197" s="199"/>
      <c r="AF197" s="199"/>
      <c r="AG197" s="199"/>
      <c r="AH197" s="199"/>
      <c r="AI197" s="199"/>
      <c r="AJ197" s="199"/>
      <c r="AK197" s="199"/>
      <c r="AL197" s="199"/>
      <c r="AM197" s="199"/>
      <c r="AN197" s="199"/>
      <c r="AO197" s="199"/>
      <c r="AP197" s="199"/>
      <c r="AQ197" s="199"/>
      <c r="AR197" s="199"/>
      <c r="AS197" s="199"/>
      <c r="AT197" s="199"/>
      <c r="AU197" s="199"/>
      <c r="AV197" s="199"/>
      <c r="AW197" s="199"/>
      <c r="AX197" s="199"/>
      <c r="AY197" s="199"/>
      <c r="AZ197" s="199"/>
      <c r="BA197" s="199"/>
      <c r="BB197" s="199"/>
      <c r="BC197" s="199"/>
      <c r="BD197" s="199"/>
      <c r="BE197" s="199"/>
      <c r="BF197" s="199"/>
      <c r="BG197" s="199"/>
      <c r="BH197" s="199"/>
    </row>
    <row r="198">
      <c r="A198" s="199"/>
      <c r="B198" s="223">
        <v>44574.0</v>
      </c>
      <c r="C198" s="224">
        <v>121.4</v>
      </c>
      <c r="D198" s="224">
        <v>121.2</v>
      </c>
      <c r="E198" s="225">
        <f t="shared" si="1"/>
        <v>0.006226650062</v>
      </c>
      <c r="F198" s="226">
        <v>44574.0</v>
      </c>
      <c r="G198" s="227">
        <v>1555.0</v>
      </c>
      <c r="H198" s="227">
        <v>1528.0</v>
      </c>
      <c r="I198" s="228">
        <f t="shared" si="2"/>
        <v>-0.01840490798</v>
      </c>
      <c r="J198" s="229">
        <v>44574.0</v>
      </c>
      <c r="K198" s="230">
        <v>2418.0</v>
      </c>
      <c r="L198" s="230">
        <v>2414.2</v>
      </c>
      <c r="M198" s="231">
        <f t="shared" si="3"/>
        <v>0.0004351159273</v>
      </c>
      <c r="N198" s="232">
        <v>44574.0</v>
      </c>
      <c r="O198" s="233">
        <v>2327.113</v>
      </c>
      <c r="P198" s="233">
        <v>2340.081</v>
      </c>
      <c r="Q198" s="234">
        <f t="shared" si="4"/>
        <v>0.005632637064</v>
      </c>
      <c r="R198" s="235">
        <v>44574.0</v>
      </c>
      <c r="S198" s="236">
        <v>115.4</v>
      </c>
      <c r="T198" s="236">
        <v>122.115</v>
      </c>
      <c r="U198" s="237">
        <f t="shared" si="5"/>
        <v>0.06446129707</v>
      </c>
      <c r="V198" s="238">
        <v>44574.0</v>
      </c>
      <c r="W198" s="239">
        <v>18257.0</v>
      </c>
      <c r="X198" s="239">
        <v>18257.8</v>
      </c>
      <c r="Y198" s="240">
        <f t="shared" si="6"/>
        <v>0.002495559332</v>
      </c>
      <c r="Z198" s="199"/>
      <c r="AA198" s="199"/>
      <c r="AB198" s="199"/>
      <c r="AC198" s="199"/>
      <c r="AD198" s="199"/>
      <c r="AE198" s="199"/>
      <c r="AF198" s="199"/>
      <c r="AG198" s="199"/>
      <c r="AH198" s="199"/>
      <c r="AI198" s="199"/>
      <c r="AJ198" s="199"/>
      <c r="AK198" s="199"/>
      <c r="AL198" s="199"/>
      <c r="AM198" s="199"/>
      <c r="AN198" s="199"/>
      <c r="AO198" s="199"/>
      <c r="AP198" s="199"/>
      <c r="AQ198" s="199"/>
      <c r="AR198" s="199"/>
      <c r="AS198" s="199"/>
      <c r="AT198" s="199"/>
      <c r="AU198" s="199"/>
      <c r="AV198" s="199"/>
      <c r="AW198" s="199"/>
      <c r="AX198" s="199"/>
      <c r="AY198" s="199"/>
      <c r="AZ198" s="199"/>
      <c r="BA198" s="199"/>
      <c r="BB198" s="199"/>
      <c r="BC198" s="199"/>
      <c r="BD198" s="199"/>
      <c r="BE198" s="199"/>
      <c r="BF198" s="199"/>
      <c r="BG198" s="199"/>
      <c r="BH198" s="199"/>
    </row>
    <row r="199">
      <c r="A199" s="199"/>
      <c r="B199" s="223">
        <v>44575.0</v>
      </c>
      <c r="C199" s="224">
        <v>124.7</v>
      </c>
      <c r="D199" s="224">
        <v>120.55</v>
      </c>
      <c r="E199" s="225">
        <f t="shared" si="1"/>
        <v>-0.005363036304</v>
      </c>
      <c r="F199" s="226">
        <v>44575.0</v>
      </c>
      <c r="G199" s="227">
        <v>1530.0</v>
      </c>
      <c r="H199" s="227">
        <v>1545.15</v>
      </c>
      <c r="I199" s="228">
        <f t="shared" si="2"/>
        <v>0.01122382199</v>
      </c>
      <c r="J199" s="229">
        <v>44575.0</v>
      </c>
      <c r="K199" s="230">
        <v>2420.0</v>
      </c>
      <c r="L199" s="230">
        <v>2363.7</v>
      </c>
      <c r="M199" s="231">
        <f t="shared" si="3"/>
        <v>-0.02091790241</v>
      </c>
      <c r="N199" s="232">
        <v>44575.0</v>
      </c>
      <c r="O199" s="233">
        <v>2339.804</v>
      </c>
      <c r="P199" s="233">
        <v>2343.496</v>
      </c>
      <c r="Q199" s="234">
        <f t="shared" si="4"/>
        <v>0.001459351193</v>
      </c>
      <c r="R199" s="235">
        <v>44575.0</v>
      </c>
      <c r="S199" s="236">
        <v>121.3</v>
      </c>
      <c r="T199" s="236">
        <v>121.36</v>
      </c>
      <c r="U199" s="237">
        <f t="shared" si="5"/>
        <v>-0.006182696638</v>
      </c>
      <c r="V199" s="238">
        <v>44575.0</v>
      </c>
      <c r="W199" s="239">
        <v>18185.0</v>
      </c>
      <c r="X199" s="239">
        <v>18255.75</v>
      </c>
      <c r="Y199" s="240">
        <f t="shared" si="6"/>
        <v>-0.0001122807786</v>
      </c>
      <c r="Z199" s="199"/>
      <c r="AA199" s="199"/>
      <c r="AB199" s="199"/>
      <c r="AC199" s="199"/>
      <c r="AD199" s="199"/>
      <c r="AE199" s="199"/>
      <c r="AF199" s="199"/>
      <c r="AG199" s="199"/>
      <c r="AH199" s="199"/>
      <c r="AI199" s="199"/>
      <c r="AJ199" s="199"/>
      <c r="AK199" s="199"/>
      <c r="AL199" s="199"/>
      <c r="AM199" s="199"/>
      <c r="AN199" s="199"/>
      <c r="AO199" s="199"/>
      <c r="AP199" s="199"/>
      <c r="AQ199" s="199"/>
      <c r="AR199" s="199"/>
      <c r="AS199" s="199"/>
      <c r="AT199" s="199"/>
      <c r="AU199" s="199"/>
      <c r="AV199" s="199"/>
      <c r="AW199" s="199"/>
      <c r="AX199" s="199"/>
      <c r="AY199" s="199"/>
      <c r="AZ199" s="199"/>
      <c r="BA199" s="199"/>
      <c r="BB199" s="199"/>
      <c r="BC199" s="199"/>
      <c r="BD199" s="199"/>
      <c r="BE199" s="199"/>
      <c r="BF199" s="199"/>
      <c r="BG199" s="199"/>
      <c r="BH199" s="199"/>
    </row>
    <row r="200">
      <c r="A200" s="199"/>
      <c r="B200" s="223">
        <v>44578.0</v>
      </c>
      <c r="C200" s="224">
        <v>121.5</v>
      </c>
      <c r="D200" s="224">
        <v>123.1</v>
      </c>
      <c r="E200" s="225">
        <f t="shared" si="1"/>
        <v>0.02115304853</v>
      </c>
      <c r="F200" s="226">
        <v>44578.0</v>
      </c>
      <c r="G200" s="227">
        <v>1530.0</v>
      </c>
      <c r="H200" s="227">
        <v>1521.5</v>
      </c>
      <c r="I200" s="228">
        <f t="shared" si="2"/>
        <v>-0.01530595735</v>
      </c>
      <c r="J200" s="229">
        <v>44578.0</v>
      </c>
      <c r="K200" s="230">
        <v>2364.0</v>
      </c>
      <c r="L200" s="230">
        <v>2389.55</v>
      </c>
      <c r="M200" s="231">
        <f t="shared" si="3"/>
        <v>0.01093624402</v>
      </c>
      <c r="N200" s="232">
        <v>44578.0</v>
      </c>
      <c r="O200" s="233">
        <v>2342.573</v>
      </c>
      <c r="P200" s="233">
        <v>2355.726</v>
      </c>
      <c r="Q200" s="234">
        <f t="shared" si="4"/>
        <v>0.005218698901</v>
      </c>
      <c r="R200" s="235">
        <v>44578.0</v>
      </c>
      <c r="S200" s="236">
        <v>121.5</v>
      </c>
      <c r="T200" s="236">
        <v>122.975</v>
      </c>
      <c r="U200" s="237">
        <f t="shared" si="5"/>
        <v>0.01330751483</v>
      </c>
      <c r="V200" s="238">
        <v>44578.0</v>
      </c>
      <c r="W200" s="239">
        <v>18235.65</v>
      </c>
      <c r="X200" s="239">
        <v>18308.1</v>
      </c>
      <c r="Y200" s="240">
        <f t="shared" si="6"/>
        <v>0.002867589664</v>
      </c>
      <c r="Z200" s="199"/>
      <c r="AA200" s="199"/>
      <c r="AB200" s="199"/>
      <c r="AC200" s="199"/>
      <c r="AD200" s="199"/>
      <c r="AE200" s="199"/>
      <c r="AF200" s="199"/>
      <c r="AG200" s="199"/>
      <c r="AH200" s="199"/>
      <c r="AI200" s="199"/>
      <c r="AJ200" s="199"/>
      <c r="AK200" s="199"/>
      <c r="AL200" s="199"/>
      <c r="AM200" s="199"/>
      <c r="AN200" s="199"/>
      <c r="AO200" s="199"/>
      <c r="AP200" s="199"/>
      <c r="AQ200" s="199"/>
      <c r="AR200" s="199"/>
      <c r="AS200" s="199"/>
      <c r="AT200" s="199"/>
      <c r="AU200" s="199"/>
      <c r="AV200" s="199"/>
      <c r="AW200" s="199"/>
      <c r="AX200" s="199"/>
      <c r="AY200" s="199"/>
      <c r="AZ200" s="199"/>
      <c r="BA200" s="199"/>
      <c r="BB200" s="199"/>
      <c r="BC200" s="199"/>
      <c r="BD200" s="199"/>
      <c r="BE200" s="199"/>
      <c r="BF200" s="199"/>
      <c r="BG200" s="199"/>
      <c r="BH200" s="199"/>
    </row>
    <row r="201">
      <c r="A201" s="199"/>
      <c r="B201" s="223">
        <v>44579.0</v>
      </c>
      <c r="C201" s="224">
        <v>121.35</v>
      </c>
      <c r="D201" s="224">
        <v>118.9</v>
      </c>
      <c r="E201" s="225">
        <f t="shared" si="1"/>
        <v>-0.03411860276</v>
      </c>
      <c r="F201" s="226">
        <v>44579.0</v>
      </c>
      <c r="G201" s="227">
        <v>1533.0</v>
      </c>
      <c r="H201" s="227">
        <v>1529.25</v>
      </c>
      <c r="I201" s="228">
        <f t="shared" si="2"/>
        <v>0.005093657575</v>
      </c>
      <c r="J201" s="229">
        <v>44579.0</v>
      </c>
      <c r="K201" s="230">
        <v>2408.7</v>
      </c>
      <c r="L201" s="230">
        <v>2369.5</v>
      </c>
      <c r="M201" s="231">
        <f t="shared" si="3"/>
        <v>-0.008390701178</v>
      </c>
      <c r="N201" s="232">
        <v>44579.0</v>
      </c>
      <c r="O201" s="233">
        <v>2358.033</v>
      </c>
      <c r="P201" s="233">
        <v>2327.621</v>
      </c>
      <c r="Q201" s="234">
        <f t="shared" si="4"/>
        <v>-0.01193050465</v>
      </c>
      <c r="R201" s="235">
        <v>44579.0</v>
      </c>
      <c r="S201" s="236">
        <v>123.0</v>
      </c>
      <c r="T201" s="236">
        <v>119.485</v>
      </c>
      <c r="U201" s="237">
        <f t="shared" si="5"/>
        <v>-0.02837975198</v>
      </c>
      <c r="V201" s="238">
        <v>44579.0</v>
      </c>
      <c r="W201" s="239">
        <v>18337.2</v>
      </c>
      <c r="X201" s="239">
        <v>18113.05</v>
      </c>
      <c r="Y201" s="240">
        <f t="shared" si="6"/>
        <v>-0.01065375435</v>
      </c>
      <c r="Z201" s="199"/>
      <c r="AA201" s="199"/>
      <c r="AB201" s="199"/>
      <c r="AC201" s="199"/>
      <c r="AD201" s="199"/>
      <c r="AE201" s="199"/>
      <c r="AF201" s="199"/>
      <c r="AG201" s="199"/>
      <c r="AH201" s="199"/>
      <c r="AI201" s="199"/>
      <c r="AJ201" s="199"/>
      <c r="AK201" s="199"/>
      <c r="AL201" s="199"/>
      <c r="AM201" s="199"/>
      <c r="AN201" s="199"/>
      <c r="AO201" s="199"/>
      <c r="AP201" s="199"/>
      <c r="AQ201" s="199"/>
      <c r="AR201" s="199"/>
      <c r="AS201" s="199"/>
      <c r="AT201" s="199"/>
      <c r="AU201" s="199"/>
      <c r="AV201" s="199"/>
      <c r="AW201" s="199"/>
      <c r="AX201" s="199"/>
      <c r="AY201" s="199"/>
      <c r="AZ201" s="199"/>
      <c r="BA201" s="199"/>
      <c r="BB201" s="199"/>
      <c r="BC201" s="199"/>
      <c r="BD201" s="199"/>
      <c r="BE201" s="199"/>
      <c r="BF201" s="199"/>
      <c r="BG201" s="199"/>
      <c r="BH201" s="199"/>
    </row>
    <row r="202">
      <c r="A202" s="199"/>
      <c r="B202" s="223">
        <v>44580.0</v>
      </c>
      <c r="C202" s="224">
        <v>118.85</v>
      </c>
      <c r="D202" s="224">
        <v>119.45</v>
      </c>
      <c r="E202" s="225">
        <f t="shared" si="1"/>
        <v>0.004625735913</v>
      </c>
      <c r="F202" s="226">
        <v>44580.0</v>
      </c>
      <c r="G202" s="227">
        <v>1534.0</v>
      </c>
      <c r="H202" s="227">
        <v>1518.45</v>
      </c>
      <c r="I202" s="228">
        <f t="shared" si="2"/>
        <v>-0.007062285434</v>
      </c>
      <c r="J202" s="229">
        <v>44580.0</v>
      </c>
      <c r="K202" s="230">
        <v>2364.0</v>
      </c>
      <c r="L202" s="230">
        <v>2309.9</v>
      </c>
      <c r="M202" s="231">
        <f t="shared" si="3"/>
        <v>-0.02515298586</v>
      </c>
      <c r="N202" s="232">
        <v>44580.0</v>
      </c>
      <c r="O202" s="233">
        <v>2335.189</v>
      </c>
      <c r="P202" s="233">
        <v>2327.436</v>
      </c>
      <c r="Q202" s="234">
        <f t="shared" si="4"/>
        <v>-0.0000794802934</v>
      </c>
      <c r="R202" s="235">
        <v>44580.0</v>
      </c>
      <c r="S202" s="236">
        <v>119.6</v>
      </c>
      <c r="T202" s="236">
        <v>120.96</v>
      </c>
      <c r="U202" s="237">
        <f t="shared" si="5"/>
        <v>0.01234464577</v>
      </c>
      <c r="V202" s="238">
        <v>44580.0</v>
      </c>
      <c r="W202" s="239">
        <v>18129.2</v>
      </c>
      <c r="X202" s="239">
        <v>17938.4</v>
      </c>
      <c r="Y202" s="240">
        <f t="shared" si="6"/>
        <v>-0.009642219284</v>
      </c>
      <c r="Z202" s="199"/>
      <c r="AA202" s="199"/>
      <c r="AB202" s="199"/>
      <c r="AC202" s="199"/>
      <c r="AD202" s="199"/>
      <c r="AE202" s="199"/>
      <c r="AF202" s="199"/>
      <c r="AG202" s="199"/>
      <c r="AH202" s="199"/>
      <c r="AI202" s="199"/>
      <c r="AJ202" s="199"/>
      <c r="AK202" s="199"/>
      <c r="AL202" s="199"/>
      <c r="AM202" s="199"/>
      <c r="AN202" s="199"/>
      <c r="AO202" s="199"/>
      <c r="AP202" s="199"/>
      <c r="AQ202" s="199"/>
      <c r="AR202" s="199"/>
      <c r="AS202" s="199"/>
      <c r="AT202" s="199"/>
      <c r="AU202" s="199"/>
      <c r="AV202" s="199"/>
      <c r="AW202" s="199"/>
      <c r="AX202" s="199"/>
      <c r="AY202" s="199"/>
      <c r="AZ202" s="199"/>
      <c r="BA202" s="199"/>
      <c r="BB202" s="199"/>
      <c r="BC202" s="199"/>
      <c r="BD202" s="199"/>
      <c r="BE202" s="199"/>
      <c r="BF202" s="199"/>
      <c r="BG202" s="199"/>
      <c r="BH202" s="199"/>
    </row>
    <row r="203">
      <c r="A203" s="199"/>
      <c r="B203" s="223">
        <v>44581.0</v>
      </c>
      <c r="C203" s="224">
        <v>119.0</v>
      </c>
      <c r="D203" s="224">
        <v>119.95</v>
      </c>
      <c r="E203" s="225">
        <f t="shared" si="1"/>
        <v>0.004185851821</v>
      </c>
      <c r="F203" s="226">
        <v>44581.0</v>
      </c>
      <c r="G203" s="227">
        <v>1528.45</v>
      </c>
      <c r="H203" s="227">
        <v>1509.0</v>
      </c>
      <c r="I203" s="228">
        <f t="shared" si="2"/>
        <v>-0.006223451546</v>
      </c>
      <c r="J203" s="229">
        <v>44581.0</v>
      </c>
      <c r="K203" s="230">
        <v>2325.0</v>
      </c>
      <c r="L203" s="230">
        <v>2261.8</v>
      </c>
      <c r="M203" s="231">
        <f t="shared" si="3"/>
        <v>-0.02082341227</v>
      </c>
      <c r="N203" s="232">
        <v>44581.0</v>
      </c>
      <c r="O203" s="233">
        <v>2307.545</v>
      </c>
      <c r="P203" s="233">
        <v>2286.686</v>
      </c>
      <c r="Q203" s="234">
        <f t="shared" si="4"/>
        <v>-0.01750853729</v>
      </c>
      <c r="R203" s="235">
        <v>44581.0</v>
      </c>
      <c r="S203" s="236">
        <v>121.01</v>
      </c>
      <c r="T203" s="236">
        <v>120.67</v>
      </c>
      <c r="U203" s="237">
        <f t="shared" si="5"/>
        <v>-0.002397486772</v>
      </c>
      <c r="V203" s="238">
        <v>44581.0</v>
      </c>
      <c r="W203" s="239">
        <v>17921.0</v>
      </c>
      <c r="X203" s="239">
        <v>17757.0</v>
      </c>
      <c r="Y203" s="240">
        <f t="shared" si="6"/>
        <v>-0.01011238461</v>
      </c>
      <c r="Z203" s="199"/>
      <c r="AA203" s="199"/>
      <c r="AB203" s="199"/>
      <c r="AC203" s="199"/>
      <c r="AD203" s="199"/>
      <c r="AE203" s="199"/>
      <c r="AF203" s="199"/>
      <c r="AG203" s="199"/>
      <c r="AH203" s="199"/>
      <c r="AI203" s="199"/>
      <c r="AJ203" s="199"/>
      <c r="AK203" s="199"/>
      <c r="AL203" s="199"/>
      <c r="AM203" s="199"/>
      <c r="AN203" s="199"/>
      <c r="AO203" s="199"/>
      <c r="AP203" s="199"/>
      <c r="AQ203" s="199"/>
      <c r="AR203" s="199"/>
      <c r="AS203" s="199"/>
      <c r="AT203" s="199"/>
      <c r="AU203" s="199"/>
      <c r="AV203" s="199"/>
      <c r="AW203" s="199"/>
      <c r="AX203" s="199"/>
      <c r="AY203" s="199"/>
      <c r="AZ203" s="199"/>
      <c r="BA203" s="199"/>
      <c r="BB203" s="199"/>
      <c r="BC203" s="199"/>
      <c r="BD203" s="199"/>
      <c r="BE203" s="199"/>
      <c r="BF203" s="199"/>
      <c r="BG203" s="199"/>
      <c r="BH203" s="199"/>
    </row>
    <row r="204">
      <c r="A204" s="199"/>
      <c r="B204" s="223">
        <v>44582.0</v>
      </c>
      <c r="C204" s="224">
        <v>119.0</v>
      </c>
      <c r="D204" s="224">
        <v>117.45</v>
      </c>
      <c r="E204" s="225">
        <f t="shared" si="1"/>
        <v>-0.02084201751</v>
      </c>
      <c r="F204" s="226">
        <v>44582.0</v>
      </c>
      <c r="G204" s="227">
        <v>1500.0</v>
      </c>
      <c r="H204" s="227">
        <v>1521.6</v>
      </c>
      <c r="I204" s="228">
        <f t="shared" si="2"/>
        <v>0.008349900596</v>
      </c>
      <c r="J204" s="229">
        <v>44582.0</v>
      </c>
      <c r="K204" s="230">
        <v>2264.8</v>
      </c>
      <c r="L204" s="230">
        <v>2325.4</v>
      </c>
      <c r="M204" s="231">
        <f t="shared" si="3"/>
        <v>0.0281191971</v>
      </c>
      <c r="N204" s="232">
        <v>44582.0</v>
      </c>
      <c r="O204" s="233">
        <v>2263.195</v>
      </c>
      <c r="P204" s="233">
        <v>2287.055</v>
      </c>
      <c r="Q204" s="234">
        <f t="shared" si="4"/>
        <v>0.000161368898</v>
      </c>
      <c r="R204" s="235">
        <v>44582.0</v>
      </c>
      <c r="S204" s="236">
        <v>120.0</v>
      </c>
      <c r="T204" s="236">
        <v>116.97</v>
      </c>
      <c r="U204" s="237">
        <f t="shared" si="5"/>
        <v>-0.03066213641</v>
      </c>
      <c r="V204" s="238">
        <v>44582.0</v>
      </c>
      <c r="W204" s="239">
        <v>17613.7</v>
      </c>
      <c r="X204" s="239">
        <v>17617.15</v>
      </c>
      <c r="Y204" s="240">
        <f t="shared" si="6"/>
        <v>-0.007875767303</v>
      </c>
      <c r="Z204" s="199"/>
      <c r="AA204" s="199"/>
      <c r="AB204" s="199"/>
      <c r="AC204" s="199"/>
      <c r="AD204" s="199"/>
      <c r="AE204" s="199"/>
      <c r="AF204" s="199"/>
      <c r="AG204" s="199"/>
      <c r="AH204" s="199"/>
      <c r="AI204" s="199"/>
      <c r="AJ204" s="199"/>
      <c r="AK204" s="199"/>
      <c r="AL204" s="199"/>
      <c r="AM204" s="199"/>
      <c r="AN204" s="199"/>
      <c r="AO204" s="199"/>
      <c r="AP204" s="199"/>
      <c r="AQ204" s="199"/>
      <c r="AR204" s="199"/>
      <c r="AS204" s="199"/>
      <c r="AT204" s="199"/>
      <c r="AU204" s="199"/>
      <c r="AV204" s="199"/>
      <c r="AW204" s="199"/>
      <c r="AX204" s="199"/>
      <c r="AY204" s="199"/>
      <c r="AZ204" s="199"/>
      <c r="BA204" s="199"/>
      <c r="BB204" s="199"/>
      <c r="BC204" s="199"/>
      <c r="BD204" s="199"/>
      <c r="BE204" s="199"/>
      <c r="BF204" s="199"/>
      <c r="BG204" s="199"/>
      <c r="BH204" s="199"/>
    </row>
    <row r="205">
      <c r="A205" s="199"/>
      <c r="B205" s="223">
        <v>44585.0</v>
      </c>
      <c r="C205" s="224">
        <v>117.0</v>
      </c>
      <c r="D205" s="224">
        <v>112.35</v>
      </c>
      <c r="E205" s="225">
        <f t="shared" si="1"/>
        <v>-0.04342273308</v>
      </c>
      <c r="F205" s="226">
        <v>44585.0</v>
      </c>
      <c r="G205" s="227">
        <v>1509.95</v>
      </c>
      <c r="H205" s="227">
        <v>1486.65</v>
      </c>
      <c r="I205" s="228">
        <f t="shared" si="2"/>
        <v>-0.0229692429</v>
      </c>
      <c r="J205" s="229">
        <v>44585.0</v>
      </c>
      <c r="K205" s="230">
        <v>2338.9</v>
      </c>
      <c r="L205" s="230">
        <v>2284.6</v>
      </c>
      <c r="M205" s="231">
        <f t="shared" si="3"/>
        <v>-0.01754536854</v>
      </c>
      <c r="N205" s="232">
        <v>44585.0</v>
      </c>
      <c r="O205" s="233">
        <v>2284.424</v>
      </c>
      <c r="P205" s="233">
        <v>2194.801</v>
      </c>
      <c r="Q205" s="234">
        <f t="shared" si="4"/>
        <v>-0.04033746456</v>
      </c>
      <c r="R205" s="235">
        <v>44585.0</v>
      </c>
      <c r="S205" s="236">
        <v>116.0</v>
      </c>
      <c r="T205" s="236">
        <v>109.92</v>
      </c>
      <c r="U205" s="237">
        <f t="shared" si="5"/>
        <v>-0.06027186458</v>
      </c>
      <c r="V205" s="238">
        <v>44585.0</v>
      </c>
      <c r="W205" s="239">
        <v>17575.15</v>
      </c>
      <c r="X205" s="239">
        <v>17149.1</v>
      </c>
      <c r="Y205" s="240">
        <f t="shared" si="6"/>
        <v>-0.02656786143</v>
      </c>
      <c r="Z205" s="199"/>
      <c r="AA205" s="199"/>
      <c r="AB205" s="199"/>
      <c r="AC205" s="199"/>
      <c r="AD205" s="199"/>
      <c r="AE205" s="199"/>
      <c r="AF205" s="199"/>
      <c r="AG205" s="199"/>
      <c r="AH205" s="199"/>
      <c r="AI205" s="199"/>
      <c r="AJ205" s="199"/>
      <c r="AK205" s="199"/>
      <c r="AL205" s="199"/>
      <c r="AM205" s="199"/>
      <c r="AN205" s="199"/>
      <c r="AO205" s="199"/>
      <c r="AP205" s="199"/>
      <c r="AQ205" s="199"/>
      <c r="AR205" s="199"/>
      <c r="AS205" s="199"/>
      <c r="AT205" s="199"/>
      <c r="AU205" s="199"/>
      <c r="AV205" s="199"/>
      <c r="AW205" s="199"/>
      <c r="AX205" s="199"/>
      <c r="AY205" s="199"/>
      <c r="AZ205" s="199"/>
      <c r="BA205" s="199"/>
      <c r="BB205" s="199"/>
      <c r="BC205" s="199"/>
      <c r="BD205" s="199"/>
      <c r="BE205" s="199"/>
      <c r="BF205" s="199"/>
      <c r="BG205" s="199"/>
      <c r="BH205" s="199"/>
    </row>
    <row r="206">
      <c r="A206" s="199"/>
      <c r="B206" s="223">
        <v>44586.0</v>
      </c>
      <c r="C206" s="224">
        <v>111.4</v>
      </c>
      <c r="D206" s="224">
        <v>114.55</v>
      </c>
      <c r="E206" s="225">
        <f t="shared" si="1"/>
        <v>0.01958166444</v>
      </c>
      <c r="F206" s="226">
        <v>44586.0</v>
      </c>
      <c r="G206" s="227">
        <v>1458.65</v>
      </c>
      <c r="H206" s="227">
        <v>1488.05</v>
      </c>
      <c r="I206" s="228">
        <f t="shared" si="2"/>
        <v>0.0009417145932</v>
      </c>
      <c r="J206" s="229">
        <v>44586.0</v>
      </c>
      <c r="K206" s="230">
        <v>2283.5</v>
      </c>
      <c r="L206" s="230">
        <v>2327.25</v>
      </c>
      <c r="M206" s="231">
        <f t="shared" si="3"/>
        <v>0.01866847588</v>
      </c>
      <c r="N206" s="232">
        <v>44586.0</v>
      </c>
      <c r="O206" s="233">
        <v>2168.634</v>
      </c>
      <c r="P206" s="233">
        <v>2190.509</v>
      </c>
      <c r="Q206" s="234">
        <f t="shared" si="4"/>
        <v>-0.001955530365</v>
      </c>
      <c r="R206" s="235">
        <v>44586.0</v>
      </c>
      <c r="S206" s="236">
        <v>109.47</v>
      </c>
      <c r="T206" s="236">
        <v>110.91</v>
      </c>
      <c r="U206" s="237">
        <f t="shared" si="5"/>
        <v>0.009006550218</v>
      </c>
      <c r="V206" s="238">
        <v>44586.0</v>
      </c>
      <c r="W206" s="239">
        <v>17001.55</v>
      </c>
      <c r="X206" s="239">
        <v>17277.95</v>
      </c>
      <c r="Y206" s="240">
        <f t="shared" si="6"/>
        <v>0.007513513829</v>
      </c>
      <c r="Z206" s="199"/>
      <c r="AA206" s="199"/>
      <c r="AB206" s="199"/>
      <c r="AC206" s="199"/>
      <c r="AD206" s="199"/>
      <c r="AE206" s="199"/>
      <c r="AF206" s="199"/>
      <c r="AG206" s="199"/>
      <c r="AH206" s="199"/>
      <c r="AI206" s="199"/>
      <c r="AJ206" s="199"/>
      <c r="AK206" s="199"/>
      <c r="AL206" s="199"/>
      <c r="AM206" s="199"/>
      <c r="AN206" s="199"/>
      <c r="AO206" s="199"/>
      <c r="AP206" s="199"/>
      <c r="AQ206" s="199"/>
      <c r="AR206" s="199"/>
      <c r="AS206" s="199"/>
      <c r="AT206" s="199"/>
      <c r="AU206" s="199"/>
      <c r="AV206" s="199"/>
      <c r="AW206" s="199"/>
      <c r="AX206" s="199"/>
      <c r="AY206" s="199"/>
      <c r="AZ206" s="199"/>
      <c r="BA206" s="199"/>
      <c r="BB206" s="199"/>
      <c r="BC206" s="199"/>
      <c r="BD206" s="199"/>
      <c r="BE206" s="199"/>
      <c r="BF206" s="199"/>
      <c r="BG206" s="199"/>
      <c r="BH206" s="199"/>
    </row>
    <row r="207">
      <c r="A207" s="199"/>
      <c r="B207" s="223">
        <v>44588.0</v>
      </c>
      <c r="C207" s="224">
        <v>113.1</v>
      </c>
      <c r="D207" s="224">
        <v>113.0</v>
      </c>
      <c r="E207" s="225">
        <f t="shared" si="1"/>
        <v>-0.01353120908</v>
      </c>
      <c r="F207" s="226">
        <v>44588.0</v>
      </c>
      <c r="G207" s="227">
        <v>1450.0</v>
      </c>
      <c r="H207" s="227">
        <v>1474.95</v>
      </c>
      <c r="I207" s="228">
        <f t="shared" si="2"/>
        <v>-0.008803467625</v>
      </c>
      <c r="J207" s="229">
        <v>44588.0</v>
      </c>
      <c r="K207" s="230">
        <v>2310.0</v>
      </c>
      <c r="L207" s="230">
        <v>2295.35</v>
      </c>
      <c r="M207" s="231">
        <f t="shared" si="3"/>
        <v>-0.01370716511</v>
      </c>
      <c r="N207" s="232">
        <v>44588.0</v>
      </c>
      <c r="O207" s="233">
        <v>2156.127</v>
      </c>
      <c r="P207" s="233">
        <v>2158.065</v>
      </c>
      <c r="Q207" s="234">
        <f t="shared" si="4"/>
        <v>-0.01481116946</v>
      </c>
      <c r="R207" s="235">
        <v>44588.0</v>
      </c>
      <c r="S207" s="236">
        <v>109.0</v>
      </c>
      <c r="T207" s="236">
        <v>108.835</v>
      </c>
      <c r="U207" s="237">
        <f t="shared" si="5"/>
        <v>-0.01870886304</v>
      </c>
      <c r="V207" s="238">
        <v>44588.0</v>
      </c>
      <c r="W207" s="239">
        <v>17062.0</v>
      </c>
      <c r="X207" s="239">
        <v>17110.15</v>
      </c>
      <c r="Y207" s="240">
        <f t="shared" si="6"/>
        <v>-0.0097118003</v>
      </c>
      <c r="Z207" s="199"/>
      <c r="AA207" s="199"/>
      <c r="AB207" s="199"/>
      <c r="AC207" s="199"/>
      <c r="AD207" s="199"/>
      <c r="AE207" s="199"/>
      <c r="AF207" s="199"/>
      <c r="AG207" s="199"/>
      <c r="AH207" s="199"/>
      <c r="AI207" s="199"/>
      <c r="AJ207" s="199"/>
      <c r="AK207" s="199"/>
      <c r="AL207" s="199"/>
      <c r="AM207" s="199"/>
      <c r="AN207" s="199"/>
      <c r="AO207" s="199"/>
      <c r="AP207" s="199"/>
      <c r="AQ207" s="199"/>
      <c r="AR207" s="199"/>
      <c r="AS207" s="199"/>
      <c r="AT207" s="199"/>
      <c r="AU207" s="199"/>
      <c r="AV207" s="199"/>
      <c r="AW207" s="199"/>
      <c r="AX207" s="199"/>
      <c r="AY207" s="199"/>
      <c r="AZ207" s="199"/>
      <c r="BA207" s="199"/>
      <c r="BB207" s="199"/>
      <c r="BC207" s="199"/>
      <c r="BD207" s="199"/>
      <c r="BE207" s="199"/>
      <c r="BF207" s="199"/>
      <c r="BG207" s="199"/>
      <c r="BH207" s="199"/>
    </row>
    <row r="208">
      <c r="A208" s="199"/>
      <c r="B208" s="223">
        <v>44589.0</v>
      </c>
      <c r="C208" s="224">
        <v>114.0</v>
      </c>
      <c r="D208" s="224">
        <v>113.7</v>
      </c>
      <c r="E208" s="225">
        <f t="shared" si="1"/>
        <v>0.006194690265</v>
      </c>
      <c r="F208" s="226">
        <v>44589.0</v>
      </c>
      <c r="G208" s="227">
        <v>1477.5</v>
      </c>
      <c r="H208" s="227">
        <v>1463.25</v>
      </c>
      <c r="I208" s="228">
        <f t="shared" si="2"/>
        <v>-0.007932472287</v>
      </c>
      <c r="J208" s="229">
        <v>44589.0</v>
      </c>
      <c r="K208" s="230">
        <v>2294.6</v>
      </c>
      <c r="L208" s="230">
        <v>2283.55</v>
      </c>
      <c r="M208" s="231">
        <f t="shared" si="3"/>
        <v>-0.005140828196</v>
      </c>
      <c r="N208" s="232">
        <v>44589.0</v>
      </c>
      <c r="O208" s="233">
        <v>2182.894</v>
      </c>
      <c r="P208" s="233">
        <v>2155.989</v>
      </c>
      <c r="Q208" s="234">
        <f t="shared" si="4"/>
        <v>-0.0009619728785</v>
      </c>
      <c r="R208" s="235">
        <v>44589.0</v>
      </c>
      <c r="S208" s="236">
        <v>110.585</v>
      </c>
      <c r="T208" s="236">
        <v>108.465</v>
      </c>
      <c r="U208" s="237">
        <f t="shared" si="5"/>
        <v>-0.003399641659</v>
      </c>
      <c r="V208" s="238">
        <v>44589.0</v>
      </c>
      <c r="W208" s="239">
        <v>17208.3</v>
      </c>
      <c r="X208" s="239">
        <v>17101.95</v>
      </c>
      <c r="Y208" s="240">
        <f t="shared" si="6"/>
        <v>-0.000479247698</v>
      </c>
      <c r="Z208" s="199"/>
      <c r="AA208" s="199"/>
      <c r="AB208" s="199"/>
      <c r="AC208" s="199"/>
      <c r="AD208" s="199"/>
      <c r="AE208" s="199"/>
      <c r="AF208" s="199"/>
      <c r="AG208" s="199"/>
      <c r="AH208" s="199"/>
      <c r="AI208" s="199"/>
      <c r="AJ208" s="199"/>
      <c r="AK208" s="199"/>
      <c r="AL208" s="199"/>
      <c r="AM208" s="199"/>
      <c r="AN208" s="199"/>
      <c r="AO208" s="199"/>
      <c r="AP208" s="199"/>
      <c r="AQ208" s="199"/>
      <c r="AR208" s="199"/>
      <c r="AS208" s="199"/>
      <c r="AT208" s="199"/>
      <c r="AU208" s="199"/>
      <c r="AV208" s="199"/>
      <c r="AW208" s="199"/>
      <c r="AX208" s="199"/>
      <c r="AY208" s="199"/>
      <c r="AZ208" s="199"/>
      <c r="BA208" s="199"/>
      <c r="BB208" s="199"/>
      <c r="BC208" s="199"/>
      <c r="BD208" s="199"/>
      <c r="BE208" s="199"/>
      <c r="BF208" s="199"/>
      <c r="BG208" s="199"/>
      <c r="BH208" s="199"/>
    </row>
    <row r="209">
      <c r="A209" s="199"/>
      <c r="B209" s="223">
        <v>44592.0</v>
      </c>
      <c r="C209" s="224">
        <v>114.0</v>
      </c>
      <c r="D209" s="224">
        <v>109.95</v>
      </c>
      <c r="E209" s="225">
        <f t="shared" si="1"/>
        <v>-0.03298153034</v>
      </c>
      <c r="F209" s="226">
        <v>44592.0</v>
      </c>
      <c r="G209" s="227">
        <v>1472.75</v>
      </c>
      <c r="H209" s="227">
        <v>1485.7</v>
      </c>
      <c r="I209" s="228">
        <f t="shared" si="2"/>
        <v>0.01534255937</v>
      </c>
      <c r="J209" s="229">
        <v>44592.0</v>
      </c>
      <c r="K209" s="230">
        <v>2290.0</v>
      </c>
      <c r="L209" s="230">
        <v>2273.75</v>
      </c>
      <c r="M209" s="231">
        <f t="shared" si="3"/>
        <v>-0.004291563574</v>
      </c>
      <c r="N209" s="232">
        <v>44592.0</v>
      </c>
      <c r="O209" s="233">
        <v>2178.464</v>
      </c>
      <c r="P209" s="233">
        <v>2202.831</v>
      </c>
      <c r="Q209" s="234">
        <f t="shared" si="4"/>
        <v>0.02172645593</v>
      </c>
      <c r="R209" s="235">
        <v>44592.0</v>
      </c>
      <c r="S209" s="236">
        <v>110.99</v>
      </c>
      <c r="T209" s="236">
        <v>108.555</v>
      </c>
      <c r="U209" s="237">
        <f t="shared" si="5"/>
        <v>0.0008297607523</v>
      </c>
      <c r="V209" s="238">
        <v>44592.0</v>
      </c>
      <c r="W209" s="239">
        <v>17301.05</v>
      </c>
      <c r="X209" s="239">
        <v>17339.85</v>
      </c>
      <c r="Y209" s="240">
        <f t="shared" si="6"/>
        <v>0.01391069439</v>
      </c>
      <c r="Z209" s="199"/>
      <c r="AA209" s="199"/>
      <c r="AB209" s="199"/>
      <c r="AC209" s="199"/>
      <c r="AD209" s="199"/>
      <c r="AE209" s="199"/>
      <c r="AF209" s="199"/>
      <c r="AG209" s="199"/>
      <c r="AH209" s="199"/>
      <c r="AI209" s="199"/>
      <c r="AJ209" s="199"/>
      <c r="AK209" s="199"/>
      <c r="AL209" s="199"/>
      <c r="AM209" s="199"/>
      <c r="AN209" s="199"/>
      <c r="AO209" s="199"/>
      <c r="AP209" s="199"/>
      <c r="AQ209" s="199"/>
      <c r="AR209" s="199"/>
      <c r="AS209" s="199"/>
      <c r="AT209" s="199"/>
      <c r="AU209" s="199"/>
      <c r="AV209" s="199"/>
      <c r="AW209" s="199"/>
      <c r="AX209" s="199"/>
      <c r="AY209" s="199"/>
      <c r="AZ209" s="199"/>
      <c r="BA209" s="199"/>
      <c r="BB209" s="199"/>
      <c r="BC209" s="199"/>
      <c r="BD209" s="199"/>
      <c r="BE209" s="199"/>
      <c r="BF209" s="199"/>
      <c r="BG209" s="199"/>
      <c r="BH209" s="199"/>
    </row>
    <row r="210">
      <c r="A210" s="199"/>
      <c r="B210" s="223">
        <v>44593.0</v>
      </c>
      <c r="C210" s="224">
        <v>110.05</v>
      </c>
      <c r="D210" s="224">
        <v>109.9</v>
      </c>
      <c r="E210" s="225">
        <f t="shared" si="1"/>
        <v>-0.0004547521601</v>
      </c>
      <c r="F210" s="226">
        <v>44593.0</v>
      </c>
      <c r="G210" s="227">
        <v>1508.5</v>
      </c>
      <c r="H210" s="227">
        <v>1497.0</v>
      </c>
      <c r="I210" s="228">
        <f t="shared" si="2"/>
        <v>0.007605842364</v>
      </c>
      <c r="J210" s="229">
        <v>44593.0</v>
      </c>
      <c r="K210" s="230">
        <v>2303.3</v>
      </c>
      <c r="L210" s="230">
        <v>2305.65</v>
      </c>
      <c r="M210" s="231">
        <f t="shared" si="3"/>
        <v>0.01402968664</v>
      </c>
      <c r="N210" s="232">
        <v>44593.0</v>
      </c>
      <c r="O210" s="233">
        <v>2222.583</v>
      </c>
      <c r="P210" s="233">
        <v>2195.539</v>
      </c>
      <c r="Q210" s="234">
        <f t="shared" si="4"/>
        <v>-0.003310285719</v>
      </c>
      <c r="R210" s="235">
        <v>44593.0</v>
      </c>
      <c r="S210" s="236">
        <v>110.49</v>
      </c>
      <c r="T210" s="236">
        <v>116.735</v>
      </c>
      <c r="U210" s="237">
        <f t="shared" si="5"/>
        <v>0.07535350744</v>
      </c>
      <c r="V210" s="238">
        <v>44593.0</v>
      </c>
      <c r="W210" s="239">
        <v>17529.45</v>
      </c>
      <c r="X210" s="239">
        <v>17576.85</v>
      </c>
      <c r="Y210" s="240">
        <f t="shared" si="6"/>
        <v>0.0136679383</v>
      </c>
      <c r="Z210" s="199"/>
      <c r="AA210" s="199"/>
      <c r="AB210" s="199"/>
      <c r="AC210" s="199"/>
      <c r="AD210" s="199"/>
      <c r="AE210" s="199"/>
      <c r="AF210" s="199"/>
      <c r="AG210" s="199"/>
      <c r="AH210" s="199"/>
      <c r="AI210" s="199"/>
      <c r="AJ210" s="199"/>
      <c r="AK210" s="199"/>
      <c r="AL210" s="199"/>
      <c r="AM210" s="199"/>
      <c r="AN210" s="199"/>
      <c r="AO210" s="199"/>
      <c r="AP210" s="199"/>
      <c r="AQ210" s="199"/>
      <c r="AR210" s="199"/>
      <c r="AS210" s="199"/>
      <c r="AT210" s="199"/>
      <c r="AU210" s="199"/>
      <c r="AV210" s="199"/>
      <c r="AW210" s="199"/>
      <c r="AX210" s="199"/>
      <c r="AY210" s="199"/>
      <c r="AZ210" s="199"/>
      <c r="BA210" s="199"/>
      <c r="BB210" s="199"/>
      <c r="BC210" s="199"/>
      <c r="BD210" s="199"/>
      <c r="BE210" s="199"/>
      <c r="BF210" s="199"/>
      <c r="BG210" s="199"/>
      <c r="BH210" s="199"/>
    </row>
    <row r="211">
      <c r="A211" s="199"/>
      <c r="B211" s="223">
        <v>44594.0</v>
      </c>
      <c r="C211" s="224">
        <v>110.4</v>
      </c>
      <c r="D211" s="224">
        <v>117.05</v>
      </c>
      <c r="E211" s="225">
        <f t="shared" si="1"/>
        <v>0.06505914468</v>
      </c>
      <c r="F211" s="226">
        <v>44594.0</v>
      </c>
      <c r="G211" s="227">
        <v>1511.95</v>
      </c>
      <c r="H211" s="227">
        <v>1531.2</v>
      </c>
      <c r="I211" s="228">
        <f t="shared" si="2"/>
        <v>0.02284569138</v>
      </c>
      <c r="J211" s="229">
        <v>44594.0</v>
      </c>
      <c r="K211" s="230">
        <v>2324.1</v>
      </c>
      <c r="L211" s="230">
        <v>2327.9</v>
      </c>
      <c r="M211" s="231">
        <f t="shared" si="3"/>
        <v>0.0096502071</v>
      </c>
      <c r="N211" s="232">
        <v>44594.0</v>
      </c>
      <c r="O211" s="233">
        <v>2221.66</v>
      </c>
      <c r="P211" s="233">
        <v>2200.016</v>
      </c>
      <c r="Q211" s="234">
        <f t="shared" si="4"/>
        <v>0.002039134809</v>
      </c>
      <c r="R211" s="235">
        <v>44594.0</v>
      </c>
      <c r="S211" s="236">
        <v>117.99</v>
      </c>
      <c r="T211" s="236">
        <v>116.75</v>
      </c>
      <c r="U211" s="237">
        <f t="shared" si="5"/>
        <v>0.0001284961665</v>
      </c>
      <c r="V211" s="238">
        <v>44594.0</v>
      </c>
      <c r="W211" s="239">
        <v>17706.2</v>
      </c>
      <c r="X211" s="239">
        <v>17780.0</v>
      </c>
      <c r="Y211" s="240">
        <f t="shared" si="6"/>
        <v>0.0115578161</v>
      </c>
      <c r="Z211" s="199"/>
      <c r="AA211" s="199"/>
      <c r="AB211" s="199"/>
      <c r="AC211" s="199"/>
      <c r="AD211" s="199"/>
      <c r="AE211" s="199"/>
      <c r="AF211" s="199"/>
      <c r="AG211" s="199"/>
      <c r="AH211" s="199"/>
      <c r="AI211" s="199"/>
      <c r="AJ211" s="199"/>
      <c r="AK211" s="199"/>
      <c r="AL211" s="199"/>
      <c r="AM211" s="199"/>
      <c r="AN211" s="199"/>
      <c r="AO211" s="199"/>
      <c r="AP211" s="199"/>
      <c r="AQ211" s="199"/>
      <c r="AR211" s="199"/>
      <c r="AS211" s="199"/>
      <c r="AT211" s="199"/>
      <c r="AU211" s="199"/>
      <c r="AV211" s="199"/>
      <c r="AW211" s="199"/>
      <c r="AX211" s="199"/>
      <c r="AY211" s="199"/>
      <c r="AZ211" s="199"/>
      <c r="BA211" s="199"/>
      <c r="BB211" s="199"/>
      <c r="BC211" s="199"/>
      <c r="BD211" s="199"/>
      <c r="BE211" s="199"/>
      <c r="BF211" s="199"/>
      <c r="BG211" s="199"/>
      <c r="BH211" s="199"/>
    </row>
    <row r="212">
      <c r="A212" s="199"/>
      <c r="B212" s="223">
        <v>44595.0</v>
      </c>
      <c r="C212" s="224">
        <v>117.9</v>
      </c>
      <c r="D212" s="224">
        <v>114.85</v>
      </c>
      <c r="E212" s="225">
        <f t="shared" si="1"/>
        <v>-0.01879538659</v>
      </c>
      <c r="F212" s="226">
        <v>44595.0</v>
      </c>
      <c r="G212" s="227">
        <v>1528.75</v>
      </c>
      <c r="H212" s="227">
        <v>1515.35</v>
      </c>
      <c r="I212" s="228">
        <f t="shared" si="2"/>
        <v>-0.01035135841</v>
      </c>
      <c r="J212" s="229">
        <v>44595.0</v>
      </c>
      <c r="K212" s="230">
        <v>2329.0</v>
      </c>
      <c r="L212" s="230">
        <v>2298.15</v>
      </c>
      <c r="M212" s="231">
        <f t="shared" si="3"/>
        <v>-0.01277975858</v>
      </c>
      <c r="N212" s="232">
        <v>44595.0</v>
      </c>
      <c r="O212" s="233">
        <v>2207.815</v>
      </c>
      <c r="P212" s="233">
        <v>2171.587</v>
      </c>
      <c r="Q212" s="234">
        <f t="shared" si="4"/>
        <v>-0.01292217875</v>
      </c>
      <c r="R212" s="235">
        <v>44595.0</v>
      </c>
      <c r="S212" s="236">
        <v>115.3</v>
      </c>
      <c r="T212" s="236">
        <v>116.66</v>
      </c>
      <c r="U212" s="237">
        <f t="shared" si="5"/>
        <v>-0.0007708779443</v>
      </c>
      <c r="V212" s="238">
        <v>44595.0</v>
      </c>
      <c r="W212" s="239">
        <v>17767.75</v>
      </c>
      <c r="X212" s="239">
        <v>17560.2</v>
      </c>
      <c r="Y212" s="240">
        <f t="shared" si="6"/>
        <v>-0.01236220472</v>
      </c>
      <c r="Z212" s="199"/>
      <c r="AA212" s="199"/>
      <c r="AB212" s="199"/>
      <c r="AC212" s="199"/>
      <c r="AD212" s="199"/>
      <c r="AE212" s="199"/>
      <c r="AF212" s="199"/>
      <c r="AG212" s="199"/>
      <c r="AH212" s="199"/>
      <c r="AI212" s="199"/>
      <c r="AJ212" s="199"/>
      <c r="AK212" s="199"/>
      <c r="AL212" s="199"/>
      <c r="AM212" s="199"/>
      <c r="AN212" s="199"/>
      <c r="AO212" s="199"/>
      <c r="AP212" s="199"/>
      <c r="AQ212" s="199"/>
      <c r="AR212" s="199"/>
      <c r="AS212" s="199"/>
      <c r="AT212" s="199"/>
      <c r="AU212" s="199"/>
      <c r="AV212" s="199"/>
      <c r="AW212" s="199"/>
      <c r="AX212" s="199"/>
      <c r="AY212" s="199"/>
      <c r="AZ212" s="199"/>
      <c r="BA212" s="199"/>
      <c r="BB212" s="199"/>
      <c r="BC212" s="199"/>
      <c r="BD212" s="199"/>
      <c r="BE212" s="199"/>
      <c r="BF212" s="199"/>
      <c r="BG212" s="199"/>
      <c r="BH212" s="199"/>
    </row>
    <row r="213">
      <c r="A213" s="199"/>
      <c r="B213" s="223">
        <v>44596.0</v>
      </c>
      <c r="C213" s="224">
        <v>115.3</v>
      </c>
      <c r="D213" s="224">
        <v>116.35</v>
      </c>
      <c r="E213" s="225">
        <f t="shared" si="1"/>
        <v>0.01306051371</v>
      </c>
      <c r="F213" s="226">
        <v>44596.0</v>
      </c>
      <c r="G213" s="227">
        <v>1528.4</v>
      </c>
      <c r="H213" s="227">
        <v>1524.0</v>
      </c>
      <c r="I213" s="228">
        <f t="shared" si="2"/>
        <v>0.005708252219</v>
      </c>
      <c r="J213" s="229">
        <v>44596.0</v>
      </c>
      <c r="K213" s="230">
        <v>2306.0</v>
      </c>
      <c r="L213" s="230">
        <v>2306.6</v>
      </c>
      <c r="M213" s="231">
        <f t="shared" si="3"/>
        <v>0.003676870526</v>
      </c>
      <c r="N213" s="232">
        <v>44596.0</v>
      </c>
      <c r="O213" s="233">
        <v>2160.742</v>
      </c>
      <c r="P213" s="233">
        <v>2151.789</v>
      </c>
      <c r="Q213" s="234">
        <f t="shared" si="4"/>
        <v>-0.009116834831</v>
      </c>
      <c r="R213" s="235">
        <v>44596.0</v>
      </c>
      <c r="S213" s="236">
        <v>117.38</v>
      </c>
      <c r="T213" s="236">
        <v>117.63</v>
      </c>
      <c r="U213" s="237">
        <f t="shared" si="5"/>
        <v>0.008314760843</v>
      </c>
      <c r="V213" s="238">
        <v>44596.0</v>
      </c>
      <c r="W213" s="239">
        <v>17590.2</v>
      </c>
      <c r="X213" s="239">
        <v>17516.3</v>
      </c>
      <c r="Y213" s="240">
        <f t="shared" si="6"/>
        <v>-0.002499971527</v>
      </c>
      <c r="Z213" s="199"/>
      <c r="AA213" s="199"/>
      <c r="AB213" s="199"/>
      <c r="AC213" s="199"/>
      <c r="AD213" s="199"/>
      <c r="AE213" s="199"/>
      <c r="AF213" s="199"/>
      <c r="AG213" s="199"/>
      <c r="AH213" s="199"/>
      <c r="AI213" s="199"/>
      <c r="AJ213" s="199"/>
      <c r="AK213" s="199"/>
      <c r="AL213" s="199"/>
      <c r="AM213" s="199"/>
      <c r="AN213" s="199"/>
      <c r="AO213" s="199"/>
      <c r="AP213" s="199"/>
      <c r="AQ213" s="199"/>
      <c r="AR213" s="199"/>
      <c r="AS213" s="199"/>
      <c r="AT213" s="199"/>
      <c r="AU213" s="199"/>
      <c r="AV213" s="199"/>
      <c r="AW213" s="199"/>
      <c r="AX213" s="199"/>
      <c r="AY213" s="199"/>
      <c r="AZ213" s="199"/>
      <c r="BA213" s="199"/>
      <c r="BB213" s="199"/>
      <c r="BC213" s="199"/>
      <c r="BD213" s="199"/>
      <c r="BE213" s="199"/>
      <c r="BF213" s="199"/>
      <c r="BG213" s="199"/>
      <c r="BH213" s="199"/>
    </row>
    <row r="214">
      <c r="A214" s="199"/>
      <c r="B214" s="223">
        <v>44599.0</v>
      </c>
      <c r="C214" s="224">
        <v>118.0</v>
      </c>
      <c r="D214" s="224">
        <v>114.6</v>
      </c>
      <c r="E214" s="225">
        <f t="shared" si="1"/>
        <v>-0.0150408251</v>
      </c>
      <c r="F214" s="226">
        <v>44599.0</v>
      </c>
      <c r="G214" s="227">
        <v>1512.1</v>
      </c>
      <c r="H214" s="227">
        <v>1468.15</v>
      </c>
      <c r="I214" s="228">
        <f t="shared" si="2"/>
        <v>-0.03664698163</v>
      </c>
      <c r="J214" s="229">
        <v>44599.0</v>
      </c>
      <c r="K214" s="230">
        <v>2295.25</v>
      </c>
      <c r="L214" s="230">
        <v>2257.6</v>
      </c>
      <c r="M214" s="231">
        <f t="shared" si="3"/>
        <v>-0.02124338854</v>
      </c>
      <c r="N214" s="232">
        <v>44599.0</v>
      </c>
      <c r="O214" s="233">
        <v>2161.665</v>
      </c>
      <c r="P214" s="233">
        <v>2138.683</v>
      </c>
      <c r="Q214" s="234">
        <f t="shared" si="4"/>
        <v>-0.006090745886</v>
      </c>
      <c r="R214" s="235">
        <v>44599.0</v>
      </c>
      <c r="S214" s="236">
        <v>116.83</v>
      </c>
      <c r="T214" s="236">
        <v>118.3</v>
      </c>
      <c r="U214" s="237">
        <f t="shared" si="5"/>
        <v>0.005695825895</v>
      </c>
      <c r="V214" s="238">
        <v>44599.0</v>
      </c>
      <c r="W214" s="239">
        <v>17456.3</v>
      </c>
      <c r="X214" s="239">
        <v>17213.6</v>
      </c>
      <c r="Y214" s="240">
        <f t="shared" si="6"/>
        <v>-0.0172810468</v>
      </c>
      <c r="Z214" s="199"/>
      <c r="AA214" s="199"/>
      <c r="AB214" s="199"/>
      <c r="AC214" s="199"/>
      <c r="AD214" s="199"/>
      <c r="AE214" s="199"/>
      <c r="AF214" s="199"/>
      <c r="AG214" s="199"/>
      <c r="AH214" s="199"/>
      <c r="AI214" s="199"/>
      <c r="AJ214" s="199"/>
      <c r="AK214" s="199"/>
      <c r="AL214" s="199"/>
      <c r="AM214" s="199"/>
      <c r="AN214" s="199"/>
      <c r="AO214" s="199"/>
      <c r="AP214" s="199"/>
      <c r="AQ214" s="199"/>
      <c r="AR214" s="199"/>
      <c r="AS214" s="199"/>
      <c r="AT214" s="199"/>
      <c r="AU214" s="199"/>
      <c r="AV214" s="199"/>
      <c r="AW214" s="199"/>
      <c r="AX214" s="199"/>
      <c r="AY214" s="199"/>
      <c r="AZ214" s="199"/>
      <c r="BA214" s="199"/>
      <c r="BB214" s="199"/>
      <c r="BC214" s="199"/>
      <c r="BD214" s="199"/>
      <c r="BE214" s="199"/>
      <c r="BF214" s="199"/>
      <c r="BG214" s="199"/>
      <c r="BH214" s="199"/>
    </row>
    <row r="215">
      <c r="A215" s="199"/>
      <c r="B215" s="223">
        <v>44600.0</v>
      </c>
      <c r="C215" s="224">
        <v>115.4</v>
      </c>
      <c r="D215" s="224">
        <v>113.3</v>
      </c>
      <c r="E215" s="225">
        <f t="shared" si="1"/>
        <v>-0.01134380454</v>
      </c>
      <c r="F215" s="226">
        <v>44600.0</v>
      </c>
      <c r="G215" s="227">
        <v>1476.4</v>
      </c>
      <c r="H215" s="227">
        <v>1461.85</v>
      </c>
      <c r="I215" s="228">
        <f t="shared" si="2"/>
        <v>-0.004291114668</v>
      </c>
      <c r="J215" s="229">
        <v>44600.0</v>
      </c>
      <c r="K215" s="230">
        <v>2268.0</v>
      </c>
      <c r="L215" s="230">
        <v>2264.35</v>
      </c>
      <c r="M215" s="231">
        <f t="shared" si="3"/>
        <v>0.00298990078</v>
      </c>
      <c r="N215" s="232">
        <v>44600.0</v>
      </c>
      <c r="O215" s="233">
        <v>2151.189</v>
      </c>
      <c r="P215" s="233">
        <v>2174.633</v>
      </c>
      <c r="Q215" s="234">
        <f t="shared" si="4"/>
        <v>0.01680941028</v>
      </c>
      <c r="R215" s="235">
        <v>44600.0</v>
      </c>
      <c r="S215" s="236">
        <v>119.5</v>
      </c>
      <c r="T215" s="236">
        <v>121.96</v>
      </c>
      <c r="U215" s="237">
        <f t="shared" si="5"/>
        <v>0.03093829248</v>
      </c>
      <c r="V215" s="238">
        <v>44600.0</v>
      </c>
      <c r="W215" s="239">
        <v>17279.85</v>
      </c>
      <c r="X215" s="239">
        <v>17266.75</v>
      </c>
      <c r="Y215" s="240">
        <f t="shared" si="6"/>
        <v>0.003087674862</v>
      </c>
      <c r="Z215" s="199"/>
      <c r="AA215" s="199"/>
      <c r="AB215" s="199"/>
      <c r="AC215" s="199"/>
      <c r="AD215" s="199"/>
      <c r="AE215" s="199"/>
      <c r="AF215" s="199"/>
      <c r="AG215" s="199"/>
      <c r="AH215" s="199"/>
      <c r="AI215" s="199"/>
      <c r="AJ215" s="199"/>
      <c r="AK215" s="199"/>
      <c r="AL215" s="199"/>
      <c r="AM215" s="199"/>
      <c r="AN215" s="199"/>
      <c r="AO215" s="199"/>
      <c r="AP215" s="199"/>
      <c r="AQ215" s="199"/>
      <c r="AR215" s="199"/>
      <c r="AS215" s="199"/>
      <c r="AT215" s="199"/>
      <c r="AU215" s="199"/>
      <c r="AV215" s="199"/>
      <c r="AW215" s="199"/>
      <c r="AX215" s="199"/>
      <c r="AY215" s="199"/>
      <c r="AZ215" s="199"/>
      <c r="BA215" s="199"/>
      <c r="BB215" s="199"/>
      <c r="BC215" s="199"/>
      <c r="BD215" s="199"/>
      <c r="BE215" s="199"/>
      <c r="BF215" s="199"/>
      <c r="BG215" s="199"/>
      <c r="BH215" s="199"/>
    </row>
    <row r="216">
      <c r="A216" s="199"/>
      <c r="B216" s="223">
        <v>44601.0</v>
      </c>
      <c r="C216" s="224">
        <v>114.0</v>
      </c>
      <c r="D216" s="224">
        <v>115.15</v>
      </c>
      <c r="E216" s="225">
        <f t="shared" si="1"/>
        <v>0.01632833186</v>
      </c>
      <c r="F216" s="226">
        <v>44601.0</v>
      </c>
      <c r="G216" s="227">
        <v>1474.0</v>
      </c>
      <c r="H216" s="227">
        <v>1497.6</v>
      </c>
      <c r="I216" s="228">
        <f t="shared" si="2"/>
        <v>0.02445531347</v>
      </c>
      <c r="J216" s="229">
        <v>44601.0</v>
      </c>
      <c r="K216" s="230">
        <v>2267.55</v>
      </c>
      <c r="L216" s="230">
        <v>2277.65</v>
      </c>
      <c r="M216" s="231">
        <f t="shared" si="3"/>
        <v>0.005873650275</v>
      </c>
      <c r="N216" s="232">
        <v>44601.0</v>
      </c>
      <c r="O216" s="233">
        <v>2188.571</v>
      </c>
      <c r="P216" s="233">
        <v>2199.97</v>
      </c>
      <c r="Q216" s="234">
        <f t="shared" si="4"/>
        <v>0.01165116137</v>
      </c>
      <c r="R216" s="235">
        <v>44601.0</v>
      </c>
      <c r="S216" s="236">
        <v>123.1</v>
      </c>
      <c r="T216" s="236">
        <v>122.235</v>
      </c>
      <c r="U216" s="237">
        <f t="shared" si="5"/>
        <v>0.002254837652</v>
      </c>
      <c r="V216" s="238">
        <v>44601.0</v>
      </c>
      <c r="W216" s="239">
        <v>17370.1</v>
      </c>
      <c r="X216" s="239">
        <v>17463.8</v>
      </c>
      <c r="Y216" s="240">
        <f t="shared" si="6"/>
        <v>0.01141210708</v>
      </c>
      <c r="Z216" s="199"/>
      <c r="AA216" s="199"/>
      <c r="AB216" s="199"/>
      <c r="AC216" s="199"/>
      <c r="AD216" s="199"/>
      <c r="AE216" s="199"/>
      <c r="AF216" s="199"/>
      <c r="AG216" s="199"/>
      <c r="AH216" s="199"/>
      <c r="AI216" s="199"/>
      <c r="AJ216" s="199"/>
      <c r="AK216" s="199"/>
      <c r="AL216" s="199"/>
      <c r="AM216" s="199"/>
      <c r="AN216" s="199"/>
      <c r="AO216" s="199"/>
      <c r="AP216" s="199"/>
      <c r="AQ216" s="199"/>
      <c r="AR216" s="199"/>
      <c r="AS216" s="199"/>
      <c r="AT216" s="199"/>
      <c r="AU216" s="199"/>
      <c r="AV216" s="199"/>
      <c r="AW216" s="199"/>
      <c r="AX216" s="199"/>
      <c r="AY216" s="199"/>
      <c r="AZ216" s="199"/>
      <c r="BA216" s="199"/>
      <c r="BB216" s="199"/>
      <c r="BC216" s="199"/>
      <c r="BD216" s="199"/>
      <c r="BE216" s="199"/>
      <c r="BF216" s="199"/>
      <c r="BG216" s="199"/>
      <c r="BH216" s="199"/>
    </row>
    <row r="217">
      <c r="A217" s="199"/>
      <c r="B217" s="223">
        <v>44602.0</v>
      </c>
      <c r="C217" s="224">
        <v>115.15</v>
      </c>
      <c r="D217" s="224">
        <v>114.85</v>
      </c>
      <c r="E217" s="225">
        <f t="shared" si="1"/>
        <v>-0.002605297438</v>
      </c>
      <c r="F217" s="226">
        <v>44602.0</v>
      </c>
      <c r="G217" s="227">
        <v>1514.0</v>
      </c>
      <c r="H217" s="227">
        <v>1525.1</v>
      </c>
      <c r="I217" s="228">
        <f t="shared" si="2"/>
        <v>0.01836271368</v>
      </c>
      <c r="J217" s="229">
        <v>44602.0</v>
      </c>
      <c r="K217" s="230">
        <v>2280.0</v>
      </c>
      <c r="L217" s="230">
        <v>2283.15</v>
      </c>
      <c r="M217" s="231">
        <f t="shared" si="3"/>
        <v>0.002414769609</v>
      </c>
      <c r="N217" s="232">
        <v>44602.0</v>
      </c>
      <c r="O217" s="233">
        <v>2211.23</v>
      </c>
      <c r="P217" s="233">
        <v>2197.708</v>
      </c>
      <c r="Q217" s="234">
        <f t="shared" si="4"/>
        <v>-0.001028195839</v>
      </c>
      <c r="R217" s="235">
        <v>44602.0</v>
      </c>
      <c r="S217" s="236">
        <v>123.0</v>
      </c>
      <c r="T217" s="236">
        <v>124.835</v>
      </c>
      <c r="U217" s="237">
        <f t="shared" si="5"/>
        <v>0.02127050354</v>
      </c>
      <c r="V217" s="238">
        <v>44602.0</v>
      </c>
      <c r="W217" s="239">
        <v>17554.1</v>
      </c>
      <c r="X217" s="239">
        <v>17605.85</v>
      </c>
      <c r="Y217" s="240">
        <f t="shared" si="6"/>
        <v>0.008133968552</v>
      </c>
      <c r="Z217" s="199"/>
      <c r="AA217" s="199"/>
      <c r="AB217" s="199"/>
      <c r="AC217" s="199"/>
      <c r="AD217" s="199"/>
      <c r="AE217" s="199"/>
      <c r="AF217" s="199"/>
      <c r="AG217" s="199"/>
      <c r="AH217" s="199"/>
      <c r="AI217" s="199"/>
      <c r="AJ217" s="199"/>
      <c r="AK217" s="199"/>
      <c r="AL217" s="199"/>
      <c r="AM217" s="199"/>
      <c r="AN217" s="199"/>
      <c r="AO217" s="199"/>
      <c r="AP217" s="199"/>
      <c r="AQ217" s="199"/>
      <c r="AR217" s="199"/>
      <c r="AS217" s="199"/>
      <c r="AT217" s="199"/>
      <c r="AU217" s="199"/>
      <c r="AV217" s="199"/>
      <c r="AW217" s="199"/>
      <c r="AX217" s="199"/>
      <c r="AY217" s="199"/>
      <c r="AZ217" s="199"/>
      <c r="BA217" s="199"/>
      <c r="BB217" s="199"/>
      <c r="BC217" s="199"/>
      <c r="BD217" s="199"/>
      <c r="BE217" s="199"/>
      <c r="BF217" s="199"/>
      <c r="BG217" s="199"/>
      <c r="BH217" s="199"/>
    </row>
    <row r="218">
      <c r="A218" s="199"/>
      <c r="B218" s="223">
        <v>44603.0</v>
      </c>
      <c r="C218" s="224">
        <v>115.75</v>
      </c>
      <c r="D218" s="224">
        <v>112.4</v>
      </c>
      <c r="E218" s="225">
        <f t="shared" si="1"/>
        <v>-0.0213321724</v>
      </c>
      <c r="F218" s="226">
        <v>44603.0</v>
      </c>
      <c r="G218" s="227">
        <v>1500.25</v>
      </c>
      <c r="H218" s="227">
        <v>1518.85</v>
      </c>
      <c r="I218" s="228">
        <f t="shared" si="2"/>
        <v>-0.004098091928</v>
      </c>
      <c r="J218" s="229">
        <v>44603.0</v>
      </c>
      <c r="K218" s="230">
        <v>2279.0</v>
      </c>
      <c r="L218" s="230">
        <v>2258.0</v>
      </c>
      <c r="M218" s="231">
        <f t="shared" si="3"/>
        <v>-0.01101548299</v>
      </c>
      <c r="N218" s="232">
        <v>44603.0</v>
      </c>
      <c r="O218" s="233">
        <v>2190.509</v>
      </c>
      <c r="P218" s="233">
        <v>2193.417</v>
      </c>
      <c r="Q218" s="234">
        <f t="shared" si="4"/>
        <v>-0.001952488684</v>
      </c>
      <c r="R218" s="235">
        <v>44603.0</v>
      </c>
      <c r="S218" s="236">
        <v>123.9</v>
      </c>
      <c r="T218" s="236">
        <v>125.445</v>
      </c>
      <c r="U218" s="237">
        <f t="shared" si="5"/>
        <v>0.004886450114</v>
      </c>
      <c r="V218" s="238">
        <v>44603.0</v>
      </c>
      <c r="W218" s="239">
        <v>17451.0</v>
      </c>
      <c r="X218" s="239">
        <v>17374.75</v>
      </c>
      <c r="Y218" s="240">
        <f t="shared" si="6"/>
        <v>-0.01312631881</v>
      </c>
      <c r="Z218" s="199"/>
      <c r="AA218" s="199"/>
      <c r="AB218" s="199"/>
      <c r="AC218" s="199"/>
      <c r="AD218" s="199"/>
      <c r="AE218" s="199"/>
      <c r="AF218" s="199"/>
      <c r="AG218" s="199"/>
      <c r="AH218" s="199"/>
      <c r="AI218" s="199"/>
      <c r="AJ218" s="199"/>
      <c r="AK218" s="199"/>
      <c r="AL218" s="199"/>
      <c r="AM218" s="199"/>
      <c r="AN218" s="199"/>
      <c r="AO218" s="199"/>
      <c r="AP218" s="199"/>
      <c r="AQ218" s="199"/>
      <c r="AR218" s="199"/>
      <c r="AS218" s="199"/>
      <c r="AT218" s="199"/>
      <c r="AU218" s="199"/>
      <c r="AV218" s="199"/>
      <c r="AW218" s="199"/>
      <c r="AX218" s="199"/>
      <c r="AY218" s="199"/>
      <c r="AZ218" s="199"/>
      <c r="BA218" s="199"/>
      <c r="BB218" s="199"/>
      <c r="BC218" s="199"/>
      <c r="BD218" s="199"/>
      <c r="BE218" s="199"/>
      <c r="BF218" s="199"/>
      <c r="BG218" s="199"/>
      <c r="BH218" s="199"/>
    </row>
    <row r="219">
      <c r="A219" s="199"/>
      <c r="B219" s="223">
        <v>44606.0</v>
      </c>
      <c r="C219" s="224">
        <v>109.4</v>
      </c>
      <c r="D219" s="224">
        <v>105.75</v>
      </c>
      <c r="E219" s="225">
        <f t="shared" si="1"/>
        <v>-0.05916370107</v>
      </c>
      <c r="F219" s="226">
        <v>44606.0</v>
      </c>
      <c r="G219" s="227">
        <v>1490.0</v>
      </c>
      <c r="H219" s="227">
        <v>1473.7</v>
      </c>
      <c r="I219" s="228">
        <f t="shared" si="2"/>
        <v>-0.02972643777</v>
      </c>
      <c r="J219" s="229">
        <v>44606.0</v>
      </c>
      <c r="K219" s="230">
        <v>2220.0</v>
      </c>
      <c r="L219" s="230">
        <v>2228.55</v>
      </c>
      <c r="M219" s="231">
        <f t="shared" si="3"/>
        <v>-0.0130425155</v>
      </c>
      <c r="N219" s="232">
        <v>44606.0</v>
      </c>
      <c r="O219" s="233">
        <v>2160.05</v>
      </c>
      <c r="P219" s="233">
        <v>2158.481</v>
      </c>
      <c r="Q219" s="234">
        <f t="shared" si="4"/>
        <v>-0.0159276599</v>
      </c>
      <c r="R219" s="235">
        <v>44606.0</v>
      </c>
      <c r="S219" s="236">
        <v>122.01</v>
      </c>
      <c r="T219" s="236">
        <v>118.685</v>
      </c>
      <c r="U219" s="237">
        <f t="shared" si="5"/>
        <v>-0.05388815816</v>
      </c>
      <c r="V219" s="238">
        <v>44606.0</v>
      </c>
      <c r="W219" s="239">
        <v>17076.15</v>
      </c>
      <c r="X219" s="239">
        <v>16842.8</v>
      </c>
      <c r="Y219" s="240">
        <f t="shared" si="6"/>
        <v>-0.03061626786</v>
      </c>
      <c r="Z219" s="199"/>
      <c r="AA219" s="199"/>
      <c r="AB219" s="199"/>
      <c r="AC219" s="199"/>
      <c r="AD219" s="199"/>
      <c r="AE219" s="199"/>
      <c r="AF219" s="199"/>
      <c r="AG219" s="199"/>
      <c r="AH219" s="199"/>
      <c r="AI219" s="199"/>
      <c r="AJ219" s="199"/>
      <c r="AK219" s="199"/>
      <c r="AL219" s="199"/>
      <c r="AM219" s="199"/>
      <c r="AN219" s="199"/>
      <c r="AO219" s="199"/>
      <c r="AP219" s="199"/>
      <c r="AQ219" s="199"/>
      <c r="AR219" s="199"/>
      <c r="AS219" s="199"/>
      <c r="AT219" s="199"/>
      <c r="AU219" s="199"/>
      <c r="AV219" s="199"/>
      <c r="AW219" s="199"/>
      <c r="AX219" s="199"/>
      <c r="AY219" s="199"/>
      <c r="AZ219" s="199"/>
      <c r="BA219" s="199"/>
      <c r="BB219" s="199"/>
      <c r="BC219" s="199"/>
      <c r="BD219" s="199"/>
      <c r="BE219" s="199"/>
      <c r="BF219" s="199"/>
      <c r="BG219" s="199"/>
      <c r="BH219" s="199"/>
    </row>
    <row r="220">
      <c r="A220" s="199"/>
      <c r="B220" s="223">
        <v>44607.0</v>
      </c>
      <c r="C220" s="224">
        <v>106.0</v>
      </c>
      <c r="D220" s="224">
        <v>107.2</v>
      </c>
      <c r="E220" s="225">
        <f t="shared" si="1"/>
        <v>0.01371158392</v>
      </c>
      <c r="F220" s="226">
        <v>44607.0</v>
      </c>
      <c r="G220" s="227">
        <v>1476.0</v>
      </c>
      <c r="H220" s="227">
        <v>1517.8</v>
      </c>
      <c r="I220" s="228">
        <f t="shared" si="2"/>
        <v>0.02992467938</v>
      </c>
      <c r="J220" s="229">
        <v>44607.0</v>
      </c>
      <c r="K220" s="230">
        <v>2247.95</v>
      </c>
      <c r="L220" s="230">
        <v>2290.1</v>
      </c>
      <c r="M220" s="231">
        <f t="shared" si="3"/>
        <v>0.02761885531</v>
      </c>
      <c r="N220" s="232">
        <v>44607.0</v>
      </c>
      <c r="O220" s="233">
        <v>2170.157</v>
      </c>
      <c r="P220" s="233">
        <v>2231.767</v>
      </c>
      <c r="Q220" s="234">
        <f t="shared" si="4"/>
        <v>0.03395258054</v>
      </c>
      <c r="R220" s="235">
        <v>44607.0</v>
      </c>
      <c r="S220" s="236">
        <v>119.685</v>
      </c>
      <c r="T220" s="236">
        <v>120.775</v>
      </c>
      <c r="U220" s="237">
        <f t="shared" si="5"/>
        <v>0.01760963896</v>
      </c>
      <c r="V220" s="238">
        <v>44607.0</v>
      </c>
      <c r="W220" s="239">
        <v>16933.25</v>
      </c>
      <c r="X220" s="239">
        <v>17352.45</v>
      </c>
      <c r="Y220" s="240">
        <f t="shared" si="6"/>
        <v>0.03025922056</v>
      </c>
      <c r="Z220" s="199"/>
      <c r="AA220" s="199"/>
      <c r="AB220" s="199"/>
      <c r="AC220" s="199"/>
      <c r="AD220" s="199"/>
      <c r="AE220" s="199"/>
      <c r="AF220" s="199"/>
      <c r="AG220" s="199"/>
      <c r="AH220" s="199"/>
      <c r="AI220" s="199"/>
      <c r="AJ220" s="199"/>
      <c r="AK220" s="199"/>
      <c r="AL220" s="199"/>
      <c r="AM220" s="199"/>
      <c r="AN220" s="199"/>
      <c r="AO220" s="199"/>
      <c r="AP220" s="199"/>
      <c r="AQ220" s="199"/>
      <c r="AR220" s="199"/>
      <c r="AS220" s="199"/>
      <c r="AT220" s="199"/>
      <c r="AU220" s="199"/>
      <c r="AV220" s="199"/>
      <c r="AW220" s="199"/>
      <c r="AX220" s="199"/>
      <c r="AY220" s="199"/>
      <c r="AZ220" s="199"/>
      <c r="BA220" s="199"/>
      <c r="BB220" s="199"/>
      <c r="BC220" s="199"/>
      <c r="BD220" s="199"/>
      <c r="BE220" s="199"/>
      <c r="BF220" s="199"/>
      <c r="BG220" s="199"/>
      <c r="BH220" s="199"/>
    </row>
    <row r="221">
      <c r="A221" s="199"/>
      <c r="B221" s="223">
        <v>44608.0</v>
      </c>
      <c r="C221" s="224">
        <v>108.4</v>
      </c>
      <c r="D221" s="224">
        <v>106.9</v>
      </c>
      <c r="E221" s="225">
        <f t="shared" si="1"/>
        <v>-0.002798507463</v>
      </c>
      <c r="F221" s="226">
        <v>44608.0</v>
      </c>
      <c r="G221" s="227">
        <v>1534.35</v>
      </c>
      <c r="H221" s="227">
        <v>1515.75</v>
      </c>
      <c r="I221" s="228">
        <f t="shared" si="2"/>
        <v>-0.001350639083</v>
      </c>
      <c r="J221" s="229">
        <v>44608.0</v>
      </c>
      <c r="K221" s="230">
        <v>2290.1</v>
      </c>
      <c r="L221" s="230">
        <v>2286.5</v>
      </c>
      <c r="M221" s="231">
        <f t="shared" si="3"/>
        <v>-0.001571983756</v>
      </c>
      <c r="N221" s="232">
        <v>44608.0</v>
      </c>
      <c r="O221" s="233">
        <v>2242.889</v>
      </c>
      <c r="P221" s="233">
        <v>2227.152</v>
      </c>
      <c r="Q221" s="234">
        <f t="shared" si="4"/>
        <v>-0.002067868196</v>
      </c>
      <c r="R221" s="235">
        <v>44608.0</v>
      </c>
      <c r="S221" s="236">
        <v>121.5</v>
      </c>
      <c r="T221" s="236">
        <v>119.18</v>
      </c>
      <c r="U221" s="237">
        <f t="shared" si="5"/>
        <v>-0.01320637549</v>
      </c>
      <c r="V221" s="238">
        <v>44608.0</v>
      </c>
      <c r="W221" s="239">
        <v>17408.45</v>
      </c>
      <c r="X221" s="239">
        <v>17322.2</v>
      </c>
      <c r="Y221" s="240">
        <f t="shared" si="6"/>
        <v>-0.001743269682</v>
      </c>
      <c r="Z221" s="199"/>
      <c r="AA221" s="199"/>
      <c r="AB221" s="199"/>
      <c r="AC221" s="199"/>
      <c r="AD221" s="199"/>
      <c r="AE221" s="199"/>
      <c r="AF221" s="199"/>
      <c r="AG221" s="199"/>
      <c r="AH221" s="199"/>
      <c r="AI221" s="199"/>
      <c r="AJ221" s="199"/>
      <c r="AK221" s="199"/>
      <c r="AL221" s="199"/>
      <c r="AM221" s="199"/>
      <c r="AN221" s="199"/>
      <c r="AO221" s="199"/>
      <c r="AP221" s="199"/>
      <c r="AQ221" s="199"/>
      <c r="AR221" s="199"/>
      <c r="AS221" s="199"/>
      <c r="AT221" s="199"/>
      <c r="AU221" s="199"/>
      <c r="AV221" s="199"/>
      <c r="AW221" s="199"/>
      <c r="AX221" s="199"/>
      <c r="AY221" s="199"/>
      <c r="AZ221" s="199"/>
      <c r="BA221" s="199"/>
      <c r="BB221" s="199"/>
      <c r="BC221" s="199"/>
      <c r="BD221" s="199"/>
      <c r="BE221" s="199"/>
      <c r="BF221" s="199"/>
      <c r="BG221" s="199"/>
      <c r="BH221" s="199"/>
    </row>
    <row r="222">
      <c r="A222" s="199"/>
      <c r="B222" s="223">
        <v>44609.0</v>
      </c>
      <c r="C222" s="224">
        <v>110.4</v>
      </c>
      <c r="D222" s="224">
        <v>106.55</v>
      </c>
      <c r="E222" s="225">
        <f t="shared" si="1"/>
        <v>-0.003274087933</v>
      </c>
      <c r="F222" s="226">
        <v>44609.0</v>
      </c>
      <c r="G222" s="227">
        <v>1513.1</v>
      </c>
      <c r="H222" s="227">
        <v>1506.5</v>
      </c>
      <c r="I222" s="228">
        <f t="shared" si="2"/>
        <v>-0.006102589477</v>
      </c>
      <c r="J222" s="229">
        <v>44609.0</v>
      </c>
      <c r="K222" s="230">
        <v>2282.0</v>
      </c>
      <c r="L222" s="230">
        <v>2307.55</v>
      </c>
      <c r="M222" s="231">
        <f t="shared" si="3"/>
        <v>0.009206210365</v>
      </c>
      <c r="N222" s="232">
        <v>44609.0</v>
      </c>
      <c r="O222" s="233">
        <v>2233.751</v>
      </c>
      <c r="P222" s="233">
        <v>2255.35</v>
      </c>
      <c r="Q222" s="234">
        <f t="shared" si="4"/>
        <v>0.01266101281</v>
      </c>
      <c r="R222" s="235">
        <v>44609.0</v>
      </c>
      <c r="S222" s="236">
        <v>120.11</v>
      </c>
      <c r="T222" s="236">
        <v>119.095</v>
      </c>
      <c r="U222" s="237">
        <f t="shared" si="5"/>
        <v>-0.0007132069139</v>
      </c>
      <c r="V222" s="238">
        <v>44609.0</v>
      </c>
      <c r="W222" s="239">
        <v>17396.55</v>
      </c>
      <c r="X222" s="239">
        <v>17304.6</v>
      </c>
      <c r="Y222" s="240">
        <f t="shared" si="6"/>
        <v>-0.001016037224</v>
      </c>
      <c r="Z222" s="199"/>
      <c r="AA222" s="199"/>
      <c r="AB222" s="199"/>
      <c r="AC222" s="199"/>
      <c r="AD222" s="199"/>
      <c r="AE222" s="199"/>
      <c r="AF222" s="199"/>
      <c r="AG222" s="199"/>
      <c r="AH222" s="199"/>
      <c r="AI222" s="199"/>
      <c r="AJ222" s="199"/>
      <c r="AK222" s="199"/>
      <c r="AL222" s="199"/>
      <c r="AM222" s="199"/>
      <c r="AN222" s="199"/>
      <c r="AO222" s="199"/>
      <c r="AP222" s="199"/>
      <c r="AQ222" s="199"/>
      <c r="AR222" s="199"/>
      <c r="AS222" s="199"/>
      <c r="AT222" s="199"/>
      <c r="AU222" s="199"/>
      <c r="AV222" s="199"/>
      <c r="AW222" s="199"/>
      <c r="AX222" s="199"/>
      <c r="AY222" s="199"/>
      <c r="AZ222" s="199"/>
      <c r="BA222" s="199"/>
      <c r="BB222" s="199"/>
      <c r="BC222" s="199"/>
      <c r="BD222" s="199"/>
      <c r="BE222" s="199"/>
      <c r="BF222" s="199"/>
      <c r="BG222" s="199"/>
      <c r="BH222" s="199"/>
    </row>
    <row r="223">
      <c r="A223" s="199"/>
      <c r="B223" s="223">
        <v>44610.0</v>
      </c>
      <c r="C223" s="224">
        <v>106.4</v>
      </c>
      <c r="D223" s="224">
        <v>105.9</v>
      </c>
      <c r="E223" s="225">
        <f t="shared" si="1"/>
        <v>-0.006100422337</v>
      </c>
      <c r="F223" s="226">
        <v>44610.0</v>
      </c>
      <c r="G223" s="227">
        <v>1498.3</v>
      </c>
      <c r="H223" s="227">
        <v>1512.35</v>
      </c>
      <c r="I223" s="228">
        <f t="shared" si="2"/>
        <v>0.003883172917</v>
      </c>
      <c r="J223" s="229">
        <v>44610.0</v>
      </c>
      <c r="K223" s="230">
        <v>2294.0</v>
      </c>
      <c r="L223" s="230">
        <v>2312.55</v>
      </c>
      <c r="M223" s="231">
        <f t="shared" si="3"/>
        <v>0.002166800286</v>
      </c>
      <c r="N223" s="232">
        <v>44610.0</v>
      </c>
      <c r="O223" s="233">
        <v>2256.18</v>
      </c>
      <c r="P223" s="233">
        <v>2237.72</v>
      </c>
      <c r="Q223" s="234">
        <f t="shared" si="4"/>
        <v>-0.007816968541</v>
      </c>
      <c r="R223" s="235">
        <v>44610.0</v>
      </c>
      <c r="S223" s="236">
        <v>118.7</v>
      </c>
      <c r="T223" s="236">
        <v>119.08</v>
      </c>
      <c r="U223" s="237">
        <f t="shared" si="5"/>
        <v>-0.000125949872</v>
      </c>
      <c r="V223" s="238">
        <v>44610.0</v>
      </c>
      <c r="W223" s="239">
        <v>17236.05</v>
      </c>
      <c r="X223" s="239">
        <v>17276.3</v>
      </c>
      <c r="Y223" s="240">
        <f t="shared" si="6"/>
        <v>-0.001635403303</v>
      </c>
      <c r="Z223" s="199"/>
      <c r="AA223" s="199"/>
      <c r="AB223" s="199"/>
      <c r="AC223" s="199"/>
      <c r="AD223" s="199"/>
      <c r="AE223" s="199"/>
      <c r="AF223" s="199"/>
      <c r="AG223" s="199"/>
      <c r="AH223" s="199"/>
      <c r="AI223" s="199"/>
      <c r="AJ223" s="199"/>
      <c r="AK223" s="199"/>
      <c r="AL223" s="199"/>
      <c r="AM223" s="199"/>
      <c r="AN223" s="199"/>
      <c r="AO223" s="199"/>
      <c r="AP223" s="199"/>
      <c r="AQ223" s="199"/>
      <c r="AR223" s="199"/>
      <c r="AS223" s="199"/>
      <c r="AT223" s="199"/>
      <c r="AU223" s="199"/>
      <c r="AV223" s="199"/>
      <c r="AW223" s="199"/>
      <c r="AX223" s="199"/>
      <c r="AY223" s="199"/>
      <c r="AZ223" s="199"/>
      <c r="BA223" s="199"/>
      <c r="BB223" s="199"/>
      <c r="BC223" s="199"/>
      <c r="BD223" s="199"/>
      <c r="BE223" s="199"/>
      <c r="BF223" s="199"/>
      <c r="BG223" s="199"/>
      <c r="BH223" s="199"/>
    </row>
    <row r="224">
      <c r="A224" s="199"/>
      <c r="B224" s="223">
        <v>44613.0</v>
      </c>
      <c r="C224" s="224">
        <v>106.0</v>
      </c>
      <c r="D224" s="224">
        <v>101.8</v>
      </c>
      <c r="E224" s="225">
        <f t="shared" si="1"/>
        <v>-0.03871576959</v>
      </c>
      <c r="F224" s="226">
        <v>44613.0</v>
      </c>
      <c r="G224" s="227">
        <v>1504.0</v>
      </c>
      <c r="H224" s="227">
        <v>1522.1</v>
      </c>
      <c r="I224" s="228">
        <f t="shared" si="2"/>
        <v>0.006446920356</v>
      </c>
      <c r="J224" s="229">
        <v>44613.0</v>
      </c>
      <c r="K224" s="230">
        <v>2298.0</v>
      </c>
      <c r="L224" s="230">
        <v>2294.8</v>
      </c>
      <c r="M224" s="231">
        <f t="shared" si="3"/>
        <v>-0.007675509719</v>
      </c>
      <c r="N224" s="232">
        <v>44613.0</v>
      </c>
      <c r="O224" s="233">
        <v>2226.275</v>
      </c>
      <c r="P224" s="233">
        <v>2215.107</v>
      </c>
      <c r="Q224" s="234">
        <f t="shared" si="4"/>
        <v>-0.01010537511</v>
      </c>
      <c r="R224" s="235">
        <v>44613.0</v>
      </c>
      <c r="S224" s="236">
        <v>118.8</v>
      </c>
      <c r="T224" s="236">
        <v>118.185</v>
      </c>
      <c r="U224" s="237">
        <f t="shared" si="5"/>
        <v>-0.00751595566</v>
      </c>
      <c r="V224" s="238">
        <v>44613.0</v>
      </c>
      <c r="W224" s="239">
        <v>17192.25</v>
      </c>
      <c r="X224" s="239">
        <v>17206.65</v>
      </c>
      <c r="Y224" s="240">
        <f t="shared" si="6"/>
        <v>-0.00403153453</v>
      </c>
      <c r="Z224" s="199"/>
      <c r="AA224" s="199"/>
      <c r="AB224" s="199"/>
      <c r="AC224" s="199"/>
      <c r="AD224" s="199"/>
      <c r="AE224" s="199"/>
      <c r="AF224" s="199"/>
      <c r="AG224" s="199"/>
      <c r="AH224" s="199"/>
      <c r="AI224" s="199"/>
      <c r="AJ224" s="199"/>
      <c r="AK224" s="199"/>
      <c r="AL224" s="199"/>
      <c r="AM224" s="199"/>
      <c r="AN224" s="199"/>
      <c r="AO224" s="199"/>
      <c r="AP224" s="199"/>
      <c r="AQ224" s="199"/>
      <c r="AR224" s="199"/>
      <c r="AS224" s="199"/>
      <c r="AT224" s="199"/>
      <c r="AU224" s="199"/>
      <c r="AV224" s="199"/>
      <c r="AW224" s="199"/>
      <c r="AX224" s="199"/>
      <c r="AY224" s="199"/>
      <c r="AZ224" s="199"/>
      <c r="BA224" s="199"/>
      <c r="BB224" s="199"/>
      <c r="BC224" s="199"/>
      <c r="BD224" s="199"/>
      <c r="BE224" s="199"/>
      <c r="BF224" s="199"/>
      <c r="BG224" s="199"/>
      <c r="BH224" s="199"/>
    </row>
    <row r="225">
      <c r="A225" s="199"/>
      <c r="B225" s="223">
        <v>44614.0</v>
      </c>
      <c r="C225" s="224">
        <v>100.0</v>
      </c>
      <c r="D225" s="224">
        <v>99.9</v>
      </c>
      <c r="E225" s="225">
        <f t="shared" si="1"/>
        <v>-0.01866404715</v>
      </c>
      <c r="F225" s="226">
        <v>44614.0</v>
      </c>
      <c r="G225" s="227">
        <v>1489.8</v>
      </c>
      <c r="H225" s="227">
        <v>1510.7</v>
      </c>
      <c r="I225" s="228">
        <f t="shared" si="2"/>
        <v>-0.007489652454</v>
      </c>
      <c r="J225" s="229">
        <v>44614.0</v>
      </c>
      <c r="K225" s="230">
        <v>2280.0</v>
      </c>
      <c r="L225" s="230">
        <v>2269.95</v>
      </c>
      <c r="M225" s="231">
        <f t="shared" si="3"/>
        <v>-0.0108288304</v>
      </c>
      <c r="N225" s="232">
        <v>44614.0</v>
      </c>
      <c r="O225" s="233">
        <v>2171.726</v>
      </c>
      <c r="P225" s="233">
        <v>2205.046</v>
      </c>
      <c r="Q225" s="234">
        <f t="shared" si="4"/>
        <v>-0.00454199278</v>
      </c>
      <c r="R225" s="235">
        <v>44614.0</v>
      </c>
      <c r="S225" s="236">
        <v>115.8</v>
      </c>
      <c r="T225" s="236">
        <v>113.87</v>
      </c>
      <c r="U225" s="237">
        <f t="shared" si="5"/>
        <v>-0.03651055549</v>
      </c>
      <c r="V225" s="238">
        <v>44614.0</v>
      </c>
      <c r="W225" s="239">
        <v>16847.95</v>
      </c>
      <c r="X225" s="239">
        <v>17092.2</v>
      </c>
      <c r="Y225" s="240">
        <f t="shared" si="6"/>
        <v>-0.006651498113</v>
      </c>
      <c r="Z225" s="199"/>
      <c r="AA225" s="199"/>
      <c r="AB225" s="199"/>
      <c r="AC225" s="199"/>
      <c r="AD225" s="199"/>
      <c r="AE225" s="199"/>
      <c r="AF225" s="199"/>
      <c r="AG225" s="199"/>
      <c r="AH225" s="199"/>
      <c r="AI225" s="199"/>
      <c r="AJ225" s="199"/>
      <c r="AK225" s="199"/>
      <c r="AL225" s="199"/>
      <c r="AM225" s="199"/>
      <c r="AN225" s="199"/>
      <c r="AO225" s="199"/>
      <c r="AP225" s="199"/>
      <c r="AQ225" s="199"/>
      <c r="AR225" s="199"/>
      <c r="AS225" s="199"/>
      <c r="AT225" s="199"/>
      <c r="AU225" s="199"/>
      <c r="AV225" s="199"/>
      <c r="AW225" s="199"/>
      <c r="AX225" s="199"/>
      <c r="AY225" s="199"/>
      <c r="AZ225" s="199"/>
      <c r="BA225" s="199"/>
      <c r="BB225" s="199"/>
      <c r="BC225" s="199"/>
      <c r="BD225" s="199"/>
      <c r="BE225" s="199"/>
      <c r="BF225" s="199"/>
      <c r="BG225" s="199"/>
      <c r="BH225" s="199"/>
    </row>
    <row r="226">
      <c r="A226" s="199"/>
      <c r="B226" s="223">
        <v>44615.0</v>
      </c>
      <c r="C226" s="224">
        <v>101.45</v>
      </c>
      <c r="D226" s="224">
        <v>100.3</v>
      </c>
      <c r="E226" s="225">
        <f t="shared" si="1"/>
        <v>0.004004004004</v>
      </c>
      <c r="F226" s="226">
        <v>44615.0</v>
      </c>
      <c r="G226" s="227">
        <v>1525.1</v>
      </c>
      <c r="H226" s="227">
        <v>1500.9</v>
      </c>
      <c r="I226" s="228">
        <f t="shared" si="2"/>
        <v>-0.006487058979</v>
      </c>
      <c r="J226" s="229">
        <v>44615.0</v>
      </c>
      <c r="K226" s="230">
        <v>2270.0</v>
      </c>
      <c r="L226" s="230">
        <v>2260.4</v>
      </c>
      <c r="M226" s="231">
        <f t="shared" si="3"/>
        <v>-0.004207141126</v>
      </c>
      <c r="N226" s="232">
        <v>44615.0</v>
      </c>
      <c r="O226" s="233">
        <v>2216.215</v>
      </c>
      <c r="P226" s="233">
        <v>2191.247</v>
      </c>
      <c r="Q226" s="234">
        <f t="shared" si="4"/>
        <v>-0.006257919336</v>
      </c>
      <c r="R226" s="235">
        <v>44615.0</v>
      </c>
      <c r="S226" s="236">
        <v>114.8</v>
      </c>
      <c r="T226" s="236">
        <v>113.9</v>
      </c>
      <c r="U226" s="237">
        <f t="shared" si="5"/>
        <v>0.0002634583297</v>
      </c>
      <c r="V226" s="238">
        <v>44615.0</v>
      </c>
      <c r="W226" s="239">
        <v>17194.5</v>
      </c>
      <c r="X226" s="239">
        <v>17063.25</v>
      </c>
      <c r="Y226" s="240">
        <f t="shared" si="6"/>
        <v>-0.001693755046</v>
      </c>
      <c r="Z226" s="199"/>
      <c r="AA226" s="199"/>
      <c r="AB226" s="199"/>
      <c r="AC226" s="199"/>
      <c r="AD226" s="199"/>
      <c r="AE226" s="199"/>
      <c r="AF226" s="199"/>
      <c r="AG226" s="199"/>
      <c r="AH226" s="199"/>
      <c r="AI226" s="199"/>
      <c r="AJ226" s="199"/>
      <c r="AK226" s="199"/>
      <c r="AL226" s="199"/>
      <c r="AM226" s="199"/>
      <c r="AN226" s="199"/>
      <c r="AO226" s="199"/>
      <c r="AP226" s="199"/>
      <c r="AQ226" s="199"/>
      <c r="AR226" s="199"/>
      <c r="AS226" s="199"/>
      <c r="AT226" s="199"/>
      <c r="AU226" s="199"/>
      <c r="AV226" s="199"/>
      <c r="AW226" s="199"/>
      <c r="AX226" s="199"/>
      <c r="AY226" s="199"/>
      <c r="AZ226" s="199"/>
      <c r="BA226" s="199"/>
      <c r="BB226" s="199"/>
      <c r="BC226" s="199"/>
      <c r="BD226" s="199"/>
      <c r="BE226" s="199"/>
      <c r="BF226" s="199"/>
      <c r="BG226" s="199"/>
      <c r="BH226" s="199"/>
    </row>
    <row r="227">
      <c r="A227" s="199"/>
      <c r="B227" s="223">
        <v>44616.0</v>
      </c>
      <c r="C227" s="224">
        <v>99.0</v>
      </c>
      <c r="D227" s="224">
        <v>95.55</v>
      </c>
      <c r="E227" s="225">
        <f t="shared" si="1"/>
        <v>-0.04735792622</v>
      </c>
      <c r="F227" s="226">
        <v>44616.0</v>
      </c>
      <c r="G227" s="227">
        <v>1449.9</v>
      </c>
      <c r="H227" s="227">
        <v>1419.4</v>
      </c>
      <c r="I227" s="228">
        <f t="shared" si="2"/>
        <v>-0.05430075288</v>
      </c>
      <c r="J227" s="229">
        <v>44616.0</v>
      </c>
      <c r="K227" s="230">
        <v>2200.0</v>
      </c>
      <c r="L227" s="230">
        <v>2171.4</v>
      </c>
      <c r="M227" s="231">
        <f t="shared" si="3"/>
        <v>-0.0393735622</v>
      </c>
      <c r="N227" s="232">
        <v>44616.0</v>
      </c>
      <c r="O227" s="233">
        <v>2127.514</v>
      </c>
      <c r="P227" s="233">
        <v>2082.056</v>
      </c>
      <c r="Q227" s="234">
        <f t="shared" si="4"/>
        <v>-0.04983053029</v>
      </c>
      <c r="R227" s="235">
        <v>44616.0</v>
      </c>
      <c r="S227" s="236">
        <v>109.4</v>
      </c>
      <c r="T227" s="236">
        <v>107.4</v>
      </c>
      <c r="U227" s="237">
        <f t="shared" si="5"/>
        <v>-0.05706760316</v>
      </c>
      <c r="V227" s="238">
        <v>44616.0</v>
      </c>
      <c r="W227" s="239">
        <v>16548.9</v>
      </c>
      <c r="X227" s="239">
        <v>16247.95</v>
      </c>
      <c r="Y227" s="240">
        <f t="shared" si="6"/>
        <v>-0.04778104992</v>
      </c>
      <c r="Z227" s="199"/>
      <c r="AA227" s="199"/>
      <c r="AB227" s="199"/>
      <c r="AC227" s="199"/>
      <c r="AD227" s="199"/>
      <c r="AE227" s="199"/>
      <c r="AF227" s="199"/>
      <c r="AG227" s="199"/>
      <c r="AH227" s="199"/>
      <c r="AI227" s="199"/>
      <c r="AJ227" s="199"/>
      <c r="AK227" s="199"/>
      <c r="AL227" s="199"/>
      <c r="AM227" s="199"/>
      <c r="AN227" s="199"/>
      <c r="AO227" s="199"/>
      <c r="AP227" s="199"/>
      <c r="AQ227" s="199"/>
      <c r="AR227" s="199"/>
      <c r="AS227" s="199"/>
      <c r="AT227" s="199"/>
      <c r="AU227" s="199"/>
      <c r="AV227" s="199"/>
      <c r="AW227" s="199"/>
      <c r="AX227" s="199"/>
      <c r="AY227" s="199"/>
      <c r="AZ227" s="199"/>
      <c r="BA227" s="199"/>
      <c r="BB227" s="199"/>
      <c r="BC227" s="199"/>
      <c r="BD227" s="199"/>
      <c r="BE227" s="199"/>
      <c r="BF227" s="199"/>
      <c r="BG227" s="199"/>
      <c r="BH227" s="199"/>
    </row>
    <row r="228">
      <c r="A228" s="199"/>
      <c r="B228" s="223">
        <v>44617.0</v>
      </c>
      <c r="C228" s="224">
        <v>97.5</v>
      </c>
      <c r="D228" s="224">
        <v>99.65</v>
      </c>
      <c r="E228" s="225">
        <f t="shared" si="1"/>
        <v>0.04290947148</v>
      </c>
      <c r="F228" s="226">
        <v>44617.0</v>
      </c>
      <c r="G228" s="227">
        <v>1439.95</v>
      </c>
      <c r="H228" s="227">
        <v>1456.1</v>
      </c>
      <c r="I228" s="228">
        <f t="shared" si="2"/>
        <v>0.02585599549</v>
      </c>
      <c r="J228" s="229">
        <v>44617.0</v>
      </c>
      <c r="K228" s="230">
        <v>2195.0</v>
      </c>
      <c r="L228" s="230">
        <v>2170.7</v>
      </c>
      <c r="M228" s="231">
        <f t="shared" si="3"/>
        <v>-0.0003223726628</v>
      </c>
      <c r="N228" s="232">
        <v>44617.0</v>
      </c>
      <c r="O228" s="233">
        <v>2104.531</v>
      </c>
      <c r="P228" s="233">
        <v>2108.085</v>
      </c>
      <c r="Q228" s="234">
        <f t="shared" si="4"/>
        <v>0.01250158497</v>
      </c>
      <c r="R228" s="235">
        <v>44617.0</v>
      </c>
      <c r="S228" s="236">
        <v>109.77</v>
      </c>
      <c r="T228" s="236">
        <v>114.535</v>
      </c>
      <c r="U228" s="237">
        <f t="shared" si="5"/>
        <v>0.06643389199</v>
      </c>
      <c r="V228" s="238">
        <v>44617.0</v>
      </c>
      <c r="W228" s="239">
        <v>16515.65</v>
      </c>
      <c r="X228" s="239">
        <v>16658.4</v>
      </c>
      <c r="Y228" s="240">
        <f t="shared" si="6"/>
        <v>0.02526164839</v>
      </c>
      <c r="Z228" s="199"/>
      <c r="AA228" s="199"/>
      <c r="AB228" s="199"/>
      <c r="AC228" s="199"/>
      <c r="AD228" s="199"/>
      <c r="AE228" s="199"/>
      <c r="AF228" s="199"/>
      <c r="AG228" s="199"/>
      <c r="AH228" s="199"/>
      <c r="AI228" s="199"/>
      <c r="AJ228" s="199"/>
      <c r="AK228" s="199"/>
      <c r="AL228" s="199"/>
      <c r="AM228" s="199"/>
      <c r="AN228" s="199"/>
      <c r="AO228" s="199"/>
      <c r="AP228" s="199"/>
      <c r="AQ228" s="199"/>
      <c r="AR228" s="199"/>
      <c r="AS228" s="199"/>
      <c r="AT228" s="199"/>
      <c r="AU228" s="199"/>
      <c r="AV228" s="199"/>
      <c r="AW228" s="199"/>
      <c r="AX228" s="199"/>
      <c r="AY228" s="199"/>
      <c r="AZ228" s="199"/>
      <c r="BA228" s="199"/>
      <c r="BB228" s="199"/>
      <c r="BC228" s="199"/>
      <c r="BD228" s="199"/>
      <c r="BE228" s="199"/>
      <c r="BF228" s="199"/>
      <c r="BG228" s="199"/>
      <c r="BH228" s="199"/>
    </row>
    <row r="229">
      <c r="A229" s="199"/>
      <c r="B229" s="223">
        <v>44620.0</v>
      </c>
      <c r="C229" s="224">
        <v>99.5</v>
      </c>
      <c r="D229" s="224">
        <v>100.5</v>
      </c>
      <c r="E229" s="225">
        <f t="shared" si="1"/>
        <v>0.008529854491</v>
      </c>
      <c r="F229" s="226">
        <v>44620.0</v>
      </c>
      <c r="G229" s="227">
        <v>1426.0</v>
      </c>
      <c r="H229" s="227">
        <v>1426.25</v>
      </c>
      <c r="I229" s="228">
        <f t="shared" si="2"/>
        <v>-0.02049996566</v>
      </c>
      <c r="J229" s="229">
        <v>44620.0</v>
      </c>
      <c r="K229" s="230">
        <v>2164.0</v>
      </c>
      <c r="L229" s="230">
        <v>2172.1</v>
      </c>
      <c r="M229" s="231">
        <f t="shared" si="3"/>
        <v>0.0006449532409</v>
      </c>
      <c r="N229" s="232">
        <v>44620.0</v>
      </c>
      <c r="O229" s="233">
        <v>2070.288</v>
      </c>
      <c r="P229" s="233">
        <v>2177.864</v>
      </c>
      <c r="Q229" s="234">
        <f t="shared" si="4"/>
        <v>0.03310065771</v>
      </c>
      <c r="R229" s="235">
        <v>44620.0</v>
      </c>
      <c r="S229" s="236">
        <v>113.4</v>
      </c>
      <c r="T229" s="236">
        <v>122.075</v>
      </c>
      <c r="U229" s="237">
        <f t="shared" si="5"/>
        <v>0.06583140525</v>
      </c>
      <c r="V229" s="238">
        <v>44620.0</v>
      </c>
      <c r="W229" s="239">
        <v>16481.6</v>
      </c>
      <c r="X229" s="239">
        <v>16793.9</v>
      </c>
      <c r="Y229" s="240">
        <f t="shared" si="6"/>
        <v>0.008134034481</v>
      </c>
      <c r="Z229" s="199"/>
      <c r="AA229" s="199"/>
      <c r="AB229" s="199"/>
      <c r="AC229" s="199"/>
      <c r="AD229" s="199"/>
      <c r="AE229" s="199"/>
      <c r="AF229" s="199"/>
      <c r="AG229" s="199"/>
      <c r="AH229" s="199"/>
      <c r="AI229" s="199"/>
      <c r="AJ229" s="199"/>
      <c r="AK229" s="199"/>
      <c r="AL229" s="199"/>
      <c r="AM229" s="199"/>
      <c r="AN229" s="199"/>
      <c r="AO229" s="199"/>
      <c r="AP229" s="199"/>
      <c r="AQ229" s="199"/>
      <c r="AR229" s="199"/>
      <c r="AS229" s="199"/>
      <c r="AT229" s="199"/>
      <c r="AU229" s="199"/>
      <c r="AV229" s="199"/>
      <c r="AW229" s="199"/>
      <c r="AX229" s="199"/>
      <c r="AY229" s="199"/>
      <c r="AZ229" s="199"/>
      <c r="BA229" s="199"/>
      <c r="BB229" s="199"/>
      <c r="BC229" s="199"/>
      <c r="BD229" s="199"/>
      <c r="BE229" s="199"/>
      <c r="BF229" s="199"/>
      <c r="BG229" s="199"/>
      <c r="BH229" s="199"/>
    </row>
    <row r="230">
      <c r="A230" s="199"/>
      <c r="B230" s="223">
        <v>44622.0</v>
      </c>
      <c r="C230" s="224">
        <v>102.9</v>
      </c>
      <c r="D230" s="224">
        <v>99.15</v>
      </c>
      <c r="E230" s="225">
        <f t="shared" si="1"/>
        <v>-0.01343283582</v>
      </c>
      <c r="F230" s="226">
        <v>44622.0</v>
      </c>
      <c r="G230" s="227">
        <v>1386.5</v>
      </c>
      <c r="H230" s="227">
        <v>1374.25</v>
      </c>
      <c r="I230" s="228">
        <f t="shared" si="2"/>
        <v>-0.03645924628</v>
      </c>
      <c r="J230" s="229">
        <v>44622.0</v>
      </c>
      <c r="K230" s="230">
        <v>2128.95</v>
      </c>
      <c r="L230" s="230">
        <v>2149.1</v>
      </c>
      <c r="M230" s="231">
        <f t="shared" si="3"/>
        <v>-0.01058883109</v>
      </c>
      <c r="N230" s="232">
        <v>44622.0</v>
      </c>
      <c r="O230" s="233">
        <v>2154.697</v>
      </c>
      <c r="P230" s="233">
        <v>2213.861</v>
      </c>
      <c r="Q230" s="234">
        <f t="shared" si="4"/>
        <v>0.0165285803</v>
      </c>
      <c r="R230" s="235">
        <v>44622.0</v>
      </c>
      <c r="S230" s="236">
        <v>122.075</v>
      </c>
      <c r="T230" s="236">
        <v>128.935</v>
      </c>
      <c r="U230" s="237">
        <f t="shared" si="5"/>
        <v>0.05619496211</v>
      </c>
      <c r="V230" s="238">
        <v>44622.0</v>
      </c>
      <c r="W230" s="239">
        <v>16593.1</v>
      </c>
      <c r="X230" s="239">
        <v>16605.95</v>
      </c>
      <c r="Y230" s="240">
        <f t="shared" si="6"/>
        <v>-0.0111915636</v>
      </c>
      <c r="Z230" s="199"/>
      <c r="AA230" s="199"/>
      <c r="AB230" s="199"/>
      <c r="AC230" s="199"/>
      <c r="AD230" s="199"/>
      <c r="AE230" s="199"/>
      <c r="AF230" s="199"/>
      <c r="AG230" s="199"/>
      <c r="AH230" s="199"/>
      <c r="AI230" s="199"/>
      <c r="AJ230" s="199"/>
      <c r="AK230" s="199"/>
      <c r="AL230" s="199"/>
      <c r="AM230" s="199"/>
      <c r="AN230" s="199"/>
      <c r="AO230" s="199"/>
      <c r="AP230" s="199"/>
      <c r="AQ230" s="199"/>
      <c r="AR230" s="199"/>
      <c r="AS230" s="199"/>
      <c r="AT230" s="199"/>
      <c r="AU230" s="199"/>
      <c r="AV230" s="199"/>
      <c r="AW230" s="199"/>
      <c r="AX230" s="199"/>
      <c r="AY230" s="199"/>
      <c r="AZ230" s="199"/>
      <c r="BA230" s="199"/>
      <c r="BB230" s="199"/>
      <c r="BC230" s="199"/>
      <c r="BD230" s="199"/>
      <c r="BE230" s="199"/>
      <c r="BF230" s="199"/>
      <c r="BG230" s="199"/>
      <c r="BH230" s="199"/>
    </row>
    <row r="231">
      <c r="A231" s="199"/>
      <c r="B231" s="223">
        <v>44623.0</v>
      </c>
      <c r="C231" s="224">
        <v>101.95</v>
      </c>
      <c r="D231" s="224">
        <v>99.45</v>
      </c>
      <c r="E231" s="225">
        <f t="shared" si="1"/>
        <v>0.003025718608</v>
      </c>
      <c r="F231" s="226">
        <v>44623.0</v>
      </c>
      <c r="G231" s="227">
        <v>1381.0</v>
      </c>
      <c r="H231" s="227">
        <v>1371.0</v>
      </c>
      <c r="I231" s="228">
        <f t="shared" si="2"/>
        <v>-0.002364926323</v>
      </c>
      <c r="J231" s="229">
        <v>44623.0</v>
      </c>
      <c r="K231" s="230">
        <v>2157.9</v>
      </c>
      <c r="L231" s="230">
        <v>2091.0</v>
      </c>
      <c r="M231" s="231">
        <f t="shared" si="3"/>
        <v>-0.02703457261</v>
      </c>
      <c r="N231" s="232">
        <v>44623.0</v>
      </c>
      <c r="O231" s="233">
        <v>2215.199</v>
      </c>
      <c r="P231" s="233">
        <v>2195.17</v>
      </c>
      <c r="Q231" s="234">
        <f t="shared" si="4"/>
        <v>-0.008442716142</v>
      </c>
      <c r="R231" s="235">
        <v>44623.0</v>
      </c>
      <c r="S231" s="236">
        <v>130.6</v>
      </c>
      <c r="T231" s="236">
        <v>130.33</v>
      </c>
      <c r="U231" s="237">
        <f t="shared" si="5"/>
        <v>0.01081940513</v>
      </c>
      <c r="V231" s="238">
        <v>44623.0</v>
      </c>
      <c r="W231" s="239">
        <v>16723.2</v>
      </c>
      <c r="X231" s="239">
        <v>16498.05</v>
      </c>
      <c r="Y231" s="240">
        <f t="shared" si="6"/>
        <v>-0.006497671016</v>
      </c>
      <c r="Z231" s="199"/>
      <c r="AA231" s="199"/>
      <c r="AB231" s="199"/>
      <c r="AC231" s="199"/>
      <c r="AD231" s="199"/>
      <c r="AE231" s="199"/>
      <c r="AF231" s="199"/>
      <c r="AG231" s="199"/>
      <c r="AH231" s="199"/>
      <c r="AI231" s="199"/>
      <c r="AJ231" s="199"/>
      <c r="AK231" s="199"/>
      <c r="AL231" s="199"/>
      <c r="AM231" s="199"/>
      <c r="AN231" s="199"/>
      <c r="AO231" s="199"/>
      <c r="AP231" s="199"/>
      <c r="AQ231" s="199"/>
      <c r="AR231" s="199"/>
      <c r="AS231" s="199"/>
      <c r="AT231" s="199"/>
      <c r="AU231" s="199"/>
      <c r="AV231" s="199"/>
      <c r="AW231" s="199"/>
      <c r="AX231" s="199"/>
      <c r="AY231" s="199"/>
      <c r="AZ231" s="199"/>
      <c r="BA231" s="199"/>
      <c r="BB231" s="199"/>
      <c r="BC231" s="199"/>
      <c r="BD231" s="199"/>
      <c r="BE231" s="199"/>
      <c r="BF231" s="199"/>
      <c r="BG231" s="199"/>
      <c r="BH231" s="199"/>
    </row>
    <row r="232">
      <c r="A232" s="199"/>
      <c r="B232" s="223">
        <v>44624.0</v>
      </c>
      <c r="C232" s="224">
        <v>98.6</v>
      </c>
      <c r="D232" s="224">
        <v>99.1</v>
      </c>
      <c r="E232" s="225">
        <f t="shared" si="1"/>
        <v>-0.003519356461</v>
      </c>
      <c r="F232" s="226">
        <v>44624.0</v>
      </c>
      <c r="G232" s="227">
        <v>1360.0</v>
      </c>
      <c r="H232" s="227">
        <v>1366.5</v>
      </c>
      <c r="I232" s="228">
        <f t="shared" si="2"/>
        <v>-0.003282275711</v>
      </c>
      <c r="J232" s="229">
        <v>44624.0</v>
      </c>
      <c r="K232" s="230">
        <v>2075.0</v>
      </c>
      <c r="L232" s="230">
        <v>2019.5</v>
      </c>
      <c r="M232" s="231">
        <f t="shared" si="3"/>
        <v>-0.03419416547</v>
      </c>
      <c r="N232" s="232">
        <v>44624.0</v>
      </c>
      <c r="O232" s="233">
        <v>2171.818</v>
      </c>
      <c r="P232" s="233">
        <v>2146.482</v>
      </c>
      <c r="Q232" s="234">
        <f t="shared" si="4"/>
        <v>-0.0221796034</v>
      </c>
      <c r="R232" s="235">
        <v>44624.0</v>
      </c>
      <c r="S232" s="236">
        <v>130.24</v>
      </c>
      <c r="T232" s="236">
        <v>127.71</v>
      </c>
      <c r="U232" s="237">
        <f t="shared" si="5"/>
        <v>-0.02010281593</v>
      </c>
      <c r="V232" s="238">
        <v>44624.0</v>
      </c>
      <c r="W232" s="239">
        <v>16339.45</v>
      </c>
      <c r="X232" s="239">
        <v>16245.35</v>
      </c>
      <c r="Y232" s="240">
        <f t="shared" si="6"/>
        <v>-0.0153169617</v>
      </c>
      <c r="Z232" s="199"/>
      <c r="AA232" s="199"/>
      <c r="AB232" s="199"/>
      <c r="AC232" s="199"/>
      <c r="AD232" s="199"/>
      <c r="AE232" s="199"/>
      <c r="AF232" s="199"/>
      <c r="AG232" s="199"/>
      <c r="AH232" s="199"/>
      <c r="AI232" s="199"/>
      <c r="AJ232" s="199"/>
      <c r="AK232" s="199"/>
      <c r="AL232" s="199"/>
      <c r="AM232" s="199"/>
      <c r="AN232" s="199"/>
      <c r="AO232" s="199"/>
      <c r="AP232" s="199"/>
      <c r="AQ232" s="199"/>
      <c r="AR232" s="199"/>
      <c r="AS232" s="199"/>
      <c r="AT232" s="199"/>
      <c r="AU232" s="199"/>
      <c r="AV232" s="199"/>
      <c r="AW232" s="199"/>
      <c r="AX232" s="199"/>
      <c r="AY232" s="199"/>
      <c r="AZ232" s="199"/>
      <c r="BA232" s="199"/>
      <c r="BB232" s="199"/>
      <c r="BC232" s="199"/>
      <c r="BD232" s="199"/>
      <c r="BE232" s="199"/>
      <c r="BF232" s="199"/>
      <c r="BG232" s="199"/>
      <c r="BH232" s="199"/>
    </row>
    <row r="233">
      <c r="A233" s="199"/>
      <c r="B233" s="223">
        <v>44627.0</v>
      </c>
      <c r="C233" s="224">
        <v>98.0</v>
      </c>
      <c r="D233" s="224">
        <v>96.8</v>
      </c>
      <c r="E233" s="225">
        <f t="shared" si="1"/>
        <v>-0.02320887992</v>
      </c>
      <c r="F233" s="226">
        <v>44627.0</v>
      </c>
      <c r="G233" s="227">
        <v>1318.5</v>
      </c>
      <c r="H233" s="227">
        <v>1324.8</v>
      </c>
      <c r="I233" s="228">
        <f t="shared" si="2"/>
        <v>-0.03051591658</v>
      </c>
      <c r="J233" s="229">
        <v>44627.0</v>
      </c>
      <c r="K233" s="230">
        <v>1979.5</v>
      </c>
      <c r="L233" s="230">
        <v>1943.95</v>
      </c>
      <c r="M233" s="231">
        <f t="shared" si="3"/>
        <v>-0.03741025006</v>
      </c>
      <c r="N233" s="232">
        <v>44627.0</v>
      </c>
      <c r="O233" s="233">
        <v>2103.239</v>
      </c>
      <c r="P233" s="233">
        <v>2067.104</v>
      </c>
      <c r="Q233" s="234">
        <f t="shared" si="4"/>
        <v>-0.03698051044</v>
      </c>
      <c r="R233" s="235">
        <v>44627.0</v>
      </c>
      <c r="S233" s="236">
        <v>127.59</v>
      </c>
      <c r="T233" s="236">
        <v>129.19</v>
      </c>
      <c r="U233" s="237">
        <f t="shared" si="5"/>
        <v>0.01158875577</v>
      </c>
      <c r="V233" s="238">
        <v>44627.0</v>
      </c>
      <c r="W233" s="239">
        <v>15867.95</v>
      </c>
      <c r="X233" s="239">
        <v>15863.15</v>
      </c>
      <c r="Y233" s="240">
        <f t="shared" si="6"/>
        <v>-0.02352673226</v>
      </c>
      <c r="Z233" s="199"/>
      <c r="AA233" s="199"/>
      <c r="AB233" s="199"/>
      <c r="AC233" s="199"/>
      <c r="AD233" s="199"/>
      <c r="AE233" s="199"/>
      <c r="AF233" s="199"/>
      <c r="AG233" s="199"/>
      <c r="AH233" s="199"/>
      <c r="AI233" s="199"/>
      <c r="AJ233" s="199"/>
      <c r="AK233" s="199"/>
      <c r="AL233" s="199"/>
      <c r="AM233" s="199"/>
      <c r="AN233" s="199"/>
      <c r="AO233" s="199"/>
      <c r="AP233" s="199"/>
      <c r="AQ233" s="199"/>
      <c r="AR233" s="199"/>
      <c r="AS233" s="199"/>
      <c r="AT233" s="199"/>
      <c r="AU233" s="199"/>
      <c r="AV233" s="199"/>
      <c r="AW233" s="199"/>
      <c r="AX233" s="199"/>
      <c r="AY233" s="199"/>
      <c r="AZ233" s="199"/>
      <c r="BA233" s="199"/>
      <c r="BB233" s="199"/>
      <c r="BC233" s="199"/>
      <c r="BD233" s="199"/>
      <c r="BE233" s="199"/>
      <c r="BF233" s="199"/>
      <c r="BG233" s="199"/>
      <c r="BH233" s="199"/>
    </row>
    <row r="234">
      <c r="A234" s="199"/>
      <c r="B234" s="223">
        <v>44628.0</v>
      </c>
      <c r="C234" s="224">
        <v>96.7</v>
      </c>
      <c r="D234" s="224">
        <v>96.4</v>
      </c>
      <c r="E234" s="225">
        <f t="shared" si="1"/>
        <v>-0.004132231405</v>
      </c>
      <c r="F234" s="226">
        <v>44628.0</v>
      </c>
      <c r="G234" s="227">
        <v>1302.2</v>
      </c>
      <c r="H234" s="227">
        <v>1327.8</v>
      </c>
      <c r="I234" s="228">
        <f t="shared" si="2"/>
        <v>0.002264492754</v>
      </c>
      <c r="J234" s="229">
        <v>44628.0</v>
      </c>
      <c r="K234" s="230">
        <v>1924.55</v>
      </c>
      <c r="L234" s="230">
        <v>1949.0</v>
      </c>
      <c r="M234" s="231">
        <f t="shared" si="3"/>
        <v>0.002597803441</v>
      </c>
      <c r="N234" s="232">
        <v>44628.0</v>
      </c>
      <c r="O234" s="233">
        <v>2041.214</v>
      </c>
      <c r="P234" s="233">
        <v>2063.366</v>
      </c>
      <c r="Q234" s="234">
        <f t="shared" si="4"/>
        <v>-0.001808327012</v>
      </c>
      <c r="R234" s="235">
        <v>44628.0</v>
      </c>
      <c r="S234" s="236">
        <v>129.3</v>
      </c>
      <c r="T234" s="236">
        <v>126.95</v>
      </c>
      <c r="U234" s="237">
        <f t="shared" si="5"/>
        <v>-0.01733880331</v>
      </c>
      <c r="V234" s="238">
        <v>44628.0</v>
      </c>
      <c r="W234" s="239">
        <v>15747.75</v>
      </c>
      <c r="X234" s="239">
        <v>16013.45</v>
      </c>
      <c r="Y234" s="240">
        <f t="shared" si="6"/>
        <v>0.009474789055</v>
      </c>
      <c r="Z234" s="199"/>
      <c r="AA234" s="199"/>
      <c r="AB234" s="199"/>
      <c r="AC234" s="199"/>
      <c r="AD234" s="199"/>
      <c r="AE234" s="199"/>
      <c r="AF234" s="199"/>
      <c r="AG234" s="199"/>
      <c r="AH234" s="199"/>
      <c r="AI234" s="199"/>
      <c r="AJ234" s="199"/>
      <c r="AK234" s="199"/>
      <c r="AL234" s="199"/>
      <c r="AM234" s="199"/>
      <c r="AN234" s="199"/>
      <c r="AO234" s="199"/>
      <c r="AP234" s="199"/>
      <c r="AQ234" s="199"/>
      <c r="AR234" s="199"/>
      <c r="AS234" s="199"/>
      <c r="AT234" s="199"/>
      <c r="AU234" s="199"/>
      <c r="AV234" s="199"/>
      <c r="AW234" s="199"/>
      <c r="AX234" s="199"/>
      <c r="AY234" s="199"/>
      <c r="AZ234" s="199"/>
      <c r="BA234" s="199"/>
      <c r="BB234" s="199"/>
      <c r="BC234" s="199"/>
      <c r="BD234" s="199"/>
      <c r="BE234" s="199"/>
      <c r="BF234" s="199"/>
      <c r="BG234" s="199"/>
      <c r="BH234" s="199"/>
    </row>
    <row r="235">
      <c r="A235" s="199"/>
      <c r="B235" s="223">
        <v>44629.0</v>
      </c>
      <c r="C235" s="224">
        <v>96.95</v>
      </c>
      <c r="D235" s="224">
        <v>99.2</v>
      </c>
      <c r="E235" s="225">
        <f t="shared" si="1"/>
        <v>0.02904564315</v>
      </c>
      <c r="F235" s="226">
        <v>44629.0</v>
      </c>
      <c r="G235" s="227">
        <v>1330.0</v>
      </c>
      <c r="H235" s="227">
        <v>1371.15</v>
      </c>
      <c r="I235" s="228">
        <f t="shared" si="2"/>
        <v>0.03264798915</v>
      </c>
      <c r="J235" s="229">
        <v>44629.0</v>
      </c>
      <c r="K235" s="230">
        <v>1964.0</v>
      </c>
      <c r="L235" s="230">
        <v>1997.9</v>
      </c>
      <c r="M235" s="231">
        <f t="shared" si="3"/>
        <v>0.02508978964</v>
      </c>
      <c r="N235" s="232">
        <v>44629.0</v>
      </c>
      <c r="O235" s="233">
        <v>2063.827</v>
      </c>
      <c r="P235" s="233">
        <v>2172.833</v>
      </c>
      <c r="Q235" s="234">
        <f t="shared" si="4"/>
        <v>0.05305263342</v>
      </c>
      <c r="R235" s="235">
        <v>44629.0</v>
      </c>
      <c r="S235" s="236">
        <v>127.39</v>
      </c>
      <c r="T235" s="236">
        <v>125.535</v>
      </c>
      <c r="U235" s="237">
        <f t="shared" si="5"/>
        <v>-0.01114612052</v>
      </c>
      <c r="V235" s="238">
        <v>44629.0</v>
      </c>
      <c r="W235" s="239">
        <v>16078.0</v>
      </c>
      <c r="X235" s="239">
        <v>16345.35</v>
      </c>
      <c r="Y235" s="240">
        <f t="shared" si="6"/>
        <v>0.02072632693</v>
      </c>
      <c r="Z235" s="199"/>
      <c r="AA235" s="199"/>
      <c r="AB235" s="199"/>
      <c r="AC235" s="199"/>
      <c r="AD235" s="199"/>
      <c r="AE235" s="199"/>
      <c r="AF235" s="199"/>
      <c r="AG235" s="199"/>
      <c r="AH235" s="199"/>
      <c r="AI235" s="199"/>
      <c r="AJ235" s="199"/>
      <c r="AK235" s="199"/>
      <c r="AL235" s="199"/>
      <c r="AM235" s="199"/>
      <c r="AN235" s="199"/>
      <c r="AO235" s="199"/>
      <c r="AP235" s="199"/>
      <c r="AQ235" s="199"/>
      <c r="AR235" s="199"/>
      <c r="AS235" s="199"/>
      <c r="AT235" s="199"/>
      <c r="AU235" s="199"/>
      <c r="AV235" s="199"/>
      <c r="AW235" s="199"/>
      <c r="AX235" s="199"/>
      <c r="AY235" s="199"/>
      <c r="AZ235" s="199"/>
      <c r="BA235" s="199"/>
      <c r="BB235" s="199"/>
      <c r="BC235" s="199"/>
      <c r="BD235" s="199"/>
      <c r="BE235" s="199"/>
      <c r="BF235" s="199"/>
      <c r="BG235" s="199"/>
      <c r="BH235" s="199"/>
    </row>
    <row r="236">
      <c r="A236" s="199"/>
      <c r="B236" s="223">
        <v>44630.0</v>
      </c>
      <c r="C236" s="224">
        <v>100.6</v>
      </c>
      <c r="D236" s="224">
        <v>99.2</v>
      </c>
      <c r="E236" s="225">
        <f t="shared" si="1"/>
        <v>0</v>
      </c>
      <c r="F236" s="226">
        <v>44630.0</v>
      </c>
      <c r="G236" s="227">
        <v>1427.0</v>
      </c>
      <c r="H236" s="227">
        <v>1392.7</v>
      </c>
      <c r="I236" s="228">
        <f t="shared" si="2"/>
        <v>0.01571673413</v>
      </c>
      <c r="J236" s="229">
        <v>44630.0</v>
      </c>
      <c r="K236" s="230">
        <v>2051.9</v>
      </c>
      <c r="L236" s="230">
        <v>2101.95</v>
      </c>
      <c r="M236" s="231">
        <f t="shared" si="3"/>
        <v>0.05207968367</v>
      </c>
      <c r="N236" s="232">
        <v>44630.0</v>
      </c>
      <c r="O236" s="233">
        <v>2215.199</v>
      </c>
      <c r="P236" s="233">
        <v>2208.046</v>
      </c>
      <c r="Q236" s="234">
        <f t="shared" si="4"/>
        <v>0.01620603148</v>
      </c>
      <c r="R236" s="235">
        <v>44630.0</v>
      </c>
      <c r="S236" s="236">
        <v>125.785</v>
      </c>
      <c r="T236" s="236">
        <v>130.87</v>
      </c>
      <c r="U236" s="237">
        <f t="shared" si="5"/>
        <v>0.0424981081</v>
      </c>
      <c r="V236" s="238">
        <v>44630.0</v>
      </c>
      <c r="W236" s="239">
        <v>16757.1</v>
      </c>
      <c r="X236" s="239">
        <v>16594.9</v>
      </c>
      <c r="Y236" s="240">
        <f t="shared" si="6"/>
        <v>0.01526733903</v>
      </c>
      <c r="Z236" s="199"/>
      <c r="AA236" s="199"/>
      <c r="AB236" s="199"/>
      <c r="AC236" s="199"/>
      <c r="AD236" s="199"/>
      <c r="AE236" s="199"/>
      <c r="AF236" s="199"/>
      <c r="AG236" s="199"/>
      <c r="AH236" s="199"/>
      <c r="AI236" s="199"/>
      <c r="AJ236" s="199"/>
      <c r="AK236" s="199"/>
      <c r="AL236" s="199"/>
      <c r="AM236" s="199"/>
      <c r="AN236" s="199"/>
      <c r="AO236" s="199"/>
      <c r="AP236" s="199"/>
      <c r="AQ236" s="199"/>
      <c r="AR236" s="199"/>
      <c r="AS236" s="199"/>
      <c r="AT236" s="199"/>
      <c r="AU236" s="199"/>
      <c r="AV236" s="199"/>
      <c r="AW236" s="199"/>
      <c r="AX236" s="199"/>
      <c r="AY236" s="199"/>
      <c r="AZ236" s="199"/>
      <c r="BA236" s="199"/>
      <c r="BB236" s="199"/>
      <c r="BC236" s="199"/>
      <c r="BD236" s="199"/>
      <c r="BE236" s="199"/>
      <c r="BF236" s="199"/>
      <c r="BG236" s="199"/>
      <c r="BH236" s="199"/>
    </row>
    <row r="237">
      <c r="A237" s="199"/>
      <c r="B237" s="223">
        <v>44631.0</v>
      </c>
      <c r="C237" s="224">
        <v>99.5</v>
      </c>
      <c r="D237" s="224">
        <v>99.05</v>
      </c>
      <c r="E237" s="225">
        <f t="shared" si="1"/>
        <v>-0.001512096774</v>
      </c>
      <c r="F237" s="226">
        <v>44631.0</v>
      </c>
      <c r="G237" s="227">
        <v>1388.0</v>
      </c>
      <c r="H237" s="227">
        <v>1396.8</v>
      </c>
      <c r="I237" s="228">
        <f t="shared" si="2"/>
        <v>0.002943921878</v>
      </c>
      <c r="J237" s="229">
        <v>44631.0</v>
      </c>
      <c r="K237" s="230">
        <v>2100.0</v>
      </c>
      <c r="L237" s="230">
        <v>2094.4</v>
      </c>
      <c r="M237" s="231">
        <f t="shared" si="3"/>
        <v>-0.003591902757</v>
      </c>
      <c r="N237" s="232">
        <v>44631.0</v>
      </c>
      <c r="O237" s="233">
        <v>2193.093</v>
      </c>
      <c r="P237" s="233">
        <v>2214.415</v>
      </c>
      <c r="Q237" s="234">
        <f t="shared" si="4"/>
        <v>0.002884450777</v>
      </c>
      <c r="R237" s="235">
        <v>44631.0</v>
      </c>
      <c r="S237" s="236">
        <v>131.5</v>
      </c>
      <c r="T237" s="236">
        <v>130.17</v>
      </c>
      <c r="U237" s="237">
        <f t="shared" si="5"/>
        <v>-0.005348819439</v>
      </c>
      <c r="V237" s="238">
        <v>44631.0</v>
      </c>
      <c r="W237" s="239">
        <v>16528.8</v>
      </c>
      <c r="X237" s="239">
        <v>16630.45</v>
      </c>
      <c r="Y237" s="240">
        <f t="shared" si="6"/>
        <v>0.002142224418</v>
      </c>
      <c r="Z237" s="199"/>
      <c r="AA237" s="199"/>
      <c r="AB237" s="199"/>
      <c r="AC237" s="199"/>
      <c r="AD237" s="199"/>
      <c r="AE237" s="199"/>
      <c r="AF237" s="199"/>
      <c r="AG237" s="199"/>
      <c r="AH237" s="199"/>
      <c r="AI237" s="199"/>
      <c r="AJ237" s="199"/>
      <c r="AK237" s="199"/>
      <c r="AL237" s="199"/>
      <c r="AM237" s="199"/>
      <c r="AN237" s="199"/>
      <c r="AO237" s="199"/>
      <c r="AP237" s="199"/>
      <c r="AQ237" s="199"/>
      <c r="AR237" s="199"/>
      <c r="AS237" s="199"/>
      <c r="AT237" s="199"/>
      <c r="AU237" s="199"/>
      <c r="AV237" s="199"/>
      <c r="AW237" s="199"/>
      <c r="AX237" s="199"/>
      <c r="AY237" s="199"/>
      <c r="AZ237" s="199"/>
      <c r="BA237" s="199"/>
      <c r="BB237" s="199"/>
      <c r="BC237" s="199"/>
      <c r="BD237" s="199"/>
      <c r="BE237" s="199"/>
      <c r="BF237" s="199"/>
      <c r="BG237" s="199"/>
      <c r="BH237" s="199"/>
    </row>
    <row r="238">
      <c r="A238" s="199"/>
      <c r="B238" s="223">
        <v>44634.0</v>
      </c>
      <c r="C238" s="224">
        <v>99.6</v>
      </c>
      <c r="D238" s="224">
        <v>98.6</v>
      </c>
      <c r="E238" s="225">
        <f t="shared" si="1"/>
        <v>-0.00454316002</v>
      </c>
      <c r="F238" s="226">
        <v>44634.0</v>
      </c>
      <c r="G238" s="227">
        <v>1415.0</v>
      </c>
      <c r="H238" s="227">
        <v>1442.55</v>
      </c>
      <c r="I238" s="228">
        <f t="shared" si="2"/>
        <v>0.03275343643</v>
      </c>
      <c r="J238" s="229">
        <v>44634.0</v>
      </c>
      <c r="K238" s="230">
        <v>2095.0</v>
      </c>
      <c r="L238" s="230">
        <v>2059.3</v>
      </c>
      <c r="M238" s="231">
        <f t="shared" si="3"/>
        <v>-0.01675897632</v>
      </c>
      <c r="N238" s="232">
        <v>44634.0</v>
      </c>
      <c r="O238" s="233">
        <v>2203.108</v>
      </c>
      <c r="P238" s="233">
        <v>2232.598</v>
      </c>
      <c r="Q238" s="234">
        <f t="shared" si="4"/>
        <v>0.008211197991</v>
      </c>
      <c r="R238" s="235">
        <v>44634.0</v>
      </c>
      <c r="S238" s="236">
        <v>130.5</v>
      </c>
      <c r="T238" s="236">
        <v>129.7</v>
      </c>
      <c r="U238" s="237">
        <f t="shared" si="5"/>
        <v>-0.003610662979</v>
      </c>
      <c r="V238" s="238">
        <v>44634.0</v>
      </c>
      <c r="W238" s="239">
        <v>16633.7</v>
      </c>
      <c r="X238" s="239">
        <v>16871.3</v>
      </c>
      <c r="Y238" s="240">
        <f t="shared" si="6"/>
        <v>0.01448247041</v>
      </c>
      <c r="Z238" s="199"/>
      <c r="AA238" s="199"/>
      <c r="AB238" s="199"/>
      <c r="AC238" s="199"/>
      <c r="AD238" s="199"/>
      <c r="AE238" s="199"/>
      <c r="AF238" s="199"/>
      <c r="AG238" s="199"/>
      <c r="AH238" s="199"/>
      <c r="AI238" s="199"/>
      <c r="AJ238" s="199"/>
      <c r="AK238" s="199"/>
      <c r="AL238" s="199"/>
      <c r="AM238" s="199"/>
      <c r="AN238" s="199"/>
      <c r="AO238" s="199"/>
      <c r="AP238" s="199"/>
      <c r="AQ238" s="199"/>
      <c r="AR238" s="199"/>
      <c r="AS238" s="199"/>
      <c r="AT238" s="199"/>
      <c r="AU238" s="199"/>
      <c r="AV238" s="199"/>
      <c r="AW238" s="199"/>
      <c r="AX238" s="199"/>
      <c r="AY238" s="199"/>
      <c r="AZ238" s="199"/>
      <c r="BA238" s="199"/>
      <c r="BB238" s="199"/>
      <c r="BC238" s="199"/>
      <c r="BD238" s="199"/>
      <c r="BE238" s="199"/>
      <c r="BF238" s="199"/>
      <c r="BG238" s="199"/>
      <c r="BH238" s="199"/>
    </row>
    <row r="239">
      <c r="A239" s="199"/>
      <c r="B239" s="223">
        <v>44635.0</v>
      </c>
      <c r="C239" s="224">
        <v>99.05</v>
      </c>
      <c r="D239" s="224">
        <v>99.35</v>
      </c>
      <c r="E239" s="225">
        <f t="shared" si="1"/>
        <v>0.007606490872</v>
      </c>
      <c r="F239" s="226">
        <v>44635.0</v>
      </c>
      <c r="G239" s="227">
        <v>1443.5</v>
      </c>
      <c r="H239" s="227">
        <v>1424.0</v>
      </c>
      <c r="I239" s="228">
        <f t="shared" si="2"/>
        <v>-0.01285917299</v>
      </c>
      <c r="J239" s="229">
        <v>44635.0</v>
      </c>
      <c r="K239" s="230">
        <v>2045.0</v>
      </c>
      <c r="L239" s="230">
        <v>2038.2</v>
      </c>
      <c r="M239" s="231">
        <f t="shared" si="3"/>
        <v>-0.01024620017</v>
      </c>
      <c r="N239" s="232">
        <v>44635.0</v>
      </c>
      <c r="O239" s="233">
        <v>2240.997</v>
      </c>
      <c r="P239" s="233">
        <v>2181.464</v>
      </c>
      <c r="Q239" s="234">
        <f t="shared" si="4"/>
        <v>-0.02290336191</v>
      </c>
      <c r="R239" s="235">
        <v>44635.0</v>
      </c>
      <c r="S239" s="236">
        <v>129.18</v>
      </c>
      <c r="T239" s="236">
        <v>123.375</v>
      </c>
      <c r="U239" s="237">
        <f t="shared" si="5"/>
        <v>-0.04876638396</v>
      </c>
      <c r="V239" s="238">
        <v>44635.0</v>
      </c>
      <c r="W239" s="239">
        <v>16900.65</v>
      </c>
      <c r="X239" s="239">
        <v>16663.0</v>
      </c>
      <c r="Y239" s="240">
        <f t="shared" si="6"/>
        <v>-0.01234641077</v>
      </c>
      <c r="Z239" s="199"/>
      <c r="AA239" s="199"/>
      <c r="AB239" s="199"/>
      <c r="AC239" s="199"/>
      <c r="AD239" s="199"/>
      <c r="AE239" s="199"/>
      <c r="AF239" s="199"/>
      <c r="AG239" s="199"/>
      <c r="AH239" s="199"/>
      <c r="AI239" s="199"/>
      <c r="AJ239" s="199"/>
      <c r="AK239" s="199"/>
      <c r="AL239" s="199"/>
      <c r="AM239" s="199"/>
      <c r="AN239" s="199"/>
      <c r="AO239" s="199"/>
      <c r="AP239" s="199"/>
      <c r="AQ239" s="199"/>
      <c r="AR239" s="199"/>
      <c r="AS239" s="199"/>
      <c r="AT239" s="199"/>
      <c r="AU239" s="199"/>
      <c r="AV239" s="199"/>
      <c r="AW239" s="199"/>
      <c r="AX239" s="199"/>
      <c r="AY239" s="199"/>
      <c r="AZ239" s="199"/>
      <c r="BA239" s="199"/>
      <c r="BB239" s="199"/>
      <c r="BC239" s="199"/>
      <c r="BD239" s="199"/>
      <c r="BE239" s="199"/>
      <c r="BF239" s="199"/>
      <c r="BG239" s="199"/>
      <c r="BH239" s="199"/>
    </row>
    <row r="240">
      <c r="A240" s="199"/>
      <c r="B240" s="223">
        <v>44636.0</v>
      </c>
      <c r="C240" s="224">
        <v>101.55</v>
      </c>
      <c r="D240" s="224">
        <v>100.7</v>
      </c>
      <c r="E240" s="225">
        <f t="shared" si="1"/>
        <v>0.01358832411</v>
      </c>
      <c r="F240" s="226">
        <v>44636.0</v>
      </c>
      <c r="G240" s="227">
        <v>1447.0</v>
      </c>
      <c r="H240" s="227">
        <v>1448.15</v>
      </c>
      <c r="I240" s="228">
        <f t="shared" si="2"/>
        <v>0.01695926966</v>
      </c>
      <c r="J240" s="229">
        <v>44636.0</v>
      </c>
      <c r="K240" s="230">
        <v>2060.0</v>
      </c>
      <c r="L240" s="230">
        <v>2072.15</v>
      </c>
      <c r="M240" s="231">
        <f t="shared" si="3"/>
        <v>0.01665685409</v>
      </c>
      <c r="N240" s="232">
        <v>44636.0</v>
      </c>
      <c r="O240" s="233">
        <v>2198.585</v>
      </c>
      <c r="P240" s="233">
        <v>2218.291</v>
      </c>
      <c r="Q240" s="234">
        <f t="shared" si="4"/>
        <v>0.01688178214</v>
      </c>
      <c r="R240" s="235">
        <v>44636.0</v>
      </c>
      <c r="S240" s="236">
        <v>124.5</v>
      </c>
      <c r="T240" s="236">
        <v>126.525</v>
      </c>
      <c r="U240" s="237">
        <f t="shared" si="5"/>
        <v>0.02553191489</v>
      </c>
      <c r="V240" s="238">
        <v>44636.0</v>
      </c>
      <c r="W240" s="239">
        <v>16876.65</v>
      </c>
      <c r="X240" s="239">
        <v>16975.35</v>
      </c>
      <c r="Y240" s="240">
        <f t="shared" si="6"/>
        <v>0.01874512393</v>
      </c>
      <c r="Z240" s="199"/>
      <c r="AA240" s="199"/>
      <c r="AB240" s="199"/>
      <c r="AC240" s="199"/>
      <c r="AD240" s="199"/>
      <c r="AE240" s="199"/>
      <c r="AF240" s="199"/>
      <c r="AG240" s="199"/>
      <c r="AH240" s="199"/>
      <c r="AI240" s="199"/>
      <c r="AJ240" s="199"/>
      <c r="AK240" s="199"/>
      <c r="AL240" s="199"/>
      <c r="AM240" s="199"/>
      <c r="AN240" s="199"/>
      <c r="AO240" s="199"/>
      <c r="AP240" s="199"/>
      <c r="AQ240" s="199"/>
      <c r="AR240" s="199"/>
      <c r="AS240" s="199"/>
      <c r="AT240" s="199"/>
      <c r="AU240" s="199"/>
      <c r="AV240" s="199"/>
      <c r="AW240" s="199"/>
      <c r="AX240" s="199"/>
      <c r="AY240" s="199"/>
      <c r="AZ240" s="199"/>
      <c r="BA240" s="199"/>
      <c r="BB240" s="199"/>
      <c r="BC240" s="199"/>
      <c r="BD240" s="199"/>
      <c r="BE240" s="199"/>
      <c r="BF240" s="199"/>
      <c r="BG240" s="199"/>
      <c r="BH240" s="199"/>
    </row>
    <row r="241">
      <c r="A241" s="199"/>
      <c r="B241" s="223">
        <v>44637.0</v>
      </c>
      <c r="C241" s="224">
        <v>101.25</v>
      </c>
      <c r="D241" s="224">
        <v>100.45</v>
      </c>
      <c r="E241" s="225">
        <f t="shared" si="1"/>
        <v>-0.002482621648</v>
      </c>
      <c r="F241" s="226">
        <v>44637.0</v>
      </c>
      <c r="G241" s="227">
        <v>1472.0</v>
      </c>
      <c r="H241" s="227">
        <v>1480.05</v>
      </c>
      <c r="I241" s="228">
        <f t="shared" si="2"/>
        <v>0.02202810482</v>
      </c>
      <c r="J241" s="229">
        <v>44637.0</v>
      </c>
      <c r="K241" s="230">
        <v>2098.1</v>
      </c>
      <c r="L241" s="230">
        <v>2102.05</v>
      </c>
      <c r="M241" s="231">
        <f t="shared" si="3"/>
        <v>0.01442945733</v>
      </c>
      <c r="N241" s="232">
        <v>44637.0</v>
      </c>
      <c r="O241" s="233">
        <v>2245.427</v>
      </c>
      <c r="P241" s="233">
        <v>2290.608</v>
      </c>
      <c r="Q241" s="234">
        <f t="shared" si="4"/>
        <v>0.0326003216</v>
      </c>
      <c r="R241" s="235">
        <v>44637.0</v>
      </c>
      <c r="S241" s="236">
        <v>127.5</v>
      </c>
      <c r="T241" s="236">
        <v>130.345</v>
      </c>
      <c r="U241" s="237">
        <f t="shared" si="5"/>
        <v>0.03019166173</v>
      </c>
      <c r="V241" s="238">
        <v>44637.0</v>
      </c>
      <c r="W241" s="239">
        <v>17202.9</v>
      </c>
      <c r="X241" s="239">
        <v>17287.05</v>
      </c>
      <c r="Y241" s="240">
        <f t="shared" si="6"/>
        <v>0.0183619189</v>
      </c>
      <c r="Z241" s="199"/>
      <c r="AA241" s="199"/>
      <c r="AB241" s="199"/>
      <c r="AC241" s="199"/>
      <c r="AD241" s="199"/>
      <c r="AE241" s="199"/>
      <c r="AF241" s="199"/>
      <c r="AG241" s="199"/>
      <c r="AH241" s="199"/>
      <c r="AI241" s="199"/>
      <c r="AJ241" s="199"/>
      <c r="AK241" s="199"/>
      <c r="AL241" s="199"/>
      <c r="AM241" s="199"/>
      <c r="AN241" s="199"/>
      <c r="AO241" s="199"/>
      <c r="AP241" s="199"/>
      <c r="AQ241" s="199"/>
      <c r="AR241" s="199"/>
      <c r="AS241" s="199"/>
      <c r="AT241" s="199"/>
      <c r="AU241" s="199"/>
      <c r="AV241" s="199"/>
      <c r="AW241" s="199"/>
      <c r="AX241" s="199"/>
      <c r="AY241" s="199"/>
      <c r="AZ241" s="199"/>
      <c r="BA241" s="199"/>
      <c r="BB241" s="199"/>
      <c r="BC241" s="199"/>
      <c r="BD241" s="199"/>
      <c r="BE241" s="199"/>
      <c r="BF241" s="199"/>
      <c r="BG241" s="199"/>
      <c r="BH241" s="199"/>
    </row>
    <row r="242">
      <c r="A242" s="199"/>
      <c r="B242" s="223">
        <v>44641.0</v>
      </c>
      <c r="C242" s="224">
        <v>101.0</v>
      </c>
      <c r="D242" s="224">
        <v>103.0</v>
      </c>
      <c r="E242" s="225">
        <f t="shared" si="1"/>
        <v>0.02538576406</v>
      </c>
      <c r="F242" s="226">
        <v>44641.0</v>
      </c>
      <c r="G242" s="227">
        <v>1487.0</v>
      </c>
      <c r="H242" s="227">
        <v>1486.5</v>
      </c>
      <c r="I242" s="228">
        <f t="shared" si="2"/>
        <v>0.00435796088</v>
      </c>
      <c r="J242" s="229">
        <v>44641.0</v>
      </c>
      <c r="K242" s="230">
        <v>2106.5</v>
      </c>
      <c r="L242" s="230">
        <v>2051.2</v>
      </c>
      <c r="M242" s="231">
        <f t="shared" si="3"/>
        <v>-0.02419067101</v>
      </c>
      <c r="N242" s="232">
        <v>44641.0</v>
      </c>
      <c r="O242" s="233">
        <v>2255.811</v>
      </c>
      <c r="P242" s="233">
        <v>2277.409</v>
      </c>
      <c r="Q242" s="234">
        <f t="shared" si="4"/>
        <v>-0.005762225575</v>
      </c>
      <c r="R242" s="235">
        <v>44641.0</v>
      </c>
      <c r="S242" s="236">
        <v>130.8</v>
      </c>
      <c r="T242" s="236">
        <v>130.295</v>
      </c>
      <c r="U242" s="237">
        <f t="shared" si="5"/>
        <v>-0.0003835973762</v>
      </c>
      <c r="V242" s="238">
        <v>44641.0</v>
      </c>
      <c r="W242" s="239">
        <v>17329.5</v>
      </c>
      <c r="X242" s="239">
        <v>17117.6</v>
      </c>
      <c r="Y242" s="240">
        <f t="shared" si="6"/>
        <v>-0.009802135124</v>
      </c>
      <c r="Z242" s="199"/>
      <c r="AA242" s="199"/>
      <c r="AB242" s="199"/>
      <c r="AC242" s="199"/>
      <c r="AD242" s="199"/>
      <c r="AE242" s="199"/>
      <c r="AF242" s="199"/>
      <c r="AG242" s="199"/>
      <c r="AH242" s="199"/>
      <c r="AI242" s="199"/>
      <c r="AJ242" s="199"/>
      <c r="AK242" s="199"/>
      <c r="AL242" s="199"/>
      <c r="AM242" s="199"/>
      <c r="AN242" s="199"/>
      <c r="AO242" s="199"/>
      <c r="AP242" s="199"/>
      <c r="AQ242" s="199"/>
      <c r="AR242" s="199"/>
      <c r="AS242" s="199"/>
      <c r="AT242" s="199"/>
      <c r="AU242" s="199"/>
      <c r="AV242" s="199"/>
      <c r="AW242" s="199"/>
      <c r="AX242" s="199"/>
      <c r="AY242" s="199"/>
      <c r="AZ242" s="199"/>
      <c r="BA242" s="199"/>
      <c r="BB242" s="199"/>
      <c r="BC242" s="199"/>
      <c r="BD242" s="199"/>
      <c r="BE242" s="199"/>
      <c r="BF242" s="199"/>
      <c r="BG242" s="199"/>
      <c r="BH242" s="199"/>
    </row>
    <row r="243">
      <c r="A243" s="199"/>
      <c r="B243" s="223">
        <v>44642.0</v>
      </c>
      <c r="C243" s="224">
        <v>103.0</v>
      </c>
      <c r="D243" s="224">
        <v>100.8</v>
      </c>
      <c r="E243" s="225">
        <f t="shared" si="1"/>
        <v>-0.0213592233</v>
      </c>
      <c r="F243" s="226">
        <v>44642.0</v>
      </c>
      <c r="G243" s="227">
        <v>1481.3</v>
      </c>
      <c r="H243" s="227">
        <v>1494.15</v>
      </c>
      <c r="I243" s="228">
        <f t="shared" si="2"/>
        <v>0.005146316852</v>
      </c>
      <c r="J243" s="229">
        <v>44642.0</v>
      </c>
      <c r="K243" s="230">
        <v>2053.75</v>
      </c>
      <c r="L243" s="230">
        <v>1993.5</v>
      </c>
      <c r="M243" s="231">
        <f t="shared" si="3"/>
        <v>-0.0281298752</v>
      </c>
      <c r="N243" s="232">
        <v>44642.0</v>
      </c>
      <c r="O243" s="233">
        <v>2270.671</v>
      </c>
      <c r="P243" s="233">
        <v>2336.251</v>
      </c>
      <c r="Q243" s="234">
        <f t="shared" si="4"/>
        <v>0.02583725629</v>
      </c>
      <c r="R243" s="235">
        <v>44642.0</v>
      </c>
      <c r="S243" s="236">
        <v>132.0</v>
      </c>
      <c r="T243" s="236">
        <v>130.2</v>
      </c>
      <c r="U243" s="237">
        <f t="shared" si="5"/>
        <v>-0.0007291147013</v>
      </c>
      <c r="V243" s="238">
        <v>44642.0</v>
      </c>
      <c r="W243" s="239">
        <v>17120.4</v>
      </c>
      <c r="X243" s="239">
        <v>17315.5</v>
      </c>
      <c r="Y243" s="240">
        <f t="shared" si="6"/>
        <v>0.01156120017</v>
      </c>
      <c r="Z243" s="199"/>
      <c r="AA243" s="199"/>
      <c r="AB243" s="199"/>
      <c r="AC243" s="199"/>
      <c r="AD243" s="199"/>
      <c r="AE243" s="199"/>
      <c r="AF243" s="199"/>
      <c r="AG243" s="199"/>
      <c r="AH243" s="199"/>
      <c r="AI243" s="199"/>
      <c r="AJ243" s="199"/>
      <c r="AK243" s="199"/>
      <c r="AL243" s="199"/>
      <c r="AM243" s="199"/>
      <c r="AN243" s="199"/>
      <c r="AO243" s="199"/>
      <c r="AP243" s="199"/>
      <c r="AQ243" s="199"/>
      <c r="AR243" s="199"/>
      <c r="AS243" s="199"/>
      <c r="AT243" s="199"/>
      <c r="AU243" s="199"/>
      <c r="AV243" s="199"/>
      <c r="AW243" s="199"/>
      <c r="AX243" s="199"/>
      <c r="AY243" s="199"/>
      <c r="AZ243" s="199"/>
      <c r="BA243" s="199"/>
      <c r="BB243" s="199"/>
      <c r="BC243" s="199"/>
      <c r="BD243" s="199"/>
      <c r="BE243" s="199"/>
      <c r="BF243" s="199"/>
      <c r="BG243" s="199"/>
      <c r="BH243" s="199"/>
    </row>
    <row r="244">
      <c r="A244" s="199"/>
      <c r="B244" s="223">
        <v>44643.0</v>
      </c>
      <c r="C244" s="224">
        <v>101.8</v>
      </c>
      <c r="D244" s="224">
        <v>101.95</v>
      </c>
      <c r="E244" s="225">
        <f t="shared" si="1"/>
        <v>0.01140873016</v>
      </c>
      <c r="F244" s="226">
        <v>44643.0</v>
      </c>
      <c r="G244" s="227">
        <v>1507.0</v>
      </c>
      <c r="H244" s="227">
        <v>1479.25</v>
      </c>
      <c r="I244" s="228">
        <f t="shared" si="2"/>
        <v>-0.009972225011</v>
      </c>
      <c r="J244" s="229">
        <v>44643.0</v>
      </c>
      <c r="K244" s="230">
        <v>2012.0</v>
      </c>
      <c r="L244" s="230">
        <v>1978.55</v>
      </c>
      <c r="M244" s="231">
        <f t="shared" si="3"/>
        <v>-0.007499372962</v>
      </c>
      <c r="N244" s="232">
        <v>44643.0</v>
      </c>
      <c r="O244" s="233">
        <v>2328.728</v>
      </c>
      <c r="P244" s="233">
        <v>2343.681</v>
      </c>
      <c r="Q244" s="234">
        <f t="shared" si="4"/>
        <v>0.003180308965</v>
      </c>
      <c r="R244" s="235">
        <v>44643.0</v>
      </c>
      <c r="S244" s="236">
        <v>132.4</v>
      </c>
      <c r="T244" s="236">
        <v>133.1</v>
      </c>
      <c r="U244" s="237">
        <f t="shared" si="5"/>
        <v>0.0222734255</v>
      </c>
      <c r="V244" s="238">
        <v>44643.0</v>
      </c>
      <c r="W244" s="239">
        <v>17405.05</v>
      </c>
      <c r="X244" s="239">
        <v>17245.65</v>
      </c>
      <c r="Y244" s="240">
        <f t="shared" si="6"/>
        <v>-0.004033958014</v>
      </c>
      <c r="Z244" s="199"/>
      <c r="AA244" s="199"/>
      <c r="AB244" s="199"/>
      <c r="AC244" s="199"/>
      <c r="AD244" s="199"/>
      <c r="AE244" s="199"/>
      <c r="AF244" s="199"/>
      <c r="AG244" s="199"/>
      <c r="AH244" s="199"/>
      <c r="AI244" s="199"/>
      <c r="AJ244" s="199"/>
      <c r="AK244" s="199"/>
      <c r="AL244" s="199"/>
      <c r="AM244" s="199"/>
      <c r="AN244" s="199"/>
      <c r="AO244" s="199"/>
      <c r="AP244" s="199"/>
      <c r="AQ244" s="199"/>
      <c r="AR244" s="199"/>
      <c r="AS244" s="199"/>
      <c r="AT244" s="199"/>
      <c r="AU244" s="199"/>
      <c r="AV244" s="199"/>
      <c r="AW244" s="199"/>
      <c r="AX244" s="199"/>
      <c r="AY244" s="199"/>
      <c r="AZ244" s="199"/>
      <c r="BA244" s="199"/>
      <c r="BB244" s="199"/>
      <c r="BC244" s="199"/>
      <c r="BD244" s="199"/>
      <c r="BE244" s="199"/>
      <c r="BF244" s="199"/>
      <c r="BG244" s="199"/>
      <c r="BH244" s="199"/>
    </row>
    <row r="245">
      <c r="A245" s="199"/>
      <c r="B245" s="223">
        <v>44644.0</v>
      </c>
      <c r="C245" s="224">
        <v>101.95</v>
      </c>
      <c r="D245" s="224">
        <v>101.4</v>
      </c>
      <c r="E245" s="225">
        <f t="shared" si="1"/>
        <v>-0.005394801373</v>
      </c>
      <c r="F245" s="226">
        <v>44644.0</v>
      </c>
      <c r="G245" s="227">
        <v>1466.0</v>
      </c>
      <c r="H245" s="227">
        <v>1442.65</v>
      </c>
      <c r="I245" s="228">
        <f t="shared" si="2"/>
        <v>-0.02474226804</v>
      </c>
      <c r="J245" s="229">
        <v>44644.0</v>
      </c>
      <c r="K245" s="230">
        <v>1970.0</v>
      </c>
      <c r="L245" s="230">
        <v>1965.9</v>
      </c>
      <c r="M245" s="231">
        <f t="shared" si="3"/>
        <v>-0.00639357105</v>
      </c>
      <c r="N245" s="232">
        <v>44644.0</v>
      </c>
      <c r="O245" s="233">
        <v>2316.729</v>
      </c>
      <c r="P245" s="233">
        <v>2380.093</v>
      </c>
      <c r="Q245" s="234">
        <f t="shared" si="4"/>
        <v>0.01553624405</v>
      </c>
      <c r="R245" s="235">
        <v>44644.0</v>
      </c>
      <c r="S245" s="236">
        <v>133.095</v>
      </c>
      <c r="T245" s="236">
        <v>135.055</v>
      </c>
      <c r="U245" s="237">
        <f t="shared" si="5"/>
        <v>0.01468820436</v>
      </c>
      <c r="V245" s="238">
        <v>44644.0</v>
      </c>
      <c r="W245" s="239">
        <v>17094.95</v>
      </c>
      <c r="X245" s="239">
        <v>17222.75</v>
      </c>
      <c r="Y245" s="240">
        <f t="shared" si="6"/>
        <v>-0.001327871086</v>
      </c>
      <c r="Z245" s="199"/>
      <c r="AA245" s="199"/>
      <c r="AB245" s="199"/>
      <c r="AC245" s="199"/>
      <c r="AD245" s="199"/>
      <c r="AE245" s="199"/>
      <c r="AF245" s="199"/>
      <c r="AG245" s="199"/>
      <c r="AH245" s="199"/>
      <c r="AI245" s="199"/>
      <c r="AJ245" s="199"/>
      <c r="AK245" s="199"/>
      <c r="AL245" s="199"/>
      <c r="AM245" s="199"/>
      <c r="AN245" s="199"/>
      <c r="AO245" s="199"/>
      <c r="AP245" s="199"/>
      <c r="AQ245" s="199"/>
      <c r="AR245" s="199"/>
      <c r="AS245" s="199"/>
      <c r="AT245" s="199"/>
      <c r="AU245" s="199"/>
      <c r="AV245" s="199"/>
      <c r="AW245" s="199"/>
      <c r="AX245" s="199"/>
      <c r="AY245" s="199"/>
      <c r="AZ245" s="199"/>
      <c r="BA245" s="199"/>
      <c r="BB245" s="199"/>
      <c r="BC245" s="199"/>
      <c r="BD245" s="199"/>
      <c r="BE245" s="199"/>
      <c r="BF245" s="199"/>
      <c r="BG245" s="199"/>
      <c r="BH245" s="199"/>
    </row>
    <row r="246">
      <c r="A246" s="199"/>
      <c r="B246" s="223">
        <v>44645.0</v>
      </c>
      <c r="C246" s="224">
        <v>101.7</v>
      </c>
      <c r="D246" s="224">
        <v>99.8</v>
      </c>
      <c r="E246" s="225">
        <f t="shared" si="1"/>
        <v>-0.0157790927</v>
      </c>
      <c r="F246" s="226">
        <v>44645.0</v>
      </c>
      <c r="G246" s="227">
        <v>1451.0</v>
      </c>
      <c r="H246" s="227">
        <v>1430.9</v>
      </c>
      <c r="I246" s="228">
        <f t="shared" si="2"/>
        <v>-0.00814473365</v>
      </c>
      <c r="J246" s="229">
        <v>44645.0</v>
      </c>
      <c r="K246" s="230">
        <v>1974.9</v>
      </c>
      <c r="L246" s="230">
        <v>1953.0</v>
      </c>
      <c r="M246" s="231">
        <f t="shared" si="3"/>
        <v>-0.006561880055</v>
      </c>
      <c r="N246" s="232">
        <v>44645.0</v>
      </c>
      <c r="O246" s="233">
        <v>2383.647</v>
      </c>
      <c r="P246" s="233">
        <v>2395.969</v>
      </c>
      <c r="Q246" s="234">
        <f t="shared" si="4"/>
        <v>0.006670327588</v>
      </c>
      <c r="R246" s="235">
        <v>44645.0</v>
      </c>
      <c r="S246" s="236">
        <v>135.49</v>
      </c>
      <c r="T246" s="236">
        <v>133.895</v>
      </c>
      <c r="U246" s="237">
        <f t="shared" si="5"/>
        <v>-0.008589093332</v>
      </c>
      <c r="V246" s="238">
        <v>44645.0</v>
      </c>
      <c r="W246" s="239">
        <v>17289.0</v>
      </c>
      <c r="X246" s="239">
        <v>17153.0</v>
      </c>
      <c r="Y246" s="240">
        <f t="shared" si="6"/>
        <v>-0.004049875891</v>
      </c>
      <c r="Z246" s="199"/>
      <c r="AA246" s="199"/>
      <c r="AB246" s="199"/>
      <c r="AC246" s="199"/>
      <c r="AD246" s="199"/>
      <c r="AE246" s="199"/>
      <c r="AF246" s="199"/>
      <c r="AG246" s="199"/>
      <c r="AH246" s="199"/>
      <c r="AI246" s="199"/>
      <c r="AJ246" s="199"/>
      <c r="AK246" s="199"/>
      <c r="AL246" s="199"/>
      <c r="AM246" s="199"/>
      <c r="AN246" s="199"/>
      <c r="AO246" s="199"/>
      <c r="AP246" s="199"/>
      <c r="AQ246" s="199"/>
      <c r="AR246" s="199"/>
      <c r="AS246" s="199"/>
      <c r="AT246" s="199"/>
      <c r="AU246" s="199"/>
      <c r="AV246" s="199"/>
      <c r="AW246" s="199"/>
      <c r="AX246" s="199"/>
      <c r="AY246" s="199"/>
      <c r="AZ246" s="199"/>
      <c r="BA246" s="199"/>
      <c r="BB246" s="199"/>
      <c r="BC246" s="199"/>
      <c r="BD246" s="199"/>
      <c r="BE246" s="199"/>
      <c r="BF246" s="199"/>
      <c r="BG246" s="199"/>
      <c r="BH246" s="199"/>
    </row>
    <row r="247">
      <c r="A247" s="199"/>
      <c r="B247" s="223">
        <v>44648.0</v>
      </c>
      <c r="C247" s="224">
        <v>99.8</v>
      </c>
      <c r="D247" s="224">
        <v>96.6</v>
      </c>
      <c r="E247" s="225">
        <f t="shared" si="1"/>
        <v>-0.03206412826</v>
      </c>
      <c r="F247" s="226">
        <v>44648.0</v>
      </c>
      <c r="G247" s="227">
        <v>1430.9</v>
      </c>
      <c r="H247" s="227">
        <v>1432.8</v>
      </c>
      <c r="I247" s="228">
        <f t="shared" si="2"/>
        <v>0.001327835628</v>
      </c>
      <c r="J247" s="229">
        <v>44648.0</v>
      </c>
      <c r="K247" s="230">
        <v>1959.95</v>
      </c>
      <c r="L247" s="230">
        <v>1975.1</v>
      </c>
      <c r="M247" s="231">
        <f t="shared" si="3"/>
        <v>0.01131592422</v>
      </c>
      <c r="N247" s="232">
        <v>44648.0</v>
      </c>
      <c r="O247" s="233">
        <v>2409.029</v>
      </c>
      <c r="P247" s="233">
        <v>2420.059</v>
      </c>
      <c r="Q247" s="234">
        <f t="shared" si="4"/>
        <v>0.01005438718</v>
      </c>
      <c r="R247" s="235">
        <v>44648.0</v>
      </c>
      <c r="S247" s="236">
        <v>134.0</v>
      </c>
      <c r="T247" s="236">
        <v>133.895</v>
      </c>
      <c r="U247" s="237">
        <f t="shared" si="5"/>
        <v>0</v>
      </c>
      <c r="V247" s="238">
        <v>44648.0</v>
      </c>
      <c r="W247" s="239">
        <v>17181.85</v>
      </c>
      <c r="X247" s="239">
        <v>17222.0</v>
      </c>
      <c r="Y247" s="240">
        <f t="shared" si="6"/>
        <v>0.00402261995</v>
      </c>
      <c r="Z247" s="199"/>
      <c r="AA247" s="199"/>
      <c r="AB247" s="199"/>
      <c r="AC247" s="199"/>
      <c r="AD247" s="199"/>
      <c r="AE247" s="199"/>
      <c r="AF247" s="199"/>
      <c r="AG247" s="199"/>
      <c r="AH247" s="199"/>
      <c r="AI247" s="199"/>
      <c r="AJ247" s="199"/>
      <c r="AK247" s="199"/>
      <c r="AL247" s="199"/>
      <c r="AM247" s="199"/>
      <c r="AN247" s="199"/>
      <c r="AO247" s="199"/>
      <c r="AP247" s="199"/>
      <c r="AQ247" s="199"/>
      <c r="AR247" s="199"/>
      <c r="AS247" s="199"/>
      <c r="AT247" s="199"/>
      <c r="AU247" s="199"/>
      <c r="AV247" s="199"/>
      <c r="AW247" s="199"/>
      <c r="AX247" s="199"/>
      <c r="AY247" s="199"/>
      <c r="AZ247" s="199"/>
      <c r="BA247" s="199"/>
      <c r="BB247" s="199"/>
      <c r="BC247" s="199"/>
      <c r="BD247" s="199"/>
      <c r="BE247" s="199"/>
      <c r="BF247" s="199"/>
      <c r="BG247" s="199"/>
      <c r="BH247" s="199"/>
    </row>
    <row r="248">
      <c r="A248" s="199"/>
      <c r="B248" s="223">
        <v>44649.0</v>
      </c>
      <c r="C248" s="224">
        <v>97.35</v>
      </c>
      <c r="D248" s="224">
        <v>95.8</v>
      </c>
      <c r="E248" s="225">
        <f t="shared" si="1"/>
        <v>-0.008281573499</v>
      </c>
      <c r="F248" s="226">
        <v>44649.0</v>
      </c>
      <c r="G248" s="227">
        <v>1441.0</v>
      </c>
      <c r="H248" s="227">
        <v>1451.8</v>
      </c>
      <c r="I248" s="228">
        <f t="shared" si="2"/>
        <v>0.01326074819</v>
      </c>
      <c r="J248" s="229">
        <v>44649.0</v>
      </c>
      <c r="K248" s="230">
        <v>1980.0</v>
      </c>
      <c r="L248" s="230">
        <v>1987.05</v>
      </c>
      <c r="M248" s="231">
        <f t="shared" si="3"/>
        <v>0.006050326566</v>
      </c>
      <c r="N248" s="232">
        <v>44649.0</v>
      </c>
      <c r="O248" s="233">
        <v>2434.873</v>
      </c>
      <c r="P248" s="233">
        <v>2420.613</v>
      </c>
      <c r="Q248" s="234">
        <f t="shared" si="4"/>
        <v>0.0002289200387</v>
      </c>
      <c r="R248" s="235">
        <v>44649.0</v>
      </c>
      <c r="S248" s="236">
        <v>134.4</v>
      </c>
      <c r="T248" s="236">
        <v>133.465</v>
      </c>
      <c r="U248" s="237">
        <f t="shared" si="5"/>
        <v>-0.003211471676</v>
      </c>
      <c r="V248" s="238">
        <v>44649.0</v>
      </c>
      <c r="W248" s="239">
        <v>17297.2</v>
      </c>
      <c r="X248" s="239">
        <v>17325.3</v>
      </c>
      <c r="Y248" s="240">
        <f t="shared" si="6"/>
        <v>0.005998141912</v>
      </c>
      <c r="Z248" s="199"/>
      <c r="AA248" s="199"/>
      <c r="AB248" s="199"/>
      <c r="AC248" s="199"/>
      <c r="AD248" s="199"/>
      <c r="AE248" s="199"/>
      <c r="AF248" s="199"/>
      <c r="AG248" s="199"/>
      <c r="AH248" s="199"/>
      <c r="AI248" s="199"/>
      <c r="AJ248" s="199"/>
      <c r="AK248" s="199"/>
      <c r="AL248" s="199"/>
      <c r="AM248" s="199"/>
      <c r="AN248" s="199"/>
      <c r="AO248" s="199"/>
      <c r="AP248" s="199"/>
      <c r="AQ248" s="199"/>
      <c r="AR248" s="199"/>
      <c r="AS248" s="199"/>
      <c r="AT248" s="199"/>
      <c r="AU248" s="199"/>
      <c r="AV248" s="199"/>
      <c r="AW248" s="199"/>
      <c r="AX248" s="199"/>
      <c r="AY248" s="199"/>
      <c r="AZ248" s="199"/>
      <c r="BA248" s="199"/>
      <c r="BB248" s="199"/>
      <c r="BC248" s="199"/>
      <c r="BD248" s="199"/>
      <c r="BE248" s="199"/>
      <c r="BF248" s="199"/>
      <c r="BG248" s="199"/>
      <c r="BH248" s="199"/>
    </row>
    <row r="249">
      <c r="A249" s="199"/>
      <c r="B249" s="223">
        <v>44650.0</v>
      </c>
      <c r="C249" s="224">
        <v>96.9</v>
      </c>
      <c r="D249" s="224">
        <v>96.8</v>
      </c>
      <c r="E249" s="225">
        <f t="shared" si="1"/>
        <v>0.01043841336</v>
      </c>
      <c r="F249" s="226">
        <v>44650.0</v>
      </c>
      <c r="G249" s="227">
        <v>1472.0</v>
      </c>
      <c r="H249" s="227">
        <v>1476.95</v>
      </c>
      <c r="I249" s="228">
        <f t="shared" si="2"/>
        <v>0.01732332277</v>
      </c>
      <c r="J249" s="229">
        <v>44650.0</v>
      </c>
      <c r="K249" s="230">
        <v>2000.0</v>
      </c>
      <c r="L249" s="230">
        <v>2015.9</v>
      </c>
      <c r="M249" s="231">
        <f t="shared" si="3"/>
        <v>0.01451901059</v>
      </c>
      <c r="N249" s="232">
        <v>44650.0</v>
      </c>
      <c r="O249" s="233">
        <v>2436.627</v>
      </c>
      <c r="P249" s="233">
        <v>2467.132</v>
      </c>
      <c r="Q249" s="234">
        <f t="shared" si="4"/>
        <v>0.01921785928</v>
      </c>
      <c r="R249" s="235">
        <v>44650.0</v>
      </c>
      <c r="S249" s="236">
        <v>133.5</v>
      </c>
      <c r="T249" s="236">
        <v>130.805</v>
      </c>
      <c r="U249" s="237">
        <f t="shared" si="5"/>
        <v>-0.01993031881</v>
      </c>
      <c r="V249" s="238">
        <v>44650.0</v>
      </c>
      <c r="W249" s="239">
        <v>17468.15</v>
      </c>
      <c r="X249" s="239">
        <v>17498.25</v>
      </c>
      <c r="Y249" s="240">
        <f t="shared" si="6"/>
        <v>0.009982511125</v>
      </c>
      <c r="Z249" s="199"/>
      <c r="AA249" s="199"/>
      <c r="AB249" s="199"/>
      <c r="AC249" s="199"/>
      <c r="AD249" s="199"/>
      <c r="AE249" s="199"/>
      <c r="AF249" s="199"/>
      <c r="AG249" s="199"/>
      <c r="AH249" s="199"/>
      <c r="AI249" s="199"/>
      <c r="AJ249" s="199"/>
      <c r="AK249" s="199"/>
      <c r="AL249" s="199"/>
      <c r="AM249" s="199"/>
      <c r="AN249" s="199"/>
      <c r="AO249" s="199"/>
      <c r="AP249" s="199"/>
      <c r="AQ249" s="199"/>
      <c r="AR249" s="199"/>
      <c r="AS249" s="199"/>
      <c r="AT249" s="199"/>
      <c r="AU249" s="199"/>
      <c r="AV249" s="199"/>
      <c r="AW249" s="199"/>
      <c r="AX249" s="199"/>
      <c r="AY249" s="199"/>
      <c r="AZ249" s="199"/>
      <c r="BA249" s="199"/>
      <c r="BB249" s="199"/>
      <c r="BC249" s="199"/>
      <c r="BD249" s="199"/>
      <c r="BE249" s="199"/>
      <c r="BF249" s="199"/>
      <c r="BG249" s="199"/>
      <c r="BH249" s="199"/>
    </row>
    <row r="250">
      <c r="A250" s="199"/>
      <c r="B250" s="223">
        <v>44651.0</v>
      </c>
      <c r="C250" s="224">
        <v>97.15</v>
      </c>
      <c r="D250" s="224">
        <v>96.75</v>
      </c>
      <c r="E250" s="225">
        <f t="shared" si="1"/>
        <v>-0.0005165289256</v>
      </c>
      <c r="F250" s="226">
        <v>44651.0</v>
      </c>
      <c r="G250" s="227">
        <v>1471.0</v>
      </c>
      <c r="H250" s="227">
        <v>1470.35</v>
      </c>
      <c r="I250" s="228">
        <f t="shared" si="2"/>
        <v>-0.00446866854</v>
      </c>
      <c r="J250" s="229">
        <v>44651.0</v>
      </c>
      <c r="K250" s="230">
        <v>2019.4</v>
      </c>
      <c r="L250" s="230">
        <v>2048.65</v>
      </c>
      <c r="M250" s="231">
        <f t="shared" si="3"/>
        <v>0.01624584553</v>
      </c>
      <c r="N250" s="232">
        <v>44651.0</v>
      </c>
      <c r="O250" s="233">
        <v>2459.748</v>
      </c>
      <c r="P250" s="233">
        <v>2431.873</v>
      </c>
      <c r="Q250" s="234">
        <f t="shared" si="4"/>
        <v>-0.01429149312</v>
      </c>
      <c r="R250" s="235">
        <v>44651.0</v>
      </c>
      <c r="S250" s="236">
        <v>130.8</v>
      </c>
      <c r="T250" s="236">
        <v>130.72</v>
      </c>
      <c r="U250" s="237">
        <f t="shared" si="5"/>
        <v>-0.0006498222545</v>
      </c>
      <c r="V250" s="238">
        <v>44651.0</v>
      </c>
      <c r="W250" s="239">
        <v>17519.2</v>
      </c>
      <c r="X250" s="239">
        <v>17464.75</v>
      </c>
      <c r="Y250" s="240">
        <f t="shared" si="6"/>
        <v>-0.001914477162</v>
      </c>
      <c r="Z250" s="199"/>
      <c r="AA250" s="199"/>
      <c r="AB250" s="199"/>
      <c r="AC250" s="199"/>
      <c r="AD250" s="199"/>
      <c r="AE250" s="199"/>
      <c r="AF250" s="199"/>
      <c r="AG250" s="199"/>
      <c r="AH250" s="199"/>
      <c r="AI250" s="199"/>
      <c r="AJ250" s="199"/>
      <c r="AK250" s="199"/>
      <c r="AL250" s="199"/>
      <c r="AM250" s="199"/>
      <c r="AN250" s="199"/>
      <c r="AO250" s="199"/>
      <c r="AP250" s="199"/>
      <c r="AQ250" s="199"/>
      <c r="AR250" s="199"/>
      <c r="AS250" s="199"/>
      <c r="AT250" s="199"/>
      <c r="AU250" s="199"/>
      <c r="AV250" s="199"/>
      <c r="AW250" s="199"/>
      <c r="AX250" s="199"/>
      <c r="AY250" s="199"/>
      <c r="AZ250" s="199"/>
      <c r="BA250" s="199"/>
      <c r="BB250" s="199"/>
      <c r="BC250" s="199"/>
      <c r="BD250" s="199"/>
      <c r="BE250" s="199"/>
      <c r="BF250" s="199"/>
      <c r="BG250" s="199"/>
      <c r="BH250" s="199"/>
    </row>
    <row r="251">
      <c r="A251" s="199"/>
      <c r="B251" s="223">
        <v>44652.0</v>
      </c>
      <c r="C251" s="224">
        <v>96.6</v>
      </c>
      <c r="D251" s="224">
        <v>100.5</v>
      </c>
      <c r="E251" s="225">
        <f t="shared" si="1"/>
        <v>0.03875968992</v>
      </c>
      <c r="F251" s="226">
        <v>44652.0</v>
      </c>
      <c r="G251" s="227">
        <v>1476.4</v>
      </c>
      <c r="H251" s="227">
        <v>1506.0</v>
      </c>
      <c r="I251" s="228">
        <f t="shared" si="2"/>
        <v>0.02424592784</v>
      </c>
      <c r="J251" s="229">
        <v>44652.0</v>
      </c>
      <c r="K251" s="230">
        <v>2054.9</v>
      </c>
      <c r="L251" s="230">
        <v>2078.15</v>
      </c>
      <c r="M251" s="231">
        <f t="shared" si="3"/>
        <v>0.01439972665</v>
      </c>
      <c r="N251" s="232">
        <v>44652.0</v>
      </c>
      <c r="O251" s="233">
        <v>2433.027</v>
      </c>
      <c r="P251" s="233">
        <v>2451.349</v>
      </c>
      <c r="Q251" s="234">
        <f t="shared" si="4"/>
        <v>0.008008641899</v>
      </c>
      <c r="R251" s="235">
        <v>44652.0</v>
      </c>
      <c r="S251" s="236">
        <v>131.0</v>
      </c>
      <c r="T251" s="236">
        <v>131.71</v>
      </c>
      <c r="U251" s="237">
        <f t="shared" si="5"/>
        <v>0.007573439412</v>
      </c>
      <c r="V251" s="238">
        <v>44652.0</v>
      </c>
      <c r="W251" s="239">
        <v>17436.9</v>
      </c>
      <c r="X251" s="239">
        <v>17670.45</v>
      </c>
      <c r="Y251" s="240">
        <f t="shared" si="6"/>
        <v>0.01177800999</v>
      </c>
      <c r="Z251" s="199"/>
      <c r="AA251" s="199"/>
      <c r="AB251" s="199"/>
      <c r="AC251" s="199"/>
      <c r="AD251" s="199"/>
      <c r="AE251" s="199"/>
      <c r="AF251" s="199"/>
      <c r="AG251" s="199"/>
      <c r="AH251" s="199"/>
      <c r="AI251" s="199"/>
      <c r="AJ251" s="199"/>
      <c r="AK251" s="199"/>
      <c r="AL251" s="199"/>
      <c r="AM251" s="199"/>
      <c r="AN251" s="199"/>
      <c r="AO251" s="199"/>
      <c r="AP251" s="199"/>
      <c r="AQ251" s="199"/>
      <c r="AR251" s="199"/>
      <c r="AS251" s="199"/>
      <c r="AT251" s="199"/>
      <c r="AU251" s="199"/>
      <c r="AV251" s="199"/>
      <c r="AW251" s="199"/>
      <c r="AX251" s="199"/>
      <c r="AY251" s="199"/>
      <c r="AZ251" s="199"/>
      <c r="BA251" s="199"/>
      <c r="BB251" s="199"/>
      <c r="BC251" s="199"/>
      <c r="BD251" s="199"/>
      <c r="BE251" s="199"/>
      <c r="BF251" s="199"/>
      <c r="BG251" s="199"/>
      <c r="BH251" s="199"/>
    </row>
    <row r="252">
      <c r="A252" s="199"/>
      <c r="B252" s="223">
        <v>44655.0</v>
      </c>
      <c r="C252" s="224">
        <v>101.35</v>
      </c>
      <c r="D252" s="224">
        <v>102.85</v>
      </c>
      <c r="E252" s="225">
        <f t="shared" si="1"/>
        <v>0.02338308458</v>
      </c>
      <c r="F252" s="226">
        <v>44655.0</v>
      </c>
      <c r="G252" s="227">
        <v>1580.0</v>
      </c>
      <c r="H252" s="227">
        <v>1656.8</v>
      </c>
      <c r="I252" s="228">
        <f t="shared" si="2"/>
        <v>0.1001328021</v>
      </c>
      <c r="J252" s="229">
        <v>44655.0</v>
      </c>
      <c r="K252" s="230">
        <v>2078.0</v>
      </c>
      <c r="L252" s="230">
        <v>2128.45</v>
      </c>
      <c r="M252" s="231">
        <f t="shared" si="3"/>
        <v>0.0242042201</v>
      </c>
      <c r="N252" s="232">
        <v>44655.0</v>
      </c>
      <c r="O252" s="233">
        <v>2450.979</v>
      </c>
      <c r="P252" s="233">
        <v>2458.594</v>
      </c>
      <c r="Q252" s="234">
        <f t="shared" si="4"/>
        <v>0.002955515514</v>
      </c>
      <c r="R252" s="235">
        <v>44655.0</v>
      </c>
      <c r="S252" s="236">
        <v>131.71</v>
      </c>
      <c r="T252" s="236">
        <v>134.19</v>
      </c>
      <c r="U252" s="237">
        <f t="shared" si="5"/>
        <v>0.01882924607</v>
      </c>
      <c r="V252" s="238">
        <v>44655.0</v>
      </c>
      <c r="W252" s="239">
        <v>17809.1</v>
      </c>
      <c r="X252" s="239">
        <v>18053.4</v>
      </c>
      <c r="Y252" s="240">
        <f t="shared" si="6"/>
        <v>0.02167177406</v>
      </c>
      <c r="Z252" s="199"/>
      <c r="AA252" s="199"/>
      <c r="AB252" s="199"/>
      <c r="AC252" s="199"/>
      <c r="AD252" s="199"/>
      <c r="AE252" s="199"/>
      <c r="AF252" s="199"/>
      <c r="AG252" s="199"/>
      <c r="AH252" s="199"/>
      <c r="AI252" s="199"/>
      <c r="AJ252" s="199"/>
      <c r="AK252" s="199"/>
      <c r="AL252" s="199"/>
      <c r="AM252" s="199"/>
      <c r="AN252" s="199"/>
      <c r="AO252" s="199"/>
      <c r="AP252" s="199"/>
      <c r="AQ252" s="199"/>
      <c r="AR252" s="199"/>
      <c r="AS252" s="199"/>
      <c r="AT252" s="199"/>
      <c r="AU252" s="199"/>
      <c r="AV252" s="199"/>
      <c r="AW252" s="199"/>
      <c r="AX252" s="199"/>
      <c r="AY252" s="199"/>
      <c r="AZ252" s="199"/>
      <c r="BA252" s="199"/>
      <c r="BB252" s="199"/>
      <c r="BC252" s="199"/>
      <c r="BD252" s="199"/>
      <c r="BE252" s="199"/>
      <c r="BF252" s="199"/>
      <c r="BG252" s="199"/>
      <c r="BH252" s="199"/>
    </row>
    <row r="253">
      <c r="A253" s="199"/>
      <c r="B253" s="223">
        <v>44656.0</v>
      </c>
      <c r="C253" s="224">
        <v>103.5</v>
      </c>
      <c r="D253" s="224">
        <v>108.05</v>
      </c>
      <c r="E253" s="225">
        <f t="shared" si="1"/>
        <v>0.0505590666</v>
      </c>
      <c r="F253" s="226">
        <v>44656.0</v>
      </c>
      <c r="G253" s="227">
        <v>1666.7</v>
      </c>
      <c r="H253" s="227">
        <v>1608.25</v>
      </c>
      <c r="I253" s="228">
        <f t="shared" si="2"/>
        <v>-0.02930347658</v>
      </c>
      <c r="J253" s="229">
        <v>44656.0</v>
      </c>
      <c r="K253" s="230">
        <v>2144.5</v>
      </c>
      <c r="L253" s="230">
        <v>2139.8</v>
      </c>
      <c r="M253" s="231">
        <f t="shared" si="3"/>
        <v>0.005332518969</v>
      </c>
      <c r="N253" s="232">
        <v>44656.0</v>
      </c>
      <c r="O253" s="233">
        <v>2446.964</v>
      </c>
      <c r="P253" s="233">
        <v>2423.843</v>
      </c>
      <c r="Q253" s="234">
        <f t="shared" si="4"/>
        <v>-0.01413450126</v>
      </c>
      <c r="R253" s="235">
        <v>44656.0</v>
      </c>
      <c r="S253" s="236">
        <v>134.845</v>
      </c>
      <c r="T253" s="236">
        <v>134.49</v>
      </c>
      <c r="U253" s="237">
        <f t="shared" si="5"/>
        <v>0.002235636038</v>
      </c>
      <c r="V253" s="238">
        <v>44656.0</v>
      </c>
      <c r="W253" s="239">
        <v>18080.6</v>
      </c>
      <c r="X253" s="239">
        <v>17957.4</v>
      </c>
      <c r="Y253" s="240">
        <f t="shared" si="6"/>
        <v>-0.005317557912</v>
      </c>
      <c r="Z253" s="199"/>
      <c r="AA253" s="199"/>
      <c r="AB253" s="199"/>
      <c r="AC253" s="199"/>
      <c r="AD253" s="199"/>
      <c r="AE253" s="199"/>
      <c r="AF253" s="199"/>
      <c r="AG253" s="199"/>
      <c r="AH253" s="199"/>
      <c r="AI253" s="199"/>
      <c r="AJ253" s="199"/>
      <c r="AK253" s="199"/>
      <c r="AL253" s="199"/>
      <c r="AM253" s="199"/>
      <c r="AN253" s="199"/>
      <c r="AO253" s="199"/>
      <c r="AP253" s="199"/>
      <c r="AQ253" s="199"/>
      <c r="AR253" s="199"/>
      <c r="AS253" s="199"/>
      <c r="AT253" s="199"/>
      <c r="AU253" s="199"/>
      <c r="AV253" s="199"/>
      <c r="AW253" s="199"/>
      <c r="AX253" s="199"/>
      <c r="AY253" s="199"/>
      <c r="AZ253" s="199"/>
      <c r="BA253" s="199"/>
      <c r="BB253" s="199"/>
      <c r="BC253" s="199"/>
      <c r="BD253" s="199"/>
      <c r="BE253" s="199"/>
      <c r="BF253" s="199"/>
      <c r="BG253" s="199"/>
      <c r="BH253" s="199"/>
    </row>
    <row r="254">
      <c r="A254" s="199"/>
      <c r="B254" s="223">
        <v>44657.0</v>
      </c>
      <c r="C254" s="224">
        <v>107.7</v>
      </c>
      <c r="D254" s="224">
        <v>109.4</v>
      </c>
      <c r="E254" s="225">
        <f t="shared" si="1"/>
        <v>0.01249421564</v>
      </c>
      <c r="F254" s="226">
        <v>44657.0</v>
      </c>
      <c r="G254" s="227">
        <v>1587.7</v>
      </c>
      <c r="H254" s="227">
        <v>1550.85</v>
      </c>
      <c r="I254" s="228">
        <f t="shared" si="2"/>
        <v>-0.03569096844</v>
      </c>
      <c r="J254" s="229">
        <v>44657.0</v>
      </c>
      <c r="K254" s="230">
        <v>2135.0</v>
      </c>
      <c r="L254" s="230">
        <v>2142.05</v>
      </c>
      <c r="M254" s="231">
        <f t="shared" si="3"/>
        <v>0.00105150014</v>
      </c>
      <c r="N254" s="232">
        <v>44657.0</v>
      </c>
      <c r="O254" s="233">
        <v>2387.893</v>
      </c>
      <c r="P254" s="233">
        <v>2417.382</v>
      </c>
      <c r="Q254" s="234">
        <f t="shared" si="4"/>
        <v>-0.002665601691</v>
      </c>
      <c r="R254" s="235">
        <v>44657.0</v>
      </c>
      <c r="S254" s="236">
        <v>135.0</v>
      </c>
      <c r="T254" s="236">
        <v>137.075</v>
      </c>
      <c r="U254" s="237">
        <f t="shared" si="5"/>
        <v>0.01922075991</v>
      </c>
      <c r="V254" s="238">
        <v>44657.0</v>
      </c>
      <c r="W254" s="239">
        <v>17842.75</v>
      </c>
      <c r="X254" s="239">
        <v>17807.65</v>
      </c>
      <c r="Y254" s="240">
        <f t="shared" si="6"/>
        <v>-0.008339180505</v>
      </c>
      <c r="Z254" s="199"/>
      <c r="AA254" s="199"/>
      <c r="AB254" s="199"/>
      <c r="AC254" s="199"/>
      <c r="AD254" s="199"/>
      <c r="AE254" s="199"/>
      <c r="AF254" s="199"/>
      <c r="AG254" s="199"/>
      <c r="AH254" s="199"/>
      <c r="AI254" s="199"/>
      <c r="AJ254" s="199"/>
      <c r="AK254" s="199"/>
      <c r="AL254" s="199"/>
      <c r="AM254" s="199"/>
      <c r="AN254" s="199"/>
      <c r="AO254" s="199"/>
      <c r="AP254" s="199"/>
      <c r="AQ254" s="199"/>
      <c r="AR254" s="199"/>
      <c r="AS254" s="199"/>
      <c r="AT254" s="199"/>
      <c r="AU254" s="199"/>
      <c r="AV254" s="199"/>
      <c r="AW254" s="199"/>
      <c r="AX254" s="199"/>
      <c r="AY254" s="199"/>
      <c r="AZ254" s="199"/>
      <c r="BA254" s="199"/>
      <c r="BB254" s="199"/>
      <c r="BC254" s="199"/>
      <c r="BD254" s="199"/>
      <c r="BE254" s="199"/>
      <c r="BF254" s="199"/>
      <c r="BG254" s="199"/>
      <c r="BH254" s="199"/>
    </row>
    <row r="255">
      <c r="A255" s="199"/>
      <c r="B255" s="223">
        <v>44658.0</v>
      </c>
      <c r="C255" s="224">
        <v>109.8</v>
      </c>
      <c r="D255" s="224">
        <v>108.0</v>
      </c>
      <c r="E255" s="225">
        <f t="shared" si="1"/>
        <v>-0.01279707495</v>
      </c>
      <c r="F255" s="226">
        <v>44658.0</v>
      </c>
      <c r="G255" s="227">
        <v>1541.3</v>
      </c>
      <c r="H255" s="227">
        <v>1516.75</v>
      </c>
      <c r="I255" s="228">
        <f t="shared" si="2"/>
        <v>-0.0219879421</v>
      </c>
      <c r="J255" s="229">
        <v>44658.0</v>
      </c>
      <c r="K255" s="230">
        <v>2139.95</v>
      </c>
      <c r="L255" s="230">
        <v>2164.8</v>
      </c>
      <c r="M255" s="231">
        <f t="shared" si="3"/>
        <v>0.01062066712</v>
      </c>
      <c r="N255" s="232">
        <v>44658.0</v>
      </c>
      <c r="O255" s="233">
        <v>2395.276</v>
      </c>
      <c r="P255" s="233">
        <v>2374.74</v>
      </c>
      <c r="Q255" s="234">
        <f t="shared" si="4"/>
        <v>-0.01763974415</v>
      </c>
      <c r="R255" s="235">
        <v>44658.0</v>
      </c>
      <c r="S255" s="236">
        <v>137.7</v>
      </c>
      <c r="T255" s="236">
        <v>134.95</v>
      </c>
      <c r="U255" s="237">
        <f t="shared" si="5"/>
        <v>-0.01550246216</v>
      </c>
      <c r="V255" s="238">
        <v>44658.0</v>
      </c>
      <c r="W255" s="239">
        <v>17723.3</v>
      </c>
      <c r="X255" s="239">
        <v>17639.55</v>
      </c>
      <c r="Y255" s="240">
        <f t="shared" si="6"/>
        <v>-0.009439763248</v>
      </c>
      <c r="Z255" s="199"/>
      <c r="AA255" s="199"/>
      <c r="AB255" s="199"/>
      <c r="AC255" s="199"/>
      <c r="AD255" s="199"/>
      <c r="AE255" s="199"/>
      <c r="AF255" s="199"/>
      <c r="AG255" s="199"/>
      <c r="AH255" s="199"/>
      <c r="AI255" s="199"/>
      <c r="AJ255" s="199"/>
      <c r="AK255" s="199"/>
      <c r="AL255" s="199"/>
      <c r="AM255" s="199"/>
      <c r="AN255" s="199"/>
      <c r="AO255" s="199"/>
      <c r="AP255" s="199"/>
      <c r="AQ255" s="199"/>
      <c r="AR255" s="199"/>
      <c r="AS255" s="199"/>
      <c r="AT255" s="199"/>
      <c r="AU255" s="199"/>
      <c r="AV255" s="199"/>
      <c r="AW255" s="199"/>
      <c r="AX255" s="199"/>
      <c r="AY255" s="199"/>
      <c r="AZ255" s="199"/>
      <c r="BA255" s="199"/>
      <c r="BB255" s="199"/>
      <c r="BC255" s="199"/>
      <c r="BD255" s="199"/>
      <c r="BE255" s="199"/>
      <c r="BF255" s="199"/>
      <c r="BG255" s="199"/>
      <c r="BH255" s="199"/>
    </row>
    <row r="256">
      <c r="A256" s="199"/>
      <c r="B256" s="223">
        <v>44659.0</v>
      </c>
      <c r="C256" s="224">
        <v>108.75</v>
      </c>
      <c r="D256" s="224">
        <v>109.1</v>
      </c>
      <c r="E256" s="225">
        <f t="shared" si="1"/>
        <v>0.01018518519</v>
      </c>
      <c r="F256" s="226">
        <v>44659.0</v>
      </c>
      <c r="G256" s="227">
        <v>1512.1</v>
      </c>
      <c r="H256" s="227">
        <v>1514.65</v>
      </c>
      <c r="I256" s="228">
        <f t="shared" si="2"/>
        <v>-0.001384539311</v>
      </c>
      <c r="J256" s="229">
        <v>44659.0</v>
      </c>
      <c r="K256" s="230">
        <v>2177.7</v>
      </c>
      <c r="L256" s="230">
        <v>2183.05</v>
      </c>
      <c r="M256" s="231">
        <f t="shared" si="3"/>
        <v>0.008430339985</v>
      </c>
      <c r="N256" s="232">
        <v>44659.0</v>
      </c>
      <c r="O256" s="233">
        <v>2362.879</v>
      </c>
      <c r="P256" s="233">
        <v>2414.244</v>
      </c>
      <c r="Q256" s="234">
        <f t="shared" si="4"/>
        <v>0.01663508426</v>
      </c>
      <c r="R256" s="235">
        <v>44659.0</v>
      </c>
      <c r="S256" s="236">
        <v>136.095</v>
      </c>
      <c r="T256" s="236">
        <v>137.075</v>
      </c>
      <c r="U256" s="237">
        <f t="shared" si="5"/>
        <v>0.0157465728</v>
      </c>
      <c r="V256" s="238">
        <v>44659.0</v>
      </c>
      <c r="W256" s="239">
        <v>17698.15</v>
      </c>
      <c r="X256" s="239">
        <v>17784.35</v>
      </c>
      <c r="Y256" s="240">
        <f t="shared" si="6"/>
        <v>0.008208826189</v>
      </c>
      <c r="Z256" s="199"/>
      <c r="AA256" s="199"/>
      <c r="AB256" s="199"/>
      <c r="AC256" s="199"/>
      <c r="AD256" s="199"/>
      <c r="AE256" s="199"/>
      <c r="AF256" s="199"/>
      <c r="AG256" s="199"/>
      <c r="AH256" s="199"/>
      <c r="AI256" s="199"/>
      <c r="AJ256" s="199"/>
      <c r="AK256" s="199"/>
      <c r="AL256" s="199"/>
      <c r="AM256" s="199"/>
      <c r="AN256" s="199"/>
      <c r="AO256" s="199"/>
      <c r="AP256" s="199"/>
      <c r="AQ256" s="199"/>
      <c r="AR256" s="199"/>
      <c r="AS256" s="199"/>
      <c r="AT256" s="199"/>
      <c r="AU256" s="199"/>
      <c r="AV256" s="199"/>
      <c r="AW256" s="199"/>
      <c r="AX256" s="199"/>
      <c r="AY256" s="199"/>
      <c r="AZ256" s="199"/>
      <c r="BA256" s="199"/>
      <c r="BB256" s="199"/>
      <c r="BC256" s="199"/>
      <c r="BD256" s="199"/>
      <c r="BE256" s="199"/>
      <c r="BF256" s="199"/>
      <c r="BG256" s="199"/>
      <c r="BH256" s="199"/>
    </row>
    <row r="257">
      <c r="A257" s="199"/>
      <c r="B257" s="223">
        <v>44662.0</v>
      </c>
      <c r="C257" s="224">
        <v>109.65</v>
      </c>
      <c r="D257" s="224">
        <v>107.9</v>
      </c>
      <c r="E257" s="225">
        <f t="shared" si="1"/>
        <v>-0.01099908341</v>
      </c>
      <c r="F257" s="226">
        <v>44662.0</v>
      </c>
      <c r="G257" s="227">
        <v>1506.0</v>
      </c>
      <c r="H257" s="227">
        <v>1496.15</v>
      </c>
      <c r="I257" s="228">
        <f t="shared" si="2"/>
        <v>-0.01221404285</v>
      </c>
      <c r="J257" s="229">
        <v>44662.0</v>
      </c>
      <c r="K257" s="230">
        <v>2188.0</v>
      </c>
      <c r="L257" s="230">
        <v>2163.05</v>
      </c>
      <c r="M257" s="231">
        <f t="shared" si="3"/>
        <v>-0.00916149424</v>
      </c>
      <c r="N257" s="232">
        <v>44662.0</v>
      </c>
      <c r="O257" s="233">
        <v>2399.799</v>
      </c>
      <c r="P257" s="233">
        <v>2409.214</v>
      </c>
      <c r="Q257" s="234">
        <f t="shared" si="4"/>
        <v>-0.002083467951</v>
      </c>
      <c r="R257" s="235">
        <v>44662.0</v>
      </c>
      <c r="S257" s="236">
        <v>137.07</v>
      </c>
      <c r="T257" s="236">
        <v>135.79</v>
      </c>
      <c r="U257" s="237">
        <f t="shared" si="5"/>
        <v>-0.009374430057</v>
      </c>
      <c r="V257" s="238">
        <v>44662.0</v>
      </c>
      <c r="W257" s="239">
        <v>17740.9</v>
      </c>
      <c r="X257" s="239">
        <v>17674.95</v>
      </c>
      <c r="Y257" s="240">
        <f t="shared" si="6"/>
        <v>-0.006151475876</v>
      </c>
      <c r="Z257" s="199"/>
      <c r="AA257" s="199"/>
      <c r="AB257" s="199"/>
      <c r="AC257" s="199"/>
      <c r="AD257" s="199"/>
      <c r="AE257" s="199"/>
      <c r="AF257" s="199"/>
      <c r="AG257" s="199"/>
      <c r="AH257" s="199"/>
      <c r="AI257" s="199"/>
      <c r="AJ257" s="199"/>
      <c r="AK257" s="199"/>
      <c r="AL257" s="199"/>
      <c r="AM257" s="199"/>
      <c r="AN257" s="199"/>
      <c r="AO257" s="199"/>
      <c r="AP257" s="199"/>
      <c r="AQ257" s="199"/>
      <c r="AR257" s="199"/>
      <c r="AS257" s="199"/>
      <c r="AT257" s="199"/>
      <c r="AU257" s="199"/>
      <c r="AV257" s="199"/>
      <c r="AW257" s="199"/>
      <c r="AX257" s="199"/>
      <c r="AY257" s="199"/>
      <c r="AZ257" s="199"/>
      <c r="BA257" s="199"/>
      <c r="BB257" s="199"/>
      <c r="BC257" s="199"/>
      <c r="BD257" s="199"/>
      <c r="BE257" s="199"/>
      <c r="BF257" s="199"/>
      <c r="BG257" s="199"/>
      <c r="BH257" s="199"/>
    </row>
    <row r="258">
      <c r="A258" s="199"/>
      <c r="B258" s="223">
        <v>44663.0</v>
      </c>
      <c r="C258" s="224">
        <v>107.9</v>
      </c>
      <c r="D258" s="224">
        <v>106.6</v>
      </c>
      <c r="E258" s="225">
        <f t="shared" si="1"/>
        <v>-0.01204819277</v>
      </c>
      <c r="F258" s="226">
        <v>44663.0</v>
      </c>
      <c r="G258" s="227">
        <v>1484.0</v>
      </c>
      <c r="H258" s="227">
        <v>1493.5</v>
      </c>
      <c r="I258" s="228">
        <f t="shared" si="2"/>
        <v>-0.001771212779</v>
      </c>
      <c r="J258" s="229">
        <v>44663.0</v>
      </c>
      <c r="K258" s="230">
        <v>2140.9</v>
      </c>
      <c r="L258" s="230">
        <v>2132.25</v>
      </c>
      <c r="M258" s="231">
        <f t="shared" si="3"/>
        <v>-0.01423915305</v>
      </c>
      <c r="N258" s="232">
        <v>44663.0</v>
      </c>
      <c r="O258" s="233">
        <v>2387.8</v>
      </c>
      <c r="P258" s="233">
        <v>2363.848</v>
      </c>
      <c r="Q258" s="234">
        <f t="shared" si="4"/>
        <v>-0.01883020769</v>
      </c>
      <c r="R258" s="235">
        <v>44663.0</v>
      </c>
      <c r="S258" s="236">
        <v>135.3</v>
      </c>
      <c r="T258" s="236">
        <v>132.025</v>
      </c>
      <c r="U258" s="237">
        <f t="shared" si="5"/>
        <v>-0.02772663672</v>
      </c>
      <c r="V258" s="238">
        <v>44663.0</v>
      </c>
      <c r="W258" s="239">
        <v>17584.85</v>
      </c>
      <c r="X258" s="239">
        <v>17530.3</v>
      </c>
      <c r="Y258" s="240">
        <f t="shared" si="6"/>
        <v>-0.008183898681</v>
      </c>
      <c r="Z258" s="199"/>
      <c r="AA258" s="199"/>
      <c r="AB258" s="199"/>
      <c r="AC258" s="199"/>
      <c r="AD258" s="199"/>
      <c r="AE258" s="199"/>
      <c r="AF258" s="199"/>
      <c r="AG258" s="199"/>
      <c r="AH258" s="199"/>
      <c r="AI258" s="199"/>
      <c r="AJ258" s="199"/>
      <c r="AK258" s="199"/>
      <c r="AL258" s="199"/>
      <c r="AM258" s="199"/>
      <c r="AN258" s="199"/>
      <c r="AO258" s="199"/>
      <c r="AP258" s="199"/>
      <c r="AQ258" s="199"/>
      <c r="AR258" s="199"/>
      <c r="AS258" s="199"/>
      <c r="AT258" s="199"/>
      <c r="AU258" s="199"/>
      <c r="AV258" s="199"/>
      <c r="AW258" s="199"/>
      <c r="AX258" s="199"/>
      <c r="AY258" s="199"/>
      <c r="AZ258" s="199"/>
      <c r="BA258" s="199"/>
      <c r="BB258" s="199"/>
      <c r="BC258" s="199"/>
      <c r="BD258" s="199"/>
      <c r="BE258" s="199"/>
      <c r="BF258" s="199"/>
      <c r="BG258" s="199"/>
      <c r="BH258" s="199"/>
    </row>
    <row r="259">
      <c r="A259" s="199"/>
      <c r="B259" s="223">
        <v>44664.0</v>
      </c>
      <c r="C259" s="224">
        <v>107.45</v>
      </c>
      <c r="D259" s="224">
        <v>106.95</v>
      </c>
      <c r="E259" s="225">
        <f t="shared" si="1"/>
        <v>0.003283302064</v>
      </c>
      <c r="F259" s="226">
        <v>44664.0</v>
      </c>
      <c r="G259" s="227">
        <v>1490.0</v>
      </c>
      <c r="H259" s="227">
        <v>1464.95</v>
      </c>
      <c r="I259" s="228">
        <f t="shared" si="2"/>
        <v>-0.01911617007</v>
      </c>
      <c r="J259" s="229">
        <v>44664.0</v>
      </c>
      <c r="K259" s="230">
        <v>2137.7</v>
      </c>
      <c r="L259" s="230">
        <v>2152.15</v>
      </c>
      <c r="M259" s="231">
        <f t="shared" si="3"/>
        <v>0.009332864345</v>
      </c>
      <c r="N259" s="232">
        <v>44664.0</v>
      </c>
      <c r="O259" s="233">
        <v>2376.263</v>
      </c>
      <c r="P259" s="233">
        <v>2355.172</v>
      </c>
      <c r="Q259" s="234">
        <f t="shared" si="4"/>
        <v>-0.003670286753</v>
      </c>
      <c r="R259" s="235">
        <v>44664.0</v>
      </c>
      <c r="S259" s="236">
        <v>133.495</v>
      </c>
      <c r="T259" s="236">
        <v>131.95</v>
      </c>
      <c r="U259" s="237">
        <f t="shared" si="5"/>
        <v>-0.0005680742284</v>
      </c>
      <c r="V259" s="238">
        <v>44664.0</v>
      </c>
      <c r="W259" s="239">
        <v>17599.9</v>
      </c>
      <c r="X259" s="239">
        <v>17475.65</v>
      </c>
      <c r="Y259" s="240">
        <f t="shared" si="6"/>
        <v>-0.003117459484</v>
      </c>
      <c r="Z259" s="199"/>
      <c r="AA259" s="199"/>
      <c r="AB259" s="199"/>
      <c r="AC259" s="199"/>
      <c r="AD259" s="199"/>
      <c r="AE259" s="199"/>
      <c r="AF259" s="199"/>
      <c r="AG259" s="199"/>
      <c r="AH259" s="199"/>
      <c r="AI259" s="199"/>
      <c r="AJ259" s="199"/>
      <c r="AK259" s="199"/>
      <c r="AL259" s="199"/>
      <c r="AM259" s="199"/>
      <c r="AN259" s="199"/>
      <c r="AO259" s="199"/>
      <c r="AP259" s="199"/>
      <c r="AQ259" s="199"/>
      <c r="AR259" s="199"/>
      <c r="AS259" s="199"/>
      <c r="AT259" s="199"/>
      <c r="AU259" s="199"/>
      <c r="AV259" s="199"/>
      <c r="AW259" s="199"/>
      <c r="AX259" s="199"/>
      <c r="AY259" s="199"/>
      <c r="AZ259" s="199"/>
      <c r="BA259" s="199"/>
      <c r="BB259" s="199"/>
      <c r="BC259" s="199"/>
      <c r="BD259" s="199"/>
      <c r="BE259" s="199"/>
      <c r="BF259" s="199"/>
      <c r="BG259" s="199"/>
      <c r="BH259" s="199"/>
    </row>
    <row r="260">
      <c r="A260" s="199"/>
      <c r="B260" s="223">
        <v>44669.0</v>
      </c>
      <c r="C260" s="224">
        <v>106.55</v>
      </c>
      <c r="D260" s="224">
        <v>105.65</v>
      </c>
      <c r="E260" s="225">
        <f t="shared" si="1"/>
        <v>-0.01215521272</v>
      </c>
      <c r="F260" s="226">
        <v>44669.0</v>
      </c>
      <c r="G260" s="227">
        <v>1418.85</v>
      </c>
      <c r="H260" s="227">
        <v>1395.45</v>
      </c>
      <c r="I260" s="228">
        <f t="shared" si="2"/>
        <v>-0.04744189221</v>
      </c>
      <c r="J260" s="229">
        <v>44669.0</v>
      </c>
      <c r="K260" s="230">
        <v>2148.0</v>
      </c>
      <c r="L260" s="230">
        <v>2177.65</v>
      </c>
      <c r="M260" s="231">
        <f t="shared" si="3"/>
        <v>0.0118486165</v>
      </c>
      <c r="N260" s="232">
        <v>44669.0</v>
      </c>
      <c r="O260" s="233">
        <v>2337.958</v>
      </c>
      <c r="P260" s="233">
        <v>2347.973</v>
      </c>
      <c r="Q260" s="234">
        <f t="shared" si="4"/>
        <v>-0.003056676965</v>
      </c>
      <c r="R260" s="235">
        <v>44669.0</v>
      </c>
      <c r="S260" s="236">
        <v>133.19</v>
      </c>
      <c r="T260" s="236">
        <v>133.91</v>
      </c>
      <c r="U260" s="237">
        <f t="shared" si="5"/>
        <v>0.01485411141</v>
      </c>
      <c r="V260" s="238">
        <v>44669.0</v>
      </c>
      <c r="W260" s="239">
        <v>17183.45</v>
      </c>
      <c r="X260" s="239">
        <v>17173.65</v>
      </c>
      <c r="Y260" s="240">
        <f t="shared" si="6"/>
        <v>-0.0172811884</v>
      </c>
      <c r="Z260" s="199"/>
      <c r="AA260" s="199"/>
      <c r="AB260" s="199"/>
      <c r="AC260" s="199"/>
      <c r="AD260" s="199"/>
      <c r="AE260" s="199"/>
      <c r="AF260" s="199"/>
      <c r="AG260" s="199"/>
      <c r="AH260" s="199"/>
      <c r="AI260" s="199"/>
      <c r="AJ260" s="199"/>
      <c r="AK260" s="199"/>
      <c r="AL260" s="199"/>
      <c r="AM260" s="199"/>
      <c r="AN260" s="199"/>
      <c r="AO260" s="199"/>
      <c r="AP260" s="199"/>
      <c r="AQ260" s="199"/>
      <c r="AR260" s="199"/>
      <c r="AS260" s="199"/>
      <c r="AT260" s="199"/>
      <c r="AU260" s="199"/>
      <c r="AV260" s="199"/>
      <c r="AW260" s="199"/>
      <c r="AX260" s="199"/>
      <c r="AY260" s="199"/>
      <c r="AZ260" s="199"/>
      <c r="BA260" s="199"/>
      <c r="BB260" s="199"/>
      <c r="BC260" s="199"/>
      <c r="BD260" s="199"/>
      <c r="BE260" s="199"/>
      <c r="BF260" s="199"/>
      <c r="BG260" s="199"/>
      <c r="BH260" s="199"/>
    </row>
    <row r="261">
      <c r="A261" s="199"/>
      <c r="B261" s="223">
        <v>44670.0</v>
      </c>
      <c r="C261" s="224">
        <v>106.0</v>
      </c>
      <c r="D261" s="224">
        <v>104.85</v>
      </c>
      <c r="E261" s="225">
        <f t="shared" si="1"/>
        <v>-0.007572172267</v>
      </c>
      <c r="F261" s="226">
        <v>44670.0</v>
      </c>
      <c r="G261" s="227">
        <v>1380.9</v>
      </c>
      <c r="H261" s="227">
        <v>1342.2</v>
      </c>
      <c r="I261" s="228">
        <f t="shared" si="2"/>
        <v>-0.03815973342</v>
      </c>
      <c r="J261" s="229">
        <v>44670.0</v>
      </c>
      <c r="K261" s="230">
        <v>2185.7</v>
      </c>
      <c r="L261" s="230">
        <v>2113.05</v>
      </c>
      <c r="M261" s="231">
        <f t="shared" si="3"/>
        <v>-0.02966500585</v>
      </c>
      <c r="N261" s="232">
        <v>44670.0</v>
      </c>
      <c r="O261" s="233">
        <v>2361.033</v>
      </c>
      <c r="P261" s="233">
        <v>2437.458</v>
      </c>
      <c r="Q261" s="234">
        <f t="shared" si="4"/>
        <v>0.03811159668</v>
      </c>
      <c r="R261" s="235">
        <v>44670.0</v>
      </c>
      <c r="S261" s="236">
        <v>135.26</v>
      </c>
      <c r="T261" s="236">
        <v>132.66</v>
      </c>
      <c r="U261" s="237">
        <f t="shared" si="5"/>
        <v>-0.009334627735</v>
      </c>
      <c r="V261" s="238">
        <v>44670.0</v>
      </c>
      <c r="W261" s="239">
        <v>17258.95</v>
      </c>
      <c r="X261" s="239">
        <v>16958.65</v>
      </c>
      <c r="Y261" s="240">
        <f t="shared" si="6"/>
        <v>-0.01251917909</v>
      </c>
      <c r="Z261" s="199"/>
      <c r="AA261" s="199"/>
      <c r="AB261" s="199"/>
      <c r="AC261" s="199"/>
      <c r="AD261" s="199"/>
      <c r="AE261" s="199"/>
      <c r="AF261" s="199"/>
      <c r="AG261" s="199"/>
      <c r="AH261" s="199"/>
      <c r="AI261" s="199"/>
      <c r="AJ261" s="199"/>
      <c r="AK261" s="199"/>
      <c r="AL261" s="199"/>
      <c r="AM261" s="199"/>
      <c r="AN261" s="199"/>
      <c r="AO261" s="199"/>
      <c r="AP261" s="199"/>
      <c r="AQ261" s="199"/>
      <c r="AR261" s="199"/>
      <c r="AS261" s="199"/>
      <c r="AT261" s="199"/>
      <c r="AU261" s="199"/>
      <c r="AV261" s="199"/>
      <c r="AW261" s="199"/>
      <c r="AX261" s="199"/>
      <c r="AY261" s="199"/>
      <c r="AZ261" s="199"/>
      <c r="BA261" s="199"/>
      <c r="BB261" s="199"/>
      <c r="BC261" s="199"/>
      <c r="BD261" s="199"/>
      <c r="BE261" s="199"/>
      <c r="BF261" s="199"/>
      <c r="BG261" s="199"/>
      <c r="BH261" s="199"/>
    </row>
    <row r="262">
      <c r="A262" s="199"/>
      <c r="B262" s="223">
        <v>44671.0</v>
      </c>
      <c r="C262" s="224">
        <v>105.9</v>
      </c>
      <c r="D262" s="224">
        <v>106.25</v>
      </c>
      <c r="E262" s="225">
        <f t="shared" si="1"/>
        <v>0.0133524082</v>
      </c>
      <c r="F262" s="226">
        <v>44671.0</v>
      </c>
      <c r="G262" s="227">
        <v>1354.45</v>
      </c>
      <c r="H262" s="227">
        <v>1354.3</v>
      </c>
      <c r="I262" s="228">
        <f t="shared" si="2"/>
        <v>0.009015049918</v>
      </c>
      <c r="J262" s="229">
        <v>44671.0</v>
      </c>
      <c r="K262" s="230">
        <v>2114.4</v>
      </c>
      <c r="L262" s="230">
        <v>2164.95</v>
      </c>
      <c r="M262" s="231">
        <f t="shared" si="3"/>
        <v>0.02456165259</v>
      </c>
      <c r="N262" s="232">
        <v>44671.0</v>
      </c>
      <c r="O262" s="233">
        <v>2452.502</v>
      </c>
      <c r="P262" s="233">
        <v>2509.128</v>
      </c>
      <c r="Q262" s="234">
        <f t="shared" si="4"/>
        <v>0.02940358357</v>
      </c>
      <c r="R262" s="235">
        <v>44671.0</v>
      </c>
      <c r="S262" s="236">
        <v>132.97</v>
      </c>
      <c r="T262" s="236">
        <v>131.425</v>
      </c>
      <c r="U262" s="237">
        <f t="shared" si="5"/>
        <v>-0.009309513041</v>
      </c>
      <c r="V262" s="238">
        <v>44671.0</v>
      </c>
      <c r="W262" s="239">
        <v>17045.25</v>
      </c>
      <c r="X262" s="239">
        <v>17136.55</v>
      </c>
      <c r="Y262" s="240">
        <f t="shared" si="6"/>
        <v>0.0104902218</v>
      </c>
      <c r="Z262" s="199"/>
      <c r="AA262" s="199"/>
      <c r="AB262" s="199"/>
      <c r="AC262" s="199"/>
      <c r="AD262" s="199"/>
      <c r="AE262" s="199"/>
      <c r="AF262" s="199"/>
      <c r="AG262" s="199"/>
      <c r="AH262" s="199"/>
      <c r="AI262" s="199"/>
      <c r="AJ262" s="199"/>
      <c r="AK262" s="199"/>
      <c r="AL262" s="199"/>
      <c r="AM262" s="199"/>
      <c r="AN262" s="199"/>
      <c r="AO262" s="199"/>
      <c r="AP262" s="199"/>
      <c r="AQ262" s="199"/>
      <c r="AR262" s="199"/>
      <c r="AS262" s="199"/>
      <c r="AT262" s="199"/>
      <c r="AU262" s="199"/>
      <c r="AV262" s="199"/>
      <c r="AW262" s="199"/>
      <c r="AX262" s="199"/>
      <c r="AY262" s="199"/>
      <c r="AZ262" s="199"/>
      <c r="BA262" s="199"/>
      <c r="BB262" s="199"/>
      <c r="BC262" s="199"/>
      <c r="BD262" s="199"/>
      <c r="BE262" s="199"/>
      <c r="BF262" s="199"/>
      <c r="BG262" s="199"/>
      <c r="BH262" s="199"/>
    </row>
    <row r="263">
      <c r="A263" s="199"/>
      <c r="B263" s="223">
        <v>44672.0</v>
      </c>
      <c r="C263" s="224">
        <v>107.1</v>
      </c>
      <c r="D263" s="224">
        <v>107.1</v>
      </c>
      <c r="E263" s="225">
        <f t="shared" si="1"/>
        <v>0.008</v>
      </c>
      <c r="F263" s="226">
        <v>44672.0</v>
      </c>
      <c r="G263" s="227">
        <v>1365.0</v>
      </c>
      <c r="H263" s="227">
        <v>1374.35</v>
      </c>
      <c r="I263" s="228">
        <f t="shared" si="2"/>
        <v>0.01480469615</v>
      </c>
      <c r="J263" s="229">
        <v>44672.0</v>
      </c>
      <c r="K263" s="230">
        <v>2185.0</v>
      </c>
      <c r="L263" s="230">
        <v>2197.95</v>
      </c>
      <c r="M263" s="231">
        <f t="shared" si="3"/>
        <v>0.01524284626</v>
      </c>
      <c r="N263" s="232">
        <v>44672.0</v>
      </c>
      <c r="O263" s="233">
        <v>2539.08</v>
      </c>
      <c r="P263" s="233">
        <v>2567.877</v>
      </c>
      <c r="Q263" s="234">
        <f t="shared" si="4"/>
        <v>0.0234141104</v>
      </c>
      <c r="R263" s="235">
        <v>44672.0</v>
      </c>
      <c r="S263" s="236">
        <v>131.6</v>
      </c>
      <c r="T263" s="236">
        <v>130.215</v>
      </c>
      <c r="U263" s="237">
        <f t="shared" si="5"/>
        <v>-0.009206771923</v>
      </c>
      <c r="V263" s="238">
        <v>44672.0</v>
      </c>
      <c r="W263" s="239">
        <v>17234.6</v>
      </c>
      <c r="X263" s="239">
        <v>17392.6</v>
      </c>
      <c r="Y263" s="240">
        <f t="shared" si="6"/>
        <v>0.01494174732</v>
      </c>
      <c r="Z263" s="199"/>
      <c r="AA263" s="199"/>
      <c r="AB263" s="199"/>
      <c r="AC263" s="199"/>
      <c r="AD263" s="199"/>
      <c r="AE263" s="199"/>
      <c r="AF263" s="199"/>
      <c r="AG263" s="199"/>
      <c r="AH263" s="199"/>
      <c r="AI263" s="199"/>
      <c r="AJ263" s="199"/>
      <c r="AK263" s="199"/>
      <c r="AL263" s="199"/>
      <c r="AM263" s="199"/>
      <c r="AN263" s="199"/>
      <c r="AO263" s="199"/>
      <c r="AP263" s="199"/>
      <c r="AQ263" s="199"/>
      <c r="AR263" s="199"/>
      <c r="AS263" s="199"/>
      <c r="AT263" s="199"/>
      <c r="AU263" s="199"/>
      <c r="AV263" s="199"/>
      <c r="AW263" s="199"/>
      <c r="AX263" s="199"/>
      <c r="AY263" s="199"/>
      <c r="AZ263" s="199"/>
      <c r="BA263" s="199"/>
      <c r="BB263" s="199"/>
      <c r="BC263" s="199"/>
      <c r="BD263" s="199"/>
      <c r="BE263" s="199"/>
      <c r="BF263" s="199"/>
      <c r="BG263" s="199"/>
      <c r="BH263" s="199"/>
    </row>
    <row r="264">
      <c r="A264" s="199"/>
      <c r="B264" s="223">
        <v>44673.0</v>
      </c>
      <c r="C264" s="224">
        <v>107.0</v>
      </c>
      <c r="D264" s="224">
        <v>106.75</v>
      </c>
      <c r="E264" s="225">
        <f t="shared" si="1"/>
        <v>-0.003267973856</v>
      </c>
      <c r="F264" s="226">
        <v>44673.0</v>
      </c>
      <c r="G264" s="227">
        <v>1360.0</v>
      </c>
      <c r="H264" s="227">
        <v>1355.6</v>
      </c>
      <c r="I264" s="228">
        <f t="shared" si="2"/>
        <v>-0.01364281297</v>
      </c>
      <c r="J264" s="229">
        <v>44673.0</v>
      </c>
      <c r="K264" s="230">
        <v>2182.0</v>
      </c>
      <c r="L264" s="230">
        <v>2126.95</v>
      </c>
      <c r="M264" s="231">
        <f t="shared" si="3"/>
        <v>-0.03230282763</v>
      </c>
      <c r="N264" s="232">
        <v>44673.0</v>
      </c>
      <c r="O264" s="233">
        <v>2546.464</v>
      </c>
      <c r="P264" s="233">
        <v>2546.372</v>
      </c>
      <c r="Q264" s="234">
        <f t="shared" si="4"/>
        <v>-0.008374622305</v>
      </c>
      <c r="R264" s="235">
        <v>44673.0</v>
      </c>
      <c r="S264" s="236">
        <v>130.16</v>
      </c>
      <c r="T264" s="236">
        <v>127.755</v>
      </c>
      <c r="U264" s="237">
        <f t="shared" si="5"/>
        <v>-0.01889183274</v>
      </c>
      <c r="V264" s="238">
        <v>44673.0</v>
      </c>
      <c r="W264" s="239">
        <v>17242.75</v>
      </c>
      <c r="X264" s="239">
        <v>17171.95</v>
      </c>
      <c r="Y264" s="240">
        <f t="shared" si="6"/>
        <v>-0.01268642986</v>
      </c>
      <c r="Z264" s="199"/>
      <c r="AA264" s="199"/>
      <c r="AB264" s="199"/>
      <c r="AC264" s="199"/>
      <c r="AD264" s="199"/>
      <c r="AE264" s="199"/>
      <c r="AF264" s="199"/>
      <c r="AG264" s="199"/>
      <c r="AH264" s="199"/>
      <c r="AI264" s="199"/>
      <c r="AJ264" s="199"/>
      <c r="AK264" s="199"/>
      <c r="AL264" s="199"/>
      <c r="AM264" s="199"/>
      <c r="AN264" s="199"/>
      <c r="AO264" s="199"/>
      <c r="AP264" s="199"/>
      <c r="AQ264" s="199"/>
      <c r="AR264" s="199"/>
      <c r="AS264" s="199"/>
      <c r="AT264" s="199"/>
      <c r="AU264" s="199"/>
      <c r="AV264" s="199"/>
      <c r="AW264" s="199"/>
      <c r="AX264" s="199"/>
      <c r="AY264" s="199"/>
      <c r="AZ264" s="199"/>
      <c r="BA264" s="199"/>
      <c r="BB264" s="199"/>
      <c r="BC264" s="199"/>
      <c r="BD264" s="199"/>
      <c r="BE264" s="199"/>
      <c r="BF264" s="199"/>
      <c r="BG264" s="199"/>
      <c r="BH264" s="199"/>
    </row>
    <row r="265">
      <c r="A265" s="199"/>
      <c r="B265" s="223">
        <v>44676.0</v>
      </c>
      <c r="C265" s="224">
        <v>105.5</v>
      </c>
      <c r="D265" s="224">
        <v>105.7</v>
      </c>
      <c r="E265" s="225">
        <f t="shared" si="1"/>
        <v>-0.009836065574</v>
      </c>
      <c r="F265" s="226">
        <v>44676.0</v>
      </c>
      <c r="G265" s="227">
        <v>1350.0</v>
      </c>
      <c r="H265" s="227">
        <v>1365.75</v>
      </c>
      <c r="I265" s="228">
        <f t="shared" si="2"/>
        <v>0.007487459428</v>
      </c>
      <c r="J265" s="229">
        <v>44676.0</v>
      </c>
      <c r="K265" s="230">
        <v>2100.0</v>
      </c>
      <c r="L265" s="230">
        <v>2100.75</v>
      </c>
      <c r="M265" s="231">
        <f t="shared" si="3"/>
        <v>-0.01231810809</v>
      </c>
      <c r="N265" s="232">
        <v>44676.0</v>
      </c>
      <c r="O265" s="233">
        <v>2531.234</v>
      </c>
      <c r="P265" s="233">
        <v>2487.484</v>
      </c>
      <c r="Q265" s="234">
        <f t="shared" si="4"/>
        <v>-0.02312623607</v>
      </c>
      <c r="R265" s="235">
        <v>44676.0</v>
      </c>
      <c r="S265" s="236">
        <v>125.0</v>
      </c>
      <c r="T265" s="236">
        <v>122.035</v>
      </c>
      <c r="U265" s="237">
        <f t="shared" si="5"/>
        <v>-0.0447731987</v>
      </c>
      <c r="V265" s="238">
        <v>44676.0</v>
      </c>
      <c r="W265" s="239">
        <v>17009.05</v>
      </c>
      <c r="X265" s="239">
        <v>16953.95</v>
      </c>
      <c r="Y265" s="240">
        <f t="shared" si="6"/>
        <v>-0.01269512199</v>
      </c>
      <c r="Z265" s="199"/>
      <c r="AA265" s="199"/>
      <c r="AB265" s="199"/>
      <c r="AC265" s="199"/>
      <c r="AD265" s="199"/>
      <c r="AE265" s="199"/>
      <c r="AF265" s="199"/>
      <c r="AG265" s="199"/>
      <c r="AH265" s="199"/>
      <c r="AI265" s="199"/>
      <c r="AJ265" s="199"/>
      <c r="AK265" s="199"/>
      <c r="AL265" s="199"/>
      <c r="AM265" s="199"/>
      <c r="AN265" s="199"/>
      <c r="AO265" s="199"/>
      <c r="AP265" s="199"/>
      <c r="AQ265" s="199"/>
      <c r="AR265" s="199"/>
      <c r="AS265" s="199"/>
      <c r="AT265" s="199"/>
      <c r="AU265" s="199"/>
      <c r="AV265" s="199"/>
      <c r="AW265" s="199"/>
      <c r="AX265" s="199"/>
      <c r="AY265" s="199"/>
      <c r="AZ265" s="199"/>
      <c r="BA265" s="199"/>
      <c r="BB265" s="199"/>
      <c r="BC265" s="199"/>
      <c r="BD265" s="199"/>
      <c r="BE265" s="199"/>
      <c r="BF265" s="199"/>
      <c r="BG265" s="199"/>
      <c r="BH265" s="199"/>
    </row>
    <row r="266">
      <c r="A266" s="199"/>
      <c r="B266" s="223">
        <v>44677.0</v>
      </c>
      <c r="C266" s="224">
        <v>106.4</v>
      </c>
      <c r="D266" s="224">
        <v>105.4</v>
      </c>
      <c r="E266" s="225">
        <f t="shared" si="1"/>
        <v>-0.002838221381</v>
      </c>
      <c r="F266" s="226">
        <v>44677.0</v>
      </c>
      <c r="G266" s="227">
        <v>1372.0</v>
      </c>
      <c r="H266" s="227">
        <v>1372.05</v>
      </c>
      <c r="I266" s="228">
        <f t="shared" si="2"/>
        <v>0.004612850082</v>
      </c>
      <c r="J266" s="229">
        <v>44677.0</v>
      </c>
      <c r="K266" s="230">
        <v>2142.2</v>
      </c>
      <c r="L266" s="230">
        <v>2148.35</v>
      </c>
      <c r="M266" s="231">
        <f t="shared" si="3"/>
        <v>0.02265857432</v>
      </c>
      <c r="N266" s="232">
        <v>44677.0</v>
      </c>
      <c r="O266" s="233">
        <v>2501.329</v>
      </c>
      <c r="P266" s="233">
        <v>2561.924</v>
      </c>
      <c r="Q266" s="234">
        <f t="shared" si="4"/>
        <v>0.02992582063</v>
      </c>
      <c r="R266" s="235">
        <v>44677.0</v>
      </c>
      <c r="S266" s="236">
        <v>123.5</v>
      </c>
      <c r="T266" s="236">
        <v>123.36</v>
      </c>
      <c r="U266" s="237">
        <f t="shared" si="5"/>
        <v>0.01085754087</v>
      </c>
      <c r="V266" s="238">
        <v>44677.0</v>
      </c>
      <c r="W266" s="239">
        <v>17121.3</v>
      </c>
      <c r="X266" s="239">
        <v>17200.8</v>
      </c>
      <c r="Y266" s="240">
        <f t="shared" si="6"/>
        <v>0.01456002878</v>
      </c>
      <c r="Z266" s="199"/>
      <c r="AA266" s="199"/>
      <c r="AB266" s="199"/>
      <c r="AC266" s="199"/>
      <c r="AD266" s="199"/>
      <c r="AE266" s="199"/>
      <c r="AF266" s="199"/>
      <c r="AG266" s="199"/>
      <c r="AH266" s="199"/>
      <c r="AI266" s="199"/>
      <c r="AJ266" s="199"/>
      <c r="AK266" s="199"/>
      <c r="AL266" s="199"/>
      <c r="AM266" s="199"/>
      <c r="AN266" s="199"/>
      <c r="AO266" s="199"/>
      <c r="AP266" s="199"/>
      <c r="AQ266" s="199"/>
      <c r="AR266" s="199"/>
      <c r="AS266" s="199"/>
      <c r="AT266" s="199"/>
      <c r="AU266" s="199"/>
      <c r="AV266" s="199"/>
      <c r="AW266" s="199"/>
      <c r="AX266" s="199"/>
      <c r="AY266" s="199"/>
      <c r="AZ266" s="199"/>
      <c r="BA266" s="199"/>
      <c r="BB266" s="199"/>
      <c r="BC266" s="199"/>
      <c r="BD266" s="199"/>
      <c r="BE266" s="199"/>
      <c r="BF266" s="199"/>
      <c r="BG266" s="199"/>
      <c r="BH266" s="199"/>
    </row>
    <row r="267">
      <c r="A267" s="199"/>
      <c r="B267" s="223">
        <v>44678.0</v>
      </c>
      <c r="C267" s="224">
        <v>104.9</v>
      </c>
      <c r="D267" s="224">
        <v>102.95</v>
      </c>
      <c r="E267" s="225">
        <f t="shared" si="1"/>
        <v>-0.02324478178</v>
      </c>
      <c r="F267" s="226">
        <v>44678.0</v>
      </c>
      <c r="G267" s="227">
        <v>1360.0</v>
      </c>
      <c r="H267" s="227">
        <v>1372.55</v>
      </c>
      <c r="I267" s="228">
        <f t="shared" si="2"/>
        <v>0.0003644182063</v>
      </c>
      <c r="J267" s="229">
        <v>44678.0</v>
      </c>
      <c r="K267" s="230">
        <v>2147.8</v>
      </c>
      <c r="L267" s="230">
        <v>2145.1</v>
      </c>
      <c r="M267" s="231">
        <f t="shared" si="3"/>
        <v>-0.001512788884</v>
      </c>
      <c r="N267" s="232">
        <v>44678.0</v>
      </c>
      <c r="O267" s="233">
        <v>2543.649</v>
      </c>
      <c r="P267" s="233">
        <v>2564.416</v>
      </c>
      <c r="Q267" s="234">
        <f t="shared" si="4"/>
        <v>0.0009727064503</v>
      </c>
      <c r="R267" s="235">
        <v>44678.0</v>
      </c>
      <c r="S267" s="236">
        <v>122.7</v>
      </c>
      <c r="T267" s="236">
        <v>124.67</v>
      </c>
      <c r="U267" s="237">
        <f t="shared" si="5"/>
        <v>0.01061932555</v>
      </c>
      <c r="V267" s="238">
        <v>44678.0</v>
      </c>
      <c r="W267" s="239">
        <v>17073.35</v>
      </c>
      <c r="X267" s="239">
        <v>17038.4</v>
      </c>
      <c r="Y267" s="240">
        <f t="shared" si="6"/>
        <v>-0.009441421329</v>
      </c>
      <c r="Z267" s="199"/>
      <c r="AA267" s="199"/>
      <c r="AB267" s="199"/>
      <c r="AC267" s="199"/>
      <c r="AD267" s="199"/>
      <c r="AE267" s="199"/>
      <c r="AF267" s="199"/>
      <c r="AG267" s="199"/>
      <c r="AH267" s="199"/>
      <c r="AI267" s="199"/>
      <c r="AJ267" s="199"/>
      <c r="AK267" s="199"/>
      <c r="AL267" s="199"/>
      <c r="AM267" s="199"/>
      <c r="AN267" s="199"/>
      <c r="AO267" s="199"/>
      <c r="AP267" s="199"/>
      <c r="AQ267" s="199"/>
      <c r="AR267" s="199"/>
      <c r="AS267" s="199"/>
      <c r="AT267" s="199"/>
      <c r="AU267" s="199"/>
      <c r="AV267" s="199"/>
      <c r="AW267" s="199"/>
      <c r="AX267" s="199"/>
      <c r="AY267" s="199"/>
      <c r="AZ267" s="199"/>
      <c r="BA267" s="199"/>
      <c r="BB267" s="199"/>
      <c r="BC267" s="199"/>
      <c r="BD267" s="199"/>
      <c r="BE267" s="199"/>
      <c r="BF267" s="199"/>
      <c r="BG267" s="199"/>
      <c r="BH267" s="199"/>
    </row>
    <row r="268">
      <c r="A268" s="199"/>
      <c r="B268" s="223">
        <v>44679.0</v>
      </c>
      <c r="C268" s="224">
        <v>103.8</v>
      </c>
      <c r="D268" s="224">
        <v>102.5</v>
      </c>
      <c r="E268" s="225">
        <f t="shared" si="1"/>
        <v>-0.00437105391</v>
      </c>
      <c r="F268" s="226">
        <v>44679.0</v>
      </c>
      <c r="G268" s="227">
        <v>1372.0</v>
      </c>
      <c r="H268" s="227">
        <v>1371.35</v>
      </c>
      <c r="I268" s="228">
        <f t="shared" si="2"/>
        <v>-0.0008742850898</v>
      </c>
      <c r="J268" s="229">
        <v>44679.0</v>
      </c>
      <c r="K268" s="230">
        <v>2230.0</v>
      </c>
      <c r="L268" s="230">
        <v>2241.85</v>
      </c>
      <c r="M268" s="231">
        <f t="shared" si="3"/>
        <v>0.04510279241</v>
      </c>
      <c r="N268" s="232">
        <v>44679.0</v>
      </c>
      <c r="O268" s="233">
        <v>2593.583</v>
      </c>
      <c r="P268" s="233">
        <v>2602.721</v>
      </c>
      <c r="Q268" s="234">
        <f t="shared" si="4"/>
        <v>0.01493712409</v>
      </c>
      <c r="R268" s="235">
        <v>44679.0</v>
      </c>
      <c r="S268" s="236">
        <v>125.95</v>
      </c>
      <c r="T268" s="236">
        <v>126.085</v>
      </c>
      <c r="U268" s="237">
        <f t="shared" si="5"/>
        <v>0.0113499639</v>
      </c>
      <c r="V268" s="238">
        <v>44679.0</v>
      </c>
      <c r="W268" s="239">
        <v>17189.5</v>
      </c>
      <c r="X268" s="239">
        <v>17245.05</v>
      </c>
      <c r="Y268" s="240">
        <f t="shared" si="6"/>
        <v>0.01212848624</v>
      </c>
      <c r="Z268" s="199"/>
      <c r="AA268" s="199"/>
      <c r="AB268" s="199"/>
      <c r="AC268" s="199"/>
      <c r="AD268" s="199"/>
      <c r="AE268" s="199"/>
      <c r="AF268" s="199"/>
      <c r="AG268" s="199"/>
      <c r="AH268" s="199"/>
      <c r="AI268" s="199"/>
      <c r="AJ268" s="199"/>
      <c r="AK268" s="199"/>
      <c r="AL268" s="199"/>
      <c r="AM268" s="199"/>
      <c r="AN268" s="199"/>
      <c r="AO268" s="199"/>
      <c r="AP268" s="199"/>
      <c r="AQ268" s="199"/>
      <c r="AR268" s="199"/>
      <c r="AS268" s="199"/>
      <c r="AT268" s="199"/>
      <c r="AU268" s="199"/>
      <c r="AV268" s="199"/>
      <c r="AW268" s="199"/>
      <c r="AX268" s="199"/>
      <c r="AY268" s="199"/>
      <c r="AZ268" s="199"/>
      <c r="BA268" s="199"/>
      <c r="BB268" s="199"/>
      <c r="BC268" s="199"/>
      <c r="BD268" s="199"/>
      <c r="BE268" s="199"/>
      <c r="BF268" s="199"/>
      <c r="BG268" s="199"/>
      <c r="BH268" s="199"/>
    </row>
    <row r="269">
      <c r="A269" s="199"/>
      <c r="B269" s="223">
        <v>44680.0</v>
      </c>
      <c r="C269" s="224">
        <v>102.5</v>
      </c>
      <c r="D269" s="224">
        <v>100.95</v>
      </c>
      <c r="E269" s="225">
        <f t="shared" si="1"/>
        <v>-0.01512195122</v>
      </c>
      <c r="F269" s="226">
        <v>44680.0</v>
      </c>
      <c r="G269" s="227">
        <v>1380.35</v>
      </c>
      <c r="H269" s="227">
        <v>1384.6</v>
      </c>
      <c r="I269" s="228">
        <f t="shared" si="2"/>
        <v>0.009662011886</v>
      </c>
      <c r="J269" s="229">
        <v>44680.0</v>
      </c>
      <c r="K269" s="230">
        <v>2244.4</v>
      </c>
      <c r="L269" s="230">
        <v>2234.85</v>
      </c>
      <c r="M269" s="231">
        <f t="shared" si="3"/>
        <v>-0.003122421215</v>
      </c>
      <c r="N269" s="232">
        <v>44680.0</v>
      </c>
      <c r="O269" s="233">
        <v>2636.226</v>
      </c>
      <c r="P269" s="233">
        <v>2575.4</v>
      </c>
      <c r="Q269" s="234">
        <f t="shared" si="4"/>
        <v>-0.01049709131</v>
      </c>
      <c r="R269" s="235">
        <v>44680.0</v>
      </c>
      <c r="S269" s="236">
        <v>126.8</v>
      </c>
      <c r="T269" s="236">
        <v>127.105</v>
      </c>
      <c r="U269" s="237">
        <f t="shared" si="5"/>
        <v>0.008089780703</v>
      </c>
      <c r="V269" s="238">
        <v>44680.0</v>
      </c>
      <c r="W269" s="239">
        <v>17329.25</v>
      </c>
      <c r="X269" s="239">
        <v>17102.55</v>
      </c>
      <c r="Y269" s="240">
        <f t="shared" si="6"/>
        <v>-0.008263240756</v>
      </c>
      <c r="Z269" s="199"/>
      <c r="AA269" s="199"/>
      <c r="AB269" s="199"/>
      <c r="AC269" s="199"/>
      <c r="AD269" s="199"/>
      <c r="AE269" s="199"/>
      <c r="AF269" s="199"/>
      <c r="AG269" s="199"/>
      <c r="AH269" s="199"/>
      <c r="AI269" s="199"/>
      <c r="AJ269" s="199"/>
      <c r="AK269" s="199"/>
      <c r="AL269" s="199"/>
      <c r="AM269" s="199"/>
      <c r="AN269" s="199"/>
      <c r="AO269" s="199"/>
      <c r="AP269" s="199"/>
      <c r="AQ269" s="199"/>
      <c r="AR269" s="199"/>
      <c r="AS269" s="199"/>
      <c r="AT269" s="199"/>
      <c r="AU269" s="199"/>
      <c r="AV269" s="199"/>
      <c r="AW269" s="199"/>
      <c r="AX269" s="199"/>
      <c r="AY269" s="199"/>
      <c r="AZ269" s="199"/>
      <c r="BA269" s="199"/>
      <c r="BB269" s="199"/>
      <c r="BC269" s="199"/>
      <c r="BD269" s="199"/>
      <c r="BE269" s="199"/>
      <c r="BF269" s="199"/>
      <c r="BG269" s="199"/>
      <c r="BH269" s="199"/>
    </row>
    <row r="270">
      <c r="A270" s="199"/>
      <c r="B270" s="223">
        <v>44683.0</v>
      </c>
      <c r="C270" s="224">
        <v>100.5</v>
      </c>
      <c r="D270" s="224">
        <v>100.15</v>
      </c>
      <c r="E270" s="225">
        <f t="shared" si="1"/>
        <v>-0.007924715206</v>
      </c>
      <c r="F270" s="226">
        <v>44683.0</v>
      </c>
      <c r="G270" s="227">
        <v>1362.05</v>
      </c>
      <c r="H270" s="227">
        <v>1403.7</v>
      </c>
      <c r="I270" s="228">
        <f t="shared" si="2"/>
        <v>0.01379459772</v>
      </c>
      <c r="J270" s="229">
        <v>44683.0</v>
      </c>
      <c r="K270" s="230">
        <v>2220.0</v>
      </c>
      <c r="L270" s="230">
        <v>2230.5</v>
      </c>
      <c r="M270" s="231">
        <f t="shared" si="3"/>
        <v>-0.001946439358</v>
      </c>
      <c r="N270" s="232">
        <v>44683.0</v>
      </c>
      <c r="O270" s="233">
        <v>2549.325</v>
      </c>
      <c r="P270" s="233">
        <v>2566.354</v>
      </c>
      <c r="Q270" s="234">
        <f t="shared" si="4"/>
        <v>-0.003512464083</v>
      </c>
      <c r="R270" s="235">
        <v>44683.0</v>
      </c>
      <c r="S270" s="236">
        <v>125.7</v>
      </c>
      <c r="T270" s="236">
        <v>129.52</v>
      </c>
      <c r="U270" s="237">
        <f t="shared" si="5"/>
        <v>0.01900003934</v>
      </c>
      <c r="V270" s="238">
        <v>44683.0</v>
      </c>
      <c r="W270" s="239">
        <v>16924.45</v>
      </c>
      <c r="X270" s="239">
        <v>17069.1</v>
      </c>
      <c r="Y270" s="240">
        <f t="shared" si="6"/>
        <v>-0.001955848689</v>
      </c>
      <c r="Z270" s="199"/>
      <c r="AA270" s="199"/>
      <c r="AB270" s="199"/>
      <c r="AC270" s="199"/>
      <c r="AD270" s="199"/>
      <c r="AE270" s="199"/>
      <c r="AF270" s="199"/>
      <c r="AG270" s="199"/>
      <c r="AH270" s="199"/>
      <c r="AI270" s="199"/>
      <c r="AJ270" s="199"/>
      <c r="AK270" s="199"/>
      <c r="AL270" s="199"/>
      <c r="AM270" s="199"/>
      <c r="AN270" s="199"/>
      <c r="AO270" s="199"/>
      <c r="AP270" s="199"/>
      <c r="AQ270" s="199"/>
      <c r="AR270" s="199"/>
      <c r="AS270" s="199"/>
      <c r="AT270" s="199"/>
      <c r="AU270" s="199"/>
      <c r="AV270" s="199"/>
      <c r="AW270" s="199"/>
      <c r="AX270" s="199"/>
      <c r="AY270" s="199"/>
      <c r="AZ270" s="199"/>
      <c r="BA270" s="199"/>
      <c r="BB270" s="199"/>
      <c r="BC270" s="199"/>
      <c r="BD270" s="199"/>
      <c r="BE270" s="199"/>
      <c r="BF270" s="199"/>
      <c r="BG270" s="199"/>
      <c r="BH270" s="199"/>
    </row>
    <row r="271">
      <c r="A271" s="199"/>
      <c r="B271" s="223">
        <v>44685.0</v>
      </c>
      <c r="C271" s="224">
        <v>100.35</v>
      </c>
      <c r="D271" s="224">
        <v>99.1</v>
      </c>
      <c r="E271" s="225">
        <f t="shared" si="1"/>
        <v>-0.01048427359</v>
      </c>
      <c r="F271" s="226">
        <v>44685.0</v>
      </c>
      <c r="G271" s="227">
        <v>1400.0</v>
      </c>
      <c r="H271" s="227">
        <v>1356.0</v>
      </c>
      <c r="I271" s="228">
        <f t="shared" si="2"/>
        <v>-0.03398162</v>
      </c>
      <c r="J271" s="229">
        <v>44685.0</v>
      </c>
      <c r="K271" s="230">
        <v>2241.95</v>
      </c>
      <c r="L271" s="230">
        <v>2171.55</v>
      </c>
      <c r="M271" s="231">
        <f t="shared" si="3"/>
        <v>-0.02642905178</v>
      </c>
      <c r="N271" s="232">
        <v>44685.0</v>
      </c>
      <c r="O271" s="233">
        <v>2570.554</v>
      </c>
      <c r="P271" s="233">
        <v>2486.238</v>
      </c>
      <c r="Q271" s="234">
        <f t="shared" si="4"/>
        <v>-0.03121782887</v>
      </c>
      <c r="R271" s="235">
        <v>44685.0</v>
      </c>
      <c r="S271" s="236">
        <v>132.73</v>
      </c>
      <c r="T271" s="236">
        <v>126.135</v>
      </c>
      <c r="U271" s="237">
        <f t="shared" si="5"/>
        <v>-0.02613495985</v>
      </c>
      <c r="V271" s="238">
        <v>44685.0</v>
      </c>
      <c r="W271" s="239">
        <v>17096.6</v>
      </c>
      <c r="X271" s="239">
        <v>16677.6</v>
      </c>
      <c r="Y271" s="240">
        <f t="shared" si="6"/>
        <v>-0.02293618293</v>
      </c>
      <c r="Z271" s="199"/>
      <c r="AA271" s="199"/>
      <c r="AB271" s="199"/>
      <c r="AC271" s="199"/>
      <c r="AD271" s="199"/>
      <c r="AE271" s="199"/>
      <c r="AF271" s="199"/>
      <c r="AG271" s="199"/>
      <c r="AH271" s="199"/>
      <c r="AI271" s="199"/>
      <c r="AJ271" s="199"/>
      <c r="AK271" s="199"/>
      <c r="AL271" s="199"/>
      <c r="AM271" s="199"/>
      <c r="AN271" s="199"/>
      <c r="AO271" s="199"/>
      <c r="AP271" s="199"/>
      <c r="AQ271" s="199"/>
      <c r="AR271" s="199"/>
      <c r="AS271" s="199"/>
      <c r="AT271" s="199"/>
      <c r="AU271" s="199"/>
      <c r="AV271" s="199"/>
      <c r="AW271" s="199"/>
      <c r="AX271" s="199"/>
      <c r="AY271" s="199"/>
      <c r="AZ271" s="199"/>
      <c r="BA271" s="199"/>
      <c r="BB271" s="199"/>
      <c r="BC271" s="199"/>
      <c r="BD271" s="199"/>
      <c r="BE271" s="199"/>
      <c r="BF271" s="199"/>
      <c r="BG271" s="199"/>
      <c r="BH271" s="199"/>
    </row>
    <row r="272">
      <c r="A272" s="199"/>
      <c r="B272" s="223">
        <v>44686.0</v>
      </c>
      <c r="C272" s="224">
        <v>99.9</v>
      </c>
      <c r="D272" s="224">
        <v>97.55</v>
      </c>
      <c r="E272" s="225">
        <f t="shared" si="1"/>
        <v>-0.0156407669</v>
      </c>
      <c r="F272" s="226">
        <v>44686.0</v>
      </c>
      <c r="G272" s="227">
        <v>1375.0</v>
      </c>
      <c r="H272" s="227">
        <v>1352.95</v>
      </c>
      <c r="I272" s="228">
        <f t="shared" si="2"/>
        <v>-0.002249262537</v>
      </c>
      <c r="J272" s="229">
        <v>44686.0</v>
      </c>
      <c r="K272" s="230">
        <v>2178.0</v>
      </c>
      <c r="L272" s="230">
        <v>2166.6</v>
      </c>
      <c r="M272" s="231">
        <f t="shared" si="3"/>
        <v>-0.002279477792</v>
      </c>
      <c r="N272" s="232">
        <v>44686.0</v>
      </c>
      <c r="O272" s="233">
        <v>2513.79</v>
      </c>
      <c r="P272" s="233">
        <v>2437.55</v>
      </c>
      <c r="Q272" s="234">
        <f t="shared" si="4"/>
        <v>-0.0195830005</v>
      </c>
      <c r="R272" s="235">
        <v>44686.0</v>
      </c>
      <c r="S272" s="236">
        <v>128.0</v>
      </c>
      <c r="T272" s="236">
        <v>128.425</v>
      </c>
      <c r="U272" s="237">
        <f t="shared" si="5"/>
        <v>0.01815515123</v>
      </c>
      <c r="V272" s="238">
        <v>44686.0</v>
      </c>
      <c r="W272" s="239">
        <v>16854.75</v>
      </c>
      <c r="X272" s="239">
        <v>16682.65</v>
      </c>
      <c r="Y272" s="240">
        <f t="shared" si="6"/>
        <v>0.0003028013623</v>
      </c>
      <c r="Z272" s="199"/>
      <c r="AA272" s="199"/>
      <c r="AB272" s="199"/>
      <c r="AC272" s="199"/>
      <c r="AD272" s="199"/>
      <c r="AE272" s="199"/>
      <c r="AF272" s="199"/>
      <c r="AG272" s="199"/>
      <c r="AH272" s="199"/>
      <c r="AI272" s="199"/>
      <c r="AJ272" s="199"/>
      <c r="AK272" s="199"/>
      <c r="AL272" s="199"/>
      <c r="AM272" s="199"/>
      <c r="AN272" s="199"/>
      <c r="AO272" s="199"/>
      <c r="AP272" s="199"/>
      <c r="AQ272" s="199"/>
      <c r="AR272" s="199"/>
      <c r="AS272" s="199"/>
      <c r="AT272" s="199"/>
      <c r="AU272" s="199"/>
      <c r="AV272" s="199"/>
      <c r="AW272" s="199"/>
      <c r="AX272" s="199"/>
      <c r="AY272" s="199"/>
      <c r="AZ272" s="199"/>
      <c r="BA272" s="199"/>
      <c r="BB272" s="199"/>
      <c r="BC272" s="199"/>
      <c r="BD272" s="199"/>
      <c r="BE272" s="199"/>
      <c r="BF272" s="199"/>
      <c r="BG272" s="199"/>
      <c r="BH272" s="199"/>
    </row>
    <row r="273">
      <c r="A273" s="199"/>
      <c r="B273" s="223">
        <v>44687.0</v>
      </c>
      <c r="C273" s="224">
        <v>96.0</v>
      </c>
      <c r="D273" s="224">
        <v>98.15</v>
      </c>
      <c r="E273" s="225">
        <f t="shared" si="1"/>
        <v>0.006150691953</v>
      </c>
      <c r="F273" s="226">
        <v>44687.0</v>
      </c>
      <c r="G273" s="227">
        <v>1330.0</v>
      </c>
      <c r="H273" s="227">
        <v>1317.6</v>
      </c>
      <c r="I273" s="228">
        <f t="shared" si="2"/>
        <v>-0.02612809047</v>
      </c>
      <c r="J273" s="229">
        <v>44687.0</v>
      </c>
      <c r="K273" s="230">
        <v>2125.0</v>
      </c>
      <c r="L273" s="230">
        <v>2149.2</v>
      </c>
      <c r="M273" s="231">
        <f t="shared" si="3"/>
        <v>-0.008031016339</v>
      </c>
      <c r="N273" s="232">
        <v>44687.0</v>
      </c>
      <c r="O273" s="233">
        <v>2411.06</v>
      </c>
      <c r="P273" s="233">
        <v>2418.859</v>
      </c>
      <c r="Q273" s="234">
        <f t="shared" si="4"/>
        <v>-0.007667945273</v>
      </c>
      <c r="R273" s="235">
        <v>44687.0</v>
      </c>
      <c r="S273" s="236">
        <v>126.8</v>
      </c>
      <c r="T273" s="236">
        <v>128.37</v>
      </c>
      <c r="U273" s="237">
        <f t="shared" si="5"/>
        <v>-0.0004282655246</v>
      </c>
      <c r="V273" s="238">
        <v>44687.0</v>
      </c>
      <c r="W273" s="239">
        <v>16415.55</v>
      </c>
      <c r="X273" s="239">
        <v>16411.25</v>
      </c>
      <c r="Y273" s="240">
        <f t="shared" si="6"/>
        <v>-0.01626839861</v>
      </c>
      <c r="Z273" s="199"/>
      <c r="AA273" s="199"/>
      <c r="AB273" s="199"/>
      <c r="AC273" s="199"/>
      <c r="AD273" s="199"/>
      <c r="AE273" s="199"/>
      <c r="AF273" s="199"/>
      <c r="AG273" s="199"/>
      <c r="AH273" s="199"/>
      <c r="AI273" s="199"/>
      <c r="AJ273" s="199"/>
      <c r="AK273" s="199"/>
      <c r="AL273" s="199"/>
      <c r="AM273" s="199"/>
      <c r="AN273" s="199"/>
      <c r="AO273" s="199"/>
      <c r="AP273" s="199"/>
      <c r="AQ273" s="199"/>
      <c r="AR273" s="199"/>
      <c r="AS273" s="199"/>
      <c r="AT273" s="199"/>
      <c r="AU273" s="199"/>
      <c r="AV273" s="199"/>
      <c r="AW273" s="199"/>
      <c r="AX273" s="199"/>
      <c r="AY273" s="199"/>
      <c r="AZ273" s="199"/>
      <c r="BA273" s="199"/>
      <c r="BB273" s="199"/>
      <c r="BC273" s="199"/>
      <c r="BD273" s="199"/>
      <c r="BE273" s="199"/>
      <c r="BF273" s="199"/>
      <c r="BG273" s="199"/>
      <c r="BH273" s="199"/>
    </row>
    <row r="274">
      <c r="A274" s="199"/>
      <c r="B274" s="223">
        <v>44690.0</v>
      </c>
      <c r="C274" s="224">
        <v>97.9</v>
      </c>
      <c r="D274" s="224">
        <v>99.1</v>
      </c>
      <c r="E274" s="225">
        <f t="shared" si="1"/>
        <v>0.009679062659</v>
      </c>
      <c r="F274" s="226">
        <v>44690.0</v>
      </c>
      <c r="G274" s="227">
        <v>1300.0</v>
      </c>
      <c r="H274" s="227">
        <v>1319.85</v>
      </c>
      <c r="I274" s="228">
        <f t="shared" si="2"/>
        <v>0.001707650273</v>
      </c>
      <c r="J274" s="229">
        <v>44690.0</v>
      </c>
      <c r="K274" s="230">
        <v>2121.5</v>
      </c>
      <c r="L274" s="230">
        <v>2116.65</v>
      </c>
      <c r="M274" s="231">
        <f t="shared" si="3"/>
        <v>-0.0151451703</v>
      </c>
      <c r="N274" s="232">
        <v>44690.0</v>
      </c>
      <c r="O274" s="233">
        <v>2376.678</v>
      </c>
      <c r="P274" s="233">
        <v>2324.39</v>
      </c>
      <c r="Q274" s="234">
        <f t="shared" si="4"/>
        <v>-0.0390551909</v>
      </c>
      <c r="R274" s="235">
        <v>44690.0</v>
      </c>
      <c r="S274" s="236">
        <v>126.0</v>
      </c>
      <c r="T274" s="236">
        <v>125.225</v>
      </c>
      <c r="U274" s="237">
        <f t="shared" si="5"/>
        <v>-0.02449949365</v>
      </c>
      <c r="V274" s="238">
        <v>44690.0</v>
      </c>
      <c r="W274" s="239">
        <v>16227.7</v>
      </c>
      <c r="X274" s="239">
        <v>16301.85</v>
      </c>
      <c r="Y274" s="240">
        <f t="shared" si="6"/>
        <v>-0.006666158885</v>
      </c>
      <c r="Z274" s="199"/>
      <c r="AA274" s="199"/>
      <c r="AB274" s="199"/>
      <c r="AC274" s="199"/>
      <c r="AD274" s="199"/>
      <c r="AE274" s="199"/>
      <c r="AF274" s="199"/>
      <c r="AG274" s="199"/>
      <c r="AH274" s="199"/>
      <c r="AI274" s="199"/>
      <c r="AJ274" s="199"/>
      <c r="AK274" s="199"/>
      <c r="AL274" s="199"/>
      <c r="AM274" s="199"/>
      <c r="AN274" s="199"/>
      <c r="AO274" s="199"/>
      <c r="AP274" s="199"/>
      <c r="AQ274" s="199"/>
      <c r="AR274" s="199"/>
      <c r="AS274" s="199"/>
      <c r="AT274" s="199"/>
      <c r="AU274" s="199"/>
      <c r="AV274" s="199"/>
      <c r="AW274" s="199"/>
      <c r="AX274" s="199"/>
      <c r="AY274" s="199"/>
      <c r="AZ274" s="199"/>
      <c r="BA274" s="199"/>
      <c r="BB274" s="199"/>
      <c r="BC274" s="199"/>
      <c r="BD274" s="199"/>
      <c r="BE274" s="199"/>
      <c r="BF274" s="199"/>
      <c r="BG274" s="199"/>
      <c r="BH274" s="199"/>
    </row>
    <row r="275">
      <c r="A275" s="199"/>
      <c r="B275" s="223">
        <v>44691.0</v>
      </c>
      <c r="C275" s="224">
        <v>97.5</v>
      </c>
      <c r="D275" s="224">
        <v>96.1</v>
      </c>
      <c r="E275" s="225">
        <f t="shared" si="1"/>
        <v>-0.03027245207</v>
      </c>
      <c r="F275" s="226">
        <v>44691.0</v>
      </c>
      <c r="G275" s="227">
        <v>1315.05</v>
      </c>
      <c r="H275" s="227">
        <v>1341.05</v>
      </c>
      <c r="I275" s="228">
        <f t="shared" si="2"/>
        <v>0.01606243134</v>
      </c>
      <c r="J275" s="229">
        <v>44691.0</v>
      </c>
      <c r="K275" s="230">
        <v>2134.0</v>
      </c>
      <c r="L275" s="230">
        <v>2180.4</v>
      </c>
      <c r="M275" s="231">
        <f t="shared" si="3"/>
        <v>0.03011834739</v>
      </c>
      <c r="N275" s="232">
        <v>44691.0</v>
      </c>
      <c r="O275" s="233">
        <v>2302.884</v>
      </c>
      <c r="P275" s="233">
        <v>2284.101</v>
      </c>
      <c r="Q275" s="234">
        <f t="shared" si="4"/>
        <v>-0.01733314977</v>
      </c>
      <c r="R275" s="235">
        <v>44691.0</v>
      </c>
      <c r="S275" s="236">
        <v>125.1</v>
      </c>
      <c r="T275" s="236">
        <v>116.49</v>
      </c>
      <c r="U275" s="237">
        <f t="shared" si="5"/>
        <v>-0.069754442</v>
      </c>
      <c r="V275" s="238">
        <v>44691.0</v>
      </c>
      <c r="W275" s="239">
        <v>16248.9</v>
      </c>
      <c r="X275" s="239">
        <v>16240.05</v>
      </c>
      <c r="Y275" s="240">
        <f t="shared" si="6"/>
        <v>-0.003790980778</v>
      </c>
      <c r="Z275" s="199"/>
      <c r="AA275" s="199"/>
      <c r="AB275" s="199"/>
      <c r="AC275" s="199"/>
      <c r="AD275" s="199"/>
      <c r="AE275" s="199"/>
      <c r="AF275" s="199"/>
      <c r="AG275" s="199"/>
      <c r="AH275" s="199"/>
      <c r="AI275" s="199"/>
      <c r="AJ275" s="199"/>
      <c r="AK275" s="199"/>
      <c r="AL275" s="199"/>
      <c r="AM275" s="199"/>
      <c r="AN275" s="199"/>
      <c r="AO275" s="199"/>
      <c r="AP275" s="199"/>
      <c r="AQ275" s="199"/>
      <c r="AR275" s="199"/>
      <c r="AS275" s="199"/>
      <c r="AT275" s="199"/>
      <c r="AU275" s="199"/>
      <c r="AV275" s="199"/>
      <c r="AW275" s="199"/>
      <c r="AX275" s="199"/>
      <c r="AY275" s="199"/>
      <c r="AZ275" s="199"/>
      <c r="BA275" s="199"/>
      <c r="BB275" s="199"/>
      <c r="BC275" s="199"/>
      <c r="BD275" s="199"/>
      <c r="BE275" s="199"/>
      <c r="BF275" s="199"/>
      <c r="BG275" s="199"/>
      <c r="BH275" s="199"/>
    </row>
    <row r="276">
      <c r="A276" s="199"/>
      <c r="B276" s="223">
        <v>44692.0</v>
      </c>
      <c r="C276" s="224">
        <v>96.2</v>
      </c>
      <c r="D276" s="224">
        <v>93.5</v>
      </c>
      <c r="E276" s="225">
        <f t="shared" si="1"/>
        <v>-0.02705515088</v>
      </c>
      <c r="F276" s="226">
        <v>44692.0</v>
      </c>
      <c r="G276" s="227">
        <v>1353.0</v>
      </c>
      <c r="H276" s="227">
        <v>1348.6</v>
      </c>
      <c r="I276" s="228">
        <f t="shared" si="2"/>
        <v>0.005629916856</v>
      </c>
      <c r="J276" s="229">
        <v>44692.0</v>
      </c>
      <c r="K276" s="230">
        <v>2185.0</v>
      </c>
      <c r="L276" s="230">
        <v>2163.5</v>
      </c>
      <c r="M276" s="231">
        <f t="shared" si="3"/>
        <v>-0.0077508714</v>
      </c>
      <c r="N276" s="232">
        <v>44692.0</v>
      </c>
      <c r="O276" s="233">
        <v>2282.255</v>
      </c>
      <c r="P276" s="233">
        <v>2260.703</v>
      </c>
      <c r="Q276" s="234">
        <f t="shared" si="4"/>
        <v>-0.01024385524</v>
      </c>
      <c r="R276" s="235">
        <v>44692.0</v>
      </c>
      <c r="S276" s="236">
        <v>117.5</v>
      </c>
      <c r="T276" s="236">
        <v>116.57</v>
      </c>
      <c r="U276" s="237">
        <f t="shared" si="5"/>
        <v>0.0006867542278</v>
      </c>
      <c r="V276" s="238">
        <v>44692.0</v>
      </c>
      <c r="W276" s="239">
        <v>16270.05</v>
      </c>
      <c r="X276" s="239">
        <v>16167.1</v>
      </c>
      <c r="Y276" s="240">
        <f t="shared" si="6"/>
        <v>-0.004491981244</v>
      </c>
      <c r="Z276" s="199"/>
      <c r="AA276" s="199"/>
      <c r="AB276" s="199"/>
      <c r="AC276" s="199"/>
      <c r="AD276" s="199"/>
      <c r="AE276" s="199"/>
      <c r="AF276" s="199"/>
      <c r="AG276" s="199"/>
      <c r="AH276" s="199"/>
      <c r="AI276" s="199"/>
      <c r="AJ276" s="199"/>
      <c r="AK276" s="199"/>
      <c r="AL276" s="199"/>
      <c r="AM276" s="199"/>
      <c r="AN276" s="199"/>
      <c r="AO276" s="199"/>
      <c r="AP276" s="199"/>
      <c r="AQ276" s="199"/>
      <c r="AR276" s="199"/>
      <c r="AS276" s="199"/>
      <c r="AT276" s="199"/>
      <c r="AU276" s="199"/>
      <c r="AV276" s="199"/>
      <c r="AW276" s="199"/>
      <c r="AX276" s="199"/>
      <c r="AY276" s="199"/>
      <c r="AZ276" s="199"/>
      <c r="BA276" s="199"/>
      <c r="BB276" s="199"/>
      <c r="BC276" s="199"/>
      <c r="BD276" s="199"/>
      <c r="BE276" s="199"/>
      <c r="BF276" s="199"/>
      <c r="BG276" s="199"/>
      <c r="BH276" s="199"/>
    </row>
    <row r="277">
      <c r="A277" s="199"/>
      <c r="B277" s="223">
        <v>44693.0</v>
      </c>
      <c r="C277" s="224">
        <v>90.1</v>
      </c>
      <c r="D277" s="224">
        <v>88.25</v>
      </c>
      <c r="E277" s="225">
        <f t="shared" si="1"/>
        <v>-0.05614973262</v>
      </c>
      <c r="F277" s="226">
        <v>44693.0</v>
      </c>
      <c r="G277" s="227">
        <v>1321.1</v>
      </c>
      <c r="H277" s="227">
        <v>1303.05</v>
      </c>
      <c r="I277" s="228">
        <f t="shared" si="2"/>
        <v>-0.03377576746</v>
      </c>
      <c r="J277" s="229">
        <v>44693.0</v>
      </c>
      <c r="K277" s="230">
        <v>2164.85</v>
      </c>
      <c r="L277" s="230">
        <v>2138.8</v>
      </c>
      <c r="M277" s="231">
        <f t="shared" si="3"/>
        <v>-0.01141668593</v>
      </c>
      <c r="N277" s="232">
        <v>44693.0</v>
      </c>
      <c r="O277" s="233">
        <v>2240.582</v>
      </c>
      <c r="P277" s="233">
        <v>2214.646</v>
      </c>
      <c r="Q277" s="234">
        <f t="shared" si="4"/>
        <v>-0.02037286632</v>
      </c>
      <c r="R277" s="235">
        <v>44693.0</v>
      </c>
      <c r="S277" s="236">
        <v>115.69</v>
      </c>
      <c r="T277" s="236">
        <v>111.77</v>
      </c>
      <c r="U277" s="237">
        <f t="shared" si="5"/>
        <v>-0.04117697521</v>
      </c>
      <c r="V277" s="238">
        <v>44693.0</v>
      </c>
      <c r="W277" s="239">
        <v>16021.1</v>
      </c>
      <c r="X277" s="239">
        <v>15808.0</v>
      </c>
      <c r="Y277" s="240">
        <f t="shared" si="6"/>
        <v>-0.02221177577</v>
      </c>
      <c r="Z277" s="199"/>
      <c r="AA277" s="199"/>
      <c r="AB277" s="199"/>
      <c r="AC277" s="199"/>
      <c r="AD277" s="199"/>
      <c r="AE277" s="199"/>
      <c r="AF277" s="199"/>
      <c r="AG277" s="199"/>
      <c r="AH277" s="199"/>
      <c r="AI277" s="199"/>
      <c r="AJ277" s="199"/>
      <c r="AK277" s="199"/>
      <c r="AL277" s="199"/>
      <c r="AM277" s="199"/>
      <c r="AN277" s="199"/>
      <c r="AO277" s="199"/>
      <c r="AP277" s="199"/>
      <c r="AQ277" s="199"/>
      <c r="AR277" s="199"/>
      <c r="AS277" s="199"/>
      <c r="AT277" s="199"/>
      <c r="AU277" s="199"/>
      <c r="AV277" s="199"/>
      <c r="AW277" s="199"/>
      <c r="AX277" s="199"/>
      <c r="AY277" s="199"/>
      <c r="AZ277" s="199"/>
      <c r="BA277" s="199"/>
      <c r="BB277" s="199"/>
      <c r="BC277" s="199"/>
      <c r="BD277" s="199"/>
      <c r="BE277" s="199"/>
      <c r="BF277" s="199"/>
      <c r="BG277" s="199"/>
      <c r="BH277" s="199"/>
    </row>
    <row r="278">
      <c r="A278" s="199"/>
      <c r="B278" s="223">
        <v>44694.0</v>
      </c>
      <c r="C278" s="224">
        <v>89.05</v>
      </c>
      <c r="D278" s="224">
        <v>88.3</v>
      </c>
      <c r="E278" s="225">
        <f t="shared" si="1"/>
        <v>0.000566572238</v>
      </c>
      <c r="F278" s="226">
        <v>44694.0</v>
      </c>
      <c r="G278" s="227">
        <v>1310.05</v>
      </c>
      <c r="H278" s="227">
        <v>1291.35</v>
      </c>
      <c r="I278" s="228">
        <f t="shared" si="2"/>
        <v>-0.008978934039</v>
      </c>
      <c r="J278" s="229">
        <v>44694.0</v>
      </c>
      <c r="K278" s="230">
        <v>2170.0</v>
      </c>
      <c r="L278" s="230">
        <v>2194.1</v>
      </c>
      <c r="M278" s="231">
        <f t="shared" si="3"/>
        <v>0.02585561997</v>
      </c>
      <c r="N278" s="232">
        <v>44694.0</v>
      </c>
      <c r="O278" s="233">
        <v>2239.197</v>
      </c>
      <c r="P278" s="233">
        <v>2239.751</v>
      </c>
      <c r="Q278" s="234">
        <f t="shared" si="4"/>
        <v>0.01133589748</v>
      </c>
      <c r="R278" s="235">
        <v>44694.0</v>
      </c>
      <c r="S278" s="236">
        <v>113.5</v>
      </c>
      <c r="T278" s="236">
        <v>109.7</v>
      </c>
      <c r="U278" s="237">
        <f t="shared" si="5"/>
        <v>-0.01852017536</v>
      </c>
      <c r="V278" s="238">
        <v>44694.0</v>
      </c>
      <c r="W278" s="239">
        <v>15977.0</v>
      </c>
      <c r="X278" s="239">
        <v>15782.15</v>
      </c>
      <c r="Y278" s="240">
        <f t="shared" si="6"/>
        <v>-0.001635247976</v>
      </c>
      <c r="Z278" s="199"/>
      <c r="AA278" s="199"/>
      <c r="AB278" s="199"/>
      <c r="AC278" s="199"/>
      <c r="AD278" s="199"/>
      <c r="AE278" s="199"/>
      <c r="AF278" s="199"/>
      <c r="AG278" s="199"/>
      <c r="AH278" s="199"/>
      <c r="AI278" s="199"/>
      <c r="AJ278" s="199"/>
      <c r="AK278" s="199"/>
      <c r="AL278" s="199"/>
      <c r="AM278" s="199"/>
      <c r="AN278" s="199"/>
      <c r="AO278" s="199"/>
      <c r="AP278" s="199"/>
      <c r="AQ278" s="199"/>
      <c r="AR278" s="199"/>
      <c r="AS278" s="199"/>
      <c r="AT278" s="199"/>
      <c r="AU278" s="199"/>
      <c r="AV278" s="199"/>
      <c r="AW278" s="199"/>
      <c r="AX278" s="199"/>
      <c r="AY278" s="199"/>
      <c r="AZ278" s="199"/>
      <c r="BA278" s="199"/>
      <c r="BB278" s="199"/>
      <c r="BC278" s="199"/>
      <c r="BD278" s="199"/>
      <c r="BE278" s="199"/>
      <c r="BF278" s="199"/>
      <c r="BG278" s="199"/>
      <c r="BH278" s="199"/>
    </row>
    <row r="279">
      <c r="A279" s="199"/>
      <c r="B279" s="223">
        <v>44697.0</v>
      </c>
      <c r="C279" s="224">
        <v>90.45</v>
      </c>
      <c r="D279" s="224">
        <v>90.95</v>
      </c>
      <c r="E279" s="225">
        <f t="shared" si="1"/>
        <v>0.03001132503</v>
      </c>
      <c r="F279" s="226">
        <v>44697.0</v>
      </c>
      <c r="G279" s="227">
        <v>1299.0</v>
      </c>
      <c r="H279" s="227">
        <v>1305.1</v>
      </c>
      <c r="I279" s="228">
        <f t="shared" si="2"/>
        <v>0.01064777171</v>
      </c>
      <c r="J279" s="229">
        <v>44697.0</v>
      </c>
      <c r="K279" s="230">
        <v>2200.0</v>
      </c>
      <c r="L279" s="230">
        <v>2217.25</v>
      </c>
      <c r="M279" s="231">
        <f t="shared" si="3"/>
        <v>0.0105510232</v>
      </c>
      <c r="N279" s="232">
        <v>44697.0</v>
      </c>
      <c r="O279" s="233">
        <v>2246.997</v>
      </c>
      <c r="P279" s="233">
        <v>2240.305</v>
      </c>
      <c r="Q279" s="234">
        <f t="shared" si="4"/>
        <v>0.0002473489241</v>
      </c>
      <c r="R279" s="235">
        <v>44697.0</v>
      </c>
      <c r="S279" s="236">
        <v>111.9</v>
      </c>
      <c r="T279" s="236">
        <v>110.35</v>
      </c>
      <c r="U279" s="237">
        <f t="shared" si="5"/>
        <v>0.005925250684</v>
      </c>
      <c r="V279" s="238">
        <v>44697.0</v>
      </c>
      <c r="W279" s="239">
        <v>15845.1</v>
      </c>
      <c r="X279" s="239">
        <v>15842.3</v>
      </c>
      <c r="Y279" s="240">
        <f t="shared" si="6"/>
        <v>0.003811267793</v>
      </c>
      <c r="Z279" s="199"/>
      <c r="AA279" s="199"/>
      <c r="AB279" s="199"/>
      <c r="AC279" s="199"/>
      <c r="AD279" s="199"/>
      <c r="AE279" s="199"/>
      <c r="AF279" s="199"/>
      <c r="AG279" s="199"/>
      <c r="AH279" s="199"/>
      <c r="AI279" s="199"/>
      <c r="AJ279" s="199"/>
      <c r="AK279" s="199"/>
      <c r="AL279" s="199"/>
      <c r="AM279" s="199"/>
      <c r="AN279" s="199"/>
      <c r="AO279" s="199"/>
      <c r="AP279" s="199"/>
      <c r="AQ279" s="199"/>
      <c r="AR279" s="199"/>
      <c r="AS279" s="199"/>
      <c r="AT279" s="199"/>
      <c r="AU279" s="199"/>
      <c r="AV279" s="199"/>
      <c r="AW279" s="199"/>
      <c r="AX279" s="199"/>
      <c r="AY279" s="199"/>
      <c r="AZ279" s="199"/>
      <c r="BA279" s="199"/>
      <c r="BB279" s="199"/>
      <c r="BC279" s="199"/>
      <c r="BD279" s="199"/>
      <c r="BE279" s="199"/>
      <c r="BF279" s="199"/>
      <c r="BG279" s="199"/>
      <c r="BH279" s="199"/>
    </row>
    <row r="280">
      <c r="A280" s="199"/>
      <c r="B280" s="223">
        <v>44698.0</v>
      </c>
      <c r="C280" s="224">
        <v>91.95</v>
      </c>
      <c r="D280" s="224">
        <v>91.9</v>
      </c>
      <c r="E280" s="225">
        <f t="shared" si="1"/>
        <v>0.01044529962</v>
      </c>
      <c r="F280" s="226">
        <v>44698.0</v>
      </c>
      <c r="G280" s="227">
        <v>1312.6</v>
      </c>
      <c r="H280" s="227">
        <v>1314.0</v>
      </c>
      <c r="I280" s="228">
        <f t="shared" si="2"/>
        <v>0.006819400812</v>
      </c>
      <c r="J280" s="229">
        <v>44698.0</v>
      </c>
      <c r="K280" s="230">
        <v>2237.9</v>
      </c>
      <c r="L280" s="230">
        <v>2245.0</v>
      </c>
      <c r="M280" s="231">
        <f t="shared" si="3"/>
        <v>0.01251550344</v>
      </c>
      <c r="N280" s="232">
        <v>44698.0</v>
      </c>
      <c r="O280" s="233">
        <v>2247.596</v>
      </c>
      <c r="P280" s="233">
        <v>2334.405</v>
      </c>
      <c r="Q280" s="234">
        <f t="shared" si="4"/>
        <v>0.04200320938</v>
      </c>
      <c r="R280" s="235">
        <v>44698.0</v>
      </c>
      <c r="S280" s="236">
        <v>112.4</v>
      </c>
      <c r="T280" s="236">
        <v>118.87</v>
      </c>
      <c r="U280" s="237">
        <f t="shared" si="5"/>
        <v>0.07720888083</v>
      </c>
      <c r="V280" s="238">
        <v>44698.0</v>
      </c>
      <c r="W280" s="239">
        <v>15912.6</v>
      </c>
      <c r="X280" s="239">
        <v>16259.3</v>
      </c>
      <c r="Y280" s="240">
        <f t="shared" si="6"/>
        <v>0.02632193558</v>
      </c>
      <c r="Z280" s="199"/>
      <c r="AA280" s="199"/>
      <c r="AB280" s="199"/>
      <c r="AC280" s="199"/>
      <c r="AD280" s="199"/>
      <c r="AE280" s="199"/>
      <c r="AF280" s="199"/>
      <c r="AG280" s="199"/>
      <c r="AH280" s="199"/>
      <c r="AI280" s="199"/>
      <c r="AJ280" s="199"/>
      <c r="AK280" s="199"/>
      <c r="AL280" s="199"/>
      <c r="AM280" s="199"/>
      <c r="AN280" s="199"/>
      <c r="AO280" s="199"/>
      <c r="AP280" s="199"/>
      <c r="AQ280" s="199"/>
      <c r="AR280" s="199"/>
      <c r="AS280" s="199"/>
      <c r="AT280" s="199"/>
      <c r="AU280" s="199"/>
      <c r="AV280" s="199"/>
      <c r="AW280" s="199"/>
      <c r="AX280" s="199"/>
      <c r="AY280" s="199"/>
      <c r="AZ280" s="199"/>
      <c r="BA280" s="199"/>
      <c r="BB280" s="199"/>
      <c r="BC280" s="199"/>
      <c r="BD280" s="199"/>
      <c r="BE280" s="199"/>
      <c r="BF280" s="199"/>
      <c r="BG280" s="199"/>
      <c r="BH280" s="199"/>
    </row>
    <row r="281">
      <c r="A281" s="199"/>
      <c r="B281" s="223">
        <v>44699.0</v>
      </c>
      <c r="C281" s="224">
        <v>93.0</v>
      </c>
      <c r="D281" s="224">
        <v>96.45</v>
      </c>
      <c r="E281" s="225">
        <f t="shared" si="1"/>
        <v>0.04951033732</v>
      </c>
      <c r="F281" s="226">
        <v>44699.0</v>
      </c>
      <c r="G281" s="227">
        <v>1324.05</v>
      </c>
      <c r="H281" s="227">
        <v>1313.9</v>
      </c>
      <c r="I281" s="228">
        <f t="shared" si="2"/>
        <v>-0.00007610350076</v>
      </c>
      <c r="J281" s="229">
        <v>44699.0</v>
      </c>
      <c r="K281" s="230">
        <v>2236.1</v>
      </c>
      <c r="L281" s="230">
        <v>2291.4</v>
      </c>
      <c r="M281" s="231">
        <f t="shared" si="3"/>
        <v>0.02066815145</v>
      </c>
      <c r="N281" s="232">
        <v>44699.0</v>
      </c>
      <c r="O281" s="233">
        <v>2344.096</v>
      </c>
      <c r="P281" s="233">
        <v>2342.896</v>
      </c>
      <c r="Q281" s="234">
        <f t="shared" si="4"/>
        <v>0.003637329427</v>
      </c>
      <c r="R281" s="235">
        <v>44699.0</v>
      </c>
      <c r="S281" s="236">
        <v>119.7</v>
      </c>
      <c r="T281" s="236">
        <v>118.025</v>
      </c>
      <c r="U281" s="237">
        <f t="shared" si="5"/>
        <v>-0.00710860604</v>
      </c>
      <c r="V281" s="238">
        <v>44699.0</v>
      </c>
      <c r="W281" s="239">
        <v>16318.15</v>
      </c>
      <c r="X281" s="239">
        <v>16240.3</v>
      </c>
      <c r="Y281" s="240">
        <f t="shared" si="6"/>
        <v>-0.001168561992</v>
      </c>
      <c r="Z281" s="199"/>
      <c r="AA281" s="199"/>
      <c r="AB281" s="199"/>
      <c r="AC281" s="199"/>
      <c r="AD281" s="199"/>
      <c r="AE281" s="199"/>
      <c r="AF281" s="199"/>
      <c r="AG281" s="199"/>
      <c r="AH281" s="199"/>
      <c r="AI281" s="199"/>
      <c r="AJ281" s="199"/>
      <c r="AK281" s="199"/>
      <c r="AL281" s="199"/>
      <c r="AM281" s="199"/>
      <c r="AN281" s="199"/>
      <c r="AO281" s="199"/>
      <c r="AP281" s="199"/>
      <c r="AQ281" s="199"/>
      <c r="AR281" s="199"/>
      <c r="AS281" s="199"/>
      <c r="AT281" s="199"/>
      <c r="AU281" s="199"/>
      <c r="AV281" s="199"/>
      <c r="AW281" s="199"/>
      <c r="AX281" s="199"/>
      <c r="AY281" s="199"/>
      <c r="AZ281" s="199"/>
      <c r="BA281" s="199"/>
      <c r="BB281" s="199"/>
      <c r="BC281" s="199"/>
      <c r="BD281" s="199"/>
      <c r="BE281" s="199"/>
      <c r="BF281" s="199"/>
      <c r="BG281" s="199"/>
      <c r="BH281" s="199"/>
    </row>
    <row r="282">
      <c r="A282" s="199"/>
      <c r="B282" s="223">
        <v>44700.0</v>
      </c>
      <c r="C282" s="224">
        <v>92.1</v>
      </c>
      <c r="D282" s="224">
        <v>93.05</v>
      </c>
      <c r="E282" s="225">
        <f t="shared" si="1"/>
        <v>-0.03525142561</v>
      </c>
      <c r="F282" s="226">
        <v>44700.0</v>
      </c>
      <c r="G282" s="227">
        <v>1286.2</v>
      </c>
      <c r="H282" s="227">
        <v>1287.05</v>
      </c>
      <c r="I282" s="228">
        <f t="shared" si="2"/>
        <v>-0.02043534516</v>
      </c>
      <c r="J282" s="229">
        <v>44700.0</v>
      </c>
      <c r="K282" s="230">
        <v>2245.6</v>
      </c>
      <c r="L282" s="230">
        <v>2264.55</v>
      </c>
      <c r="M282" s="231">
        <f t="shared" si="3"/>
        <v>-0.01171772715</v>
      </c>
      <c r="N282" s="232">
        <v>44700.0</v>
      </c>
      <c r="O282" s="233">
        <v>2292.731</v>
      </c>
      <c r="P282" s="233">
        <v>2288.901</v>
      </c>
      <c r="Q282" s="234">
        <f t="shared" si="4"/>
        <v>-0.02304626411</v>
      </c>
      <c r="R282" s="235">
        <v>44700.0</v>
      </c>
      <c r="S282" s="236">
        <v>115.1</v>
      </c>
      <c r="T282" s="236">
        <v>112.215</v>
      </c>
      <c r="U282" s="237">
        <f t="shared" si="5"/>
        <v>-0.04922685872</v>
      </c>
      <c r="V282" s="238">
        <v>44700.0</v>
      </c>
      <c r="W282" s="239">
        <v>15917.4</v>
      </c>
      <c r="X282" s="239">
        <v>15809.4</v>
      </c>
      <c r="Y282" s="240">
        <f t="shared" si="6"/>
        <v>-0.02653276109</v>
      </c>
      <c r="Z282" s="199"/>
      <c r="AA282" s="199"/>
      <c r="AB282" s="199"/>
      <c r="AC282" s="199"/>
      <c r="AD282" s="199"/>
      <c r="AE282" s="199"/>
      <c r="AF282" s="199"/>
      <c r="AG282" s="199"/>
      <c r="AH282" s="199"/>
      <c r="AI282" s="199"/>
      <c r="AJ282" s="199"/>
      <c r="AK282" s="199"/>
      <c r="AL282" s="199"/>
      <c r="AM282" s="199"/>
      <c r="AN282" s="199"/>
      <c r="AO282" s="199"/>
      <c r="AP282" s="199"/>
      <c r="AQ282" s="199"/>
      <c r="AR282" s="199"/>
      <c r="AS282" s="199"/>
      <c r="AT282" s="199"/>
      <c r="AU282" s="199"/>
      <c r="AV282" s="199"/>
      <c r="AW282" s="199"/>
      <c r="AX282" s="199"/>
      <c r="AY282" s="199"/>
      <c r="AZ282" s="199"/>
      <c r="BA282" s="199"/>
      <c r="BB282" s="199"/>
      <c r="BC282" s="199"/>
      <c r="BD282" s="199"/>
      <c r="BE282" s="199"/>
      <c r="BF282" s="199"/>
      <c r="BG282" s="199"/>
      <c r="BH282" s="199"/>
    </row>
    <row r="283">
      <c r="A283" s="199"/>
      <c r="B283" s="223">
        <v>44701.0</v>
      </c>
      <c r="C283" s="224">
        <v>94.7</v>
      </c>
      <c r="D283" s="224">
        <v>94.45</v>
      </c>
      <c r="E283" s="225">
        <f t="shared" si="1"/>
        <v>0.01504567437</v>
      </c>
      <c r="F283" s="226">
        <v>44701.0</v>
      </c>
      <c r="G283" s="227">
        <v>1303.0</v>
      </c>
      <c r="H283" s="227">
        <v>1320.95</v>
      </c>
      <c r="I283" s="228">
        <f t="shared" si="2"/>
        <v>0.02633930306</v>
      </c>
      <c r="J283" s="229">
        <v>44701.0</v>
      </c>
      <c r="K283" s="230">
        <v>2290.0</v>
      </c>
      <c r="L283" s="230">
        <v>2325.95</v>
      </c>
      <c r="M283" s="231">
        <f t="shared" si="3"/>
        <v>0.02711355457</v>
      </c>
      <c r="N283" s="232">
        <v>44701.0</v>
      </c>
      <c r="O283" s="233">
        <v>2319.037</v>
      </c>
      <c r="P283" s="233">
        <v>2422.366</v>
      </c>
      <c r="Q283" s="234">
        <f t="shared" si="4"/>
        <v>0.05830964292</v>
      </c>
      <c r="R283" s="235">
        <v>44701.0</v>
      </c>
      <c r="S283" s="236">
        <v>116.235</v>
      </c>
      <c r="T283" s="236">
        <v>117.06</v>
      </c>
      <c r="U283" s="237">
        <f t="shared" si="5"/>
        <v>0.04317604598</v>
      </c>
      <c r="V283" s="238">
        <v>44701.0</v>
      </c>
      <c r="W283" s="239">
        <v>16043.8</v>
      </c>
      <c r="X283" s="239">
        <v>16266.15</v>
      </c>
      <c r="Y283" s="240">
        <f t="shared" si="6"/>
        <v>0.02889103951</v>
      </c>
      <c r="Z283" s="199"/>
      <c r="AA283" s="199"/>
      <c r="AB283" s="199"/>
      <c r="AC283" s="199"/>
      <c r="AD283" s="199"/>
      <c r="AE283" s="199"/>
      <c r="AF283" s="199"/>
      <c r="AG283" s="199"/>
      <c r="AH283" s="199"/>
      <c r="AI283" s="199"/>
      <c r="AJ283" s="199"/>
      <c r="AK283" s="199"/>
      <c r="AL283" s="199"/>
      <c r="AM283" s="199"/>
      <c r="AN283" s="199"/>
      <c r="AO283" s="199"/>
      <c r="AP283" s="199"/>
      <c r="AQ283" s="199"/>
      <c r="AR283" s="199"/>
      <c r="AS283" s="199"/>
      <c r="AT283" s="199"/>
      <c r="AU283" s="199"/>
      <c r="AV283" s="199"/>
      <c r="AW283" s="199"/>
      <c r="AX283" s="199"/>
      <c r="AY283" s="199"/>
      <c r="AZ283" s="199"/>
      <c r="BA283" s="199"/>
      <c r="BB283" s="199"/>
      <c r="BC283" s="199"/>
      <c r="BD283" s="199"/>
      <c r="BE283" s="199"/>
      <c r="BF283" s="199"/>
      <c r="BG283" s="199"/>
      <c r="BH283" s="199"/>
    </row>
    <row r="284">
      <c r="A284" s="199"/>
      <c r="B284" s="223">
        <v>44704.0</v>
      </c>
      <c r="C284" s="224">
        <v>95.2</v>
      </c>
      <c r="D284" s="224">
        <v>92.2</v>
      </c>
      <c r="E284" s="225">
        <f t="shared" si="1"/>
        <v>-0.02382212811</v>
      </c>
      <c r="F284" s="226">
        <v>44704.0</v>
      </c>
      <c r="G284" s="227">
        <v>1314.0</v>
      </c>
      <c r="H284" s="227">
        <v>1304.0</v>
      </c>
      <c r="I284" s="228">
        <f t="shared" si="2"/>
        <v>-0.01283167417</v>
      </c>
      <c r="J284" s="229">
        <v>44704.0</v>
      </c>
      <c r="K284" s="230">
        <v>2309.0</v>
      </c>
      <c r="L284" s="230">
        <v>2379.8</v>
      </c>
      <c r="M284" s="231">
        <f t="shared" si="3"/>
        <v>0.02315183043</v>
      </c>
      <c r="N284" s="232">
        <v>44704.0</v>
      </c>
      <c r="O284" s="233">
        <v>2428.874</v>
      </c>
      <c r="P284" s="233">
        <v>2406.168</v>
      </c>
      <c r="Q284" s="234">
        <f t="shared" si="4"/>
        <v>-0.00668685079</v>
      </c>
      <c r="R284" s="235">
        <v>44704.0</v>
      </c>
      <c r="S284" s="236">
        <v>109.7</v>
      </c>
      <c r="T284" s="236">
        <v>102.295</v>
      </c>
      <c r="U284" s="237">
        <f t="shared" si="5"/>
        <v>-0.1261318982</v>
      </c>
      <c r="V284" s="238">
        <v>44704.0</v>
      </c>
      <c r="W284" s="239">
        <v>16290.95</v>
      </c>
      <c r="X284" s="239">
        <v>16214.7</v>
      </c>
      <c r="Y284" s="240">
        <f t="shared" si="6"/>
        <v>-0.003163010301</v>
      </c>
      <c r="Z284" s="199"/>
      <c r="AA284" s="199"/>
      <c r="AB284" s="199"/>
      <c r="AC284" s="199"/>
      <c r="AD284" s="199"/>
      <c r="AE284" s="199"/>
      <c r="AF284" s="199"/>
      <c r="AG284" s="199"/>
      <c r="AH284" s="199"/>
      <c r="AI284" s="199"/>
      <c r="AJ284" s="199"/>
      <c r="AK284" s="199"/>
      <c r="AL284" s="199"/>
      <c r="AM284" s="199"/>
      <c r="AN284" s="199"/>
      <c r="AO284" s="199"/>
      <c r="AP284" s="199"/>
      <c r="AQ284" s="199"/>
      <c r="AR284" s="199"/>
      <c r="AS284" s="199"/>
      <c r="AT284" s="199"/>
      <c r="AU284" s="199"/>
      <c r="AV284" s="199"/>
      <c r="AW284" s="199"/>
      <c r="AX284" s="199"/>
      <c r="AY284" s="199"/>
      <c r="AZ284" s="199"/>
      <c r="BA284" s="199"/>
      <c r="BB284" s="199"/>
      <c r="BC284" s="199"/>
      <c r="BD284" s="199"/>
      <c r="BE284" s="199"/>
      <c r="BF284" s="199"/>
      <c r="BG284" s="199"/>
      <c r="BH284" s="199"/>
    </row>
    <row r="285">
      <c r="A285" s="199"/>
      <c r="B285" s="223">
        <v>44705.0</v>
      </c>
      <c r="C285" s="224">
        <v>92.6</v>
      </c>
      <c r="D285" s="224">
        <v>91.0</v>
      </c>
      <c r="E285" s="225">
        <f t="shared" si="1"/>
        <v>-0.01301518438</v>
      </c>
      <c r="F285" s="226">
        <v>44705.0</v>
      </c>
      <c r="G285" s="227">
        <v>1300.0</v>
      </c>
      <c r="H285" s="227">
        <v>1318.95</v>
      </c>
      <c r="I285" s="228">
        <f t="shared" si="2"/>
        <v>0.01146472393</v>
      </c>
      <c r="J285" s="229">
        <v>44705.0</v>
      </c>
      <c r="K285" s="230">
        <v>2380.0</v>
      </c>
      <c r="L285" s="230">
        <v>2309.65</v>
      </c>
      <c r="M285" s="231">
        <f t="shared" si="3"/>
        <v>-0.029477267</v>
      </c>
      <c r="N285" s="232">
        <v>44705.0</v>
      </c>
      <c r="O285" s="233">
        <v>2406.26</v>
      </c>
      <c r="P285" s="233">
        <v>2414.429</v>
      </c>
      <c r="Q285" s="234">
        <f t="shared" si="4"/>
        <v>0.003433259856</v>
      </c>
      <c r="R285" s="235">
        <v>44705.0</v>
      </c>
      <c r="S285" s="236">
        <v>103.1</v>
      </c>
      <c r="T285" s="236">
        <v>100.635</v>
      </c>
      <c r="U285" s="237">
        <f t="shared" si="5"/>
        <v>-0.01622757711</v>
      </c>
      <c r="V285" s="238">
        <v>44705.0</v>
      </c>
      <c r="W285" s="239">
        <v>16225.55</v>
      </c>
      <c r="X285" s="239">
        <v>16125.15</v>
      </c>
      <c r="Y285" s="240">
        <f t="shared" si="6"/>
        <v>-0.005522766379</v>
      </c>
      <c r="Z285" s="199"/>
      <c r="AA285" s="199"/>
      <c r="AB285" s="199"/>
      <c r="AC285" s="199"/>
      <c r="AD285" s="199"/>
      <c r="AE285" s="199"/>
      <c r="AF285" s="199"/>
      <c r="AG285" s="199"/>
      <c r="AH285" s="199"/>
      <c r="AI285" s="199"/>
      <c r="AJ285" s="199"/>
      <c r="AK285" s="199"/>
      <c r="AL285" s="199"/>
      <c r="AM285" s="199"/>
      <c r="AN285" s="199"/>
      <c r="AO285" s="199"/>
      <c r="AP285" s="199"/>
      <c r="AQ285" s="199"/>
      <c r="AR285" s="199"/>
      <c r="AS285" s="199"/>
      <c r="AT285" s="199"/>
      <c r="AU285" s="199"/>
      <c r="AV285" s="199"/>
      <c r="AW285" s="199"/>
      <c r="AX285" s="199"/>
      <c r="AY285" s="199"/>
      <c r="AZ285" s="199"/>
      <c r="BA285" s="199"/>
      <c r="BB285" s="199"/>
      <c r="BC285" s="199"/>
      <c r="BD285" s="199"/>
      <c r="BE285" s="199"/>
      <c r="BF285" s="199"/>
      <c r="BG285" s="199"/>
      <c r="BH285" s="199"/>
    </row>
    <row r="286">
      <c r="A286" s="199"/>
      <c r="B286" s="223">
        <v>44706.0</v>
      </c>
      <c r="C286" s="224">
        <v>91.0</v>
      </c>
      <c r="D286" s="224">
        <v>87.15</v>
      </c>
      <c r="E286" s="225">
        <f t="shared" si="1"/>
        <v>-0.04230769231</v>
      </c>
      <c r="F286" s="226">
        <v>44706.0</v>
      </c>
      <c r="G286" s="227">
        <v>1330.0</v>
      </c>
      <c r="H286" s="227">
        <v>1328.8</v>
      </c>
      <c r="I286" s="228">
        <f t="shared" si="2"/>
        <v>0.007468061716</v>
      </c>
      <c r="J286" s="229">
        <v>44706.0</v>
      </c>
      <c r="K286" s="230">
        <v>2329.95</v>
      </c>
      <c r="L286" s="230">
        <v>2298.7</v>
      </c>
      <c r="M286" s="231">
        <f t="shared" si="3"/>
        <v>-0.00474097807</v>
      </c>
      <c r="N286" s="232">
        <v>44706.0</v>
      </c>
      <c r="O286" s="233">
        <v>2432.104</v>
      </c>
      <c r="P286" s="233">
        <v>2410.875</v>
      </c>
      <c r="Q286" s="234">
        <f t="shared" si="4"/>
        <v>-0.001471983645</v>
      </c>
      <c r="R286" s="235">
        <v>44706.0</v>
      </c>
      <c r="S286" s="236">
        <v>100.635</v>
      </c>
      <c r="T286" s="236">
        <v>99.91</v>
      </c>
      <c r="U286" s="237">
        <f t="shared" si="5"/>
        <v>-0.007204252993</v>
      </c>
      <c r="V286" s="238">
        <v>44706.0</v>
      </c>
      <c r="W286" s="239">
        <v>16196.35</v>
      </c>
      <c r="X286" s="239">
        <v>16025.8</v>
      </c>
      <c r="Y286" s="240">
        <f t="shared" si="6"/>
        <v>-0.006161182997</v>
      </c>
      <c r="Z286" s="199"/>
      <c r="AA286" s="199"/>
      <c r="AB286" s="199"/>
      <c r="AC286" s="199"/>
      <c r="AD286" s="199"/>
      <c r="AE286" s="199"/>
      <c r="AF286" s="199"/>
      <c r="AG286" s="199"/>
      <c r="AH286" s="199"/>
      <c r="AI286" s="199"/>
      <c r="AJ286" s="199"/>
      <c r="AK286" s="199"/>
      <c r="AL286" s="199"/>
      <c r="AM286" s="199"/>
      <c r="AN286" s="199"/>
      <c r="AO286" s="199"/>
      <c r="AP286" s="199"/>
      <c r="AQ286" s="199"/>
      <c r="AR286" s="199"/>
      <c r="AS286" s="199"/>
      <c r="AT286" s="199"/>
      <c r="AU286" s="199"/>
      <c r="AV286" s="199"/>
      <c r="AW286" s="199"/>
      <c r="AX286" s="199"/>
      <c r="AY286" s="199"/>
      <c r="AZ286" s="199"/>
      <c r="BA286" s="199"/>
      <c r="BB286" s="199"/>
      <c r="BC286" s="199"/>
      <c r="BD286" s="199"/>
      <c r="BE286" s="199"/>
      <c r="BF286" s="199"/>
      <c r="BG286" s="199"/>
      <c r="BH286" s="199"/>
    </row>
    <row r="287">
      <c r="A287" s="199"/>
      <c r="B287" s="223">
        <v>44707.0</v>
      </c>
      <c r="C287" s="224">
        <v>87.55</v>
      </c>
      <c r="D287" s="224">
        <v>86.45</v>
      </c>
      <c r="E287" s="225">
        <f t="shared" si="1"/>
        <v>-0.008032128514</v>
      </c>
      <c r="F287" s="226">
        <v>44707.0</v>
      </c>
      <c r="G287" s="227">
        <v>1342.15</v>
      </c>
      <c r="H287" s="227">
        <v>1366.7</v>
      </c>
      <c r="I287" s="228">
        <f t="shared" si="2"/>
        <v>0.02852197471</v>
      </c>
      <c r="J287" s="229">
        <v>44707.0</v>
      </c>
      <c r="K287" s="230">
        <v>2290.15</v>
      </c>
      <c r="L287" s="230">
        <v>2280.2</v>
      </c>
      <c r="M287" s="231">
        <f t="shared" si="3"/>
        <v>-0.008048027146</v>
      </c>
      <c r="N287" s="232">
        <v>44707.0</v>
      </c>
      <c r="O287" s="233">
        <v>2422.32</v>
      </c>
      <c r="P287" s="233">
        <v>2387.893</v>
      </c>
      <c r="Q287" s="234">
        <f t="shared" si="4"/>
        <v>-0.009532638565</v>
      </c>
      <c r="R287" s="235">
        <v>44707.0</v>
      </c>
      <c r="S287" s="236">
        <v>100.7</v>
      </c>
      <c r="T287" s="236">
        <v>105.2</v>
      </c>
      <c r="U287" s="237">
        <f t="shared" si="5"/>
        <v>0.05294765289</v>
      </c>
      <c r="V287" s="238">
        <v>44707.0</v>
      </c>
      <c r="W287" s="239">
        <v>16105.0</v>
      </c>
      <c r="X287" s="239">
        <v>16170.15</v>
      </c>
      <c r="Y287" s="240">
        <f t="shared" si="6"/>
        <v>0.009007350647</v>
      </c>
      <c r="Z287" s="199"/>
      <c r="AA287" s="199"/>
      <c r="AB287" s="199"/>
      <c r="AC287" s="199"/>
      <c r="AD287" s="199"/>
      <c r="AE287" s="199"/>
      <c r="AF287" s="199"/>
      <c r="AG287" s="199"/>
      <c r="AH287" s="199"/>
      <c r="AI287" s="199"/>
      <c r="AJ287" s="199"/>
      <c r="AK287" s="199"/>
      <c r="AL287" s="199"/>
      <c r="AM287" s="199"/>
      <c r="AN287" s="199"/>
      <c r="AO287" s="199"/>
      <c r="AP287" s="199"/>
      <c r="AQ287" s="199"/>
      <c r="AR287" s="199"/>
      <c r="AS287" s="199"/>
      <c r="AT287" s="199"/>
      <c r="AU287" s="199"/>
      <c r="AV287" s="199"/>
      <c r="AW287" s="199"/>
      <c r="AX287" s="199"/>
      <c r="AY287" s="199"/>
      <c r="AZ287" s="199"/>
      <c r="BA287" s="199"/>
      <c r="BB287" s="199"/>
      <c r="BC287" s="199"/>
      <c r="BD287" s="199"/>
      <c r="BE287" s="199"/>
      <c r="BF287" s="199"/>
      <c r="BG287" s="199"/>
      <c r="BH287" s="199"/>
    </row>
    <row r="288">
      <c r="A288" s="199"/>
      <c r="B288" s="223">
        <v>44708.0</v>
      </c>
      <c r="C288" s="224">
        <v>87.0</v>
      </c>
      <c r="D288" s="224">
        <v>87.65</v>
      </c>
      <c r="E288" s="225">
        <f t="shared" si="1"/>
        <v>0.01388085599</v>
      </c>
      <c r="F288" s="226">
        <v>44708.0</v>
      </c>
      <c r="G288" s="227">
        <v>1371.8</v>
      </c>
      <c r="H288" s="227">
        <v>1392.05</v>
      </c>
      <c r="I288" s="228">
        <f t="shared" si="2"/>
        <v>0.01854832809</v>
      </c>
      <c r="J288" s="229">
        <v>44708.0</v>
      </c>
      <c r="K288" s="230">
        <v>2297.0</v>
      </c>
      <c r="L288" s="230">
        <v>2330.6</v>
      </c>
      <c r="M288" s="231">
        <f t="shared" si="3"/>
        <v>0.02210332427</v>
      </c>
      <c r="N288" s="232">
        <v>44708.0</v>
      </c>
      <c r="O288" s="233">
        <v>2393.384</v>
      </c>
      <c r="P288" s="233">
        <v>2376.816</v>
      </c>
      <c r="Q288" s="234">
        <f t="shared" si="4"/>
        <v>-0.004638817568</v>
      </c>
      <c r="R288" s="235">
        <v>44708.0</v>
      </c>
      <c r="S288" s="236">
        <v>106.25</v>
      </c>
      <c r="T288" s="236">
        <v>104.35</v>
      </c>
      <c r="U288" s="237">
        <f t="shared" si="5"/>
        <v>-0.008079847909</v>
      </c>
      <c r="V288" s="238">
        <v>44708.0</v>
      </c>
      <c r="W288" s="239">
        <v>16296.6</v>
      </c>
      <c r="X288" s="239">
        <v>16352.45</v>
      </c>
      <c r="Y288" s="240">
        <f t="shared" si="6"/>
        <v>0.01127385955</v>
      </c>
      <c r="Z288" s="199"/>
      <c r="AA288" s="199"/>
      <c r="AB288" s="199"/>
      <c r="AC288" s="199"/>
      <c r="AD288" s="199"/>
      <c r="AE288" s="199"/>
      <c r="AF288" s="199"/>
      <c r="AG288" s="199"/>
      <c r="AH288" s="199"/>
      <c r="AI288" s="199"/>
      <c r="AJ288" s="199"/>
      <c r="AK288" s="199"/>
      <c r="AL288" s="199"/>
      <c r="AM288" s="199"/>
      <c r="AN288" s="199"/>
      <c r="AO288" s="199"/>
      <c r="AP288" s="199"/>
      <c r="AQ288" s="199"/>
      <c r="AR288" s="199"/>
      <c r="AS288" s="199"/>
      <c r="AT288" s="199"/>
      <c r="AU288" s="199"/>
      <c r="AV288" s="199"/>
      <c r="AW288" s="199"/>
      <c r="AX288" s="199"/>
      <c r="AY288" s="199"/>
      <c r="AZ288" s="199"/>
      <c r="BA288" s="199"/>
      <c r="BB288" s="199"/>
      <c r="BC288" s="199"/>
      <c r="BD288" s="199"/>
      <c r="BE288" s="199"/>
      <c r="BF288" s="199"/>
      <c r="BG288" s="199"/>
      <c r="BH288" s="199"/>
    </row>
    <row r="289">
      <c r="A289" s="199"/>
      <c r="B289" s="223">
        <v>44711.0</v>
      </c>
      <c r="C289" s="224">
        <v>88.8</v>
      </c>
      <c r="D289" s="224">
        <v>88.9</v>
      </c>
      <c r="E289" s="225">
        <f t="shared" si="1"/>
        <v>0.0142612664</v>
      </c>
      <c r="F289" s="226">
        <v>44711.0</v>
      </c>
      <c r="G289" s="227">
        <v>1410.25</v>
      </c>
      <c r="H289" s="227">
        <v>1401.55</v>
      </c>
      <c r="I289" s="228">
        <f t="shared" si="2"/>
        <v>0.006824467512</v>
      </c>
      <c r="J289" s="229">
        <v>44711.0</v>
      </c>
      <c r="K289" s="230">
        <v>2342.2</v>
      </c>
      <c r="L289" s="230">
        <v>2348.95</v>
      </c>
      <c r="M289" s="231">
        <f t="shared" si="3"/>
        <v>0.007873508968</v>
      </c>
      <c r="N289" s="232">
        <v>44711.0</v>
      </c>
      <c r="O289" s="233">
        <v>2413.644</v>
      </c>
      <c r="P289" s="233">
        <v>2459.61</v>
      </c>
      <c r="Q289" s="234">
        <f t="shared" si="4"/>
        <v>0.03483399641</v>
      </c>
      <c r="R289" s="235">
        <v>44711.0</v>
      </c>
      <c r="S289" s="236">
        <v>105.9</v>
      </c>
      <c r="T289" s="236">
        <v>104.745</v>
      </c>
      <c r="U289" s="237">
        <f t="shared" si="5"/>
        <v>0.003785337805</v>
      </c>
      <c r="V289" s="238">
        <v>44711.0</v>
      </c>
      <c r="W289" s="239">
        <v>16527.9</v>
      </c>
      <c r="X289" s="239">
        <v>16661.4</v>
      </c>
      <c r="Y289" s="240">
        <f t="shared" si="6"/>
        <v>0.01889319337</v>
      </c>
      <c r="Z289" s="199"/>
      <c r="AA289" s="199"/>
      <c r="AB289" s="199"/>
      <c r="AC289" s="199"/>
      <c r="AD289" s="199"/>
      <c r="AE289" s="199"/>
      <c r="AF289" s="199"/>
      <c r="AG289" s="199"/>
      <c r="AH289" s="199"/>
      <c r="AI289" s="199"/>
      <c r="AJ289" s="199"/>
      <c r="AK289" s="199"/>
      <c r="AL289" s="199"/>
      <c r="AM289" s="199"/>
      <c r="AN289" s="199"/>
      <c r="AO289" s="199"/>
      <c r="AP289" s="199"/>
      <c r="AQ289" s="199"/>
      <c r="AR289" s="199"/>
      <c r="AS289" s="199"/>
      <c r="AT289" s="199"/>
      <c r="AU289" s="199"/>
      <c r="AV289" s="199"/>
      <c r="AW289" s="199"/>
      <c r="AX289" s="199"/>
      <c r="AY289" s="199"/>
      <c r="AZ289" s="199"/>
      <c r="BA289" s="199"/>
      <c r="BB289" s="199"/>
      <c r="BC289" s="199"/>
      <c r="BD289" s="199"/>
      <c r="BE289" s="199"/>
      <c r="BF289" s="199"/>
      <c r="BG289" s="199"/>
      <c r="BH289" s="199"/>
    </row>
    <row r="290">
      <c r="A290" s="199"/>
      <c r="B290" s="223">
        <v>44712.0</v>
      </c>
      <c r="C290" s="224">
        <v>89.8</v>
      </c>
      <c r="D290" s="224">
        <v>89.35</v>
      </c>
      <c r="E290" s="225">
        <f t="shared" si="1"/>
        <v>0.005061867267</v>
      </c>
      <c r="F290" s="226">
        <v>44712.0</v>
      </c>
      <c r="G290" s="227">
        <v>1395.9</v>
      </c>
      <c r="H290" s="227">
        <v>1388.95</v>
      </c>
      <c r="I290" s="228">
        <f t="shared" si="2"/>
        <v>-0.008990046734</v>
      </c>
      <c r="J290" s="229">
        <v>44712.0</v>
      </c>
      <c r="K290" s="230">
        <v>2360.0</v>
      </c>
      <c r="L290" s="230">
        <v>2353.25</v>
      </c>
      <c r="M290" s="231">
        <f t="shared" si="3"/>
        <v>0.001830605164</v>
      </c>
      <c r="N290" s="232">
        <v>44712.0</v>
      </c>
      <c r="O290" s="233">
        <v>2438.011</v>
      </c>
      <c r="P290" s="233">
        <v>2429.935</v>
      </c>
      <c r="Q290" s="234">
        <f t="shared" si="4"/>
        <v>-0.01206492086</v>
      </c>
      <c r="R290" s="235">
        <v>44712.0</v>
      </c>
      <c r="S290" s="236">
        <v>104.5</v>
      </c>
      <c r="T290" s="236">
        <v>105.565</v>
      </c>
      <c r="U290" s="237">
        <f t="shared" si="5"/>
        <v>0.007828535968</v>
      </c>
      <c r="V290" s="238">
        <v>44712.0</v>
      </c>
      <c r="W290" s="239">
        <v>16578.45</v>
      </c>
      <c r="X290" s="239">
        <v>16584.55</v>
      </c>
      <c r="Y290" s="240">
        <f t="shared" si="6"/>
        <v>-0.004612457537</v>
      </c>
      <c r="Z290" s="199"/>
      <c r="AA290" s="199"/>
      <c r="AB290" s="199"/>
      <c r="AC290" s="199"/>
      <c r="AD290" s="199"/>
      <c r="AE290" s="199"/>
      <c r="AF290" s="199"/>
      <c r="AG290" s="199"/>
      <c r="AH290" s="199"/>
      <c r="AI290" s="199"/>
      <c r="AJ290" s="199"/>
      <c r="AK290" s="199"/>
      <c r="AL290" s="199"/>
      <c r="AM290" s="199"/>
      <c r="AN290" s="199"/>
      <c r="AO290" s="199"/>
      <c r="AP290" s="199"/>
      <c r="AQ290" s="199"/>
      <c r="AR290" s="199"/>
      <c r="AS290" s="199"/>
      <c r="AT290" s="199"/>
      <c r="AU290" s="199"/>
      <c r="AV290" s="199"/>
      <c r="AW290" s="199"/>
      <c r="AX290" s="199"/>
      <c r="AY290" s="199"/>
      <c r="AZ290" s="199"/>
      <c r="BA290" s="199"/>
      <c r="BB290" s="199"/>
      <c r="BC290" s="199"/>
      <c r="BD290" s="199"/>
      <c r="BE290" s="199"/>
      <c r="BF290" s="199"/>
      <c r="BG290" s="199"/>
      <c r="BH290" s="199"/>
    </row>
    <row r="291">
      <c r="A291" s="199"/>
      <c r="B291" s="223">
        <v>44713.0</v>
      </c>
      <c r="C291" s="224">
        <v>90.0</v>
      </c>
      <c r="D291" s="224">
        <v>89.45</v>
      </c>
      <c r="E291" s="225">
        <f t="shared" si="1"/>
        <v>0.00111919418</v>
      </c>
      <c r="F291" s="226">
        <v>44713.0</v>
      </c>
      <c r="G291" s="227">
        <v>1380.0</v>
      </c>
      <c r="H291" s="227">
        <v>1394.85</v>
      </c>
      <c r="I291" s="228">
        <f t="shared" si="2"/>
        <v>0.004247813096</v>
      </c>
      <c r="J291" s="229">
        <v>44713.0</v>
      </c>
      <c r="K291" s="230">
        <v>2370.0</v>
      </c>
      <c r="L291" s="230">
        <v>2308.45</v>
      </c>
      <c r="M291" s="231">
        <f t="shared" si="3"/>
        <v>-0.01903750133</v>
      </c>
      <c r="N291" s="232">
        <v>44713.0</v>
      </c>
      <c r="O291" s="233">
        <v>2431.458</v>
      </c>
      <c r="P291" s="233">
        <v>2430.72</v>
      </c>
      <c r="Q291" s="234">
        <f t="shared" si="4"/>
        <v>0.0003230539088</v>
      </c>
      <c r="R291" s="235">
        <v>44713.0</v>
      </c>
      <c r="S291" s="236">
        <v>106.55</v>
      </c>
      <c r="T291" s="236">
        <v>106.355</v>
      </c>
      <c r="U291" s="237">
        <f t="shared" si="5"/>
        <v>0.007483540946</v>
      </c>
      <c r="V291" s="238">
        <v>44713.0</v>
      </c>
      <c r="W291" s="239">
        <v>16594.4</v>
      </c>
      <c r="X291" s="239">
        <v>16522.75</v>
      </c>
      <c r="Y291" s="240">
        <f t="shared" si="6"/>
        <v>-0.003726359775</v>
      </c>
      <c r="Z291" s="199"/>
      <c r="AA291" s="199"/>
      <c r="AB291" s="199"/>
      <c r="AC291" s="199"/>
      <c r="AD291" s="199"/>
      <c r="AE291" s="199"/>
      <c r="AF291" s="199"/>
      <c r="AG291" s="199"/>
      <c r="AH291" s="199"/>
      <c r="AI291" s="199"/>
      <c r="AJ291" s="199"/>
      <c r="AK291" s="199"/>
      <c r="AL291" s="199"/>
      <c r="AM291" s="199"/>
      <c r="AN291" s="199"/>
      <c r="AO291" s="199"/>
      <c r="AP291" s="199"/>
      <c r="AQ291" s="199"/>
      <c r="AR291" s="199"/>
      <c r="AS291" s="199"/>
      <c r="AT291" s="199"/>
      <c r="AU291" s="199"/>
      <c r="AV291" s="199"/>
      <c r="AW291" s="199"/>
      <c r="AX291" s="199"/>
      <c r="AY291" s="199"/>
      <c r="AZ291" s="199"/>
      <c r="BA291" s="199"/>
      <c r="BB291" s="199"/>
      <c r="BC291" s="199"/>
      <c r="BD291" s="199"/>
      <c r="BE291" s="199"/>
      <c r="BF291" s="199"/>
      <c r="BG291" s="199"/>
      <c r="BH291" s="199"/>
    </row>
    <row r="292">
      <c r="A292" s="199"/>
      <c r="B292" s="223">
        <v>44714.0</v>
      </c>
      <c r="C292" s="224">
        <v>89.7</v>
      </c>
      <c r="D292" s="224">
        <v>89.6</v>
      </c>
      <c r="E292" s="225">
        <f t="shared" si="1"/>
        <v>0.001676914477</v>
      </c>
      <c r="F292" s="226">
        <v>44714.0</v>
      </c>
      <c r="G292" s="227">
        <v>1387.25</v>
      </c>
      <c r="H292" s="227">
        <v>1385.1</v>
      </c>
      <c r="I292" s="228">
        <f t="shared" si="2"/>
        <v>-0.006989998925</v>
      </c>
      <c r="J292" s="229">
        <v>44714.0</v>
      </c>
      <c r="K292" s="230">
        <v>2295.0</v>
      </c>
      <c r="L292" s="230">
        <v>2284.8</v>
      </c>
      <c r="M292" s="231">
        <f t="shared" si="3"/>
        <v>-0.01024496957</v>
      </c>
      <c r="N292" s="232">
        <v>44714.0</v>
      </c>
      <c r="O292" s="233">
        <v>2431.181</v>
      </c>
      <c r="P292" s="233">
        <v>2514.528</v>
      </c>
      <c r="Q292" s="234">
        <f t="shared" si="4"/>
        <v>0.03447867299</v>
      </c>
      <c r="R292" s="235">
        <v>44714.0</v>
      </c>
      <c r="S292" s="236">
        <v>106.775</v>
      </c>
      <c r="T292" s="236">
        <v>108.155</v>
      </c>
      <c r="U292" s="237">
        <f t="shared" si="5"/>
        <v>0.01692445113</v>
      </c>
      <c r="V292" s="238">
        <v>44714.0</v>
      </c>
      <c r="W292" s="239">
        <v>16481.65</v>
      </c>
      <c r="X292" s="239">
        <v>16628.0</v>
      </c>
      <c r="Y292" s="240">
        <f t="shared" si="6"/>
        <v>0.006370004993</v>
      </c>
      <c r="Z292" s="199"/>
      <c r="AA292" s="199"/>
      <c r="AB292" s="199"/>
      <c r="AC292" s="199"/>
      <c r="AD292" s="199"/>
      <c r="AE292" s="199"/>
      <c r="AF292" s="199"/>
      <c r="AG292" s="199"/>
      <c r="AH292" s="199"/>
      <c r="AI292" s="199"/>
      <c r="AJ292" s="199"/>
      <c r="AK292" s="199"/>
      <c r="AL292" s="199"/>
      <c r="AM292" s="199"/>
      <c r="AN292" s="199"/>
      <c r="AO292" s="199"/>
      <c r="AP292" s="199"/>
      <c r="AQ292" s="199"/>
      <c r="AR292" s="199"/>
      <c r="AS292" s="199"/>
      <c r="AT292" s="199"/>
      <c r="AU292" s="199"/>
      <c r="AV292" s="199"/>
      <c r="AW292" s="199"/>
      <c r="AX292" s="199"/>
      <c r="AY292" s="199"/>
      <c r="AZ292" s="199"/>
      <c r="BA292" s="199"/>
      <c r="BB292" s="199"/>
      <c r="BC292" s="199"/>
      <c r="BD292" s="199"/>
      <c r="BE292" s="199"/>
      <c r="BF292" s="199"/>
      <c r="BG292" s="199"/>
      <c r="BH292" s="199"/>
    </row>
    <row r="293">
      <c r="A293" s="199"/>
      <c r="B293" s="223">
        <v>44715.0</v>
      </c>
      <c r="C293" s="224">
        <v>90.05</v>
      </c>
      <c r="D293" s="224">
        <v>88.95</v>
      </c>
      <c r="E293" s="225">
        <f t="shared" si="1"/>
        <v>-0.007254464286</v>
      </c>
      <c r="F293" s="226">
        <v>44715.0</v>
      </c>
      <c r="G293" s="227">
        <v>1398.3</v>
      </c>
      <c r="H293" s="227">
        <v>1380.3</v>
      </c>
      <c r="I293" s="228">
        <f t="shared" si="2"/>
        <v>-0.003465453758</v>
      </c>
      <c r="J293" s="229">
        <v>44715.0</v>
      </c>
      <c r="K293" s="230">
        <v>2284.0</v>
      </c>
      <c r="L293" s="230">
        <v>2291.95</v>
      </c>
      <c r="M293" s="231">
        <f t="shared" si="3"/>
        <v>0.003129376751</v>
      </c>
      <c r="N293" s="232">
        <v>44715.0</v>
      </c>
      <c r="O293" s="233">
        <v>2532.711</v>
      </c>
      <c r="P293" s="233">
        <v>2565.478</v>
      </c>
      <c r="Q293" s="234">
        <f t="shared" si="4"/>
        <v>0.020262252</v>
      </c>
      <c r="R293" s="235">
        <v>44715.0</v>
      </c>
      <c r="S293" s="236">
        <v>109.2</v>
      </c>
      <c r="T293" s="236">
        <v>106.73</v>
      </c>
      <c r="U293" s="237">
        <f t="shared" si="5"/>
        <v>-0.01317553511</v>
      </c>
      <c r="V293" s="238">
        <v>44715.0</v>
      </c>
      <c r="W293" s="239">
        <v>16761.65</v>
      </c>
      <c r="X293" s="239">
        <v>16584.3</v>
      </c>
      <c r="Y293" s="240">
        <f t="shared" si="6"/>
        <v>-0.002628097185</v>
      </c>
      <c r="Z293" s="199"/>
      <c r="AA293" s="199"/>
      <c r="AB293" s="199"/>
      <c r="AC293" s="199"/>
      <c r="AD293" s="199"/>
      <c r="AE293" s="199"/>
      <c r="AF293" s="199"/>
      <c r="AG293" s="199"/>
      <c r="AH293" s="199"/>
      <c r="AI293" s="199"/>
      <c r="AJ293" s="199"/>
      <c r="AK293" s="199"/>
      <c r="AL293" s="199"/>
      <c r="AM293" s="199"/>
      <c r="AN293" s="199"/>
      <c r="AO293" s="199"/>
      <c r="AP293" s="199"/>
      <c r="AQ293" s="199"/>
      <c r="AR293" s="199"/>
      <c r="AS293" s="199"/>
      <c r="AT293" s="199"/>
      <c r="AU293" s="199"/>
      <c r="AV293" s="199"/>
      <c r="AW293" s="199"/>
      <c r="AX293" s="199"/>
      <c r="AY293" s="199"/>
      <c r="AZ293" s="199"/>
      <c r="BA293" s="199"/>
      <c r="BB293" s="199"/>
      <c r="BC293" s="199"/>
      <c r="BD293" s="199"/>
      <c r="BE293" s="199"/>
      <c r="BF293" s="199"/>
      <c r="BG293" s="199"/>
      <c r="BH293" s="199"/>
    </row>
    <row r="294">
      <c r="A294" s="199"/>
      <c r="B294" s="223">
        <v>44718.0</v>
      </c>
      <c r="C294" s="224">
        <v>89.8</v>
      </c>
      <c r="D294" s="224">
        <v>88.95</v>
      </c>
      <c r="E294" s="225">
        <f t="shared" si="1"/>
        <v>0</v>
      </c>
      <c r="F294" s="226">
        <v>44718.0</v>
      </c>
      <c r="G294" s="227">
        <v>1376.3</v>
      </c>
      <c r="H294" s="227">
        <v>1378.45</v>
      </c>
      <c r="I294" s="228">
        <f t="shared" si="2"/>
        <v>-0.001340288343</v>
      </c>
      <c r="J294" s="229">
        <v>44718.0</v>
      </c>
      <c r="K294" s="230">
        <v>2272.2</v>
      </c>
      <c r="L294" s="230">
        <v>2280.5</v>
      </c>
      <c r="M294" s="231">
        <f t="shared" si="3"/>
        <v>-0.00499574598</v>
      </c>
      <c r="N294" s="232">
        <v>44718.0</v>
      </c>
      <c r="O294" s="233">
        <v>2565.939</v>
      </c>
      <c r="P294" s="233">
        <v>2554.448</v>
      </c>
      <c r="Q294" s="234">
        <f t="shared" si="4"/>
        <v>-0.004299393719</v>
      </c>
      <c r="R294" s="235">
        <v>44718.0</v>
      </c>
      <c r="S294" s="236">
        <v>106.5</v>
      </c>
      <c r="T294" s="236">
        <v>107.81</v>
      </c>
      <c r="U294" s="237">
        <f t="shared" si="5"/>
        <v>0.01011899185</v>
      </c>
      <c r="V294" s="238">
        <v>44718.0</v>
      </c>
      <c r="W294" s="239">
        <v>16530.7</v>
      </c>
      <c r="X294" s="239">
        <v>16569.55</v>
      </c>
      <c r="Y294" s="240">
        <f t="shared" si="6"/>
        <v>-0.000889395392</v>
      </c>
      <c r="Z294" s="199"/>
      <c r="AA294" s="199"/>
      <c r="AB294" s="199"/>
      <c r="AC294" s="199"/>
      <c r="AD294" s="199"/>
      <c r="AE294" s="199"/>
      <c r="AF294" s="199"/>
      <c r="AG294" s="199"/>
      <c r="AH294" s="199"/>
      <c r="AI294" s="199"/>
      <c r="AJ294" s="199"/>
      <c r="AK294" s="199"/>
      <c r="AL294" s="199"/>
      <c r="AM294" s="199"/>
      <c r="AN294" s="199"/>
      <c r="AO294" s="199"/>
      <c r="AP294" s="199"/>
      <c r="AQ294" s="199"/>
      <c r="AR294" s="199"/>
      <c r="AS294" s="199"/>
      <c r="AT294" s="199"/>
      <c r="AU294" s="199"/>
      <c r="AV294" s="199"/>
      <c r="AW294" s="199"/>
      <c r="AX294" s="199"/>
      <c r="AY294" s="199"/>
      <c r="AZ294" s="199"/>
      <c r="BA294" s="199"/>
      <c r="BB294" s="199"/>
      <c r="BC294" s="199"/>
      <c r="BD294" s="199"/>
      <c r="BE294" s="199"/>
      <c r="BF294" s="199"/>
      <c r="BG294" s="199"/>
      <c r="BH294" s="199"/>
    </row>
    <row r="295">
      <c r="A295" s="199"/>
      <c r="B295" s="223">
        <v>44719.0</v>
      </c>
      <c r="C295" s="224">
        <v>88.95</v>
      </c>
      <c r="D295" s="224">
        <v>88.15</v>
      </c>
      <c r="E295" s="225">
        <f t="shared" si="1"/>
        <v>-0.008993816751</v>
      </c>
      <c r="F295" s="226">
        <v>44719.0</v>
      </c>
      <c r="G295" s="227">
        <v>1362.0</v>
      </c>
      <c r="H295" s="227">
        <v>1362.6</v>
      </c>
      <c r="I295" s="228">
        <f t="shared" si="2"/>
        <v>-0.01149842214</v>
      </c>
      <c r="J295" s="229">
        <v>44719.0</v>
      </c>
      <c r="K295" s="230">
        <v>2250.0</v>
      </c>
      <c r="L295" s="230">
        <v>2211.6</v>
      </c>
      <c r="M295" s="231">
        <f t="shared" si="3"/>
        <v>-0.03021267266</v>
      </c>
      <c r="N295" s="232">
        <v>44719.0</v>
      </c>
      <c r="O295" s="233">
        <v>2556.617</v>
      </c>
      <c r="P295" s="233">
        <v>2559.247</v>
      </c>
      <c r="Q295" s="234">
        <f t="shared" si="4"/>
        <v>0.00187868377</v>
      </c>
      <c r="R295" s="235">
        <v>44719.0</v>
      </c>
      <c r="S295" s="236">
        <v>106.7</v>
      </c>
      <c r="T295" s="236">
        <v>106.85</v>
      </c>
      <c r="U295" s="237">
        <f t="shared" si="5"/>
        <v>-0.008904554309</v>
      </c>
      <c r="V295" s="238">
        <v>44719.0</v>
      </c>
      <c r="W295" s="239">
        <v>16469.6</v>
      </c>
      <c r="X295" s="239">
        <v>16416.35</v>
      </c>
      <c r="Y295" s="240">
        <f t="shared" si="6"/>
        <v>-0.009245875718</v>
      </c>
      <c r="Z295" s="199"/>
      <c r="AA295" s="199"/>
      <c r="AB295" s="199"/>
      <c r="AC295" s="199"/>
      <c r="AD295" s="199"/>
      <c r="AE295" s="199"/>
      <c r="AF295" s="199"/>
      <c r="AG295" s="199"/>
      <c r="AH295" s="199"/>
      <c r="AI295" s="199"/>
      <c r="AJ295" s="199"/>
      <c r="AK295" s="199"/>
      <c r="AL295" s="199"/>
      <c r="AM295" s="199"/>
      <c r="AN295" s="199"/>
      <c r="AO295" s="199"/>
      <c r="AP295" s="199"/>
      <c r="AQ295" s="199"/>
      <c r="AR295" s="199"/>
      <c r="AS295" s="199"/>
      <c r="AT295" s="199"/>
      <c r="AU295" s="199"/>
      <c r="AV295" s="199"/>
      <c r="AW295" s="199"/>
      <c r="AX295" s="199"/>
      <c r="AY295" s="199"/>
      <c r="AZ295" s="199"/>
      <c r="BA295" s="199"/>
      <c r="BB295" s="199"/>
      <c r="BC295" s="199"/>
      <c r="BD295" s="199"/>
      <c r="BE295" s="199"/>
      <c r="BF295" s="199"/>
      <c r="BG295" s="199"/>
      <c r="BH295" s="199"/>
    </row>
    <row r="296">
      <c r="A296" s="199"/>
      <c r="B296" s="223">
        <v>44720.0</v>
      </c>
      <c r="C296" s="224">
        <v>89.0</v>
      </c>
      <c r="D296" s="224">
        <v>88.5</v>
      </c>
      <c r="E296" s="225">
        <f t="shared" si="1"/>
        <v>0.003970504821</v>
      </c>
      <c r="F296" s="226">
        <v>44720.0</v>
      </c>
      <c r="G296" s="227">
        <v>1373.3</v>
      </c>
      <c r="H296" s="227">
        <v>1367.4</v>
      </c>
      <c r="I296" s="228">
        <f t="shared" si="2"/>
        <v>0.003522677235</v>
      </c>
      <c r="J296" s="229">
        <v>44720.0</v>
      </c>
      <c r="K296" s="230">
        <v>2215.0</v>
      </c>
      <c r="L296" s="230">
        <v>2197.05</v>
      </c>
      <c r="M296" s="231">
        <f t="shared" si="3"/>
        <v>-0.006578947368</v>
      </c>
      <c r="N296" s="232">
        <v>44720.0</v>
      </c>
      <c r="O296" s="233">
        <v>2559.247</v>
      </c>
      <c r="P296" s="233">
        <v>2514.297</v>
      </c>
      <c r="Q296" s="234">
        <f t="shared" si="4"/>
        <v>-0.01756375997</v>
      </c>
      <c r="R296" s="235">
        <v>44720.0</v>
      </c>
      <c r="S296" s="236">
        <v>108.1</v>
      </c>
      <c r="T296" s="236">
        <v>108.675</v>
      </c>
      <c r="U296" s="237">
        <f t="shared" si="5"/>
        <v>0.01708001872</v>
      </c>
      <c r="V296" s="238">
        <v>44720.0</v>
      </c>
      <c r="W296" s="239">
        <v>16474.95</v>
      </c>
      <c r="X296" s="239">
        <v>16356.25</v>
      </c>
      <c r="Y296" s="240">
        <f t="shared" si="6"/>
        <v>-0.003660984324</v>
      </c>
      <c r="Z296" s="199"/>
      <c r="AA296" s="199"/>
      <c r="AB296" s="199"/>
      <c r="AC296" s="199"/>
      <c r="AD296" s="199"/>
      <c r="AE296" s="199"/>
      <c r="AF296" s="199"/>
      <c r="AG296" s="199"/>
      <c r="AH296" s="199"/>
      <c r="AI296" s="199"/>
      <c r="AJ296" s="199"/>
      <c r="AK296" s="199"/>
      <c r="AL296" s="199"/>
      <c r="AM296" s="199"/>
      <c r="AN296" s="199"/>
      <c r="AO296" s="199"/>
      <c r="AP296" s="199"/>
      <c r="AQ296" s="199"/>
      <c r="AR296" s="199"/>
      <c r="AS296" s="199"/>
      <c r="AT296" s="199"/>
      <c r="AU296" s="199"/>
      <c r="AV296" s="199"/>
      <c r="AW296" s="199"/>
      <c r="AX296" s="199"/>
      <c r="AY296" s="199"/>
      <c r="AZ296" s="199"/>
      <c r="BA296" s="199"/>
      <c r="BB296" s="199"/>
      <c r="BC296" s="199"/>
      <c r="BD296" s="199"/>
      <c r="BE296" s="199"/>
      <c r="BF296" s="199"/>
      <c r="BG296" s="199"/>
      <c r="BH296" s="199"/>
    </row>
    <row r="297">
      <c r="A297" s="199"/>
      <c r="B297" s="223">
        <v>44721.0</v>
      </c>
      <c r="C297" s="224">
        <v>88.05</v>
      </c>
      <c r="D297" s="224">
        <v>86.6</v>
      </c>
      <c r="E297" s="225">
        <f t="shared" si="1"/>
        <v>-0.02146892655</v>
      </c>
      <c r="F297" s="226">
        <v>44721.0</v>
      </c>
      <c r="G297" s="227">
        <v>1362.25</v>
      </c>
      <c r="H297" s="227">
        <v>1377.7</v>
      </c>
      <c r="I297" s="228">
        <f t="shared" si="2"/>
        <v>0.007532543513</v>
      </c>
      <c r="J297" s="229">
        <v>44721.0</v>
      </c>
      <c r="K297" s="230">
        <v>2197.0</v>
      </c>
      <c r="L297" s="230">
        <v>2197.7</v>
      </c>
      <c r="M297" s="231">
        <f t="shared" si="3"/>
        <v>0.0002958512551</v>
      </c>
      <c r="N297" s="232">
        <v>44721.0</v>
      </c>
      <c r="O297" s="233">
        <v>2501.329</v>
      </c>
      <c r="P297" s="233">
        <v>2583.245</v>
      </c>
      <c r="Q297" s="234">
        <f t="shared" si="4"/>
        <v>0.02742237691</v>
      </c>
      <c r="R297" s="235">
        <v>44721.0</v>
      </c>
      <c r="S297" s="236">
        <v>107.495</v>
      </c>
      <c r="T297" s="236">
        <v>104.485</v>
      </c>
      <c r="U297" s="237">
        <f t="shared" si="5"/>
        <v>-0.03855532551</v>
      </c>
      <c r="V297" s="238">
        <v>44721.0</v>
      </c>
      <c r="W297" s="239">
        <v>16263.85</v>
      </c>
      <c r="X297" s="239">
        <v>16478.1</v>
      </c>
      <c r="Y297" s="240">
        <f t="shared" si="6"/>
        <v>0.007449751624</v>
      </c>
      <c r="Z297" s="199"/>
      <c r="AA297" s="199"/>
      <c r="AB297" s="199"/>
      <c r="AC297" s="199"/>
      <c r="AD297" s="199"/>
      <c r="AE297" s="199"/>
      <c r="AF297" s="199"/>
      <c r="AG297" s="199"/>
      <c r="AH297" s="199"/>
      <c r="AI297" s="199"/>
      <c r="AJ297" s="199"/>
      <c r="AK297" s="199"/>
      <c r="AL297" s="199"/>
      <c r="AM297" s="199"/>
      <c r="AN297" s="199"/>
      <c r="AO297" s="199"/>
      <c r="AP297" s="199"/>
      <c r="AQ297" s="199"/>
      <c r="AR297" s="199"/>
      <c r="AS297" s="199"/>
      <c r="AT297" s="199"/>
      <c r="AU297" s="199"/>
      <c r="AV297" s="199"/>
      <c r="AW297" s="199"/>
      <c r="AX297" s="199"/>
      <c r="AY297" s="199"/>
      <c r="AZ297" s="199"/>
      <c r="BA297" s="199"/>
      <c r="BB297" s="199"/>
      <c r="BC297" s="199"/>
      <c r="BD297" s="199"/>
      <c r="BE297" s="199"/>
      <c r="BF297" s="199"/>
      <c r="BG297" s="199"/>
      <c r="BH297" s="199"/>
    </row>
    <row r="298">
      <c r="A298" s="199"/>
      <c r="B298" s="223">
        <v>44722.0</v>
      </c>
      <c r="C298" s="224">
        <v>86.35</v>
      </c>
      <c r="D298" s="224">
        <v>85.35</v>
      </c>
      <c r="E298" s="225">
        <f t="shared" si="1"/>
        <v>-0.01443418014</v>
      </c>
      <c r="F298" s="226">
        <v>44722.0</v>
      </c>
      <c r="G298" s="227">
        <v>1360.1</v>
      </c>
      <c r="H298" s="227">
        <v>1351.1</v>
      </c>
      <c r="I298" s="228">
        <f t="shared" si="2"/>
        <v>-0.01930754155</v>
      </c>
      <c r="J298" s="229">
        <v>44722.0</v>
      </c>
      <c r="K298" s="230">
        <v>2163.0</v>
      </c>
      <c r="L298" s="230">
        <v>2199.9</v>
      </c>
      <c r="M298" s="231">
        <f t="shared" si="3"/>
        <v>0.001001046549</v>
      </c>
      <c r="N298" s="232">
        <v>44722.0</v>
      </c>
      <c r="O298" s="233">
        <v>2558.463</v>
      </c>
      <c r="P298" s="233">
        <v>2505.252</v>
      </c>
      <c r="Q298" s="234">
        <f t="shared" si="4"/>
        <v>-0.03019187108</v>
      </c>
      <c r="R298" s="235">
        <v>44722.0</v>
      </c>
      <c r="S298" s="236">
        <v>103.0</v>
      </c>
      <c r="T298" s="236">
        <v>102.37</v>
      </c>
      <c r="U298" s="237">
        <f t="shared" si="5"/>
        <v>-0.02024214002</v>
      </c>
      <c r="V298" s="238">
        <v>44722.0</v>
      </c>
      <c r="W298" s="239">
        <v>16283.95</v>
      </c>
      <c r="X298" s="239">
        <v>16201.8</v>
      </c>
      <c r="Y298" s="240">
        <f t="shared" si="6"/>
        <v>-0.01676770987</v>
      </c>
      <c r="Z298" s="199"/>
      <c r="AA298" s="199"/>
      <c r="AB298" s="199"/>
      <c r="AC298" s="199"/>
      <c r="AD298" s="199"/>
      <c r="AE298" s="199"/>
      <c r="AF298" s="199"/>
      <c r="AG298" s="199"/>
      <c r="AH298" s="199"/>
      <c r="AI298" s="199"/>
      <c r="AJ298" s="199"/>
      <c r="AK298" s="199"/>
      <c r="AL298" s="199"/>
      <c r="AM298" s="199"/>
      <c r="AN298" s="199"/>
      <c r="AO298" s="199"/>
      <c r="AP298" s="199"/>
      <c r="AQ298" s="199"/>
      <c r="AR298" s="199"/>
      <c r="AS298" s="199"/>
      <c r="AT298" s="199"/>
      <c r="AU298" s="199"/>
      <c r="AV298" s="199"/>
      <c r="AW298" s="199"/>
      <c r="AX298" s="199"/>
      <c r="AY298" s="199"/>
      <c r="AZ298" s="199"/>
      <c r="BA298" s="199"/>
      <c r="BB298" s="199"/>
      <c r="BC298" s="199"/>
      <c r="BD298" s="199"/>
      <c r="BE298" s="199"/>
      <c r="BF298" s="199"/>
      <c r="BG298" s="199"/>
      <c r="BH298" s="199"/>
    </row>
    <row r="299">
      <c r="A299" s="199"/>
      <c r="B299" s="223">
        <v>44725.0</v>
      </c>
      <c r="C299" s="224">
        <v>84.3</v>
      </c>
      <c r="D299" s="224">
        <v>80.35</v>
      </c>
      <c r="E299" s="225">
        <f t="shared" si="1"/>
        <v>-0.05858230814</v>
      </c>
      <c r="F299" s="226">
        <v>44725.0</v>
      </c>
      <c r="G299" s="227">
        <v>1323.6</v>
      </c>
      <c r="H299" s="227">
        <v>1326.6</v>
      </c>
      <c r="I299" s="228">
        <f t="shared" si="2"/>
        <v>-0.01813337281</v>
      </c>
      <c r="J299" s="229">
        <v>44725.0</v>
      </c>
      <c r="K299" s="230">
        <v>2168.0</v>
      </c>
      <c r="L299" s="230">
        <v>2196.9</v>
      </c>
      <c r="M299" s="231">
        <f t="shared" si="3"/>
        <v>-0.00136369835</v>
      </c>
      <c r="N299" s="232">
        <v>44725.0</v>
      </c>
      <c r="O299" s="233">
        <v>2445.949</v>
      </c>
      <c r="P299" s="233">
        <v>2457.856</v>
      </c>
      <c r="Q299" s="234">
        <f t="shared" si="4"/>
        <v>-0.01891865569</v>
      </c>
      <c r="R299" s="235">
        <v>44725.0</v>
      </c>
      <c r="S299" s="236">
        <v>100.43</v>
      </c>
      <c r="T299" s="236">
        <v>99.195</v>
      </c>
      <c r="U299" s="237">
        <f t="shared" si="5"/>
        <v>-0.03101494578</v>
      </c>
      <c r="V299" s="238">
        <v>44725.0</v>
      </c>
      <c r="W299" s="239">
        <v>15877.55</v>
      </c>
      <c r="X299" s="239">
        <v>15774.4</v>
      </c>
      <c r="Y299" s="240">
        <f t="shared" si="6"/>
        <v>-0.02637978496</v>
      </c>
      <c r="Z299" s="199"/>
      <c r="AA299" s="199"/>
      <c r="AB299" s="199"/>
      <c r="AC299" s="199"/>
      <c r="AD299" s="199"/>
      <c r="AE299" s="199"/>
      <c r="AF299" s="199"/>
      <c r="AG299" s="199"/>
      <c r="AH299" s="199"/>
      <c r="AI299" s="199"/>
      <c r="AJ299" s="199"/>
      <c r="AK299" s="199"/>
      <c r="AL299" s="199"/>
      <c r="AM299" s="199"/>
      <c r="AN299" s="199"/>
      <c r="AO299" s="199"/>
      <c r="AP299" s="199"/>
      <c r="AQ299" s="199"/>
      <c r="AR299" s="199"/>
      <c r="AS299" s="199"/>
      <c r="AT299" s="199"/>
      <c r="AU299" s="199"/>
      <c r="AV299" s="199"/>
      <c r="AW299" s="199"/>
      <c r="AX299" s="199"/>
      <c r="AY299" s="199"/>
      <c r="AZ299" s="199"/>
      <c r="BA299" s="199"/>
      <c r="BB299" s="199"/>
      <c r="BC299" s="199"/>
      <c r="BD299" s="199"/>
      <c r="BE299" s="199"/>
      <c r="BF299" s="199"/>
      <c r="BG299" s="199"/>
      <c r="BH299" s="199"/>
    </row>
    <row r="300">
      <c r="A300" s="199"/>
      <c r="B300" s="223">
        <v>44726.0</v>
      </c>
      <c r="C300" s="224">
        <v>83.0</v>
      </c>
      <c r="D300" s="224">
        <v>79.65</v>
      </c>
      <c r="E300" s="225">
        <f t="shared" si="1"/>
        <v>-0.008711885501</v>
      </c>
      <c r="F300" s="226">
        <v>44726.0</v>
      </c>
      <c r="G300" s="227">
        <v>1311.25</v>
      </c>
      <c r="H300" s="227">
        <v>1312.0</v>
      </c>
      <c r="I300" s="228">
        <f t="shared" si="2"/>
        <v>-0.01100557817</v>
      </c>
      <c r="J300" s="229">
        <v>44726.0</v>
      </c>
      <c r="K300" s="230">
        <v>2190.85</v>
      </c>
      <c r="L300" s="230">
        <v>2171.0</v>
      </c>
      <c r="M300" s="231">
        <f t="shared" si="3"/>
        <v>-0.01178933952</v>
      </c>
      <c r="N300" s="232">
        <v>44726.0</v>
      </c>
      <c r="O300" s="233">
        <v>2445.995</v>
      </c>
      <c r="P300" s="233">
        <v>2425.735</v>
      </c>
      <c r="Q300" s="234">
        <f t="shared" si="4"/>
        <v>-0.01306870704</v>
      </c>
      <c r="R300" s="235">
        <v>44726.0</v>
      </c>
      <c r="S300" s="236">
        <v>98.825</v>
      </c>
      <c r="T300" s="236">
        <v>99.615</v>
      </c>
      <c r="U300" s="237">
        <f t="shared" si="5"/>
        <v>0.004234084379</v>
      </c>
      <c r="V300" s="238">
        <v>44726.0</v>
      </c>
      <c r="W300" s="239">
        <v>15674.25</v>
      </c>
      <c r="X300" s="239">
        <v>15732.1</v>
      </c>
      <c r="Y300" s="240">
        <f t="shared" si="6"/>
        <v>-0.002681559996</v>
      </c>
      <c r="Z300" s="199"/>
      <c r="AA300" s="199"/>
      <c r="AB300" s="199"/>
      <c r="AC300" s="199"/>
      <c r="AD300" s="199"/>
      <c r="AE300" s="199"/>
      <c r="AF300" s="199"/>
      <c r="AG300" s="199"/>
      <c r="AH300" s="199"/>
      <c r="AI300" s="199"/>
      <c r="AJ300" s="199"/>
      <c r="AK300" s="199"/>
      <c r="AL300" s="199"/>
      <c r="AM300" s="199"/>
      <c r="AN300" s="199"/>
      <c r="AO300" s="199"/>
      <c r="AP300" s="199"/>
      <c r="AQ300" s="199"/>
      <c r="AR300" s="199"/>
      <c r="AS300" s="199"/>
      <c r="AT300" s="199"/>
      <c r="AU300" s="199"/>
      <c r="AV300" s="199"/>
      <c r="AW300" s="199"/>
      <c r="AX300" s="199"/>
      <c r="AY300" s="199"/>
      <c r="AZ300" s="199"/>
      <c r="BA300" s="199"/>
      <c r="BB300" s="199"/>
      <c r="BC300" s="199"/>
      <c r="BD300" s="199"/>
      <c r="BE300" s="199"/>
      <c r="BF300" s="199"/>
      <c r="BG300" s="199"/>
      <c r="BH300" s="199"/>
    </row>
    <row r="301">
      <c r="A301" s="199"/>
      <c r="B301" s="223">
        <v>44727.0</v>
      </c>
      <c r="C301" s="224">
        <v>80.0</v>
      </c>
      <c r="D301" s="224">
        <v>80.05</v>
      </c>
      <c r="E301" s="225">
        <f t="shared" si="1"/>
        <v>0.005021971124</v>
      </c>
      <c r="F301" s="226">
        <v>44727.0</v>
      </c>
      <c r="G301" s="227">
        <v>1301.65</v>
      </c>
      <c r="H301" s="227">
        <v>1307.45</v>
      </c>
      <c r="I301" s="228">
        <f t="shared" si="2"/>
        <v>-0.003467987805</v>
      </c>
      <c r="J301" s="229">
        <v>44727.0</v>
      </c>
      <c r="K301" s="230">
        <v>2158.7</v>
      </c>
      <c r="L301" s="230">
        <v>2146.55</v>
      </c>
      <c r="M301" s="231">
        <f t="shared" si="3"/>
        <v>-0.0112620912</v>
      </c>
      <c r="N301" s="232">
        <v>44727.0</v>
      </c>
      <c r="O301" s="233">
        <v>2415.998</v>
      </c>
      <c r="P301" s="233">
        <v>2396.384</v>
      </c>
      <c r="Q301" s="234">
        <f t="shared" si="4"/>
        <v>-0.01209983778</v>
      </c>
      <c r="R301" s="235">
        <v>44727.0</v>
      </c>
      <c r="S301" s="236">
        <v>95.395</v>
      </c>
      <c r="T301" s="236">
        <v>95.955</v>
      </c>
      <c r="U301" s="237">
        <f t="shared" si="5"/>
        <v>-0.0367414546</v>
      </c>
      <c r="V301" s="238">
        <v>44727.0</v>
      </c>
      <c r="W301" s="239">
        <v>15729.25</v>
      </c>
      <c r="X301" s="239">
        <v>15692.15</v>
      </c>
      <c r="Y301" s="240">
        <f t="shared" si="6"/>
        <v>-0.002539393978</v>
      </c>
      <c r="Z301" s="199"/>
      <c r="AA301" s="199"/>
      <c r="AB301" s="199"/>
      <c r="AC301" s="199"/>
      <c r="AD301" s="199"/>
      <c r="AE301" s="199"/>
      <c r="AF301" s="199"/>
      <c r="AG301" s="199"/>
      <c r="AH301" s="199"/>
      <c r="AI301" s="199"/>
      <c r="AJ301" s="199"/>
      <c r="AK301" s="199"/>
      <c r="AL301" s="199"/>
      <c r="AM301" s="199"/>
      <c r="AN301" s="199"/>
      <c r="AO301" s="199"/>
      <c r="AP301" s="199"/>
      <c r="AQ301" s="199"/>
      <c r="AR301" s="199"/>
      <c r="AS301" s="199"/>
      <c r="AT301" s="199"/>
      <c r="AU301" s="199"/>
      <c r="AV301" s="199"/>
      <c r="AW301" s="199"/>
      <c r="AX301" s="199"/>
      <c r="AY301" s="199"/>
      <c r="AZ301" s="199"/>
      <c r="BA301" s="199"/>
      <c r="BB301" s="199"/>
      <c r="BC301" s="199"/>
      <c r="BD301" s="199"/>
      <c r="BE301" s="199"/>
      <c r="BF301" s="199"/>
      <c r="BG301" s="199"/>
      <c r="BH301" s="199"/>
    </row>
    <row r="302">
      <c r="A302" s="199"/>
      <c r="B302" s="223">
        <v>44728.0</v>
      </c>
      <c r="C302" s="224">
        <v>82.5</v>
      </c>
      <c r="D302" s="224">
        <v>78.25</v>
      </c>
      <c r="E302" s="225">
        <f t="shared" si="1"/>
        <v>-0.02248594628</v>
      </c>
      <c r="F302" s="226">
        <v>44728.0</v>
      </c>
      <c r="G302" s="227">
        <v>1310.0</v>
      </c>
      <c r="H302" s="227">
        <v>1281.3</v>
      </c>
      <c r="I302" s="228">
        <f t="shared" si="2"/>
        <v>-0.02000076485</v>
      </c>
      <c r="J302" s="229">
        <v>44728.0</v>
      </c>
      <c r="K302" s="230">
        <v>2145.0</v>
      </c>
      <c r="L302" s="230">
        <v>2146.7</v>
      </c>
      <c r="M302" s="231">
        <f t="shared" si="3"/>
        <v>0.0000698795742</v>
      </c>
      <c r="N302" s="232">
        <v>44728.0</v>
      </c>
      <c r="O302" s="233">
        <v>2421.028</v>
      </c>
      <c r="P302" s="233">
        <v>2362.879</v>
      </c>
      <c r="Q302" s="234">
        <f t="shared" si="4"/>
        <v>-0.0139814821</v>
      </c>
      <c r="R302" s="235">
        <v>44728.0</v>
      </c>
      <c r="S302" s="236">
        <v>97.5</v>
      </c>
      <c r="T302" s="236">
        <v>90.17</v>
      </c>
      <c r="U302" s="237">
        <f t="shared" si="5"/>
        <v>-0.06028867698</v>
      </c>
      <c r="V302" s="238">
        <v>44728.0</v>
      </c>
      <c r="W302" s="239">
        <v>15832.25</v>
      </c>
      <c r="X302" s="239">
        <v>15360.6</v>
      </c>
      <c r="Y302" s="240">
        <f t="shared" si="6"/>
        <v>-0.02112839859</v>
      </c>
      <c r="Z302" s="199"/>
      <c r="AA302" s="199"/>
      <c r="AB302" s="199"/>
      <c r="AC302" s="199"/>
      <c r="AD302" s="199"/>
      <c r="AE302" s="199"/>
      <c r="AF302" s="199"/>
      <c r="AG302" s="199"/>
      <c r="AH302" s="199"/>
      <c r="AI302" s="199"/>
      <c r="AJ302" s="199"/>
      <c r="AK302" s="199"/>
      <c r="AL302" s="199"/>
      <c r="AM302" s="199"/>
      <c r="AN302" s="199"/>
      <c r="AO302" s="199"/>
      <c r="AP302" s="199"/>
      <c r="AQ302" s="199"/>
      <c r="AR302" s="199"/>
      <c r="AS302" s="199"/>
      <c r="AT302" s="199"/>
      <c r="AU302" s="199"/>
      <c r="AV302" s="199"/>
      <c r="AW302" s="199"/>
      <c r="AX302" s="199"/>
      <c r="AY302" s="199"/>
      <c r="AZ302" s="199"/>
      <c r="BA302" s="199"/>
      <c r="BB302" s="199"/>
      <c r="BC302" s="199"/>
      <c r="BD302" s="199"/>
      <c r="BE302" s="199"/>
      <c r="BF302" s="199"/>
      <c r="BG302" s="199"/>
      <c r="BH302" s="199"/>
    </row>
    <row r="303">
      <c r="A303" s="199"/>
      <c r="B303" s="223">
        <v>44729.0</v>
      </c>
      <c r="C303" s="224">
        <v>77.25</v>
      </c>
      <c r="D303" s="224">
        <v>76.55</v>
      </c>
      <c r="E303" s="225">
        <f t="shared" si="1"/>
        <v>-0.02172523962</v>
      </c>
      <c r="F303" s="226">
        <v>44729.0</v>
      </c>
      <c r="G303" s="227">
        <v>1275.0</v>
      </c>
      <c r="H303" s="227">
        <v>1289.75</v>
      </c>
      <c r="I303" s="228">
        <f t="shared" si="2"/>
        <v>0.006594864591</v>
      </c>
      <c r="J303" s="229">
        <v>44729.0</v>
      </c>
      <c r="K303" s="230">
        <v>2160.0</v>
      </c>
      <c r="L303" s="230">
        <v>2110.45</v>
      </c>
      <c r="M303" s="231">
        <f t="shared" si="3"/>
        <v>-0.01688638375</v>
      </c>
      <c r="N303" s="232">
        <v>44729.0</v>
      </c>
      <c r="O303" s="233">
        <v>2362.879</v>
      </c>
      <c r="P303" s="233">
        <v>2390.569</v>
      </c>
      <c r="Q303" s="234">
        <f t="shared" si="4"/>
        <v>0.01171875496</v>
      </c>
      <c r="R303" s="235">
        <v>44729.0</v>
      </c>
      <c r="S303" s="236">
        <v>89.8</v>
      </c>
      <c r="T303" s="236">
        <v>90.67</v>
      </c>
      <c r="U303" s="237">
        <f t="shared" si="5"/>
        <v>0.005545081513</v>
      </c>
      <c r="V303" s="238">
        <v>44729.0</v>
      </c>
      <c r="W303" s="239">
        <v>15272.65</v>
      </c>
      <c r="X303" s="239">
        <v>15293.5</v>
      </c>
      <c r="Y303" s="240">
        <f t="shared" si="6"/>
        <v>-0.004368318946</v>
      </c>
      <c r="Z303" s="199"/>
      <c r="AA303" s="199"/>
      <c r="AB303" s="199"/>
      <c r="AC303" s="199"/>
      <c r="AD303" s="199"/>
      <c r="AE303" s="199"/>
      <c r="AF303" s="199"/>
      <c r="AG303" s="199"/>
      <c r="AH303" s="199"/>
      <c r="AI303" s="199"/>
      <c r="AJ303" s="199"/>
      <c r="AK303" s="199"/>
      <c r="AL303" s="199"/>
      <c r="AM303" s="199"/>
      <c r="AN303" s="199"/>
      <c r="AO303" s="199"/>
      <c r="AP303" s="199"/>
      <c r="AQ303" s="199"/>
      <c r="AR303" s="199"/>
      <c r="AS303" s="199"/>
      <c r="AT303" s="199"/>
      <c r="AU303" s="199"/>
      <c r="AV303" s="199"/>
      <c r="AW303" s="199"/>
      <c r="AX303" s="199"/>
      <c r="AY303" s="199"/>
      <c r="AZ303" s="199"/>
      <c r="BA303" s="199"/>
      <c r="BB303" s="199"/>
      <c r="BC303" s="199"/>
      <c r="BD303" s="199"/>
      <c r="BE303" s="199"/>
      <c r="BF303" s="199"/>
      <c r="BG303" s="199"/>
      <c r="BH303" s="199"/>
    </row>
    <row r="304">
      <c r="A304" s="199"/>
      <c r="B304" s="223">
        <v>44732.0</v>
      </c>
      <c r="C304" s="224">
        <v>75.0</v>
      </c>
      <c r="D304" s="224">
        <v>71.6</v>
      </c>
      <c r="E304" s="225">
        <f t="shared" si="1"/>
        <v>-0.06466361855</v>
      </c>
      <c r="F304" s="226">
        <v>44732.0</v>
      </c>
      <c r="G304" s="227">
        <v>1304.7</v>
      </c>
      <c r="H304" s="227">
        <v>1322.15</v>
      </c>
      <c r="I304" s="228">
        <f t="shared" si="2"/>
        <v>0.02512114751</v>
      </c>
      <c r="J304" s="229">
        <v>44732.0</v>
      </c>
      <c r="K304" s="230">
        <v>2111.0</v>
      </c>
      <c r="L304" s="230">
        <v>2195.9</v>
      </c>
      <c r="M304" s="231">
        <f t="shared" si="3"/>
        <v>0.04048899524</v>
      </c>
      <c r="N304" s="232">
        <v>44732.0</v>
      </c>
      <c r="O304" s="233">
        <v>2404.414</v>
      </c>
      <c r="P304" s="233">
        <v>2347.234</v>
      </c>
      <c r="Q304" s="234">
        <f t="shared" si="4"/>
        <v>-0.01812748346</v>
      </c>
      <c r="R304" s="235">
        <v>44732.0</v>
      </c>
      <c r="S304" s="236">
        <v>90.5</v>
      </c>
      <c r="T304" s="236">
        <v>86.14</v>
      </c>
      <c r="U304" s="237">
        <f t="shared" si="5"/>
        <v>-0.04996139848</v>
      </c>
      <c r="V304" s="238">
        <v>44732.0</v>
      </c>
      <c r="W304" s="239">
        <v>15334.5</v>
      </c>
      <c r="X304" s="239">
        <v>15350.15</v>
      </c>
      <c r="Y304" s="240">
        <f t="shared" si="6"/>
        <v>0.003704188054</v>
      </c>
      <c r="Z304" s="199"/>
      <c r="AA304" s="199"/>
      <c r="AB304" s="199"/>
      <c r="AC304" s="199"/>
      <c r="AD304" s="199"/>
      <c r="AE304" s="199"/>
      <c r="AF304" s="199"/>
      <c r="AG304" s="199"/>
      <c r="AH304" s="199"/>
      <c r="AI304" s="199"/>
      <c r="AJ304" s="199"/>
      <c r="AK304" s="199"/>
      <c r="AL304" s="199"/>
      <c r="AM304" s="199"/>
      <c r="AN304" s="199"/>
      <c r="AO304" s="199"/>
      <c r="AP304" s="199"/>
      <c r="AQ304" s="199"/>
      <c r="AR304" s="199"/>
      <c r="AS304" s="199"/>
      <c r="AT304" s="199"/>
      <c r="AU304" s="199"/>
      <c r="AV304" s="199"/>
      <c r="AW304" s="199"/>
      <c r="AX304" s="199"/>
      <c r="AY304" s="199"/>
      <c r="AZ304" s="199"/>
      <c r="BA304" s="199"/>
      <c r="BB304" s="199"/>
      <c r="BC304" s="199"/>
      <c r="BD304" s="199"/>
      <c r="BE304" s="199"/>
      <c r="BF304" s="199"/>
      <c r="BG304" s="199"/>
      <c r="BH304" s="199"/>
    </row>
    <row r="305">
      <c r="A305" s="199"/>
      <c r="B305" s="223">
        <v>44733.0</v>
      </c>
      <c r="C305" s="224">
        <v>71.6</v>
      </c>
      <c r="D305" s="224">
        <v>73.15</v>
      </c>
      <c r="E305" s="225">
        <f t="shared" si="1"/>
        <v>0.02164804469</v>
      </c>
      <c r="F305" s="226">
        <v>44733.0</v>
      </c>
      <c r="G305" s="227">
        <v>1336.9</v>
      </c>
      <c r="H305" s="227">
        <v>1336.55</v>
      </c>
      <c r="I305" s="228">
        <f t="shared" si="2"/>
        <v>0.01089135121</v>
      </c>
      <c r="J305" s="229">
        <v>44733.0</v>
      </c>
      <c r="K305" s="230">
        <v>2195.0</v>
      </c>
      <c r="L305" s="230">
        <v>2205.0</v>
      </c>
      <c r="M305" s="231">
        <f t="shared" si="3"/>
        <v>0.004144086707</v>
      </c>
      <c r="N305" s="232">
        <v>44733.0</v>
      </c>
      <c r="O305" s="233">
        <v>2362.879</v>
      </c>
      <c r="P305" s="233">
        <v>2385.124</v>
      </c>
      <c r="Q305" s="234">
        <f t="shared" si="4"/>
        <v>0.01614240421</v>
      </c>
      <c r="R305" s="235">
        <v>44733.0</v>
      </c>
      <c r="S305" s="236">
        <v>87.5</v>
      </c>
      <c r="T305" s="236">
        <v>88.48</v>
      </c>
      <c r="U305" s="237">
        <f t="shared" si="5"/>
        <v>0.0271650801</v>
      </c>
      <c r="V305" s="238">
        <v>44733.0</v>
      </c>
      <c r="W305" s="239">
        <v>15455.95</v>
      </c>
      <c r="X305" s="239">
        <v>15638.8</v>
      </c>
      <c r="Y305" s="240">
        <f t="shared" si="6"/>
        <v>0.0188043765</v>
      </c>
      <c r="Z305" s="199"/>
      <c r="AA305" s="199"/>
      <c r="AB305" s="199"/>
      <c r="AC305" s="199"/>
      <c r="AD305" s="199"/>
      <c r="AE305" s="199"/>
      <c r="AF305" s="199"/>
      <c r="AG305" s="199"/>
      <c r="AH305" s="199"/>
      <c r="AI305" s="199"/>
      <c r="AJ305" s="199"/>
      <c r="AK305" s="199"/>
      <c r="AL305" s="199"/>
      <c r="AM305" s="199"/>
      <c r="AN305" s="199"/>
      <c r="AO305" s="199"/>
      <c r="AP305" s="199"/>
      <c r="AQ305" s="199"/>
      <c r="AR305" s="199"/>
      <c r="AS305" s="199"/>
      <c r="AT305" s="199"/>
      <c r="AU305" s="199"/>
      <c r="AV305" s="199"/>
      <c r="AW305" s="199"/>
      <c r="AX305" s="199"/>
      <c r="AY305" s="199"/>
      <c r="AZ305" s="199"/>
      <c r="BA305" s="199"/>
      <c r="BB305" s="199"/>
      <c r="BC305" s="199"/>
      <c r="BD305" s="199"/>
      <c r="BE305" s="199"/>
      <c r="BF305" s="199"/>
      <c r="BG305" s="199"/>
      <c r="BH305" s="199"/>
    </row>
    <row r="306">
      <c r="A306" s="199"/>
      <c r="B306" s="223">
        <v>44734.0</v>
      </c>
      <c r="C306" s="224">
        <v>73.8</v>
      </c>
      <c r="D306" s="224">
        <v>70.9</v>
      </c>
      <c r="E306" s="225">
        <f t="shared" si="1"/>
        <v>-0.03075871497</v>
      </c>
      <c r="F306" s="226">
        <v>44734.0</v>
      </c>
      <c r="G306" s="227">
        <v>1332.25</v>
      </c>
      <c r="H306" s="227">
        <v>1330.25</v>
      </c>
      <c r="I306" s="228">
        <f t="shared" si="2"/>
        <v>-0.004713628372</v>
      </c>
      <c r="J306" s="229">
        <v>44734.0</v>
      </c>
      <c r="K306" s="230">
        <v>2189.2</v>
      </c>
      <c r="L306" s="230">
        <v>2202.85</v>
      </c>
      <c r="M306" s="231">
        <f t="shared" si="3"/>
        <v>-0.0009750566893</v>
      </c>
      <c r="N306" s="232">
        <v>44734.0</v>
      </c>
      <c r="O306" s="233">
        <v>2361.125</v>
      </c>
      <c r="P306" s="233">
        <v>2312.668</v>
      </c>
      <c r="Q306" s="234">
        <f t="shared" si="4"/>
        <v>-0.0303782948</v>
      </c>
      <c r="R306" s="235">
        <v>44734.0</v>
      </c>
      <c r="S306" s="236">
        <v>87.295</v>
      </c>
      <c r="T306" s="236">
        <v>83.81</v>
      </c>
      <c r="U306" s="237">
        <f t="shared" si="5"/>
        <v>-0.05278028933</v>
      </c>
      <c r="V306" s="238">
        <v>44734.0</v>
      </c>
      <c r="W306" s="239">
        <v>15545.65</v>
      </c>
      <c r="X306" s="239">
        <v>15413.3</v>
      </c>
      <c r="Y306" s="240">
        <f t="shared" si="6"/>
        <v>-0.01441926491</v>
      </c>
      <c r="Z306" s="199"/>
      <c r="AA306" s="199"/>
      <c r="AB306" s="199"/>
      <c r="AC306" s="199"/>
      <c r="AD306" s="199"/>
      <c r="AE306" s="199"/>
      <c r="AF306" s="199"/>
      <c r="AG306" s="199"/>
      <c r="AH306" s="199"/>
      <c r="AI306" s="199"/>
      <c r="AJ306" s="199"/>
      <c r="AK306" s="199"/>
      <c r="AL306" s="199"/>
      <c r="AM306" s="199"/>
      <c r="AN306" s="199"/>
      <c r="AO306" s="199"/>
      <c r="AP306" s="199"/>
      <c r="AQ306" s="199"/>
      <c r="AR306" s="199"/>
      <c r="AS306" s="199"/>
      <c r="AT306" s="199"/>
      <c r="AU306" s="199"/>
      <c r="AV306" s="199"/>
      <c r="AW306" s="199"/>
      <c r="AX306" s="199"/>
      <c r="AY306" s="199"/>
      <c r="AZ306" s="199"/>
      <c r="BA306" s="199"/>
      <c r="BB306" s="199"/>
      <c r="BC306" s="199"/>
      <c r="BD306" s="199"/>
      <c r="BE306" s="199"/>
      <c r="BF306" s="199"/>
      <c r="BG306" s="199"/>
      <c r="BH306" s="199"/>
    </row>
    <row r="307">
      <c r="A307" s="199"/>
      <c r="B307" s="223">
        <v>44735.0</v>
      </c>
      <c r="C307" s="224">
        <v>71.7</v>
      </c>
      <c r="D307" s="224">
        <v>69.85</v>
      </c>
      <c r="E307" s="225">
        <f t="shared" si="1"/>
        <v>-0.01480959097</v>
      </c>
      <c r="F307" s="226">
        <v>44735.0</v>
      </c>
      <c r="G307" s="227">
        <v>1330.5</v>
      </c>
      <c r="H307" s="227">
        <v>1335.15</v>
      </c>
      <c r="I307" s="228">
        <f t="shared" si="2"/>
        <v>0.003683518136</v>
      </c>
      <c r="J307" s="229">
        <v>44735.0</v>
      </c>
      <c r="K307" s="230">
        <v>2208.0</v>
      </c>
      <c r="L307" s="230">
        <v>2252.6</v>
      </c>
      <c r="M307" s="231">
        <f t="shared" si="3"/>
        <v>0.02258437933</v>
      </c>
      <c r="N307" s="232">
        <v>44735.0</v>
      </c>
      <c r="O307" s="233">
        <v>2321.39</v>
      </c>
      <c r="P307" s="233">
        <v>2275.148</v>
      </c>
      <c r="Q307" s="234">
        <f t="shared" si="4"/>
        <v>-0.01622368624</v>
      </c>
      <c r="R307" s="235">
        <v>44735.0</v>
      </c>
      <c r="S307" s="236">
        <v>84.0</v>
      </c>
      <c r="T307" s="236">
        <v>84.13</v>
      </c>
      <c r="U307" s="237">
        <f t="shared" si="5"/>
        <v>0.003818160124</v>
      </c>
      <c r="V307" s="238">
        <v>44735.0</v>
      </c>
      <c r="W307" s="239">
        <v>15451.55</v>
      </c>
      <c r="X307" s="239">
        <v>15556.65</v>
      </c>
      <c r="Y307" s="240">
        <f t="shared" si="6"/>
        <v>0.009300409387</v>
      </c>
      <c r="Z307" s="199"/>
      <c r="AA307" s="199"/>
      <c r="AB307" s="199"/>
      <c r="AC307" s="199"/>
      <c r="AD307" s="199"/>
      <c r="AE307" s="199"/>
      <c r="AF307" s="199"/>
      <c r="AG307" s="199"/>
      <c r="AH307" s="199"/>
      <c r="AI307" s="199"/>
      <c r="AJ307" s="199"/>
      <c r="AK307" s="199"/>
      <c r="AL307" s="199"/>
      <c r="AM307" s="199"/>
      <c r="AN307" s="199"/>
      <c r="AO307" s="199"/>
      <c r="AP307" s="199"/>
      <c r="AQ307" s="199"/>
      <c r="AR307" s="199"/>
      <c r="AS307" s="199"/>
      <c r="AT307" s="199"/>
      <c r="AU307" s="199"/>
      <c r="AV307" s="199"/>
      <c r="AW307" s="199"/>
      <c r="AX307" s="199"/>
      <c r="AY307" s="199"/>
      <c r="AZ307" s="199"/>
      <c r="BA307" s="199"/>
      <c r="BB307" s="199"/>
      <c r="BC307" s="199"/>
      <c r="BD307" s="199"/>
      <c r="BE307" s="199"/>
      <c r="BF307" s="199"/>
      <c r="BG307" s="199"/>
      <c r="BH307" s="199"/>
    </row>
    <row r="308">
      <c r="A308" s="199"/>
      <c r="B308" s="223">
        <v>44736.0</v>
      </c>
      <c r="C308" s="224">
        <v>70.1</v>
      </c>
      <c r="D308" s="224">
        <v>70.7</v>
      </c>
      <c r="E308" s="225">
        <f t="shared" si="1"/>
        <v>0.01216893343</v>
      </c>
      <c r="F308" s="226">
        <v>44736.0</v>
      </c>
      <c r="G308" s="227">
        <v>1338.55</v>
      </c>
      <c r="H308" s="227">
        <v>1353.8</v>
      </c>
      <c r="I308" s="228">
        <f t="shared" si="2"/>
        <v>0.01396846796</v>
      </c>
      <c r="J308" s="229">
        <v>44736.0</v>
      </c>
      <c r="K308" s="230">
        <v>2265.0</v>
      </c>
      <c r="L308" s="230">
        <v>2303.9</v>
      </c>
      <c r="M308" s="231">
        <f t="shared" si="3"/>
        <v>0.02277368374</v>
      </c>
      <c r="N308" s="232">
        <v>44736.0</v>
      </c>
      <c r="O308" s="233">
        <v>2289.039</v>
      </c>
      <c r="P308" s="233">
        <v>2307.545</v>
      </c>
      <c r="Q308" s="234">
        <f t="shared" si="4"/>
        <v>0.01423951321</v>
      </c>
      <c r="R308" s="235">
        <v>44736.0</v>
      </c>
      <c r="S308" s="236">
        <v>85.0</v>
      </c>
      <c r="T308" s="236">
        <v>85.285</v>
      </c>
      <c r="U308" s="237">
        <f t="shared" si="5"/>
        <v>0.01372875312</v>
      </c>
      <c r="V308" s="238">
        <v>44736.0</v>
      </c>
      <c r="W308" s="239">
        <v>15657.4</v>
      </c>
      <c r="X308" s="239">
        <v>15699.25</v>
      </c>
      <c r="Y308" s="240">
        <f t="shared" si="6"/>
        <v>0.009166497929</v>
      </c>
      <c r="Z308" s="199"/>
      <c r="AA308" s="199"/>
      <c r="AB308" s="199"/>
      <c r="AC308" s="199"/>
      <c r="AD308" s="199"/>
      <c r="AE308" s="199"/>
      <c r="AF308" s="199"/>
      <c r="AG308" s="199"/>
      <c r="AH308" s="199"/>
      <c r="AI308" s="199"/>
      <c r="AJ308" s="199"/>
      <c r="AK308" s="199"/>
      <c r="AL308" s="199"/>
      <c r="AM308" s="199"/>
      <c r="AN308" s="199"/>
      <c r="AO308" s="199"/>
      <c r="AP308" s="199"/>
      <c r="AQ308" s="199"/>
      <c r="AR308" s="199"/>
      <c r="AS308" s="199"/>
      <c r="AT308" s="199"/>
      <c r="AU308" s="199"/>
      <c r="AV308" s="199"/>
      <c r="AW308" s="199"/>
      <c r="AX308" s="199"/>
      <c r="AY308" s="199"/>
      <c r="AZ308" s="199"/>
      <c r="BA308" s="199"/>
      <c r="BB308" s="199"/>
      <c r="BC308" s="199"/>
      <c r="BD308" s="199"/>
      <c r="BE308" s="199"/>
      <c r="BF308" s="199"/>
      <c r="BG308" s="199"/>
      <c r="BH308" s="199"/>
    </row>
    <row r="309">
      <c r="A309" s="199"/>
      <c r="B309" s="223">
        <v>44739.0</v>
      </c>
      <c r="C309" s="224">
        <v>72.0</v>
      </c>
      <c r="D309" s="224">
        <v>77.95</v>
      </c>
      <c r="E309" s="225">
        <f t="shared" si="1"/>
        <v>0.1025459689</v>
      </c>
      <c r="F309" s="226">
        <v>44739.0</v>
      </c>
      <c r="G309" s="227">
        <v>1370.0</v>
      </c>
      <c r="H309" s="227">
        <v>1356.25</v>
      </c>
      <c r="I309" s="228">
        <f t="shared" si="2"/>
        <v>0.001809720786</v>
      </c>
      <c r="J309" s="229">
        <v>44739.0</v>
      </c>
      <c r="K309" s="230">
        <v>2315.85</v>
      </c>
      <c r="L309" s="230">
        <v>2320.65</v>
      </c>
      <c r="M309" s="231">
        <f t="shared" si="3"/>
        <v>0.007270280828</v>
      </c>
      <c r="N309" s="232">
        <v>44739.0</v>
      </c>
      <c r="O309" s="233">
        <v>2348.988</v>
      </c>
      <c r="P309" s="233">
        <v>2300.715</v>
      </c>
      <c r="Q309" s="234">
        <f t="shared" si="4"/>
        <v>-0.002959855604</v>
      </c>
      <c r="R309" s="235">
        <v>44739.0</v>
      </c>
      <c r="S309" s="236">
        <v>87.05</v>
      </c>
      <c r="T309" s="236">
        <v>86.785</v>
      </c>
      <c r="U309" s="237">
        <f t="shared" si="5"/>
        <v>0.017588087</v>
      </c>
      <c r="V309" s="238">
        <v>44739.0</v>
      </c>
      <c r="W309" s="239">
        <v>15926.2</v>
      </c>
      <c r="X309" s="239">
        <v>15832.05</v>
      </c>
      <c r="Y309" s="240">
        <f t="shared" si="6"/>
        <v>0.008459002819</v>
      </c>
      <c r="Z309" s="199"/>
      <c r="AA309" s="199"/>
      <c r="AB309" s="199"/>
      <c r="AC309" s="199"/>
      <c r="AD309" s="199"/>
      <c r="AE309" s="199"/>
      <c r="AF309" s="199"/>
      <c r="AG309" s="199"/>
      <c r="AH309" s="199"/>
      <c r="AI309" s="199"/>
      <c r="AJ309" s="199"/>
      <c r="AK309" s="199"/>
      <c r="AL309" s="199"/>
      <c r="AM309" s="199"/>
      <c r="AN309" s="199"/>
      <c r="AO309" s="199"/>
      <c r="AP309" s="199"/>
      <c r="AQ309" s="199"/>
      <c r="AR309" s="199"/>
      <c r="AS309" s="199"/>
      <c r="AT309" s="199"/>
      <c r="AU309" s="199"/>
      <c r="AV309" s="199"/>
      <c r="AW309" s="199"/>
      <c r="AX309" s="199"/>
      <c r="AY309" s="199"/>
      <c r="AZ309" s="199"/>
      <c r="BA309" s="199"/>
      <c r="BB309" s="199"/>
      <c r="BC309" s="199"/>
      <c r="BD309" s="199"/>
      <c r="BE309" s="199"/>
      <c r="BF309" s="199"/>
      <c r="BG309" s="199"/>
      <c r="BH309" s="199"/>
    </row>
    <row r="310">
      <c r="A310" s="199"/>
      <c r="B310" s="223">
        <v>44740.0</v>
      </c>
      <c r="C310" s="224">
        <v>76.95</v>
      </c>
      <c r="D310" s="224">
        <v>75.6</v>
      </c>
      <c r="E310" s="225">
        <f t="shared" si="1"/>
        <v>-0.03014753047</v>
      </c>
      <c r="F310" s="226">
        <v>44740.0</v>
      </c>
      <c r="G310" s="227">
        <v>1344.0</v>
      </c>
      <c r="H310" s="227">
        <v>1345.9</v>
      </c>
      <c r="I310" s="228">
        <f t="shared" si="2"/>
        <v>-0.007631336406</v>
      </c>
      <c r="J310" s="229">
        <v>44740.0</v>
      </c>
      <c r="K310" s="230">
        <v>2320.65</v>
      </c>
      <c r="L310" s="230">
        <v>2317.65</v>
      </c>
      <c r="M310" s="231">
        <f t="shared" si="3"/>
        <v>-0.001292741258</v>
      </c>
      <c r="N310" s="232">
        <v>44740.0</v>
      </c>
      <c r="O310" s="233">
        <v>2290.978</v>
      </c>
      <c r="P310" s="233">
        <v>2333.066</v>
      </c>
      <c r="Q310" s="234">
        <f t="shared" si="4"/>
        <v>0.01406128095</v>
      </c>
      <c r="R310" s="235">
        <v>44740.0</v>
      </c>
      <c r="S310" s="236">
        <v>86.6</v>
      </c>
      <c r="T310" s="236">
        <v>87.89</v>
      </c>
      <c r="U310" s="237">
        <f t="shared" si="5"/>
        <v>0.01273261508</v>
      </c>
      <c r="V310" s="238">
        <v>44740.0</v>
      </c>
      <c r="W310" s="239">
        <v>15757.45</v>
      </c>
      <c r="X310" s="239">
        <v>15850.2</v>
      </c>
      <c r="Y310" s="240">
        <f t="shared" si="6"/>
        <v>0.001146408709</v>
      </c>
      <c r="Z310" s="199"/>
      <c r="AA310" s="199"/>
      <c r="AB310" s="199"/>
      <c r="AC310" s="199"/>
      <c r="AD310" s="199"/>
      <c r="AE310" s="199"/>
      <c r="AF310" s="199"/>
      <c r="AG310" s="199"/>
      <c r="AH310" s="199"/>
      <c r="AI310" s="199"/>
      <c r="AJ310" s="199"/>
      <c r="AK310" s="199"/>
      <c r="AL310" s="199"/>
      <c r="AM310" s="199"/>
      <c r="AN310" s="199"/>
      <c r="AO310" s="199"/>
      <c r="AP310" s="199"/>
      <c r="AQ310" s="199"/>
      <c r="AR310" s="199"/>
      <c r="AS310" s="199"/>
      <c r="AT310" s="199"/>
      <c r="AU310" s="199"/>
      <c r="AV310" s="199"/>
      <c r="AW310" s="199"/>
      <c r="AX310" s="199"/>
      <c r="AY310" s="199"/>
      <c r="AZ310" s="199"/>
      <c r="BA310" s="199"/>
      <c r="BB310" s="199"/>
      <c r="BC310" s="199"/>
      <c r="BD310" s="199"/>
      <c r="BE310" s="199"/>
      <c r="BF310" s="199"/>
      <c r="BG310" s="199"/>
      <c r="BH310" s="199"/>
    </row>
    <row r="311">
      <c r="A311" s="199"/>
      <c r="B311" s="223">
        <v>44741.0</v>
      </c>
      <c r="C311" s="224">
        <v>75.0</v>
      </c>
      <c r="D311" s="224">
        <v>75.95</v>
      </c>
      <c r="E311" s="225">
        <f t="shared" si="1"/>
        <v>0.00462962963</v>
      </c>
      <c r="F311" s="226">
        <v>44741.0</v>
      </c>
      <c r="G311" s="227">
        <v>1331.25</v>
      </c>
      <c r="H311" s="227">
        <v>1343.95</v>
      </c>
      <c r="I311" s="228">
        <f t="shared" si="2"/>
        <v>-0.001448844639</v>
      </c>
      <c r="J311" s="229">
        <v>44741.0</v>
      </c>
      <c r="K311" s="230">
        <v>2296.2</v>
      </c>
      <c r="L311" s="230">
        <v>2233.45</v>
      </c>
      <c r="M311" s="231">
        <f t="shared" si="3"/>
        <v>-0.03632990313</v>
      </c>
      <c r="N311" s="232">
        <v>44741.0</v>
      </c>
      <c r="O311" s="233">
        <v>2314.145</v>
      </c>
      <c r="P311" s="233">
        <v>2381.478</v>
      </c>
      <c r="Q311" s="234">
        <f t="shared" si="4"/>
        <v>0.0207503774</v>
      </c>
      <c r="R311" s="235">
        <v>44741.0</v>
      </c>
      <c r="S311" s="236">
        <v>87.0</v>
      </c>
      <c r="T311" s="236">
        <v>88.16</v>
      </c>
      <c r="U311" s="237">
        <f t="shared" si="5"/>
        <v>0.003072021845</v>
      </c>
      <c r="V311" s="238">
        <v>44741.0</v>
      </c>
      <c r="W311" s="239">
        <v>15701.7</v>
      </c>
      <c r="X311" s="239">
        <v>15799.1</v>
      </c>
      <c r="Y311" s="240">
        <f t="shared" si="6"/>
        <v>-0.003223934083</v>
      </c>
      <c r="Z311" s="199"/>
      <c r="AA311" s="199"/>
      <c r="AB311" s="199"/>
      <c r="AC311" s="199"/>
      <c r="AD311" s="199"/>
      <c r="AE311" s="199"/>
      <c r="AF311" s="199"/>
      <c r="AG311" s="199"/>
      <c r="AH311" s="199"/>
      <c r="AI311" s="199"/>
      <c r="AJ311" s="199"/>
      <c r="AK311" s="199"/>
      <c r="AL311" s="199"/>
      <c r="AM311" s="199"/>
      <c r="AN311" s="199"/>
      <c r="AO311" s="199"/>
      <c r="AP311" s="199"/>
      <c r="AQ311" s="199"/>
      <c r="AR311" s="199"/>
      <c r="AS311" s="199"/>
      <c r="AT311" s="199"/>
      <c r="AU311" s="199"/>
      <c r="AV311" s="199"/>
      <c r="AW311" s="199"/>
      <c r="AX311" s="199"/>
      <c r="AY311" s="199"/>
      <c r="AZ311" s="199"/>
      <c r="BA311" s="199"/>
      <c r="BB311" s="199"/>
      <c r="BC311" s="199"/>
      <c r="BD311" s="199"/>
      <c r="BE311" s="199"/>
      <c r="BF311" s="199"/>
      <c r="BG311" s="199"/>
      <c r="BH311" s="199"/>
    </row>
    <row r="312">
      <c r="A312" s="199"/>
      <c r="B312" s="223">
        <v>44742.0</v>
      </c>
      <c r="C312" s="224">
        <v>75.95</v>
      </c>
      <c r="D312" s="224">
        <v>74.25</v>
      </c>
      <c r="E312" s="225">
        <f t="shared" si="1"/>
        <v>-0.02238314681</v>
      </c>
      <c r="F312" s="226">
        <v>44742.0</v>
      </c>
      <c r="G312" s="227">
        <v>1336.0</v>
      </c>
      <c r="H312" s="227">
        <v>1348.0</v>
      </c>
      <c r="I312" s="228">
        <f t="shared" si="2"/>
        <v>0.003013504967</v>
      </c>
      <c r="J312" s="229">
        <v>44742.0</v>
      </c>
      <c r="K312" s="230">
        <v>2224.9</v>
      </c>
      <c r="L312" s="230">
        <v>2230.6</v>
      </c>
      <c r="M312" s="231">
        <f t="shared" si="3"/>
        <v>-0.001276052744</v>
      </c>
      <c r="N312" s="232">
        <v>44742.0</v>
      </c>
      <c r="O312" s="233">
        <v>2381.339</v>
      </c>
      <c r="P312" s="233">
        <v>2395.784</v>
      </c>
      <c r="Q312" s="234">
        <f t="shared" si="4"/>
        <v>0.006007193852</v>
      </c>
      <c r="R312" s="235">
        <v>44742.0</v>
      </c>
      <c r="S312" s="236">
        <v>88.15</v>
      </c>
      <c r="T312" s="236">
        <v>86.705</v>
      </c>
      <c r="U312" s="237">
        <f t="shared" si="5"/>
        <v>-0.01650408348</v>
      </c>
      <c r="V312" s="238">
        <v>44742.0</v>
      </c>
      <c r="W312" s="239">
        <v>15774.5</v>
      </c>
      <c r="X312" s="239">
        <v>15780.25</v>
      </c>
      <c r="Y312" s="240">
        <f t="shared" si="6"/>
        <v>-0.001193105936</v>
      </c>
      <c r="Z312" s="199"/>
      <c r="AA312" s="199"/>
      <c r="AB312" s="199"/>
      <c r="AC312" s="199"/>
      <c r="AD312" s="199"/>
      <c r="AE312" s="199"/>
      <c r="AF312" s="199"/>
      <c r="AG312" s="199"/>
      <c r="AH312" s="199"/>
      <c r="AI312" s="199"/>
      <c r="AJ312" s="199"/>
      <c r="AK312" s="199"/>
      <c r="AL312" s="199"/>
      <c r="AM312" s="199"/>
      <c r="AN312" s="199"/>
      <c r="AO312" s="199"/>
      <c r="AP312" s="199"/>
      <c r="AQ312" s="199"/>
      <c r="AR312" s="199"/>
      <c r="AS312" s="199"/>
      <c r="AT312" s="199"/>
      <c r="AU312" s="199"/>
      <c r="AV312" s="199"/>
      <c r="AW312" s="199"/>
      <c r="AX312" s="199"/>
      <c r="AY312" s="199"/>
      <c r="AZ312" s="199"/>
      <c r="BA312" s="199"/>
      <c r="BB312" s="199"/>
      <c r="BC312" s="199"/>
      <c r="BD312" s="199"/>
      <c r="BE312" s="199"/>
      <c r="BF312" s="199"/>
      <c r="BG312" s="199"/>
      <c r="BH312" s="199"/>
    </row>
    <row r="313">
      <c r="A313" s="199"/>
      <c r="B313" s="223">
        <v>44743.0</v>
      </c>
      <c r="C313" s="224">
        <v>69.4</v>
      </c>
      <c r="D313" s="224">
        <v>68.3</v>
      </c>
      <c r="E313" s="225">
        <f t="shared" si="1"/>
        <v>-0.08013468013</v>
      </c>
      <c r="F313" s="226">
        <v>44743.0</v>
      </c>
      <c r="G313" s="227">
        <v>1343.95</v>
      </c>
      <c r="H313" s="227">
        <v>1353.75</v>
      </c>
      <c r="I313" s="228">
        <f t="shared" si="2"/>
        <v>0.004265578635</v>
      </c>
      <c r="J313" s="229">
        <v>44743.0</v>
      </c>
      <c r="K313" s="230">
        <v>2226.0</v>
      </c>
      <c r="L313" s="230">
        <v>2282.35</v>
      </c>
      <c r="M313" s="231">
        <f t="shared" si="3"/>
        <v>0.02320003586</v>
      </c>
      <c r="N313" s="232">
        <v>44743.0</v>
      </c>
      <c r="O313" s="233">
        <v>2376.632</v>
      </c>
      <c r="P313" s="233">
        <v>2223.229</v>
      </c>
      <c r="Q313" s="234">
        <f t="shared" si="4"/>
        <v>-0.0720244396</v>
      </c>
      <c r="R313" s="235">
        <v>44743.0</v>
      </c>
      <c r="S313" s="236">
        <v>86.695</v>
      </c>
      <c r="T313" s="236">
        <v>87.285</v>
      </c>
      <c r="U313" s="237">
        <f t="shared" si="5"/>
        <v>0.006689348942</v>
      </c>
      <c r="V313" s="238">
        <v>44743.0</v>
      </c>
      <c r="W313" s="239">
        <v>15703.7</v>
      </c>
      <c r="X313" s="239">
        <v>15752.05</v>
      </c>
      <c r="Y313" s="240">
        <f t="shared" si="6"/>
        <v>-0.001787043931</v>
      </c>
      <c r="Z313" s="199"/>
      <c r="AA313" s="199"/>
      <c r="AB313" s="199"/>
      <c r="AC313" s="199"/>
      <c r="AD313" s="199"/>
      <c r="AE313" s="199"/>
      <c r="AF313" s="199"/>
      <c r="AG313" s="199"/>
      <c r="AH313" s="199"/>
      <c r="AI313" s="199"/>
      <c r="AJ313" s="199"/>
      <c r="AK313" s="199"/>
      <c r="AL313" s="199"/>
      <c r="AM313" s="199"/>
      <c r="AN313" s="199"/>
      <c r="AO313" s="199"/>
      <c r="AP313" s="199"/>
      <c r="AQ313" s="199"/>
      <c r="AR313" s="199"/>
      <c r="AS313" s="199"/>
      <c r="AT313" s="199"/>
      <c r="AU313" s="199"/>
      <c r="AV313" s="199"/>
      <c r="AW313" s="199"/>
      <c r="AX313" s="199"/>
      <c r="AY313" s="199"/>
      <c r="AZ313" s="199"/>
      <c r="BA313" s="199"/>
      <c r="BB313" s="199"/>
      <c r="BC313" s="199"/>
      <c r="BD313" s="199"/>
      <c r="BE313" s="199"/>
      <c r="BF313" s="199"/>
      <c r="BG313" s="199"/>
      <c r="BH313" s="199"/>
    </row>
    <row r="314">
      <c r="A314" s="199"/>
      <c r="B314" s="223">
        <v>44746.0</v>
      </c>
      <c r="C314" s="224">
        <v>67.8</v>
      </c>
      <c r="D314" s="224">
        <v>72.25</v>
      </c>
      <c r="E314" s="225">
        <f t="shared" si="1"/>
        <v>0.05783308931</v>
      </c>
      <c r="F314" s="226">
        <v>44746.0</v>
      </c>
      <c r="G314" s="227">
        <v>1353.7</v>
      </c>
      <c r="H314" s="227">
        <v>1355.65</v>
      </c>
      <c r="I314" s="228">
        <f t="shared" si="2"/>
        <v>0.001403508772</v>
      </c>
      <c r="J314" s="229">
        <v>44746.0</v>
      </c>
      <c r="K314" s="230">
        <v>2276.0</v>
      </c>
      <c r="L314" s="230">
        <v>2375.2</v>
      </c>
      <c r="M314" s="231">
        <f t="shared" si="3"/>
        <v>0.04068175346</v>
      </c>
      <c r="N314" s="232">
        <v>44746.0</v>
      </c>
      <c r="O314" s="233">
        <v>2195.77</v>
      </c>
      <c r="P314" s="233">
        <v>2227.844</v>
      </c>
      <c r="Q314" s="234">
        <f t="shared" si="4"/>
        <v>0.002075809554</v>
      </c>
      <c r="R314" s="235">
        <v>44746.0</v>
      </c>
      <c r="S314" s="236">
        <v>86.85</v>
      </c>
      <c r="T314" s="236">
        <v>85.455</v>
      </c>
      <c r="U314" s="237">
        <f t="shared" si="5"/>
        <v>-0.02096580168</v>
      </c>
      <c r="V314" s="238">
        <v>44746.0</v>
      </c>
      <c r="W314" s="239">
        <v>15710.5</v>
      </c>
      <c r="X314" s="239">
        <v>15835.35</v>
      </c>
      <c r="Y314" s="240">
        <f t="shared" si="6"/>
        <v>0.005288200583</v>
      </c>
      <c r="Z314" s="199"/>
      <c r="AA314" s="199"/>
      <c r="AB314" s="199"/>
      <c r="AC314" s="199"/>
      <c r="AD314" s="199"/>
      <c r="AE314" s="199"/>
      <c r="AF314" s="199"/>
      <c r="AG314" s="199"/>
      <c r="AH314" s="199"/>
      <c r="AI314" s="199"/>
      <c r="AJ314" s="199"/>
      <c r="AK314" s="199"/>
      <c r="AL314" s="199"/>
      <c r="AM314" s="199"/>
      <c r="AN314" s="199"/>
      <c r="AO314" s="199"/>
      <c r="AP314" s="199"/>
      <c r="AQ314" s="199"/>
      <c r="AR314" s="199"/>
      <c r="AS314" s="199"/>
      <c r="AT314" s="199"/>
      <c r="AU314" s="199"/>
      <c r="AV314" s="199"/>
      <c r="AW314" s="199"/>
      <c r="AX314" s="199"/>
      <c r="AY314" s="199"/>
      <c r="AZ314" s="199"/>
      <c r="BA314" s="199"/>
      <c r="BB314" s="199"/>
      <c r="BC314" s="199"/>
      <c r="BD314" s="199"/>
      <c r="BE314" s="199"/>
      <c r="BF314" s="199"/>
      <c r="BG314" s="199"/>
      <c r="BH314" s="199"/>
    </row>
    <row r="315">
      <c r="A315" s="199"/>
      <c r="B315" s="223">
        <v>44747.0</v>
      </c>
      <c r="C315" s="224">
        <v>72.8</v>
      </c>
      <c r="D315" s="224">
        <v>73.65</v>
      </c>
      <c r="E315" s="225">
        <f t="shared" si="1"/>
        <v>0.01937716263</v>
      </c>
      <c r="F315" s="226">
        <v>44747.0</v>
      </c>
      <c r="G315" s="227">
        <v>1364.0</v>
      </c>
      <c r="H315" s="227">
        <v>1352.6</v>
      </c>
      <c r="I315" s="228">
        <f t="shared" si="2"/>
        <v>-0.002249843249</v>
      </c>
      <c r="J315" s="229">
        <v>44747.0</v>
      </c>
      <c r="K315" s="230">
        <v>2384.5</v>
      </c>
      <c r="L315" s="230">
        <v>2401.5</v>
      </c>
      <c r="M315" s="231">
        <f t="shared" si="3"/>
        <v>0.01107275177</v>
      </c>
      <c r="N315" s="232">
        <v>44747.0</v>
      </c>
      <c r="O315" s="233">
        <v>2236.428</v>
      </c>
      <c r="P315" s="233">
        <v>2245.889</v>
      </c>
      <c r="Q315" s="234">
        <f t="shared" si="4"/>
        <v>0.008099759229</v>
      </c>
      <c r="R315" s="235">
        <v>44747.0</v>
      </c>
      <c r="S315" s="236">
        <v>86.2</v>
      </c>
      <c r="T315" s="236">
        <v>86.015</v>
      </c>
      <c r="U315" s="237">
        <f t="shared" si="5"/>
        <v>0.006553156632</v>
      </c>
      <c r="V315" s="238">
        <v>44747.0</v>
      </c>
      <c r="W315" s="239">
        <v>15909.15</v>
      </c>
      <c r="X315" s="239">
        <v>15810.85</v>
      </c>
      <c r="Y315" s="240">
        <f t="shared" si="6"/>
        <v>-0.00154717136</v>
      </c>
      <c r="Z315" s="199"/>
      <c r="AA315" s="199"/>
      <c r="AB315" s="199"/>
      <c r="AC315" s="199"/>
      <c r="AD315" s="199"/>
      <c r="AE315" s="199"/>
      <c r="AF315" s="199"/>
      <c r="AG315" s="199"/>
      <c r="AH315" s="199"/>
      <c r="AI315" s="199"/>
      <c r="AJ315" s="199"/>
      <c r="AK315" s="199"/>
      <c r="AL315" s="199"/>
      <c r="AM315" s="199"/>
      <c r="AN315" s="199"/>
      <c r="AO315" s="199"/>
      <c r="AP315" s="199"/>
      <c r="AQ315" s="199"/>
      <c r="AR315" s="199"/>
      <c r="AS315" s="199"/>
      <c r="AT315" s="199"/>
      <c r="AU315" s="199"/>
      <c r="AV315" s="199"/>
      <c r="AW315" s="199"/>
      <c r="AX315" s="199"/>
      <c r="AY315" s="199"/>
      <c r="AZ315" s="199"/>
      <c r="BA315" s="199"/>
      <c r="BB315" s="199"/>
      <c r="BC315" s="199"/>
      <c r="BD315" s="199"/>
      <c r="BE315" s="199"/>
      <c r="BF315" s="199"/>
      <c r="BG315" s="199"/>
      <c r="BH315" s="199"/>
    </row>
    <row r="316">
      <c r="A316" s="199"/>
      <c r="B316" s="223">
        <v>44748.0</v>
      </c>
      <c r="C316" s="224">
        <v>73.65</v>
      </c>
      <c r="D316" s="224">
        <v>73.75</v>
      </c>
      <c r="E316" s="225">
        <f t="shared" si="1"/>
        <v>0.001357773252</v>
      </c>
      <c r="F316" s="226">
        <v>44748.0</v>
      </c>
      <c r="G316" s="227">
        <v>1348.0</v>
      </c>
      <c r="H316" s="227">
        <v>1371.25</v>
      </c>
      <c r="I316" s="228">
        <f t="shared" si="2"/>
        <v>0.01378825965</v>
      </c>
      <c r="J316" s="229">
        <v>44748.0</v>
      </c>
      <c r="K316" s="230">
        <v>2400.0</v>
      </c>
      <c r="L316" s="230">
        <v>2498.4</v>
      </c>
      <c r="M316" s="231">
        <f t="shared" si="3"/>
        <v>0.04034978139</v>
      </c>
      <c r="N316" s="232">
        <v>44748.0</v>
      </c>
      <c r="O316" s="233">
        <v>2233.751</v>
      </c>
      <c r="P316" s="233">
        <v>2226.137</v>
      </c>
      <c r="Q316" s="234">
        <f t="shared" si="4"/>
        <v>-0.008794735626</v>
      </c>
      <c r="R316" s="235">
        <v>44748.0</v>
      </c>
      <c r="S316" s="236">
        <v>85.845</v>
      </c>
      <c r="T316" s="236">
        <v>85.815</v>
      </c>
      <c r="U316" s="237">
        <f t="shared" si="5"/>
        <v>-0.002325175841</v>
      </c>
      <c r="V316" s="238">
        <v>44748.0</v>
      </c>
      <c r="W316" s="239">
        <v>15818.2</v>
      </c>
      <c r="X316" s="239">
        <v>15989.8</v>
      </c>
      <c r="Y316" s="240">
        <f t="shared" si="6"/>
        <v>0.01131817707</v>
      </c>
      <c r="Z316" s="199"/>
      <c r="AA316" s="199"/>
      <c r="AB316" s="199"/>
      <c r="AC316" s="199"/>
      <c r="AD316" s="199"/>
      <c r="AE316" s="199"/>
      <c r="AF316" s="199"/>
      <c r="AG316" s="199"/>
      <c r="AH316" s="199"/>
      <c r="AI316" s="199"/>
      <c r="AJ316" s="199"/>
      <c r="AK316" s="199"/>
      <c r="AL316" s="199"/>
      <c r="AM316" s="199"/>
      <c r="AN316" s="199"/>
      <c r="AO316" s="199"/>
      <c r="AP316" s="199"/>
      <c r="AQ316" s="199"/>
      <c r="AR316" s="199"/>
      <c r="AS316" s="199"/>
      <c r="AT316" s="199"/>
      <c r="AU316" s="199"/>
      <c r="AV316" s="199"/>
      <c r="AW316" s="199"/>
      <c r="AX316" s="199"/>
      <c r="AY316" s="199"/>
      <c r="AZ316" s="199"/>
      <c r="BA316" s="199"/>
      <c r="BB316" s="199"/>
      <c r="BC316" s="199"/>
      <c r="BD316" s="199"/>
      <c r="BE316" s="199"/>
      <c r="BF316" s="199"/>
      <c r="BG316" s="199"/>
      <c r="BH316" s="199"/>
    </row>
    <row r="317">
      <c r="A317" s="199"/>
      <c r="B317" s="223">
        <v>44749.0</v>
      </c>
      <c r="C317" s="224">
        <v>74.0</v>
      </c>
      <c r="D317" s="224">
        <v>73.85</v>
      </c>
      <c r="E317" s="225">
        <f t="shared" si="1"/>
        <v>0.001355932203</v>
      </c>
      <c r="F317" s="226">
        <v>44749.0</v>
      </c>
      <c r="G317" s="227">
        <v>1380.0</v>
      </c>
      <c r="H317" s="227">
        <v>1395.8</v>
      </c>
      <c r="I317" s="228">
        <f t="shared" si="2"/>
        <v>0.01790337284</v>
      </c>
      <c r="J317" s="229">
        <v>44749.0</v>
      </c>
      <c r="K317" s="230">
        <v>2505.0</v>
      </c>
      <c r="L317" s="230">
        <v>2472.95</v>
      </c>
      <c r="M317" s="231">
        <f t="shared" si="3"/>
        <v>-0.01018651937</v>
      </c>
      <c r="N317" s="232">
        <v>44749.0</v>
      </c>
      <c r="O317" s="233">
        <v>2239.105</v>
      </c>
      <c r="P317" s="233">
        <v>2204.216</v>
      </c>
      <c r="Q317" s="234">
        <f t="shared" si="4"/>
        <v>-0.009847102851</v>
      </c>
      <c r="R317" s="235">
        <v>44749.0</v>
      </c>
      <c r="S317" s="236">
        <v>86.7</v>
      </c>
      <c r="T317" s="236">
        <v>90.0</v>
      </c>
      <c r="U317" s="237">
        <f t="shared" si="5"/>
        <v>0.04876769795</v>
      </c>
      <c r="V317" s="238">
        <v>44749.0</v>
      </c>
      <c r="W317" s="239">
        <v>16113.75</v>
      </c>
      <c r="X317" s="239">
        <v>16132.9</v>
      </c>
      <c r="Y317" s="240">
        <f t="shared" si="6"/>
        <v>0.008949455278</v>
      </c>
      <c r="Z317" s="199"/>
      <c r="AA317" s="199"/>
      <c r="AB317" s="199"/>
      <c r="AC317" s="199"/>
      <c r="AD317" s="199"/>
      <c r="AE317" s="199"/>
      <c r="AF317" s="199"/>
      <c r="AG317" s="199"/>
      <c r="AH317" s="199"/>
      <c r="AI317" s="199"/>
      <c r="AJ317" s="199"/>
      <c r="AK317" s="199"/>
      <c r="AL317" s="199"/>
      <c r="AM317" s="199"/>
      <c r="AN317" s="199"/>
      <c r="AO317" s="199"/>
      <c r="AP317" s="199"/>
      <c r="AQ317" s="199"/>
      <c r="AR317" s="199"/>
      <c r="AS317" s="199"/>
      <c r="AT317" s="199"/>
      <c r="AU317" s="199"/>
      <c r="AV317" s="199"/>
      <c r="AW317" s="199"/>
      <c r="AX317" s="199"/>
      <c r="AY317" s="199"/>
      <c r="AZ317" s="199"/>
      <c r="BA317" s="199"/>
      <c r="BB317" s="199"/>
      <c r="BC317" s="199"/>
      <c r="BD317" s="199"/>
      <c r="BE317" s="199"/>
      <c r="BF317" s="199"/>
      <c r="BG317" s="199"/>
      <c r="BH317" s="199"/>
    </row>
    <row r="318">
      <c r="A318" s="199"/>
      <c r="B318" s="223">
        <v>44750.0</v>
      </c>
      <c r="C318" s="224">
        <v>74.4</v>
      </c>
      <c r="D318" s="224">
        <v>73.4</v>
      </c>
      <c r="E318" s="225">
        <f t="shared" si="1"/>
        <v>-0.006093432634</v>
      </c>
      <c r="F318" s="226">
        <v>44750.0</v>
      </c>
      <c r="G318" s="227">
        <v>1410.0</v>
      </c>
      <c r="H318" s="227">
        <v>1397.1</v>
      </c>
      <c r="I318" s="228">
        <f t="shared" si="2"/>
        <v>0.0009313655251</v>
      </c>
      <c r="J318" s="229">
        <v>44750.0</v>
      </c>
      <c r="K318" s="230">
        <v>2476.45</v>
      </c>
      <c r="L318" s="230">
        <v>2496.85</v>
      </c>
      <c r="M318" s="231">
        <f t="shared" si="3"/>
        <v>0.009664570654</v>
      </c>
      <c r="N318" s="232">
        <v>44750.0</v>
      </c>
      <c r="O318" s="233">
        <v>2231.813</v>
      </c>
      <c r="P318" s="233">
        <v>2207.261</v>
      </c>
      <c r="Q318" s="234">
        <f t="shared" si="4"/>
        <v>0.001381443561</v>
      </c>
      <c r="R318" s="235">
        <v>44750.0</v>
      </c>
      <c r="S318" s="236">
        <v>91.79</v>
      </c>
      <c r="T318" s="236">
        <v>88.59</v>
      </c>
      <c r="U318" s="237">
        <f t="shared" si="5"/>
        <v>-0.01566666667</v>
      </c>
      <c r="V318" s="238">
        <v>44750.0</v>
      </c>
      <c r="W318" s="239">
        <v>16273.65</v>
      </c>
      <c r="X318" s="239">
        <v>16220.6</v>
      </c>
      <c r="Y318" s="240">
        <f t="shared" si="6"/>
        <v>0.005436096424</v>
      </c>
      <c r="Z318" s="199"/>
      <c r="AA318" s="199"/>
      <c r="AB318" s="199"/>
      <c r="AC318" s="199"/>
      <c r="AD318" s="199"/>
      <c r="AE318" s="199"/>
      <c r="AF318" s="199"/>
      <c r="AG318" s="199"/>
      <c r="AH318" s="199"/>
      <c r="AI318" s="199"/>
      <c r="AJ318" s="199"/>
      <c r="AK318" s="199"/>
      <c r="AL318" s="199"/>
      <c r="AM318" s="199"/>
      <c r="AN318" s="199"/>
      <c r="AO318" s="199"/>
      <c r="AP318" s="199"/>
      <c r="AQ318" s="199"/>
      <c r="AR318" s="199"/>
      <c r="AS318" s="199"/>
      <c r="AT318" s="199"/>
      <c r="AU318" s="199"/>
      <c r="AV318" s="199"/>
      <c r="AW318" s="199"/>
      <c r="AX318" s="199"/>
      <c r="AY318" s="199"/>
      <c r="AZ318" s="199"/>
      <c r="BA318" s="199"/>
      <c r="BB318" s="199"/>
      <c r="BC318" s="199"/>
      <c r="BD318" s="199"/>
      <c r="BE318" s="199"/>
      <c r="BF318" s="199"/>
      <c r="BG318" s="199"/>
      <c r="BH318" s="199"/>
    </row>
    <row r="319">
      <c r="A319" s="199"/>
      <c r="B319" s="223">
        <v>44753.0</v>
      </c>
      <c r="C319" s="224">
        <v>72.25</v>
      </c>
      <c r="D319" s="224">
        <v>74.45</v>
      </c>
      <c r="E319" s="225">
        <f t="shared" si="1"/>
        <v>0.01430517711</v>
      </c>
      <c r="F319" s="226">
        <v>44753.0</v>
      </c>
      <c r="G319" s="227">
        <v>1394.0</v>
      </c>
      <c r="H319" s="227">
        <v>1406.15</v>
      </c>
      <c r="I319" s="228">
        <f t="shared" si="2"/>
        <v>0.006477703815</v>
      </c>
      <c r="J319" s="229">
        <v>44753.0</v>
      </c>
      <c r="K319" s="230">
        <v>2487.0</v>
      </c>
      <c r="L319" s="230">
        <v>2490.6</v>
      </c>
      <c r="M319" s="231">
        <f t="shared" si="3"/>
        <v>-0.002503153974</v>
      </c>
      <c r="N319" s="232">
        <v>44753.0</v>
      </c>
      <c r="O319" s="233">
        <v>2193.509</v>
      </c>
      <c r="P319" s="233">
        <v>2237.259</v>
      </c>
      <c r="Q319" s="234">
        <f t="shared" si="4"/>
        <v>0.01359059939</v>
      </c>
      <c r="R319" s="235">
        <v>44753.0</v>
      </c>
      <c r="S319" s="236">
        <v>88.52</v>
      </c>
      <c r="T319" s="236">
        <v>91.275</v>
      </c>
      <c r="U319" s="237">
        <f t="shared" si="5"/>
        <v>0.03030816119</v>
      </c>
      <c r="V319" s="238">
        <v>44753.0</v>
      </c>
      <c r="W319" s="239">
        <v>16136.15</v>
      </c>
      <c r="X319" s="239">
        <v>16216.0</v>
      </c>
      <c r="Y319" s="240">
        <f t="shared" si="6"/>
        <v>-0.0002835900028</v>
      </c>
      <c r="Z319" s="199"/>
      <c r="AA319" s="199"/>
      <c r="AB319" s="199"/>
      <c r="AC319" s="199"/>
      <c r="AD319" s="199"/>
      <c r="AE319" s="199"/>
      <c r="AF319" s="199"/>
      <c r="AG319" s="199"/>
      <c r="AH319" s="199"/>
      <c r="AI319" s="199"/>
      <c r="AJ319" s="199"/>
      <c r="AK319" s="199"/>
      <c r="AL319" s="199"/>
      <c r="AM319" s="199"/>
      <c r="AN319" s="199"/>
      <c r="AO319" s="199"/>
      <c r="AP319" s="199"/>
      <c r="AQ319" s="199"/>
      <c r="AR319" s="199"/>
      <c r="AS319" s="199"/>
      <c r="AT319" s="199"/>
      <c r="AU319" s="199"/>
      <c r="AV319" s="199"/>
      <c r="AW319" s="199"/>
      <c r="AX319" s="199"/>
      <c r="AY319" s="199"/>
      <c r="AZ319" s="199"/>
      <c r="BA319" s="199"/>
      <c r="BB319" s="199"/>
      <c r="BC319" s="199"/>
      <c r="BD319" s="199"/>
      <c r="BE319" s="199"/>
      <c r="BF319" s="199"/>
      <c r="BG319" s="199"/>
      <c r="BH319" s="199"/>
    </row>
    <row r="320">
      <c r="A320" s="199"/>
      <c r="B320" s="223">
        <v>44754.0</v>
      </c>
      <c r="C320" s="224">
        <v>74.45</v>
      </c>
      <c r="D320" s="224">
        <v>73.7</v>
      </c>
      <c r="E320" s="225">
        <f t="shared" si="1"/>
        <v>-0.01007387508</v>
      </c>
      <c r="F320" s="226">
        <v>44754.0</v>
      </c>
      <c r="G320" s="227">
        <v>1405.25</v>
      </c>
      <c r="H320" s="227">
        <v>1391.8</v>
      </c>
      <c r="I320" s="228">
        <f t="shared" si="2"/>
        <v>-0.01020517015</v>
      </c>
      <c r="J320" s="229">
        <v>44754.0</v>
      </c>
      <c r="K320" s="230">
        <v>2475.0</v>
      </c>
      <c r="L320" s="230">
        <v>2449.55</v>
      </c>
      <c r="M320" s="231">
        <f t="shared" si="3"/>
        <v>-0.01648197222</v>
      </c>
      <c r="N320" s="232">
        <v>44754.0</v>
      </c>
      <c r="O320" s="233">
        <v>2218.891</v>
      </c>
      <c r="P320" s="233">
        <v>2234.074</v>
      </c>
      <c r="Q320" s="234">
        <f t="shared" si="4"/>
        <v>-0.001423617024</v>
      </c>
      <c r="R320" s="235">
        <v>44754.0</v>
      </c>
      <c r="S320" s="236">
        <v>90.49</v>
      </c>
      <c r="T320" s="236">
        <v>90.21</v>
      </c>
      <c r="U320" s="237">
        <f t="shared" si="5"/>
        <v>-0.01166803615</v>
      </c>
      <c r="V320" s="238">
        <v>44754.0</v>
      </c>
      <c r="W320" s="239">
        <v>16126.2</v>
      </c>
      <c r="X320" s="239">
        <v>16058.3</v>
      </c>
      <c r="Y320" s="240">
        <f t="shared" si="6"/>
        <v>-0.009724963</v>
      </c>
      <c r="Z320" s="199"/>
      <c r="AA320" s="199"/>
      <c r="AB320" s="199"/>
      <c r="AC320" s="199"/>
      <c r="AD320" s="199"/>
      <c r="AE320" s="199"/>
      <c r="AF320" s="199"/>
      <c r="AG320" s="199"/>
      <c r="AH320" s="199"/>
      <c r="AI320" s="199"/>
      <c r="AJ320" s="199"/>
      <c r="AK320" s="199"/>
      <c r="AL320" s="199"/>
      <c r="AM320" s="199"/>
      <c r="AN320" s="199"/>
      <c r="AO320" s="199"/>
      <c r="AP320" s="199"/>
      <c r="AQ320" s="199"/>
      <c r="AR320" s="199"/>
      <c r="AS320" s="199"/>
      <c r="AT320" s="199"/>
      <c r="AU320" s="199"/>
      <c r="AV320" s="199"/>
      <c r="AW320" s="199"/>
      <c r="AX320" s="199"/>
      <c r="AY320" s="199"/>
      <c r="AZ320" s="199"/>
      <c r="BA320" s="199"/>
      <c r="BB320" s="199"/>
      <c r="BC320" s="199"/>
      <c r="BD320" s="199"/>
      <c r="BE320" s="199"/>
      <c r="BF320" s="199"/>
      <c r="BG320" s="199"/>
      <c r="BH320" s="199"/>
    </row>
    <row r="321">
      <c r="A321" s="199"/>
      <c r="B321" s="223">
        <v>44755.0</v>
      </c>
      <c r="C321" s="224">
        <v>74.4</v>
      </c>
      <c r="D321" s="224">
        <v>83.25</v>
      </c>
      <c r="E321" s="225">
        <f t="shared" si="1"/>
        <v>0.1295793758</v>
      </c>
      <c r="F321" s="226">
        <v>44755.0</v>
      </c>
      <c r="G321" s="227">
        <v>1390.0</v>
      </c>
      <c r="H321" s="227">
        <v>1357.85</v>
      </c>
      <c r="I321" s="228">
        <f t="shared" si="2"/>
        <v>-0.02439287254</v>
      </c>
      <c r="J321" s="229">
        <v>44755.0</v>
      </c>
      <c r="K321" s="230">
        <v>2464.0</v>
      </c>
      <c r="L321" s="230">
        <v>2497.75</v>
      </c>
      <c r="M321" s="231">
        <f t="shared" si="3"/>
        <v>0.01967708355</v>
      </c>
      <c r="N321" s="232">
        <v>44755.0</v>
      </c>
      <c r="O321" s="233">
        <v>2240.397</v>
      </c>
      <c r="P321" s="233">
        <v>2194.478</v>
      </c>
      <c r="Q321" s="234">
        <f t="shared" si="4"/>
        <v>-0.01772367433</v>
      </c>
      <c r="R321" s="235">
        <v>44755.0</v>
      </c>
      <c r="S321" s="236">
        <v>90.595</v>
      </c>
      <c r="T321" s="236">
        <v>90.485</v>
      </c>
      <c r="U321" s="237">
        <f t="shared" si="5"/>
        <v>0.003048442523</v>
      </c>
      <c r="V321" s="238">
        <v>44755.0</v>
      </c>
      <c r="W321" s="239">
        <v>16128.2</v>
      </c>
      <c r="X321" s="239">
        <v>15966.65</v>
      </c>
      <c r="Y321" s="240">
        <f t="shared" si="6"/>
        <v>-0.00570732892</v>
      </c>
      <c r="Z321" s="199"/>
      <c r="AA321" s="199"/>
      <c r="AB321" s="199"/>
      <c r="AC321" s="199"/>
      <c r="AD321" s="199"/>
      <c r="AE321" s="199"/>
      <c r="AF321" s="199"/>
      <c r="AG321" s="199"/>
      <c r="AH321" s="199"/>
      <c r="AI321" s="199"/>
      <c r="AJ321" s="199"/>
      <c r="AK321" s="199"/>
      <c r="AL321" s="199"/>
      <c r="AM321" s="199"/>
      <c r="AN321" s="199"/>
      <c r="AO321" s="199"/>
      <c r="AP321" s="199"/>
      <c r="AQ321" s="199"/>
      <c r="AR321" s="199"/>
      <c r="AS321" s="199"/>
      <c r="AT321" s="199"/>
      <c r="AU321" s="199"/>
      <c r="AV321" s="199"/>
      <c r="AW321" s="199"/>
      <c r="AX321" s="199"/>
      <c r="AY321" s="199"/>
      <c r="AZ321" s="199"/>
      <c r="BA321" s="199"/>
      <c r="BB321" s="199"/>
      <c r="BC321" s="199"/>
      <c r="BD321" s="199"/>
      <c r="BE321" s="199"/>
      <c r="BF321" s="199"/>
      <c r="BG321" s="199"/>
      <c r="BH321" s="199"/>
    </row>
    <row r="322">
      <c r="A322" s="199"/>
      <c r="B322" s="223">
        <v>44756.0</v>
      </c>
      <c r="C322" s="224">
        <v>83.0</v>
      </c>
      <c r="D322" s="224">
        <v>86.8</v>
      </c>
      <c r="E322" s="225">
        <f t="shared" si="1"/>
        <v>0.04264264264</v>
      </c>
      <c r="F322" s="226">
        <v>44756.0</v>
      </c>
      <c r="G322" s="227">
        <v>1362.0</v>
      </c>
      <c r="H322" s="227">
        <v>1351.05</v>
      </c>
      <c r="I322" s="228">
        <f t="shared" si="2"/>
        <v>-0.005007916927</v>
      </c>
      <c r="J322" s="229">
        <v>44756.0</v>
      </c>
      <c r="K322" s="230">
        <v>2502.75</v>
      </c>
      <c r="L322" s="230">
        <v>2497.8</v>
      </c>
      <c r="M322" s="231">
        <f t="shared" si="3"/>
        <v>0.00002001801621</v>
      </c>
      <c r="N322" s="232">
        <v>44756.0</v>
      </c>
      <c r="O322" s="233">
        <v>2204.123</v>
      </c>
      <c r="P322" s="233">
        <v>2212.569</v>
      </c>
      <c r="Q322" s="234">
        <f t="shared" si="4"/>
        <v>0.008243873942</v>
      </c>
      <c r="R322" s="235">
        <v>44756.0</v>
      </c>
      <c r="S322" s="236">
        <v>91.0</v>
      </c>
      <c r="T322" s="236">
        <v>90.8</v>
      </c>
      <c r="U322" s="237">
        <f t="shared" si="5"/>
        <v>0.003481239985</v>
      </c>
      <c r="V322" s="238">
        <v>44756.0</v>
      </c>
      <c r="W322" s="239">
        <v>16018.85</v>
      </c>
      <c r="X322" s="239">
        <v>15938.65</v>
      </c>
      <c r="Y322" s="240">
        <f t="shared" si="6"/>
        <v>-0.001753655275</v>
      </c>
      <c r="Z322" s="199"/>
      <c r="AA322" s="199"/>
      <c r="AB322" s="199"/>
      <c r="AC322" s="199"/>
      <c r="AD322" s="199"/>
      <c r="AE322" s="199"/>
      <c r="AF322" s="199"/>
      <c r="AG322" s="199"/>
      <c r="AH322" s="199"/>
      <c r="AI322" s="199"/>
      <c r="AJ322" s="199"/>
      <c r="AK322" s="199"/>
      <c r="AL322" s="199"/>
      <c r="AM322" s="199"/>
      <c r="AN322" s="199"/>
      <c r="AO322" s="199"/>
      <c r="AP322" s="199"/>
      <c r="AQ322" s="199"/>
      <c r="AR322" s="199"/>
      <c r="AS322" s="199"/>
      <c r="AT322" s="199"/>
      <c r="AU322" s="199"/>
      <c r="AV322" s="199"/>
      <c r="AW322" s="199"/>
      <c r="AX322" s="199"/>
      <c r="AY322" s="199"/>
      <c r="AZ322" s="199"/>
      <c r="BA322" s="199"/>
      <c r="BB322" s="199"/>
      <c r="BC322" s="199"/>
      <c r="BD322" s="199"/>
      <c r="BE322" s="199"/>
      <c r="BF322" s="199"/>
      <c r="BG322" s="199"/>
      <c r="BH322" s="199"/>
    </row>
    <row r="323">
      <c r="A323" s="199"/>
      <c r="B323" s="223">
        <v>44757.0</v>
      </c>
      <c r="C323" s="224">
        <v>86.8</v>
      </c>
      <c r="D323" s="224">
        <v>88.85</v>
      </c>
      <c r="E323" s="225">
        <f t="shared" si="1"/>
        <v>0.02361751152</v>
      </c>
      <c r="F323" s="226">
        <v>44757.0</v>
      </c>
      <c r="G323" s="227">
        <v>1353.0</v>
      </c>
      <c r="H323" s="227">
        <v>1362.05</v>
      </c>
      <c r="I323" s="228">
        <f t="shared" si="2"/>
        <v>0.008141815625</v>
      </c>
      <c r="J323" s="229">
        <v>44757.0</v>
      </c>
      <c r="K323" s="230">
        <v>2530.0</v>
      </c>
      <c r="L323" s="230">
        <v>2568.5</v>
      </c>
      <c r="M323" s="231">
        <f t="shared" si="3"/>
        <v>0.02830490832</v>
      </c>
      <c r="N323" s="232">
        <v>44757.0</v>
      </c>
      <c r="O323" s="233">
        <v>2229.044</v>
      </c>
      <c r="P323" s="233">
        <v>2216.861</v>
      </c>
      <c r="Q323" s="234">
        <f t="shared" si="4"/>
        <v>0.001939826509</v>
      </c>
      <c r="R323" s="235">
        <v>44757.0</v>
      </c>
      <c r="S323" s="236">
        <v>90.5</v>
      </c>
      <c r="T323" s="236">
        <v>88.38</v>
      </c>
      <c r="U323" s="237">
        <f t="shared" si="5"/>
        <v>-0.02665198238</v>
      </c>
      <c r="V323" s="238">
        <v>44757.0</v>
      </c>
      <c r="W323" s="239">
        <v>16010.8</v>
      </c>
      <c r="X323" s="239">
        <v>16049.2</v>
      </c>
      <c r="Y323" s="240">
        <f t="shared" si="6"/>
        <v>0.00693597011</v>
      </c>
      <c r="Z323" s="199"/>
      <c r="AA323" s="199"/>
      <c r="AB323" s="199"/>
      <c r="AC323" s="199"/>
      <c r="AD323" s="199"/>
      <c r="AE323" s="199"/>
      <c r="AF323" s="199"/>
      <c r="AG323" s="199"/>
      <c r="AH323" s="199"/>
      <c r="AI323" s="199"/>
      <c r="AJ323" s="199"/>
      <c r="AK323" s="199"/>
      <c r="AL323" s="199"/>
      <c r="AM323" s="199"/>
      <c r="AN323" s="199"/>
      <c r="AO323" s="199"/>
      <c r="AP323" s="199"/>
      <c r="AQ323" s="199"/>
      <c r="AR323" s="199"/>
      <c r="AS323" s="199"/>
      <c r="AT323" s="199"/>
      <c r="AU323" s="199"/>
      <c r="AV323" s="199"/>
      <c r="AW323" s="199"/>
      <c r="AX323" s="199"/>
      <c r="AY323" s="199"/>
      <c r="AZ323" s="199"/>
      <c r="BA323" s="199"/>
      <c r="BB323" s="199"/>
      <c r="BC323" s="199"/>
      <c r="BD323" s="199"/>
      <c r="BE323" s="199"/>
      <c r="BF323" s="199"/>
      <c r="BG323" s="199"/>
      <c r="BH323" s="199"/>
    </row>
    <row r="324">
      <c r="A324" s="199"/>
      <c r="B324" s="223">
        <v>44760.0</v>
      </c>
      <c r="C324" s="224">
        <v>90.4</v>
      </c>
      <c r="D324" s="224">
        <v>92.7</v>
      </c>
      <c r="E324" s="225">
        <f t="shared" si="1"/>
        <v>0.04333145751</v>
      </c>
      <c r="F324" s="226">
        <v>44760.0</v>
      </c>
      <c r="G324" s="227">
        <v>1348.0</v>
      </c>
      <c r="H324" s="227">
        <v>1347.55</v>
      </c>
      <c r="I324" s="228">
        <f t="shared" si="2"/>
        <v>-0.01064571785</v>
      </c>
      <c r="J324" s="229">
        <v>44760.0</v>
      </c>
      <c r="K324" s="230">
        <v>2581.0</v>
      </c>
      <c r="L324" s="230">
        <v>2553.5</v>
      </c>
      <c r="M324" s="231">
        <f t="shared" si="3"/>
        <v>-0.005839984427</v>
      </c>
      <c r="N324" s="232">
        <v>44760.0</v>
      </c>
      <c r="O324" s="233">
        <v>2234.582</v>
      </c>
      <c r="P324" s="233">
        <v>2235.736</v>
      </c>
      <c r="Q324" s="234">
        <f t="shared" si="4"/>
        <v>0.008514291153</v>
      </c>
      <c r="R324" s="235">
        <v>44760.0</v>
      </c>
      <c r="S324" s="236">
        <v>89.7</v>
      </c>
      <c r="T324" s="236">
        <v>90.43</v>
      </c>
      <c r="U324" s="237">
        <f t="shared" si="5"/>
        <v>0.02319529305</v>
      </c>
      <c r="V324" s="238">
        <v>44760.0</v>
      </c>
      <c r="W324" s="239">
        <v>16151.4</v>
      </c>
      <c r="X324" s="239">
        <v>16278.5</v>
      </c>
      <c r="Y324" s="240">
        <f t="shared" si="6"/>
        <v>0.0142873165</v>
      </c>
      <c r="Z324" s="199"/>
      <c r="AA324" s="199"/>
      <c r="AB324" s="199"/>
      <c r="AC324" s="199"/>
      <c r="AD324" s="199"/>
      <c r="AE324" s="199"/>
      <c r="AF324" s="199"/>
      <c r="AG324" s="199"/>
      <c r="AH324" s="199"/>
      <c r="AI324" s="199"/>
      <c r="AJ324" s="199"/>
      <c r="AK324" s="199"/>
      <c r="AL324" s="199"/>
      <c r="AM324" s="199"/>
      <c r="AN324" s="199"/>
      <c r="AO324" s="199"/>
      <c r="AP324" s="199"/>
      <c r="AQ324" s="199"/>
      <c r="AR324" s="199"/>
      <c r="AS324" s="199"/>
      <c r="AT324" s="199"/>
      <c r="AU324" s="199"/>
      <c r="AV324" s="199"/>
      <c r="AW324" s="199"/>
      <c r="AX324" s="199"/>
      <c r="AY324" s="199"/>
      <c r="AZ324" s="199"/>
      <c r="BA324" s="199"/>
      <c r="BB324" s="199"/>
      <c r="BC324" s="199"/>
      <c r="BD324" s="199"/>
      <c r="BE324" s="199"/>
      <c r="BF324" s="199"/>
      <c r="BG324" s="199"/>
      <c r="BH324" s="199"/>
    </row>
    <row r="325">
      <c r="A325" s="199"/>
      <c r="B325" s="223">
        <v>44761.0</v>
      </c>
      <c r="C325" s="224">
        <v>96.0</v>
      </c>
      <c r="D325" s="224">
        <v>94.55</v>
      </c>
      <c r="E325" s="225">
        <f t="shared" si="1"/>
        <v>0.01995685005</v>
      </c>
      <c r="F325" s="226">
        <v>44761.0</v>
      </c>
      <c r="G325" s="227">
        <v>1337.0</v>
      </c>
      <c r="H325" s="227">
        <v>1348.05</v>
      </c>
      <c r="I325" s="228">
        <f t="shared" si="2"/>
        <v>0.0003710437461</v>
      </c>
      <c r="J325" s="229">
        <v>44761.0</v>
      </c>
      <c r="K325" s="230">
        <v>2549.95</v>
      </c>
      <c r="L325" s="230">
        <v>2567.95</v>
      </c>
      <c r="M325" s="231">
        <f t="shared" si="3"/>
        <v>0.00565889955</v>
      </c>
      <c r="N325" s="232">
        <v>44761.0</v>
      </c>
      <c r="O325" s="233">
        <v>2215.476</v>
      </c>
      <c r="P325" s="233">
        <v>2249.443</v>
      </c>
      <c r="Q325" s="234">
        <f t="shared" si="4"/>
        <v>0.006130866972</v>
      </c>
      <c r="R325" s="235">
        <v>44761.0</v>
      </c>
      <c r="S325" s="236">
        <v>90.1</v>
      </c>
      <c r="T325" s="236">
        <v>91.945</v>
      </c>
      <c r="U325" s="237">
        <f t="shared" si="5"/>
        <v>0.01675328984</v>
      </c>
      <c r="V325" s="238">
        <v>44761.0</v>
      </c>
      <c r="W325" s="239">
        <v>16187.05</v>
      </c>
      <c r="X325" s="239">
        <v>16340.55</v>
      </c>
      <c r="Y325" s="240">
        <f t="shared" si="6"/>
        <v>0.003811776269</v>
      </c>
      <c r="Z325" s="199"/>
      <c r="AA325" s="199"/>
      <c r="AB325" s="199"/>
      <c r="AC325" s="199"/>
      <c r="AD325" s="199"/>
      <c r="AE325" s="199"/>
      <c r="AF325" s="199"/>
      <c r="AG325" s="199"/>
      <c r="AH325" s="199"/>
      <c r="AI325" s="199"/>
      <c r="AJ325" s="199"/>
      <c r="AK325" s="199"/>
      <c r="AL325" s="199"/>
      <c r="AM325" s="199"/>
      <c r="AN325" s="199"/>
      <c r="AO325" s="199"/>
      <c r="AP325" s="199"/>
      <c r="AQ325" s="199"/>
      <c r="AR325" s="199"/>
      <c r="AS325" s="199"/>
      <c r="AT325" s="199"/>
      <c r="AU325" s="199"/>
      <c r="AV325" s="199"/>
      <c r="AW325" s="199"/>
      <c r="AX325" s="199"/>
      <c r="AY325" s="199"/>
      <c r="AZ325" s="199"/>
      <c r="BA325" s="199"/>
      <c r="BB325" s="199"/>
      <c r="BC325" s="199"/>
      <c r="BD325" s="199"/>
      <c r="BE325" s="199"/>
      <c r="BF325" s="199"/>
      <c r="BG325" s="199"/>
      <c r="BH325" s="199"/>
    </row>
    <row r="326">
      <c r="A326" s="199"/>
      <c r="B326" s="223">
        <v>44762.0</v>
      </c>
      <c r="C326" s="224">
        <v>95.0</v>
      </c>
      <c r="D326" s="224">
        <v>93.35</v>
      </c>
      <c r="E326" s="225">
        <f t="shared" si="1"/>
        <v>-0.01269169751</v>
      </c>
      <c r="F326" s="226">
        <v>44762.0</v>
      </c>
      <c r="G326" s="227">
        <v>1359.9</v>
      </c>
      <c r="H326" s="227">
        <v>1365.05</v>
      </c>
      <c r="I326" s="228">
        <f t="shared" si="2"/>
        <v>0.0126108082</v>
      </c>
      <c r="J326" s="229">
        <v>44762.0</v>
      </c>
      <c r="K326" s="230">
        <v>2575.0</v>
      </c>
      <c r="L326" s="230">
        <v>2604.5</v>
      </c>
      <c r="M326" s="231">
        <f t="shared" si="3"/>
        <v>0.01423314317</v>
      </c>
      <c r="N326" s="232">
        <v>44762.0</v>
      </c>
      <c r="O326" s="233">
        <v>2344.419</v>
      </c>
      <c r="P326" s="233">
        <v>2310.268</v>
      </c>
      <c r="Q326" s="234">
        <f t="shared" si="4"/>
        <v>0.02704002724</v>
      </c>
      <c r="R326" s="235">
        <v>44762.0</v>
      </c>
      <c r="S326" s="236">
        <v>93.595</v>
      </c>
      <c r="T326" s="236">
        <v>92.845</v>
      </c>
      <c r="U326" s="237">
        <f t="shared" si="5"/>
        <v>0.009788460493</v>
      </c>
      <c r="V326" s="238">
        <v>44762.0</v>
      </c>
      <c r="W326" s="239">
        <v>16562.8</v>
      </c>
      <c r="X326" s="239">
        <v>16520.85</v>
      </c>
      <c r="Y326" s="240">
        <f t="shared" si="6"/>
        <v>0.01103390033</v>
      </c>
      <c r="Z326" s="199"/>
      <c r="AA326" s="199"/>
      <c r="AB326" s="199"/>
      <c r="AC326" s="199"/>
      <c r="AD326" s="199"/>
      <c r="AE326" s="199"/>
      <c r="AF326" s="199"/>
      <c r="AG326" s="199"/>
      <c r="AH326" s="199"/>
      <c r="AI326" s="199"/>
      <c r="AJ326" s="199"/>
      <c r="AK326" s="199"/>
      <c r="AL326" s="199"/>
      <c r="AM326" s="199"/>
      <c r="AN326" s="199"/>
      <c r="AO326" s="199"/>
      <c r="AP326" s="199"/>
      <c r="AQ326" s="199"/>
      <c r="AR326" s="199"/>
      <c r="AS326" s="199"/>
      <c r="AT326" s="199"/>
      <c r="AU326" s="199"/>
      <c r="AV326" s="199"/>
      <c r="AW326" s="199"/>
      <c r="AX326" s="199"/>
      <c r="AY326" s="199"/>
      <c r="AZ326" s="199"/>
      <c r="BA326" s="199"/>
      <c r="BB326" s="199"/>
      <c r="BC326" s="199"/>
      <c r="BD326" s="199"/>
      <c r="BE326" s="199"/>
      <c r="BF326" s="199"/>
      <c r="BG326" s="199"/>
      <c r="BH326" s="199"/>
    </row>
    <row r="327">
      <c r="A327" s="199"/>
      <c r="B327" s="223">
        <v>44763.0</v>
      </c>
      <c r="C327" s="224">
        <v>93.0</v>
      </c>
      <c r="D327" s="224">
        <v>90.35</v>
      </c>
      <c r="E327" s="225">
        <f t="shared" si="1"/>
        <v>-0.03213711837</v>
      </c>
      <c r="F327" s="226">
        <v>44763.0</v>
      </c>
      <c r="G327" s="227">
        <v>1360.55</v>
      </c>
      <c r="H327" s="227">
        <v>1360.75</v>
      </c>
      <c r="I327" s="228">
        <f t="shared" si="2"/>
        <v>-0.003150067763</v>
      </c>
      <c r="J327" s="229">
        <v>44763.0</v>
      </c>
      <c r="K327" s="230">
        <v>2617.0</v>
      </c>
      <c r="L327" s="230">
        <v>2607.45</v>
      </c>
      <c r="M327" s="231">
        <f t="shared" si="3"/>
        <v>0.00113265502</v>
      </c>
      <c r="N327" s="232">
        <v>44763.0</v>
      </c>
      <c r="O327" s="233">
        <v>2301.961</v>
      </c>
      <c r="P327" s="233">
        <v>2294.854</v>
      </c>
      <c r="Q327" s="234">
        <f t="shared" si="4"/>
        <v>-0.006671953211</v>
      </c>
      <c r="R327" s="235">
        <v>44763.0</v>
      </c>
      <c r="S327" s="236">
        <v>93.0</v>
      </c>
      <c r="T327" s="236">
        <v>93.43</v>
      </c>
      <c r="U327" s="237">
        <f t="shared" si="5"/>
        <v>0.006300823954</v>
      </c>
      <c r="V327" s="238">
        <v>44763.0</v>
      </c>
      <c r="W327" s="239">
        <v>16523.55</v>
      </c>
      <c r="X327" s="239">
        <v>16605.25</v>
      </c>
      <c r="Y327" s="240">
        <f t="shared" si="6"/>
        <v>0.005108695981</v>
      </c>
      <c r="Z327" s="199"/>
      <c r="AA327" s="199"/>
      <c r="AB327" s="199"/>
      <c r="AC327" s="199"/>
      <c r="AD327" s="199"/>
      <c r="AE327" s="199"/>
      <c r="AF327" s="199"/>
      <c r="AG327" s="199"/>
      <c r="AH327" s="199"/>
      <c r="AI327" s="199"/>
      <c r="AJ327" s="199"/>
      <c r="AK327" s="199"/>
      <c r="AL327" s="199"/>
      <c r="AM327" s="199"/>
      <c r="AN327" s="199"/>
      <c r="AO327" s="199"/>
      <c r="AP327" s="199"/>
      <c r="AQ327" s="199"/>
      <c r="AR327" s="199"/>
      <c r="AS327" s="199"/>
      <c r="AT327" s="199"/>
      <c r="AU327" s="199"/>
      <c r="AV327" s="199"/>
      <c r="AW327" s="199"/>
      <c r="AX327" s="199"/>
      <c r="AY327" s="199"/>
      <c r="AZ327" s="199"/>
      <c r="BA327" s="199"/>
      <c r="BB327" s="199"/>
      <c r="BC327" s="199"/>
      <c r="BD327" s="199"/>
      <c r="BE327" s="199"/>
      <c r="BF327" s="199"/>
      <c r="BG327" s="199"/>
      <c r="BH327" s="199"/>
    </row>
    <row r="328">
      <c r="A328" s="199"/>
      <c r="B328" s="223">
        <v>44764.0</v>
      </c>
      <c r="C328" s="224">
        <v>90.0</v>
      </c>
      <c r="D328" s="224">
        <v>90.05</v>
      </c>
      <c r="E328" s="225">
        <f t="shared" si="1"/>
        <v>-0.003320420587</v>
      </c>
      <c r="F328" s="226">
        <v>44764.0</v>
      </c>
      <c r="G328" s="227">
        <v>1366.0</v>
      </c>
      <c r="H328" s="227">
        <v>1392.5</v>
      </c>
      <c r="I328" s="228">
        <f t="shared" si="2"/>
        <v>0.02333272093</v>
      </c>
      <c r="J328" s="229">
        <v>44764.0</v>
      </c>
      <c r="K328" s="230">
        <v>2617.0</v>
      </c>
      <c r="L328" s="230">
        <v>2640.6</v>
      </c>
      <c r="M328" s="231">
        <f t="shared" si="3"/>
        <v>0.01271357073</v>
      </c>
      <c r="N328" s="232">
        <v>44764.0</v>
      </c>
      <c r="O328" s="233">
        <v>2307.499</v>
      </c>
      <c r="P328" s="233">
        <v>2310.361</v>
      </c>
      <c r="Q328" s="234">
        <f t="shared" si="4"/>
        <v>0.006757292621</v>
      </c>
      <c r="R328" s="235">
        <v>44764.0</v>
      </c>
      <c r="S328" s="236">
        <v>94.25</v>
      </c>
      <c r="T328" s="236">
        <v>93.605</v>
      </c>
      <c r="U328" s="237">
        <f t="shared" si="5"/>
        <v>0.001873060045</v>
      </c>
      <c r="V328" s="238">
        <v>44764.0</v>
      </c>
      <c r="W328" s="239">
        <v>16661.25</v>
      </c>
      <c r="X328" s="239">
        <v>16719.45</v>
      </c>
      <c r="Y328" s="240">
        <f t="shared" si="6"/>
        <v>0.006877343009</v>
      </c>
      <c r="Z328" s="199"/>
      <c r="AA328" s="199"/>
      <c r="AB328" s="199"/>
      <c r="AC328" s="199"/>
      <c r="AD328" s="199"/>
      <c r="AE328" s="199"/>
      <c r="AF328" s="199"/>
      <c r="AG328" s="199"/>
      <c r="AH328" s="199"/>
      <c r="AI328" s="199"/>
      <c r="AJ328" s="199"/>
      <c r="AK328" s="199"/>
      <c r="AL328" s="199"/>
      <c r="AM328" s="199"/>
      <c r="AN328" s="199"/>
      <c r="AO328" s="199"/>
      <c r="AP328" s="199"/>
      <c r="AQ328" s="199"/>
      <c r="AR328" s="199"/>
      <c r="AS328" s="199"/>
      <c r="AT328" s="199"/>
      <c r="AU328" s="199"/>
      <c r="AV328" s="199"/>
      <c r="AW328" s="199"/>
      <c r="AX328" s="199"/>
      <c r="AY328" s="199"/>
      <c r="AZ328" s="199"/>
      <c r="BA328" s="199"/>
      <c r="BB328" s="199"/>
      <c r="BC328" s="199"/>
      <c r="BD328" s="199"/>
      <c r="BE328" s="199"/>
      <c r="BF328" s="199"/>
      <c r="BG328" s="199"/>
      <c r="BH328" s="199"/>
    </row>
    <row r="329">
      <c r="A329" s="199"/>
      <c r="B329" s="223">
        <v>44767.0</v>
      </c>
      <c r="C329" s="224">
        <v>89.1</v>
      </c>
      <c r="D329" s="224">
        <v>93.45</v>
      </c>
      <c r="E329" s="225">
        <f t="shared" si="1"/>
        <v>0.03775680178</v>
      </c>
      <c r="F329" s="226">
        <v>44767.0</v>
      </c>
      <c r="G329" s="227">
        <v>1395.0</v>
      </c>
      <c r="H329" s="227">
        <v>1396.6</v>
      </c>
      <c r="I329" s="228">
        <f t="shared" si="2"/>
        <v>0.002944344704</v>
      </c>
      <c r="J329" s="229">
        <v>44767.0</v>
      </c>
      <c r="K329" s="230">
        <v>2645.5</v>
      </c>
      <c r="L329" s="230">
        <v>2623.6</v>
      </c>
      <c r="M329" s="231">
        <f t="shared" si="3"/>
        <v>-0.006437930773</v>
      </c>
      <c r="N329" s="232">
        <v>44767.0</v>
      </c>
      <c r="O329" s="233">
        <v>2277.456</v>
      </c>
      <c r="P329" s="233">
        <v>2234.028</v>
      </c>
      <c r="Q329" s="234">
        <f t="shared" si="4"/>
        <v>-0.03303942544</v>
      </c>
      <c r="R329" s="235">
        <v>44767.0</v>
      </c>
      <c r="S329" s="236">
        <v>93.5</v>
      </c>
      <c r="T329" s="236">
        <v>96.07</v>
      </c>
      <c r="U329" s="237">
        <f t="shared" si="5"/>
        <v>0.02633406335</v>
      </c>
      <c r="V329" s="238">
        <v>44767.0</v>
      </c>
      <c r="W329" s="239">
        <v>16662.55</v>
      </c>
      <c r="X329" s="239">
        <v>16631.0</v>
      </c>
      <c r="Y329" s="240">
        <f t="shared" si="6"/>
        <v>-0.005290245792</v>
      </c>
      <c r="Z329" s="199"/>
      <c r="AA329" s="199"/>
      <c r="AB329" s="199"/>
      <c r="AC329" s="199"/>
      <c r="AD329" s="199"/>
      <c r="AE329" s="199"/>
      <c r="AF329" s="199"/>
      <c r="AG329" s="199"/>
      <c r="AH329" s="199"/>
      <c r="AI329" s="199"/>
      <c r="AJ329" s="199"/>
      <c r="AK329" s="199"/>
      <c r="AL329" s="199"/>
      <c r="AM329" s="199"/>
      <c r="AN329" s="199"/>
      <c r="AO329" s="199"/>
      <c r="AP329" s="199"/>
      <c r="AQ329" s="199"/>
      <c r="AR329" s="199"/>
      <c r="AS329" s="199"/>
      <c r="AT329" s="199"/>
      <c r="AU329" s="199"/>
      <c r="AV329" s="199"/>
      <c r="AW329" s="199"/>
      <c r="AX329" s="199"/>
      <c r="AY329" s="199"/>
      <c r="AZ329" s="199"/>
      <c r="BA329" s="199"/>
      <c r="BB329" s="199"/>
      <c r="BC329" s="199"/>
      <c r="BD329" s="199"/>
      <c r="BE329" s="199"/>
      <c r="BF329" s="199"/>
      <c r="BG329" s="199"/>
      <c r="BH329" s="199"/>
    </row>
    <row r="330">
      <c r="A330" s="199"/>
      <c r="B330" s="223">
        <v>44768.0</v>
      </c>
      <c r="C330" s="224">
        <v>93.5</v>
      </c>
      <c r="D330" s="224">
        <v>94.65</v>
      </c>
      <c r="E330" s="225">
        <f t="shared" si="1"/>
        <v>0.01284109149</v>
      </c>
      <c r="F330" s="226">
        <v>44768.0</v>
      </c>
      <c r="G330" s="227">
        <v>1396.0</v>
      </c>
      <c r="H330" s="227">
        <v>1393.75</v>
      </c>
      <c r="I330" s="228">
        <f t="shared" si="2"/>
        <v>-0.002040670199</v>
      </c>
      <c r="J330" s="229">
        <v>44768.0</v>
      </c>
      <c r="K330" s="230">
        <v>2625.0</v>
      </c>
      <c r="L330" s="230">
        <v>2547.1</v>
      </c>
      <c r="M330" s="231">
        <f t="shared" si="3"/>
        <v>-0.02915840829</v>
      </c>
      <c r="N330" s="232">
        <v>44768.0</v>
      </c>
      <c r="O330" s="233">
        <v>2234.675</v>
      </c>
      <c r="P330" s="233">
        <v>2235.044</v>
      </c>
      <c r="Q330" s="234">
        <f t="shared" si="4"/>
        <v>0.000454783915</v>
      </c>
      <c r="R330" s="235">
        <v>44768.0</v>
      </c>
      <c r="S330" s="236">
        <v>97.2</v>
      </c>
      <c r="T330" s="236">
        <v>94.95</v>
      </c>
      <c r="U330" s="237">
        <f t="shared" si="5"/>
        <v>-0.01165816592</v>
      </c>
      <c r="V330" s="238">
        <v>44768.0</v>
      </c>
      <c r="W330" s="239">
        <v>16632.9</v>
      </c>
      <c r="X330" s="239">
        <v>16483.85</v>
      </c>
      <c r="Y330" s="240">
        <f t="shared" si="6"/>
        <v>-0.00884793458</v>
      </c>
      <c r="Z330" s="199"/>
      <c r="AA330" s="199"/>
      <c r="AB330" s="199"/>
      <c r="AC330" s="199"/>
      <c r="AD330" s="199"/>
      <c r="AE330" s="199"/>
      <c r="AF330" s="199"/>
      <c r="AG330" s="199"/>
      <c r="AH330" s="199"/>
      <c r="AI330" s="199"/>
      <c r="AJ330" s="199"/>
      <c r="AK330" s="199"/>
      <c r="AL330" s="199"/>
      <c r="AM330" s="199"/>
      <c r="AN330" s="199"/>
      <c r="AO330" s="199"/>
      <c r="AP330" s="199"/>
      <c r="AQ330" s="199"/>
      <c r="AR330" s="199"/>
      <c r="AS330" s="199"/>
      <c r="AT330" s="199"/>
      <c r="AU330" s="199"/>
      <c r="AV330" s="199"/>
      <c r="AW330" s="199"/>
      <c r="AX330" s="199"/>
      <c r="AY330" s="199"/>
      <c r="AZ330" s="199"/>
      <c r="BA330" s="199"/>
      <c r="BB330" s="199"/>
      <c r="BC330" s="199"/>
      <c r="BD330" s="199"/>
      <c r="BE330" s="199"/>
      <c r="BF330" s="199"/>
      <c r="BG330" s="199"/>
      <c r="BH330" s="199"/>
    </row>
    <row r="331">
      <c r="A331" s="199"/>
      <c r="B331" s="223">
        <v>44769.0</v>
      </c>
      <c r="C331" s="224">
        <v>93.5</v>
      </c>
      <c r="D331" s="224">
        <v>93.2</v>
      </c>
      <c r="E331" s="225">
        <f t="shared" si="1"/>
        <v>-0.01531959852</v>
      </c>
      <c r="F331" s="226">
        <v>44769.0</v>
      </c>
      <c r="G331" s="227">
        <v>1388.9</v>
      </c>
      <c r="H331" s="227">
        <v>1404.4</v>
      </c>
      <c r="I331" s="228">
        <f t="shared" si="2"/>
        <v>0.007641255605</v>
      </c>
      <c r="J331" s="229">
        <v>44769.0</v>
      </c>
      <c r="K331" s="230">
        <v>2535.35</v>
      </c>
      <c r="L331" s="230">
        <v>2581.95</v>
      </c>
      <c r="M331" s="231">
        <f t="shared" si="3"/>
        <v>0.01368222685</v>
      </c>
      <c r="N331" s="232">
        <v>44769.0</v>
      </c>
      <c r="O331" s="233">
        <v>2233.613</v>
      </c>
      <c r="P331" s="233">
        <v>2232.921</v>
      </c>
      <c r="Q331" s="234">
        <f t="shared" si="4"/>
        <v>-0.0009498694433</v>
      </c>
      <c r="R331" s="235">
        <v>44769.0</v>
      </c>
      <c r="S331" s="236">
        <v>95.1</v>
      </c>
      <c r="T331" s="236">
        <v>95.94</v>
      </c>
      <c r="U331" s="237">
        <f t="shared" si="5"/>
        <v>0.01042654028</v>
      </c>
      <c r="V331" s="238">
        <v>44769.0</v>
      </c>
      <c r="W331" s="239">
        <v>16475.35</v>
      </c>
      <c r="X331" s="239">
        <v>16641.8</v>
      </c>
      <c r="Y331" s="240">
        <f t="shared" si="6"/>
        <v>0.009582106122</v>
      </c>
      <c r="Z331" s="199"/>
      <c r="AA331" s="199"/>
      <c r="AB331" s="199"/>
      <c r="AC331" s="199"/>
      <c r="AD331" s="199"/>
      <c r="AE331" s="199"/>
      <c r="AF331" s="199"/>
      <c r="AG331" s="199"/>
      <c r="AH331" s="199"/>
      <c r="AI331" s="199"/>
      <c r="AJ331" s="199"/>
      <c r="AK331" s="199"/>
      <c r="AL331" s="199"/>
      <c r="AM331" s="199"/>
      <c r="AN331" s="199"/>
      <c r="AO331" s="199"/>
      <c r="AP331" s="199"/>
      <c r="AQ331" s="199"/>
      <c r="AR331" s="199"/>
      <c r="AS331" s="199"/>
      <c r="AT331" s="199"/>
      <c r="AU331" s="199"/>
      <c r="AV331" s="199"/>
      <c r="AW331" s="199"/>
      <c r="AX331" s="199"/>
      <c r="AY331" s="199"/>
      <c r="AZ331" s="199"/>
      <c r="BA331" s="199"/>
      <c r="BB331" s="199"/>
      <c r="BC331" s="199"/>
      <c r="BD331" s="199"/>
      <c r="BE331" s="199"/>
      <c r="BF331" s="199"/>
      <c r="BG331" s="199"/>
      <c r="BH331" s="199"/>
    </row>
    <row r="332">
      <c r="A332" s="199"/>
      <c r="B332" s="223">
        <v>44770.0</v>
      </c>
      <c r="C332" s="224">
        <v>94.0</v>
      </c>
      <c r="D332" s="224">
        <v>92.55</v>
      </c>
      <c r="E332" s="225">
        <f t="shared" si="1"/>
        <v>-0.006974248927</v>
      </c>
      <c r="F332" s="226">
        <v>44770.0</v>
      </c>
      <c r="G332" s="227">
        <v>1415.05</v>
      </c>
      <c r="H332" s="227">
        <v>1416.85</v>
      </c>
      <c r="I332" s="228">
        <f t="shared" si="2"/>
        <v>0.008864995728</v>
      </c>
      <c r="J332" s="229">
        <v>44770.0</v>
      </c>
      <c r="K332" s="230">
        <v>2625.0</v>
      </c>
      <c r="L332" s="230">
        <v>2620.1</v>
      </c>
      <c r="M332" s="231">
        <f t="shared" si="3"/>
        <v>0.01477565406</v>
      </c>
      <c r="N332" s="232">
        <v>44770.0</v>
      </c>
      <c r="O332" s="233">
        <v>2248.427</v>
      </c>
      <c r="P332" s="233">
        <v>2267.903</v>
      </c>
      <c r="Q332" s="234">
        <f t="shared" si="4"/>
        <v>0.01566647454</v>
      </c>
      <c r="R332" s="235">
        <v>44770.0</v>
      </c>
      <c r="S332" s="236">
        <v>98.1</v>
      </c>
      <c r="T332" s="236">
        <v>100.35</v>
      </c>
      <c r="U332" s="237">
        <f t="shared" si="5"/>
        <v>0.04596622889</v>
      </c>
      <c r="V332" s="238">
        <v>44770.0</v>
      </c>
      <c r="W332" s="239">
        <v>16774.85</v>
      </c>
      <c r="X332" s="239">
        <v>16929.6</v>
      </c>
      <c r="Y332" s="240">
        <f t="shared" si="6"/>
        <v>0.01729380235</v>
      </c>
      <c r="Z332" s="199"/>
      <c r="AA332" s="199"/>
      <c r="AB332" s="199"/>
      <c r="AC332" s="199"/>
      <c r="AD332" s="199"/>
      <c r="AE332" s="199"/>
      <c r="AF332" s="199"/>
      <c r="AG332" s="199"/>
      <c r="AH332" s="199"/>
      <c r="AI332" s="199"/>
      <c r="AJ332" s="199"/>
      <c r="AK332" s="199"/>
      <c r="AL332" s="199"/>
      <c r="AM332" s="199"/>
      <c r="AN332" s="199"/>
      <c r="AO332" s="199"/>
      <c r="AP332" s="199"/>
      <c r="AQ332" s="199"/>
      <c r="AR332" s="199"/>
      <c r="AS332" s="199"/>
      <c r="AT332" s="199"/>
      <c r="AU332" s="199"/>
      <c r="AV332" s="199"/>
      <c r="AW332" s="199"/>
      <c r="AX332" s="199"/>
      <c r="AY332" s="199"/>
      <c r="AZ332" s="199"/>
      <c r="BA332" s="199"/>
      <c r="BB332" s="199"/>
      <c r="BC332" s="199"/>
      <c r="BD332" s="199"/>
      <c r="BE332" s="199"/>
      <c r="BF332" s="199"/>
      <c r="BG332" s="199"/>
      <c r="BH332" s="199"/>
    </row>
    <row r="333">
      <c r="A333" s="199"/>
      <c r="B333" s="223">
        <v>44771.0</v>
      </c>
      <c r="C333" s="224">
        <v>93.5</v>
      </c>
      <c r="D333" s="224">
        <v>91.3</v>
      </c>
      <c r="E333" s="225">
        <f t="shared" si="1"/>
        <v>-0.01350621286</v>
      </c>
      <c r="F333" s="226">
        <v>44771.0</v>
      </c>
      <c r="G333" s="227">
        <v>1438.0</v>
      </c>
      <c r="H333" s="227">
        <v>1434.2</v>
      </c>
      <c r="I333" s="228">
        <f t="shared" si="2"/>
        <v>0.01224547412</v>
      </c>
      <c r="J333" s="229">
        <v>44771.0</v>
      </c>
      <c r="K333" s="230">
        <v>2640.0</v>
      </c>
      <c r="L333" s="230">
        <v>2637.4</v>
      </c>
      <c r="M333" s="231">
        <f t="shared" si="3"/>
        <v>0.00660280142</v>
      </c>
      <c r="N333" s="232">
        <v>44771.0</v>
      </c>
      <c r="O333" s="233">
        <v>2284.147</v>
      </c>
      <c r="P333" s="233">
        <v>2316.221</v>
      </c>
      <c r="Q333" s="234">
        <f t="shared" si="4"/>
        <v>0.021305144</v>
      </c>
      <c r="R333" s="235">
        <v>44771.0</v>
      </c>
      <c r="S333" s="236">
        <v>103.0</v>
      </c>
      <c r="T333" s="236">
        <v>107.6</v>
      </c>
      <c r="U333" s="237">
        <f t="shared" si="5"/>
        <v>0.07224713503</v>
      </c>
      <c r="V333" s="238">
        <v>44771.0</v>
      </c>
      <c r="W333" s="239">
        <v>17079.5</v>
      </c>
      <c r="X333" s="239">
        <v>17158.25</v>
      </c>
      <c r="Y333" s="240">
        <f t="shared" si="6"/>
        <v>0.01350593044</v>
      </c>
      <c r="Z333" s="199"/>
      <c r="AA333" s="199"/>
      <c r="AB333" s="199"/>
      <c r="AC333" s="199"/>
      <c r="AD333" s="199"/>
      <c r="AE333" s="199"/>
      <c r="AF333" s="199"/>
      <c r="AG333" s="199"/>
      <c r="AH333" s="199"/>
      <c r="AI333" s="199"/>
      <c r="AJ333" s="199"/>
      <c r="AK333" s="199"/>
      <c r="AL333" s="199"/>
      <c r="AM333" s="199"/>
      <c r="AN333" s="199"/>
      <c r="AO333" s="199"/>
      <c r="AP333" s="199"/>
      <c r="AQ333" s="199"/>
      <c r="AR333" s="199"/>
      <c r="AS333" s="199"/>
      <c r="AT333" s="199"/>
      <c r="AU333" s="199"/>
      <c r="AV333" s="199"/>
      <c r="AW333" s="199"/>
      <c r="AX333" s="199"/>
      <c r="AY333" s="199"/>
      <c r="AZ333" s="199"/>
      <c r="BA333" s="199"/>
      <c r="BB333" s="199"/>
      <c r="BC333" s="199"/>
      <c r="BD333" s="199"/>
      <c r="BE333" s="199"/>
      <c r="BF333" s="199"/>
      <c r="BG333" s="199"/>
      <c r="BH333" s="199"/>
    </row>
    <row r="334">
      <c r="A334" s="199"/>
      <c r="B334" s="223">
        <v>44774.0</v>
      </c>
      <c r="C334" s="224">
        <v>92.1</v>
      </c>
      <c r="D334" s="224">
        <v>92.55</v>
      </c>
      <c r="E334" s="225">
        <f t="shared" si="1"/>
        <v>0.01369112815</v>
      </c>
      <c r="F334" s="226">
        <v>44774.0</v>
      </c>
      <c r="G334" s="227">
        <v>1439.0</v>
      </c>
      <c r="H334" s="227">
        <v>1446.15</v>
      </c>
      <c r="I334" s="228">
        <f t="shared" si="2"/>
        <v>0.008332171245</v>
      </c>
      <c r="J334" s="229">
        <v>44774.0</v>
      </c>
      <c r="K334" s="230">
        <v>2637.5</v>
      </c>
      <c r="L334" s="230">
        <v>2593.0</v>
      </c>
      <c r="M334" s="231">
        <f t="shared" si="3"/>
        <v>-0.01683476151</v>
      </c>
      <c r="N334" s="232">
        <v>44774.0</v>
      </c>
      <c r="O334" s="233">
        <v>2325.175</v>
      </c>
      <c r="P334" s="233">
        <v>2376.586</v>
      </c>
      <c r="Q334" s="234">
        <f t="shared" si="4"/>
        <v>0.02606184816</v>
      </c>
      <c r="R334" s="235">
        <v>44774.0</v>
      </c>
      <c r="S334" s="236">
        <v>110.5</v>
      </c>
      <c r="T334" s="236">
        <v>108.25</v>
      </c>
      <c r="U334" s="237">
        <f t="shared" si="5"/>
        <v>0.006040892193</v>
      </c>
      <c r="V334" s="238">
        <v>44774.0</v>
      </c>
      <c r="W334" s="239">
        <v>17243.2</v>
      </c>
      <c r="X334" s="239">
        <v>17340.05</v>
      </c>
      <c r="Y334" s="240">
        <f t="shared" si="6"/>
        <v>0.01059548614</v>
      </c>
      <c r="Z334" s="199"/>
      <c r="AA334" s="199"/>
      <c r="AB334" s="199"/>
      <c r="AC334" s="199"/>
      <c r="AD334" s="199"/>
      <c r="AE334" s="199"/>
      <c r="AF334" s="199"/>
      <c r="AG334" s="199"/>
      <c r="AH334" s="199"/>
      <c r="AI334" s="199"/>
      <c r="AJ334" s="199"/>
      <c r="AK334" s="199"/>
      <c r="AL334" s="199"/>
      <c r="AM334" s="199"/>
      <c r="AN334" s="199"/>
      <c r="AO334" s="199"/>
      <c r="AP334" s="199"/>
      <c r="AQ334" s="199"/>
      <c r="AR334" s="199"/>
      <c r="AS334" s="199"/>
      <c r="AT334" s="199"/>
      <c r="AU334" s="199"/>
      <c r="AV334" s="199"/>
      <c r="AW334" s="199"/>
      <c r="AX334" s="199"/>
      <c r="AY334" s="199"/>
      <c r="AZ334" s="199"/>
      <c r="BA334" s="199"/>
      <c r="BB334" s="199"/>
      <c r="BC334" s="199"/>
      <c r="BD334" s="199"/>
      <c r="BE334" s="199"/>
      <c r="BF334" s="199"/>
      <c r="BG334" s="199"/>
      <c r="BH334" s="199"/>
    </row>
    <row r="335">
      <c r="A335" s="199"/>
      <c r="B335" s="223">
        <v>44775.0</v>
      </c>
      <c r="C335" s="224">
        <v>92.0</v>
      </c>
      <c r="D335" s="224">
        <v>94.65</v>
      </c>
      <c r="E335" s="225">
        <f t="shared" si="1"/>
        <v>0.0226904376</v>
      </c>
      <c r="F335" s="226">
        <v>44775.0</v>
      </c>
      <c r="G335" s="227">
        <v>1442.0</v>
      </c>
      <c r="H335" s="227">
        <v>1430.25</v>
      </c>
      <c r="I335" s="228">
        <f t="shared" si="2"/>
        <v>-0.01099471009</v>
      </c>
      <c r="J335" s="229">
        <v>44775.0</v>
      </c>
      <c r="K335" s="230">
        <v>2600.0</v>
      </c>
      <c r="L335" s="230">
        <v>2635.25</v>
      </c>
      <c r="M335" s="231">
        <f t="shared" si="3"/>
        <v>0.01629386811</v>
      </c>
      <c r="N335" s="232">
        <v>44775.0</v>
      </c>
      <c r="O335" s="233">
        <v>2374.417</v>
      </c>
      <c r="P335" s="233">
        <v>2385.631</v>
      </c>
      <c r="Q335" s="234">
        <f t="shared" si="4"/>
        <v>0.003805879526</v>
      </c>
      <c r="R335" s="235">
        <v>44775.0</v>
      </c>
      <c r="S335" s="236">
        <v>108.0</v>
      </c>
      <c r="T335" s="236">
        <v>107.0</v>
      </c>
      <c r="U335" s="237">
        <f t="shared" si="5"/>
        <v>-0.01154734411</v>
      </c>
      <c r="V335" s="238">
        <v>44775.0</v>
      </c>
      <c r="W335" s="239">
        <v>17310.15</v>
      </c>
      <c r="X335" s="239">
        <v>17345.45</v>
      </c>
      <c r="Y335" s="240">
        <f t="shared" si="6"/>
        <v>0.0003114177871</v>
      </c>
      <c r="Z335" s="199"/>
      <c r="AA335" s="199"/>
      <c r="AB335" s="199"/>
      <c r="AC335" s="199"/>
      <c r="AD335" s="199"/>
      <c r="AE335" s="199"/>
      <c r="AF335" s="199"/>
      <c r="AG335" s="199"/>
      <c r="AH335" s="199"/>
      <c r="AI335" s="199"/>
      <c r="AJ335" s="199"/>
      <c r="AK335" s="199"/>
      <c r="AL335" s="199"/>
      <c r="AM335" s="199"/>
      <c r="AN335" s="199"/>
      <c r="AO335" s="199"/>
      <c r="AP335" s="199"/>
      <c r="AQ335" s="199"/>
      <c r="AR335" s="199"/>
      <c r="AS335" s="199"/>
      <c r="AT335" s="199"/>
      <c r="AU335" s="199"/>
      <c r="AV335" s="199"/>
      <c r="AW335" s="199"/>
      <c r="AX335" s="199"/>
      <c r="AY335" s="199"/>
      <c r="AZ335" s="199"/>
      <c r="BA335" s="199"/>
      <c r="BB335" s="199"/>
      <c r="BC335" s="199"/>
      <c r="BD335" s="199"/>
      <c r="BE335" s="199"/>
      <c r="BF335" s="199"/>
      <c r="BG335" s="199"/>
      <c r="BH335" s="199"/>
    </row>
    <row r="336">
      <c r="A336" s="199"/>
      <c r="B336" s="223">
        <v>44776.0</v>
      </c>
      <c r="C336" s="224">
        <v>94.6</v>
      </c>
      <c r="D336" s="224">
        <v>91.0</v>
      </c>
      <c r="E336" s="225">
        <f t="shared" si="1"/>
        <v>-0.03856312731</v>
      </c>
      <c r="F336" s="226">
        <v>44776.0</v>
      </c>
      <c r="G336" s="227">
        <v>1424.95</v>
      </c>
      <c r="H336" s="227">
        <v>1433.6</v>
      </c>
      <c r="I336" s="228">
        <f t="shared" si="2"/>
        <v>0.002342247859</v>
      </c>
      <c r="J336" s="229">
        <v>44776.0</v>
      </c>
      <c r="K336" s="230">
        <v>2615.25</v>
      </c>
      <c r="L336" s="230">
        <v>2626.35</v>
      </c>
      <c r="M336" s="231">
        <f t="shared" si="3"/>
        <v>-0.003377288682</v>
      </c>
      <c r="N336" s="232">
        <v>44776.0</v>
      </c>
      <c r="O336" s="233">
        <v>2399.799</v>
      </c>
      <c r="P336" s="233">
        <v>2405.66</v>
      </c>
      <c r="Q336" s="234">
        <f t="shared" si="4"/>
        <v>0.008395682316</v>
      </c>
      <c r="R336" s="235">
        <v>44776.0</v>
      </c>
      <c r="S336" s="236">
        <v>107.0</v>
      </c>
      <c r="T336" s="236">
        <v>107.05</v>
      </c>
      <c r="U336" s="237">
        <f t="shared" si="5"/>
        <v>0.0004672897196</v>
      </c>
      <c r="V336" s="238">
        <v>44776.0</v>
      </c>
      <c r="W336" s="239">
        <v>17349.25</v>
      </c>
      <c r="X336" s="239">
        <v>17388.15</v>
      </c>
      <c r="Y336" s="240">
        <f t="shared" si="6"/>
        <v>0.002461740687</v>
      </c>
      <c r="Z336" s="199"/>
      <c r="AA336" s="199"/>
      <c r="AB336" s="199"/>
      <c r="AC336" s="199"/>
      <c r="AD336" s="199"/>
      <c r="AE336" s="199"/>
      <c r="AF336" s="199"/>
      <c r="AG336" s="199"/>
      <c r="AH336" s="199"/>
      <c r="AI336" s="199"/>
      <c r="AJ336" s="199"/>
      <c r="AK336" s="199"/>
      <c r="AL336" s="199"/>
      <c r="AM336" s="199"/>
      <c r="AN336" s="199"/>
      <c r="AO336" s="199"/>
      <c r="AP336" s="199"/>
      <c r="AQ336" s="199"/>
      <c r="AR336" s="199"/>
      <c r="AS336" s="199"/>
      <c r="AT336" s="199"/>
      <c r="AU336" s="199"/>
      <c r="AV336" s="199"/>
      <c r="AW336" s="199"/>
      <c r="AX336" s="199"/>
      <c r="AY336" s="199"/>
      <c r="AZ336" s="199"/>
      <c r="BA336" s="199"/>
      <c r="BB336" s="199"/>
      <c r="BC336" s="199"/>
      <c r="BD336" s="199"/>
      <c r="BE336" s="199"/>
      <c r="BF336" s="199"/>
      <c r="BG336" s="199"/>
      <c r="BH336" s="199"/>
    </row>
    <row r="337">
      <c r="A337" s="199"/>
      <c r="B337" s="223">
        <v>44777.0</v>
      </c>
      <c r="C337" s="224">
        <v>91.75</v>
      </c>
      <c r="D337" s="224">
        <v>91.65</v>
      </c>
      <c r="E337" s="225">
        <f t="shared" si="1"/>
        <v>0.007142857143</v>
      </c>
      <c r="F337" s="226">
        <v>44777.0</v>
      </c>
      <c r="G337" s="227">
        <v>1440.0</v>
      </c>
      <c r="H337" s="227">
        <v>1431.9</v>
      </c>
      <c r="I337" s="228">
        <f t="shared" si="2"/>
        <v>-0.001185825893</v>
      </c>
      <c r="J337" s="229">
        <v>44777.0</v>
      </c>
      <c r="K337" s="230">
        <v>2634.0</v>
      </c>
      <c r="L337" s="230">
        <v>2627.95</v>
      </c>
      <c r="M337" s="231">
        <f t="shared" si="3"/>
        <v>0.0006092105013</v>
      </c>
      <c r="N337" s="232">
        <v>44777.0</v>
      </c>
      <c r="O337" s="233">
        <v>2409.029</v>
      </c>
      <c r="P337" s="233">
        <v>2373.863</v>
      </c>
      <c r="Q337" s="234">
        <f t="shared" si="4"/>
        <v>-0.01321757854</v>
      </c>
      <c r="R337" s="235">
        <v>44777.0</v>
      </c>
      <c r="S337" s="236">
        <v>107.5</v>
      </c>
      <c r="T337" s="236">
        <v>107.7</v>
      </c>
      <c r="U337" s="237">
        <f t="shared" si="5"/>
        <v>0.006071929005</v>
      </c>
      <c r="V337" s="238">
        <v>44777.0</v>
      </c>
      <c r="W337" s="239">
        <v>17463.1</v>
      </c>
      <c r="X337" s="239">
        <v>17382.0</v>
      </c>
      <c r="Y337" s="240">
        <f t="shared" si="6"/>
        <v>-0.0003536891504</v>
      </c>
      <c r="Z337" s="199"/>
      <c r="AA337" s="199"/>
      <c r="AB337" s="199"/>
      <c r="AC337" s="199"/>
      <c r="AD337" s="199"/>
      <c r="AE337" s="199"/>
      <c r="AF337" s="199"/>
      <c r="AG337" s="199"/>
      <c r="AH337" s="199"/>
      <c r="AI337" s="199"/>
      <c r="AJ337" s="199"/>
      <c r="AK337" s="199"/>
      <c r="AL337" s="199"/>
      <c r="AM337" s="199"/>
      <c r="AN337" s="199"/>
      <c r="AO337" s="199"/>
      <c r="AP337" s="199"/>
      <c r="AQ337" s="199"/>
      <c r="AR337" s="199"/>
      <c r="AS337" s="199"/>
      <c r="AT337" s="199"/>
      <c r="AU337" s="199"/>
      <c r="AV337" s="199"/>
      <c r="AW337" s="199"/>
      <c r="AX337" s="199"/>
      <c r="AY337" s="199"/>
      <c r="AZ337" s="199"/>
      <c r="BA337" s="199"/>
      <c r="BB337" s="199"/>
      <c r="BC337" s="199"/>
      <c r="BD337" s="199"/>
      <c r="BE337" s="199"/>
      <c r="BF337" s="199"/>
      <c r="BG337" s="199"/>
      <c r="BH337" s="199"/>
    </row>
    <row r="338">
      <c r="A338" s="199"/>
      <c r="B338" s="223">
        <v>44778.0</v>
      </c>
      <c r="C338" s="224">
        <v>92.0</v>
      </c>
      <c r="D338" s="224">
        <v>91.75</v>
      </c>
      <c r="E338" s="225">
        <f t="shared" si="1"/>
        <v>0.001091107474</v>
      </c>
      <c r="F338" s="226">
        <v>44778.0</v>
      </c>
      <c r="G338" s="227">
        <v>1433.0</v>
      </c>
      <c r="H338" s="227">
        <v>1427.05</v>
      </c>
      <c r="I338" s="228">
        <f t="shared" si="2"/>
        <v>-0.003387108038</v>
      </c>
      <c r="J338" s="229">
        <v>44778.0</v>
      </c>
      <c r="K338" s="230">
        <v>2638.0</v>
      </c>
      <c r="L338" s="230">
        <v>2645.4</v>
      </c>
      <c r="M338" s="231">
        <f t="shared" si="3"/>
        <v>0.006640156776</v>
      </c>
      <c r="N338" s="232">
        <v>44778.0</v>
      </c>
      <c r="O338" s="233">
        <v>2377.647</v>
      </c>
      <c r="P338" s="233">
        <v>2338.881</v>
      </c>
      <c r="Q338" s="234">
        <f t="shared" si="4"/>
        <v>-0.01473631798</v>
      </c>
      <c r="R338" s="235">
        <v>44778.0</v>
      </c>
      <c r="S338" s="236">
        <v>107.65</v>
      </c>
      <c r="T338" s="236">
        <v>107.35</v>
      </c>
      <c r="U338" s="237">
        <f t="shared" si="5"/>
        <v>-0.003249767874</v>
      </c>
      <c r="V338" s="238">
        <v>44778.0</v>
      </c>
      <c r="W338" s="239">
        <v>17423.65</v>
      </c>
      <c r="X338" s="239">
        <v>17397.5</v>
      </c>
      <c r="Y338" s="240">
        <f t="shared" si="6"/>
        <v>0.000891727074</v>
      </c>
      <c r="Z338" s="199"/>
      <c r="AA338" s="199"/>
      <c r="AB338" s="199"/>
      <c r="AC338" s="199"/>
      <c r="AD338" s="199"/>
      <c r="AE338" s="199"/>
      <c r="AF338" s="199"/>
      <c r="AG338" s="199"/>
      <c r="AH338" s="199"/>
      <c r="AI338" s="199"/>
      <c r="AJ338" s="199"/>
      <c r="AK338" s="199"/>
      <c r="AL338" s="199"/>
      <c r="AM338" s="199"/>
      <c r="AN338" s="199"/>
      <c r="AO338" s="199"/>
      <c r="AP338" s="199"/>
      <c r="AQ338" s="199"/>
      <c r="AR338" s="199"/>
      <c r="AS338" s="199"/>
      <c r="AT338" s="199"/>
      <c r="AU338" s="199"/>
      <c r="AV338" s="199"/>
      <c r="AW338" s="199"/>
      <c r="AX338" s="199"/>
      <c r="AY338" s="199"/>
      <c r="AZ338" s="199"/>
      <c r="BA338" s="199"/>
      <c r="BB338" s="199"/>
      <c r="BC338" s="199"/>
      <c r="BD338" s="199"/>
      <c r="BE338" s="199"/>
      <c r="BF338" s="199"/>
      <c r="BG338" s="199"/>
      <c r="BH338" s="199"/>
    </row>
    <row r="339">
      <c r="A339" s="199"/>
      <c r="B339" s="223">
        <v>44781.0</v>
      </c>
      <c r="C339" s="224">
        <v>91.4</v>
      </c>
      <c r="D339" s="224">
        <v>90.95</v>
      </c>
      <c r="E339" s="225">
        <f t="shared" si="1"/>
        <v>-0.008719346049</v>
      </c>
      <c r="F339" s="226">
        <v>44781.0</v>
      </c>
      <c r="G339" s="227">
        <v>1428.0</v>
      </c>
      <c r="H339" s="227">
        <v>1462.05</v>
      </c>
      <c r="I339" s="228">
        <f t="shared" si="2"/>
        <v>0.02452612032</v>
      </c>
      <c r="J339" s="229">
        <v>44781.0</v>
      </c>
      <c r="K339" s="230">
        <v>2645.4</v>
      </c>
      <c r="L339" s="230">
        <v>2650.35</v>
      </c>
      <c r="M339" s="231">
        <f t="shared" si="3"/>
        <v>0.001871172601</v>
      </c>
      <c r="N339" s="232">
        <v>44781.0</v>
      </c>
      <c r="O339" s="233">
        <v>2336.112</v>
      </c>
      <c r="P339" s="233">
        <v>2369.479</v>
      </c>
      <c r="Q339" s="234">
        <f t="shared" si="4"/>
        <v>0.01308232441</v>
      </c>
      <c r="R339" s="235">
        <v>44781.0</v>
      </c>
      <c r="S339" s="236">
        <v>107.85</v>
      </c>
      <c r="T339" s="236">
        <v>107.2</v>
      </c>
      <c r="U339" s="237">
        <f t="shared" si="5"/>
        <v>-0.001397298556</v>
      </c>
      <c r="V339" s="238">
        <v>44781.0</v>
      </c>
      <c r="W339" s="239">
        <v>17401.5</v>
      </c>
      <c r="X339" s="239">
        <v>17525.1</v>
      </c>
      <c r="Y339" s="240">
        <f t="shared" si="6"/>
        <v>0.007334387125</v>
      </c>
      <c r="Z339" s="199"/>
      <c r="AA339" s="199"/>
      <c r="AB339" s="199"/>
      <c r="AC339" s="199"/>
      <c r="AD339" s="199"/>
      <c r="AE339" s="199"/>
      <c r="AF339" s="199"/>
      <c r="AG339" s="199"/>
      <c r="AH339" s="199"/>
      <c r="AI339" s="199"/>
      <c r="AJ339" s="199"/>
      <c r="AK339" s="199"/>
      <c r="AL339" s="199"/>
      <c r="AM339" s="199"/>
      <c r="AN339" s="199"/>
      <c r="AO339" s="199"/>
      <c r="AP339" s="199"/>
      <c r="AQ339" s="199"/>
      <c r="AR339" s="199"/>
      <c r="AS339" s="199"/>
      <c r="AT339" s="199"/>
      <c r="AU339" s="199"/>
      <c r="AV339" s="199"/>
      <c r="AW339" s="199"/>
      <c r="AX339" s="199"/>
      <c r="AY339" s="199"/>
      <c r="AZ339" s="199"/>
      <c r="BA339" s="199"/>
      <c r="BB339" s="199"/>
      <c r="BC339" s="199"/>
      <c r="BD339" s="199"/>
      <c r="BE339" s="199"/>
      <c r="BF339" s="199"/>
      <c r="BG339" s="199"/>
      <c r="BH339" s="199"/>
    </row>
    <row r="340">
      <c r="A340" s="199"/>
      <c r="B340" s="223">
        <v>44783.0</v>
      </c>
      <c r="C340" s="224">
        <v>90.05</v>
      </c>
      <c r="D340" s="224">
        <v>89.85</v>
      </c>
      <c r="E340" s="225">
        <f t="shared" si="1"/>
        <v>-0.01209455745</v>
      </c>
      <c r="F340" s="226">
        <v>44783.0</v>
      </c>
      <c r="G340" s="227">
        <v>1461.35</v>
      </c>
      <c r="H340" s="227">
        <v>1466.3</v>
      </c>
      <c r="I340" s="228">
        <f t="shared" si="2"/>
        <v>0.00290687733</v>
      </c>
      <c r="J340" s="229">
        <v>44783.0</v>
      </c>
      <c r="K340" s="230">
        <v>2650.35</v>
      </c>
      <c r="L340" s="230">
        <v>2642.8</v>
      </c>
      <c r="M340" s="231">
        <f t="shared" si="3"/>
        <v>-0.002848680363</v>
      </c>
      <c r="N340" s="232">
        <v>44783.0</v>
      </c>
      <c r="O340" s="233">
        <v>2378.478</v>
      </c>
      <c r="P340" s="233">
        <v>2383.647</v>
      </c>
      <c r="Q340" s="234">
        <f t="shared" si="4"/>
        <v>0.005979373525</v>
      </c>
      <c r="R340" s="235">
        <v>44783.0</v>
      </c>
      <c r="S340" s="236">
        <v>107.9</v>
      </c>
      <c r="T340" s="236">
        <v>109.2</v>
      </c>
      <c r="U340" s="237">
        <f t="shared" si="5"/>
        <v>0.01865671642</v>
      </c>
      <c r="V340" s="238">
        <v>44783.0</v>
      </c>
      <c r="W340" s="239">
        <v>17566.1</v>
      </c>
      <c r="X340" s="239">
        <v>17534.75</v>
      </c>
      <c r="Y340" s="240">
        <f t="shared" si="6"/>
        <v>0.0005506387981</v>
      </c>
      <c r="Z340" s="199"/>
      <c r="AA340" s="199"/>
      <c r="AB340" s="199"/>
      <c r="AC340" s="199"/>
      <c r="AD340" s="199"/>
      <c r="AE340" s="199"/>
      <c r="AF340" s="199"/>
      <c r="AG340" s="199"/>
      <c r="AH340" s="199"/>
      <c r="AI340" s="199"/>
      <c r="AJ340" s="199"/>
      <c r="AK340" s="199"/>
      <c r="AL340" s="199"/>
      <c r="AM340" s="199"/>
      <c r="AN340" s="199"/>
      <c r="AO340" s="199"/>
      <c r="AP340" s="199"/>
      <c r="AQ340" s="199"/>
      <c r="AR340" s="199"/>
      <c r="AS340" s="199"/>
      <c r="AT340" s="199"/>
      <c r="AU340" s="199"/>
      <c r="AV340" s="199"/>
      <c r="AW340" s="199"/>
      <c r="AX340" s="199"/>
      <c r="AY340" s="199"/>
      <c r="AZ340" s="199"/>
      <c r="BA340" s="199"/>
      <c r="BB340" s="199"/>
      <c r="BC340" s="199"/>
      <c r="BD340" s="199"/>
      <c r="BE340" s="199"/>
      <c r="BF340" s="199"/>
      <c r="BG340" s="199"/>
      <c r="BH340" s="199"/>
    </row>
    <row r="341">
      <c r="A341" s="199"/>
      <c r="B341" s="223">
        <v>44784.0</v>
      </c>
      <c r="C341" s="224">
        <v>90.0</v>
      </c>
      <c r="D341" s="224">
        <v>92.4</v>
      </c>
      <c r="E341" s="225">
        <f t="shared" si="1"/>
        <v>0.02838063439</v>
      </c>
      <c r="F341" s="226">
        <v>44784.0</v>
      </c>
      <c r="G341" s="227">
        <v>1486.5</v>
      </c>
      <c r="H341" s="227">
        <v>1485.7</v>
      </c>
      <c r="I341" s="228">
        <f t="shared" si="2"/>
        <v>0.01323058037</v>
      </c>
      <c r="J341" s="229">
        <v>44784.0</v>
      </c>
      <c r="K341" s="230">
        <v>2656.05</v>
      </c>
      <c r="L341" s="230">
        <v>2613.7</v>
      </c>
      <c r="M341" s="231">
        <f t="shared" si="3"/>
        <v>-0.01101104889</v>
      </c>
      <c r="N341" s="232">
        <v>44784.0</v>
      </c>
      <c r="O341" s="233">
        <v>2402.66</v>
      </c>
      <c r="P341" s="233">
        <v>2391.584</v>
      </c>
      <c r="Q341" s="234">
        <f t="shared" si="4"/>
        <v>0.003329771564</v>
      </c>
      <c r="R341" s="235">
        <v>44784.0</v>
      </c>
      <c r="S341" s="236">
        <v>110.3</v>
      </c>
      <c r="T341" s="236">
        <v>109.1</v>
      </c>
      <c r="U341" s="237">
        <f t="shared" si="5"/>
        <v>-0.0009157509158</v>
      </c>
      <c r="V341" s="238">
        <v>44784.0</v>
      </c>
      <c r="W341" s="239">
        <v>17711.65</v>
      </c>
      <c r="X341" s="239">
        <v>17659.0</v>
      </c>
      <c r="Y341" s="240">
        <f t="shared" si="6"/>
        <v>0.007085929369</v>
      </c>
      <c r="Z341" s="199"/>
      <c r="AA341" s="199"/>
      <c r="AB341" s="199"/>
      <c r="AC341" s="199"/>
      <c r="AD341" s="199"/>
      <c r="AE341" s="199"/>
      <c r="AF341" s="199"/>
      <c r="AG341" s="199"/>
      <c r="AH341" s="199"/>
      <c r="AI341" s="199"/>
      <c r="AJ341" s="199"/>
      <c r="AK341" s="199"/>
      <c r="AL341" s="199"/>
      <c r="AM341" s="199"/>
      <c r="AN341" s="199"/>
      <c r="AO341" s="199"/>
      <c r="AP341" s="199"/>
      <c r="AQ341" s="199"/>
      <c r="AR341" s="199"/>
      <c r="AS341" s="199"/>
      <c r="AT341" s="199"/>
      <c r="AU341" s="199"/>
      <c r="AV341" s="199"/>
      <c r="AW341" s="199"/>
      <c r="AX341" s="199"/>
      <c r="AY341" s="199"/>
      <c r="AZ341" s="199"/>
      <c r="BA341" s="199"/>
      <c r="BB341" s="199"/>
      <c r="BC341" s="199"/>
      <c r="BD341" s="199"/>
      <c r="BE341" s="199"/>
      <c r="BF341" s="199"/>
      <c r="BG341" s="199"/>
      <c r="BH341" s="199"/>
    </row>
    <row r="342">
      <c r="A342" s="199"/>
      <c r="B342" s="223">
        <v>44785.0</v>
      </c>
      <c r="C342" s="224">
        <v>93.0</v>
      </c>
      <c r="D342" s="224">
        <v>95.45</v>
      </c>
      <c r="E342" s="225">
        <f t="shared" si="1"/>
        <v>0.03300865801</v>
      </c>
      <c r="F342" s="226">
        <v>44785.0</v>
      </c>
      <c r="G342" s="227">
        <v>1485.0</v>
      </c>
      <c r="H342" s="227">
        <v>1485.15</v>
      </c>
      <c r="I342" s="228">
        <f t="shared" si="2"/>
        <v>-0.0003701958673</v>
      </c>
      <c r="J342" s="229">
        <v>44785.0</v>
      </c>
      <c r="K342" s="230">
        <v>2624.9</v>
      </c>
      <c r="L342" s="230">
        <v>2594.95</v>
      </c>
      <c r="M342" s="231">
        <f t="shared" si="3"/>
        <v>-0.007173738379</v>
      </c>
      <c r="N342" s="232">
        <v>44785.0</v>
      </c>
      <c r="O342" s="233">
        <v>2390.846</v>
      </c>
      <c r="P342" s="233">
        <v>2430.258</v>
      </c>
      <c r="Q342" s="234">
        <f t="shared" si="4"/>
        <v>0.01617087253</v>
      </c>
      <c r="R342" s="235">
        <v>44785.0</v>
      </c>
      <c r="S342" s="236">
        <v>109.35</v>
      </c>
      <c r="T342" s="236">
        <v>112.65</v>
      </c>
      <c r="U342" s="237">
        <f t="shared" si="5"/>
        <v>0.03253895509</v>
      </c>
      <c r="V342" s="238">
        <v>44785.0</v>
      </c>
      <c r="W342" s="239">
        <v>17659.65</v>
      </c>
      <c r="X342" s="239">
        <v>17698.15</v>
      </c>
      <c r="Y342" s="240">
        <f t="shared" si="6"/>
        <v>0.00221699983</v>
      </c>
      <c r="Z342" s="199"/>
      <c r="AA342" s="199"/>
      <c r="AB342" s="199"/>
      <c r="AC342" s="199"/>
      <c r="AD342" s="199"/>
      <c r="AE342" s="199"/>
      <c r="AF342" s="199"/>
      <c r="AG342" s="199"/>
      <c r="AH342" s="199"/>
      <c r="AI342" s="199"/>
      <c r="AJ342" s="199"/>
      <c r="AK342" s="199"/>
      <c r="AL342" s="199"/>
      <c r="AM342" s="199"/>
      <c r="AN342" s="199"/>
      <c r="AO342" s="199"/>
      <c r="AP342" s="199"/>
      <c r="AQ342" s="199"/>
      <c r="AR342" s="199"/>
      <c r="AS342" s="199"/>
      <c r="AT342" s="199"/>
      <c r="AU342" s="199"/>
      <c r="AV342" s="199"/>
      <c r="AW342" s="199"/>
      <c r="AX342" s="199"/>
      <c r="AY342" s="199"/>
      <c r="AZ342" s="199"/>
      <c r="BA342" s="199"/>
      <c r="BB342" s="199"/>
      <c r="BC342" s="199"/>
      <c r="BD342" s="199"/>
      <c r="BE342" s="199"/>
      <c r="BF342" s="199"/>
      <c r="BG342" s="199"/>
      <c r="BH342" s="199"/>
    </row>
    <row r="343">
      <c r="A343" s="199"/>
      <c r="B343" s="223">
        <v>44789.0</v>
      </c>
      <c r="C343" s="224">
        <v>95.1</v>
      </c>
      <c r="D343" s="224">
        <v>99.25</v>
      </c>
      <c r="E343" s="225">
        <f t="shared" si="1"/>
        <v>0.03981141959</v>
      </c>
      <c r="F343" s="226">
        <v>44789.0</v>
      </c>
      <c r="G343" s="227">
        <v>1494.8</v>
      </c>
      <c r="H343" s="227">
        <v>1502.15</v>
      </c>
      <c r="I343" s="228">
        <f t="shared" si="2"/>
        <v>0.01144665522</v>
      </c>
      <c r="J343" s="229">
        <v>44789.0</v>
      </c>
      <c r="K343" s="230">
        <v>2607.95</v>
      </c>
      <c r="L343" s="230">
        <v>2644.5</v>
      </c>
      <c r="M343" s="231">
        <f t="shared" si="3"/>
        <v>0.01909478025</v>
      </c>
      <c r="N343" s="232">
        <v>44789.0</v>
      </c>
      <c r="O343" s="233">
        <v>2442.442</v>
      </c>
      <c r="P343" s="233">
        <v>2447.149</v>
      </c>
      <c r="Q343" s="234">
        <f t="shared" si="4"/>
        <v>0.006950290874</v>
      </c>
      <c r="R343" s="235">
        <v>44789.0</v>
      </c>
      <c r="S343" s="236">
        <v>113.7</v>
      </c>
      <c r="T343" s="236">
        <v>113.0</v>
      </c>
      <c r="U343" s="237">
        <f t="shared" si="5"/>
        <v>0.003106968486</v>
      </c>
      <c r="V343" s="238">
        <v>44789.0</v>
      </c>
      <c r="W343" s="239">
        <v>17797.2</v>
      </c>
      <c r="X343" s="239">
        <v>17825.25</v>
      </c>
      <c r="Y343" s="240">
        <f t="shared" si="6"/>
        <v>0.007181541574</v>
      </c>
      <c r="Z343" s="199"/>
      <c r="AA343" s="199"/>
      <c r="AB343" s="199"/>
      <c r="AC343" s="199"/>
      <c r="AD343" s="199"/>
      <c r="AE343" s="199"/>
      <c r="AF343" s="199"/>
      <c r="AG343" s="199"/>
      <c r="AH343" s="199"/>
      <c r="AI343" s="199"/>
      <c r="AJ343" s="199"/>
      <c r="AK343" s="199"/>
      <c r="AL343" s="199"/>
      <c r="AM343" s="199"/>
      <c r="AN343" s="199"/>
      <c r="AO343" s="199"/>
      <c r="AP343" s="199"/>
      <c r="AQ343" s="199"/>
      <c r="AR343" s="199"/>
      <c r="AS343" s="199"/>
      <c r="AT343" s="199"/>
      <c r="AU343" s="199"/>
      <c r="AV343" s="199"/>
      <c r="AW343" s="199"/>
      <c r="AX343" s="199"/>
      <c r="AY343" s="199"/>
      <c r="AZ343" s="199"/>
      <c r="BA343" s="199"/>
      <c r="BB343" s="199"/>
      <c r="BC343" s="199"/>
      <c r="BD343" s="199"/>
      <c r="BE343" s="199"/>
      <c r="BF343" s="199"/>
      <c r="BG343" s="199"/>
      <c r="BH343" s="199"/>
    </row>
    <row r="344">
      <c r="A344" s="199"/>
      <c r="B344" s="223">
        <v>44790.0</v>
      </c>
      <c r="C344" s="224">
        <v>100.9</v>
      </c>
      <c r="D344" s="224">
        <v>101.8</v>
      </c>
      <c r="E344" s="225">
        <f t="shared" si="1"/>
        <v>0.02569269521</v>
      </c>
      <c r="F344" s="226">
        <v>44790.0</v>
      </c>
      <c r="G344" s="227">
        <v>1500.0</v>
      </c>
      <c r="H344" s="227">
        <v>1509.9</v>
      </c>
      <c r="I344" s="228">
        <f t="shared" si="2"/>
        <v>0.005159271711</v>
      </c>
      <c r="J344" s="229">
        <v>44790.0</v>
      </c>
      <c r="K344" s="230">
        <v>2651.0</v>
      </c>
      <c r="L344" s="230">
        <v>2684.65</v>
      </c>
      <c r="M344" s="231">
        <f t="shared" si="3"/>
        <v>0.01518245415</v>
      </c>
      <c r="N344" s="232">
        <v>44790.0</v>
      </c>
      <c r="O344" s="233">
        <v>2459.794</v>
      </c>
      <c r="P344" s="233">
        <v>2459.933</v>
      </c>
      <c r="Q344" s="234">
        <f t="shared" si="4"/>
        <v>0.005224038258</v>
      </c>
      <c r="R344" s="235">
        <v>44790.0</v>
      </c>
      <c r="S344" s="236">
        <v>113.5</v>
      </c>
      <c r="T344" s="236">
        <v>112.5</v>
      </c>
      <c r="U344" s="237">
        <f t="shared" si="5"/>
        <v>-0.004424778761</v>
      </c>
      <c r="V344" s="238">
        <v>44790.0</v>
      </c>
      <c r="W344" s="239">
        <v>17868.15</v>
      </c>
      <c r="X344" s="239">
        <v>17944.25</v>
      </c>
      <c r="Y344" s="240">
        <f t="shared" si="6"/>
        <v>0.006675923199</v>
      </c>
      <c r="Z344" s="199"/>
      <c r="AA344" s="199"/>
      <c r="AB344" s="199"/>
      <c r="AC344" s="199"/>
      <c r="AD344" s="199"/>
      <c r="AE344" s="199"/>
      <c r="AF344" s="199"/>
      <c r="AG344" s="199"/>
      <c r="AH344" s="199"/>
      <c r="AI344" s="199"/>
      <c r="AJ344" s="199"/>
      <c r="AK344" s="199"/>
      <c r="AL344" s="199"/>
      <c r="AM344" s="199"/>
      <c r="AN344" s="199"/>
      <c r="AO344" s="199"/>
      <c r="AP344" s="199"/>
      <c r="AQ344" s="199"/>
      <c r="AR344" s="199"/>
      <c r="AS344" s="199"/>
      <c r="AT344" s="199"/>
      <c r="AU344" s="199"/>
      <c r="AV344" s="199"/>
      <c r="AW344" s="199"/>
      <c r="AX344" s="199"/>
      <c r="AY344" s="199"/>
      <c r="AZ344" s="199"/>
      <c r="BA344" s="199"/>
      <c r="BB344" s="199"/>
      <c r="BC344" s="199"/>
      <c r="BD344" s="199"/>
      <c r="BE344" s="199"/>
      <c r="BF344" s="199"/>
      <c r="BG344" s="199"/>
      <c r="BH344" s="199"/>
    </row>
    <row r="345">
      <c r="A345" s="199"/>
      <c r="B345" s="223">
        <v>44791.0</v>
      </c>
      <c r="C345" s="224">
        <v>102.0</v>
      </c>
      <c r="D345" s="224">
        <v>99.15</v>
      </c>
      <c r="E345" s="225">
        <f t="shared" si="1"/>
        <v>-0.02603143418</v>
      </c>
      <c r="F345" s="226">
        <v>44791.0</v>
      </c>
      <c r="G345" s="227">
        <v>1500.0</v>
      </c>
      <c r="H345" s="227">
        <v>1511.7</v>
      </c>
      <c r="I345" s="228">
        <f t="shared" si="2"/>
        <v>0.001192131929</v>
      </c>
      <c r="J345" s="229">
        <v>44791.0</v>
      </c>
      <c r="K345" s="230">
        <v>2685.0</v>
      </c>
      <c r="L345" s="230">
        <v>2682.05</v>
      </c>
      <c r="M345" s="231">
        <f t="shared" si="3"/>
        <v>-0.0009684688879</v>
      </c>
      <c r="N345" s="232">
        <v>44791.0</v>
      </c>
      <c r="O345" s="233">
        <v>2455.179</v>
      </c>
      <c r="P345" s="233">
        <v>2456.379</v>
      </c>
      <c r="Q345" s="234">
        <f t="shared" si="4"/>
        <v>-0.001444754796</v>
      </c>
      <c r="R345" s="235">
        <v>44791.0</v>
      </c>
      <c r="S345" s="236">
        <v>112.5</v>
      </c>
      <c r="T345" s="236">
        <v>112.55</v>
      </c>
      <c r="U345" s="237">
        <f t="shared" si="5"/>
        <v>0.0004444444444</v>
      </c>
      <c r="V345" s="238">
        <v>44791.0</v>
      </c>
      <c r="W345" s="239">
        <v>17898.65</v>
      </c>
      <c r="X345" s="239">
        <v>17956.5</v>
      </c>
      <c r="Y345" s="240">
        <f t="shared" si="6"/>
        <v>0.0006826699361</v>
      </c>
      <c r="Z345" s="199"/>
      <c r="AA345" s="199"/>
      <c r="AB345" s="199"/>
      <c r="AC345" s="199"/>
      <c r="AD345" s="199"/>
      <c r="AE345" s="199"/>
      <c r="AF345" s="199"/>
      <c r="AG345" s="199"/>
      <c r="AH345" s="199"/>
      <c r="AI345" s="199"/>
      <c r="AJ345" s="199"/>
      <c r="AK345" s="199"/>
      <c r="AL345" s="199"/>
      <c r="AM345" s="199"/>
      <c r="AN345" s="199"/>
      <c r="AO345" s="199"/>
      <c r="AP345" s="199"/>
      <c r="AQ345" s="199"/>
      <c r="AR345" s="199"/>
      <c r="AS345" s="199"/>
      <c r="AT345" s="199"/>
      <c r="AU345" s="199"/>
      <c r="AV345" s="199"/>
      <c r="AW345" s="199"/>
      <c r="AX345" s="199"/>
      <c r="AY345" s="199"/>
      <c r="AZ345" s="199"/>
      <c r="BA345" s="199"/>
      <c r="BB345" s="199"/>
      <c r="BC345" s="199"/>
      <c r="BD345" s="199"/>
      <c r="BE345" s="199"/>
      <c r="BF345" s="199"/>
      <c r="BG345" s="199"/>
      <c r="BH345" s="199"/>
    </row>
    <row r="346">
      <c r="A346" s="199"/>
      <c r="B346" s="223">
        <v>44792.0</v>
      </c>
      <c r="C346" s="224">
        <v>99.15</v>
      </c>
      <c r="D346" s="224">
        <v>97.5</v>
      </c>
      <c r="E346" s="225">
        <f t="shared" si="1"/>
        <v>-0.01664145234</v>
      </c>
      <c r="F346" s="226">
        <v>44792.0</v>
      </c>
      <c r="G346" s="227">
        <v>1510.0</v>
      </c>
      <c r="H346" s="227">
        <v>1493.05</v>
      </c>
      <c r="I346" s="228">
        <f t="shared" si="2"/>
        <v>-0.01233710392</v>
      </c>
      <c r="J346" s="229">
        <v>44792.0</v>
      </c>
      <c r="K346" s="230">
        <v>2689.0</v>
      </c>
      <c r="L346" s="230">
        <v>2634.55</v>
      </c>
      <c r="M346" s="231">
        <f t="shared" si="3"/>
        <v>-0.01771033351</v>
      </c>
      <c r="N346" s="232">
        <v>44792.0</v>
      </c>
      <c r="O346" s="233">
        <v>2445.949</v>
      </c>
      <c r="P346" s="233">
        <v>2412.583</v>
      </c>
      <c r="Q346" s="234">
        <f t="shared" si="4"/>
        <v>-0.01782949618</v>
      </c>
      <c r="R346" s="235">
        <v>44792.0</v>
      </c>
      <c r="S346" s="236">
        <v>112.55</v>
      </c>
      <c r="T346" s="236">
        <v>110.05</v>
      </c>
      <c r="U346" s="237">
        <f t="shared" si="5"/>
        <v>-0.02221235007</v>
      </c>
      <c r="V346" s="238">
        <v>44792.0</v>
      </c>
      <c r="W346" s="239">
        <v>17966.55</v>
      </c>
      <c r="X346" s="239">
        <v>17758.45</v>
      </c>
      <c r="Y346" s="240">
        <f t="shared" si="6"/>
        <v>-0.01102943224</v>
      </c>
      <c r="Z346" s="199"/>
      <c r="AA346" s="199"/>
      <c r="AB346" s="199"/>
      <c r="AC346" s="199"/>
      <c r="AD346" s="199"/>
      <c r="AE346" s="199"/>
      <c r="AF346" s="199"/>
      <c r="AG346" s="199"/>
      <c r="AH346" s="199"/>
      <c r="AI346" s="199"/>
      <c r="AJ346" s="199"/>
      <c r="AK346" s="199"/>
      <c r="AL346" s="199"/>
      <c r="AM346" s="199"/>
      <c r="AN346" s="199"/>
      <c r="AO346" s="199"/>
      <c r="AP346" s="199"/>
      <c r="AQ346" s="199"/>
      <c r="AR346" s="199"/>
      <c r="AS346" s="199"/>
      <c r="AT346" s="199"/>
      <c r="AU346" s="199"/>
      <c r="AV346" s="199"/>
      <c r="AW346" s="199"/>
      <c r="AX346" s="199"/>
      <c r="AY346" s="199"/>
      <c r="AZ346" s="199"/>
      <c r="BA346" s="199"/>
      <c r="BB346" s="199"/>
      <c r="BC346" s="199"/>
      <c r="BD346" s="199"/>
      <c r="BE346" s="199"/>
      <c r="BF346" s="199"/>
      <c r="BG346" s="199"/>
      <c r="BH346" s="199"/>
    </row>
    <row r="347">
      <c r="A347" s="199"/>
      <c r="B347" s="223">
        <v>44795.0</v>
      </c>
      <c r="C347" s="224">
        <v>97.5</v>
      </c>
      <c r="D347" s="224">
        <v>100.5</v>
      </c>
      <c r="E347" s="225">
        <f t="shared" si="1"/>
        <v>0.03076923077</v>
      </c>
      <c r="F347" s="226">
        <v>44795.0</v>
      </c>
      <c r="G347" s="227">
        <v>1484.8</v>
      </c>
      <c r="H347" s="227">
        <v>1470.35</v>
      </c>
      <c r="I347" s="228">
        <f t="shared" si="2"/>
        <v>-0.0152037775</v>
      </c>
      <c r="J347" s="229">
        <v>44795.0</v>
      </c>
      <c r="K347" s="230">
        <v>2648.0</v>
      </c>
      <c r="L347" s="230">
        <v>2626.7</v>
      </c>
      <c r="M347" s="231">
        <f t="shared" si="3"/>
        <v>-0.002979635991</v>
      </c>
      <c r="N347" s="232">
        <v>44795.0</v>
      </c>
      <c r="O347" s="233">
        <v>2415.49</v>
      </c>
      <c r="P347" s="233">
        <v>2405.891</v>
      </c>
      <c r="Q347" s="234">
        <f t="shared" si="4"/>
        <v>-0.00277379058</v>
      </c>
      <c r="R347" s="235">
        <v>44795.0</v>
      </c>
      <c r="S347" s="236">
        <v>109.5</v>
      </c>
      <c r="T347" s="236">
        <v>105.05</v>
      </c>
      <c r="U347" s="237">
        <f t="shared" si="5"/>
        <v>-0.04543389368</v>
      </c>
      <c r="V347" s="238">
        <v>44795.0</v>
      </c>
      <c r="W347" s="239">
        <v>17682.9</v>
      </c>
      <c r="X347" s="239">
        <v>17490.7</v>
      </c>
      <c r="Y347" s="240">
        <f t="shared" si="6"/>
        <v>-0.01507732938</v>
      </c>
      <c r="Z347" s="199"/>
      <c r="AA347" s="199"/>
      <c r="AB347" s="199"/>
      <c r="AC347" s="199"/>
      <c r="AD347" s="199"/>
      <c r="AE347" s="199"/>
      <c r="AF347" s="199"/>
      <c r="AG347" s="199"/>
      <c r="AH347" s="199"/>
      <c r="AI347" s="199"/>
      <c r="AJ347" s="199"/>
      <c r="AK347" s="199"/>
      <c r="AL347" s="199"/>
      <c r="AM347" s="199"/>
      <c r="AN347" s="199"/>
      <c r="AO347" s="199"/>
      <c r="AP347" s="199"/>
      <c r="AQ347" s="199"/>
      <c r="AR347" s="199"/>
      <c r="AS347" s="199"/>
      <c r="AT347" s="199"/>
      <c r="AU347" s="199"/>
      <c r="AV347" s="199"/>
      <c r="AW347" s="199"/>
      <c r="AX347" s="199"/>
      <c r="AY347" s="199"/>
      <c r="AZ347" s="199"/>
      <c r="BA347" s="199"/>
      <c r="BB347" s="199"/>
      <c r="BC347" s="199"/>
      <c r="BD347" s="199"/>
      <c r="BE347" s="199"/>
      <c r="BF347" s="199"/>
      <c r="BG347" s="199"/>
      <c r="BH347" s="199"/>
    </row>
    <row r="348">
      <c r="A348" s="199"/>
      <c r="B348" s="223">
        <v>44796.0</v>
      </c>
      <c r="C348" s="224">
        <v>104.4</v>
      </c>
      <c r="D348" s="224">
        <v>102.65</v>
      </c>
      <c r="E348" s="225">
        <f t="shared" si="1"/>
        <v>0.02139303483</v>
      </c>
      <c r="F348" s="226">
        <v>44796.0</v>
      </c>
      <c r="G348" s="227">
        <v>1453.3</v>
      </c>
      <c r="H348" s="227">
        <v>1465.8</v>
      </c>
      <c r="I348" s="228">
        <f t="shared" si="2"/>
        <v>-0.003094501309</v>
      </c>
      <c r="J348" s="229">
        <v>44796.0</v>
      </c>
      <c r="K348" s="230">
        <v>2602.05</v>
      </c>
      <c r="L348" s="230">
        <v>2592.75</v>
      </c>
      <c r="M348" s="231">
        <f t="shared" si="3"/>
        <v>-0.01292496288</v>
      </c>
      <c r="N348" s="232">
        <v>44796.0</v>
      </c>
      <c r="O348" s="233">
        <v>2394.261</v>
      </c>
      <c r="P348" s="233">
        <v>2442.996</v>
      </c>
      <c r="Q348" s="234">
        <f t="shared" si="4"/>
        <v>0.01542256071</v>
      </c>
      <c r="R348" s="235">
        <v>44796.0</v>
      </c>
      <c r="S348" s="236">
        <v>104.2</v>
      </c>
      <c r="T348" s="236">
        <v>107.6</v>
      </c>
      <c r="U348" s="237">
        <f t="shared" si="5"/>
        <v>0.02427415516</v>
      </c>
      <c r="V348" s="238">
        <v>44796.0</v>
      </c>
      <c r="W348" s="239">
        <v>17357.35</v>
      </c>
      <c r="X348" s="239">
        <v>17577.5</v>
      </c>
      <c r="Y348" s="240">
        <f t="shared" si="6"/>
        <v>0.004962637287</v>
      </c>
      <c r="Z348" s="199"/>
      <c r="AA348" s="199"/>
      <c r="AB348" s="199"/>
      <c r="AC348" s="199"/>
      <c r="AD348" s="199"/>
      <c r="AE348" s="199"/>
      <c r="AF348" s="199"/>
      <c r="AG348" s="199"/>
      <c r="AH348" s="199"/>
      <c r="AI348" s="199"/>
      <c r="AJ348" s="199"/>
      <c r="AK348" s="199"/>
      <c r="AL348" s="199"/>
      <c r="AM348" s="199"/>
      <c r="AN348" s="199"/>
      <c r="AO348" s="199"/>
      <c r="AP348" s="199"/>
      <c r="AQ348" s="199"/>
      <c r="AR348" s="199"/>
      <c r="AS348" s="199"/>
      <c r="AT348" s="199"/>
      <c r="AU348" s="199"/>
      <c r="AV348" s="199"/>
      <c r="AW348" s="199"/>
      <c r="AX348" s="199"/>
      <c r="AY348" s="199"/>
      <c r="AZ348" s="199"/>
      <c r="BA348" s="199"/>
      <c r="BB348" s="199"/>
      <c r="BC348" s="199"/>
      <c r="BD348" s="199"/>
      <c r="BE348" s="199"/>
      <c r="BF348" s="199"/>
      <c r="BG348" s="199"/>
      <c r="BH348" s="199"/>
    </row>
    <row r="349">
      <c r="A349" s="199"/>
      <c r="B349" s="223">
        <v>44797.0</v>
      </c>
      <c r="C349" s="224">
        <v>102.65</v>
      </c>
      <c r="D349" s="224">
        <v>101.75</v>
      </c>
      <c r="E349" s="225">
        <f t="shared" si="1"/>
        <v>-0.008767657087</v>
      </c>
      <c r="F349" s="226">
        <v>44797.0</v>
      </c>
      <c r="G349" s="227">
        <v>1461.9</v>
      </c>
      <c r="H349" s="227">
        <v>1472.85</v>
      </c>
      <c r="I349" s="228">
        <f t="shared" si="2"/>
        <v>0.004809660254</v>
      </c>
      <c r="J349" s="229">
        <v>44797.0</v>
      </c>
      <c r="K349" s="230">
        <v>2576.0</v>
      </c>
      <c r="L349" s="230">
        <v>2588.25</v>
      </c>
      <c r="M349" s="231">
        <f t="shared" si="3"/>
        <v>-0.001735608909</v>
      </c>
      <c r="N349" s="232">
        <v>44797.0</v>
      </c>
      <c r="O349" s="233">
        <v>2436.812</v>
      </c>
      <c r="P349" s="233">
        <v>2436.488</v>
      </c>
      <c r="Q349" s="234">
        <f t="shared" si="4"/>
        <v>-0.002663942143</v>
      </c>
      <c r="R349" s="235">
        <v>44797.0</v>
      </c>
      <c r="S349" s="236">
        <v>107.55</v>
      </c>
      <c r="T349" s="236">
        <v>106.55</v>
      </c>
      <c r="U349" s="237">
        <f t="shared" si="5"/>
        <v>-0.009758364312</v>
      </c>
      <c r="V349" s="238">
        <v>44797.0</v>
      </c>
      <c r="W349" s="239">
        <v>17525.45</v>
      </c>
      <c r="X349" s="239">
        <v>17604.95</v>
      </c>
      <c r="Y349" s="240">
        <f t="shared" si="6"/>
        <v>0.001561655526</v>
      </c>
      <c r="Z349" s="199"/>
      <c r="AA349" s="199"/>
      <c r="AB349" s="199"/>
      <c r="AC349" s="199"/>
      <c r="AD349" s="199"/>
      <c r="AE349" s="199"/>
      <c r="AF349" s="199"/>
      <c r="AG349" s="199"/>
      <c r="AH349" s="199"/>
      <c r="AI349" s="199"/>
      <c r="AJ349" s="199"/>
      <c r="AK349" s="199"/>
      <c r="AL349" s="199"/>
      <c r="AM349" s="199"/>
      <c r="AN349" s="199"/>
      <c r="AO349" s="199"/>
      <c r="AP349" s="199"/>
      <c r="AQ349" s="199"/>
      <c r="AR349" s="199"/>
      <c r="AS349" s="199"/>
      <c r="AT349" s="199"/>
      <c r="AU349" s="199"/>
      <c r="AV349" s="199"/>
      <c r="AW349" s="199"/>
      <c r="AX349" s="199"/>
      <c r="AY349" s="199"/>
      <c r="AZ349" s="199"/>
      <c r="BA349" s="199"/>
      <c r="BB349" s="199"/>
      <c r="BC349" s="199"/>
      <c r="BD349" s="199"/>
      <c r="BE349" s="199"/>
      <c r="BF349" s="199"/>
      <c r="BG349" s="199"/>
      <c r="BH349" s="199"/>
    </row>
    <row r="350">
      <c r="A350" s="199"/>
      <c r="B350" s="223">
        <v>44798.0</v>
      </c>
      <c r="C350" s="224">
        <v>103.35</v>
      </c>
      <c r="D350" s="224">
        <v>108.65</v>
      </c>
      <c r="E350" s="225">
        <f t="shared" si="1"/>
        <v>0.06781326781</v>
      </c>
      <c r="F350" s="226">
        <v>44798.0</v>
      </c>
      <c r="G350" s="227">
        <v>1479.9</v>
      </c>
      <c r="H350" s="227">
        <v>1464.85</v>
      </c>
      <c r="I350" s="228">
        <f t="shared" si="2"/>
        <v>-0.005431646128</v>
      </c>
      <c r="J350" s="229">
        <v>44798.0</v>
      </c>
      <c r="K350" s="230">
        <v>2601.2</v>
      </c>
      <c r="L350" s="230">
        <v>2574.2</v>
      </c>
      <c r="M350" s="231">
        <f t="shared" si="3"/>
        <v>-0.005428378248</v>
      </c>
      <c r="N350" s="232">
        <v>44798.0</v>
      </c>
      <c r="O350" s="233">
        <v>2444.98</v>
      </c>
      <c r="P350" s="233">
        <v>2429.381</v>
      </c>
      <c r="Q350" s="234">
        <f t="shared" si="4"/>
        <v>-0.002916903346</v>
      </c>
      <c r="R350" s="235">
        <v>44798.0</v>
      </c>
      <c r="S350" s="236">
        <v>107.05</v>
      </c>
      <c r="T350" s="236">
        <v>106.25</v>
      </c>
      <c r="U350" s="237">
        <f t="shared" si="5"/>
        <v>-0.00281557954</v>
      </c>
      <c r="V350" s="238">
        <v>44798.0</v>
      </c>
      <c r="W350" s="239">
        <v>17679.0</v>
      </c>
      <c r="X350" s="239">
        <v>17522.45</v>
      </c>
      <c r="Y350" s="240">
        <f t="shared" si="6"/>
        <v>-0.004686182011</v>
      </c>
      <c r="Z350" s="199"/>
      <c r="AA350" s="199"/>
      <c r="AB350" s="199"/>
      <c r="AC350" s="199"/>
      <c r="AD350" s="199"/>
      <c r="AE350" s="199"/>
      <c r="AF350" s="199"/>
      <c r="AG350" s="199"/>
      <c r="AH350" s="199"/>
      <c r="AI350" s="199"/>
      <c r="AJ350" s="199"/>
      <c r="AK350" s="199"/>
      <c r="AL350" s="199"/>
      <c r="AM350" s="199"/>
      <c r="AN350" s="199"/>
      <c r="AO350" s="199"/>
      <c r="AP350" s="199"/>
      <c r="AQ350" s="199"/>
      <c r="AR350" s="199"/>
      <c r="AS350" s="199"/>
      <c r="AT350" s="199"/>
      <c r="AU350" s="199"/>
      <c r="AV350" s="199"/>
      <c r="AW350" s="199"/>
      <c r="AX350" s="199"/>
      <c r="AY350" s="199"/>
      <c r="AZ350" s="199"/>
      <c r="BA350" s="199"/>
      <c r="BB350" s="199"/>
      <c r="BC350" s="199"/>
      <c r="BD350" s="199"/>
      <c r="BE350" s="199"/>
      <c r="BF350" s="199"/>
      <c r="BG350" s="199"/>
      <c r="BH350" s="199"/>
    </row>
    <row r="351">
      <c r="A351" s="199"/>
      <c r="B351" s="223">
        <v>44799.0</v>
      </c>
      <c r="C351" s="224">
        <v>109.05</v>
      </c>
      <c r="D351" s="224">
        <v>113.15</v>
      </c>
      <c r="E351" s="225">
        <f t="shared" si="1"/>
        <v>0.04141739531</v>
      </c>
      <c r="F351" s="226">
        <v>44799.0</v>
      </c>
      <c r="G351" s="227">
        <v>1472.05</v>
      </c>
      <c r="H351" s="227">
        <v>1465.1</v>
      </c>
      <c r="I351" s="228">
        <f t="shared" si="2"/>
        <v>0.0001706659385</v>
      </c>
      <c r="J351" s="229">
        <v>44799.0</v>
      </c>
      <c r="K351" s="230">
        <v>2599.9</v>
      </c>
      <c r="L351" s="230">
        <v>2571.55</v>
      </c>
      <c r="M351" s="231">
        <f t="shared" si="3"/>
        <v>-0.001029446041</v>
      </c>
      <c r="N351" s="232">
        <v>44799.0</v>
      </c>
      <c r="O351" s="233">
        <v>2430.258</v>
      </c>
      <c r="P351" s="233">
        <v>2416.413</v>
      </c>
      <c r="Q351" s="234">
        <f t="shared" si="4"/>
        <v>-0.005337985273</v>
      </c>
      <c r="R351" s="235">
        <v>44799.0</v>
      </c>
      <c r="S351" s="236">
        <v>107.25</v>
      </c>
      <c r="T351" s="236">
        <v>107.35</v>
      </c>
      <c r="U351" s="237">
        <f t="shared" si="5"/>
        <v>0.01035294118</v>
      </c>
      <c r="V351" s="238">
        <v>44799.0</v>
      </c>
      <c r="W351" s="239">
        <v>17619.3</v>
      </c>
      <c r="X351" s="239">
        <v>17558.9</v>
      </c>
      <c r="Y351" s="240">
        <f t="shared" si="6"/>
        <v>0.002080188558</v>
      </c>
      <c r="Z351" s="199"/>
      <c r="AA351" s="199"/>
      <c r="AB351" s="199"/>
      <c r="AC351" s="199"/>
      <c r="AD351" s="199"/>
      <c r="AE351" s="199"/>
      <c r="AF351" s="199"/>
      <c r="AG351" s="199"/>
      <c r="AH351" s="199"/>
      <c r="AI351" s="199"/>
      <c r="AJ351" s="199"/>
      <c r="AK351" s="199"/>
      <c r="AL351" s="199"/>
      <c r="AM351" s="199"/>
      <c r="AN351" s="199"/>
      <c r="AO351" s="199"/>
      <c r="AP351" s="199"/>
      <c r="AQ351" s="199"/>
      <c r="AR351" s="199"/>
      <c r="AS351" s="199"/>
      <c r="AT351" s="199"/>
      <c r="AU351" s="199"/>
      <c r="AV351" s="199"/>
      <c r="AW351" s="199"/>
      <c r="AX351" s="199"/>
      <c r="AY351" s="199"/>
      <c r="AZ351" s="199"/>
      <c r="BA351" s="199"/>
      <c r="BB351" s="199"/>
      <c r="BC351" s="199"/>
      <c r="BD351" s="199"/>
      <c r="BE351" s="199"/>
      <c r="BF351" s="199"/>
      <c r="BG351" s="199"/>
      <c r="BH351" s="199"/>
    </row>
    <row r="352">
      <c r="A352" s="199"/>
      <c r="B352" s="223">
        <v>44802.0</v>
      </c>
      <c r="C352" s="224">
        <v>110.05</v>
      </c>
      <c r="D352" s="224">
        <v>112.55</v>
      </c>
      <c r="E352" s="225">
        <f t="shared" si="1"/>
        <v>-0.005302695537</v>
      </c>
      <c r="F352" s="226">
        <v>44802.0</v>
      </c>
      <c r="G352" s="227">
        <v>1437.0</v>
      </c>
      <c r="H352" s="227">
        <v>1439.4</v>
      </c>
      <c r="I352" s="228">
        <f t="shared" si="2"/>
        <v>-0.01754146475</v>
      </c>
      <c r="J352" s="229">
        <v>44802.0</v>
      </c>
      <c r="K352" s="230">
        <v>2550.0</v>
      </c>
      <c r="L352" s="230">
        <v>2575.8</v>
      </c>
      <c r="M352" s="231">
        <f t="shared" si="3"/>
        <v>0.001652699734</v>
      </c>
      <c r="N352" s="232">
        <v>44802.0</v>
      </c>
      <c r="O352" s="233">
        <v>2385.954</v>
      </c>
      <c r="P352" s="233">
        <v>2397.63</v>
      </c>
      <c r="Q352" s="234">
        <f t="shared" si="4"/>
        <v>-0.007773091769</v>
      </c>
      <c r="R352" s="235">
        <v>44802.0</v>
      </c>
      <c r="S352" s="236">
        <v>104.05</v>
      </c>
      <c r="T352" s="236">
        <v>104.85</v>
      </c>
      <c r="U352" s="237">
        <f t="shared" si="5"/>
        <v>-0.02328830927</v>
      </c>
      <c r="V352" s="238">
        <v>44802.0</v>
      </c>
      <c r="W352" s="239">
        <v>17188.65</v>
      </c>
      <c r="X352" s="239">
        <v>17312.9</v>
      </c>
      <c r="Y352" s="240">
        <f t="shared" si="6"/>
        <v>-0.01400998924</v>
      </c>
      <c r="Z352" s="199"/>
      <c r="AA352" s="199"/>
      <c r="AB352" s="199"/>
      <c r="AC352" s="199"/>
      <c r="AD352" s="199"/>
      <c r="AE352" s="199"/>
      <c r="AF352" s="199"/>
      <c r="AG352" s="199"/>
      <c r="AH352" s="199"/>
      <c r="AI352" s="199"/>
      <c r="AJ352" s="199"/>
      <c r="AK352" s="199"/>
      <c r="AL352" s="199"/>
      <c r="AM352" s="199"/>
      <c r="AN352" s="199"/>
      <c r="AO352" s="199"/>
      <c r="AP352" s="199"/>
      <c r="AQ352" s="199"/>
      <c r="AR352" s="199"/>
      <c r="AS352" s="199"/>
      <c r="AT352" s="199"/>
      <c r="AU352" s="199"/>
      <c r="AV352" s="199"/>
      <c r="AW352" s="199"/>
      <c r="AX352" s="199"/>
      <c r="AY352" s="199"/>
      <c r="AZ352" s="199"/>
      <c r="BA352" s="199"/>
      <c r="BB352" s="199"/>
      <c r="BC352" s="199"/>
      <c r="BD352" s="199"/>
      <c r="BE352" s="199"/>
      <c r="BF352" s="199"/>
      <c r="BG352" s="199"/>
      <c r="BH352" s="199"/>
    </row>
    <row r="353">
      <c r="A353" s="199"/>
      <c r="B353" s="223">
        <v>44803.0</v>
      </c>
      <c r="C353" s="224">
        <v>113.65</v>
      </c>
      <c r="D353" s="224">
        <v>111.1</v>
      </c>
      <c r="E353" s="225">
        <f t="shared" si="1"/>
        <v>-0.01288316304</v>
      </c>
      <c r="F353" s="226">
        <v>44803.0</v>
      </c>
      <c r="G353" s="227">
        <v>1446.45</v>
      </c>
      <c r="H353" s="227">
        <v>1486.1</v>
      </c>
      <c r="I353" s="228">
        <f t="shared" si="2"/>
        <v>0.03244407392</v>
      </c>
      <c r="J353" s="229">
        <v>44803.0</v>
      </c>
      <c r="K353" s="230">
        <v>2588.7</v>
      </c>
      <c r="L353" s="230">
        <v>2659.85</v>
      </c>
      <c r="M353" s="231">
        <f t="shared" si="3"/>
        <v>0.03263063902</v>
      </c>
      <c r="N353" s="232">
        <v>44803.0</v>
      </c>
      <c r="O353" s="233">
        <v>2412.721</v>
      </c>
      <c r="P353" s="233">
        <v>2434.827</v>
      </c>
      <c r="Q353" s="234">
        <f t="shared" si="4"/>
        <v>0.01551407014</v>
      </c>
      <c r="R353" s="235">
        <v>44803.0</v>
      </c>
      <c r="S353" s="236">
        <v>106.5</v>
      </c>
      <c r="T353" s="236">
        <v>108.3</v>
      </c>
      <c r="U353" s="237">
        <f t="shared" si="5"/>
        <v>0.03290414878</v>
      </c>
      <c r="V353" s="238">
        <v>44803.0</v>
      </c>
      <c r="W353" s="239">
        <v>17414.95</v>
      </c>
      <c r="X353" s="239">
        <v>17759.3</v>
      </c>
      <c r="Y353" s="240">
        <f t="shared" si="6"/>
        <v>0.02578424181</v>
      </c>
      <c r="Z353" s="199"/>
      <c r="AA353" s="199"/>
      <c r="AB353" s="199"/>
      <c r="AC353" s="199"/>
      <c r="AD353" s="199"/>
      <c r="AE353" s="199"/>
      <c r="AF353" s="199"/>
      <c r="AG353" s="199"/>
      <c r="AH353" s="199"/>
      <c r="AI353" s="199"/>
      <c r="AJ353" s="199"/>
      <c r="AK353" s="199"/>
      <c r="AL353" s="199"/>
      <c r="AM353" s="199"/>
      <c r="AN353" s="199"/>
      <c r="AO353" s="199"/>
      <c r="AP353" s="199"/>
      <c r="AQ353" s="199"/>
      <c r="AR353" s="199"/>
      <c r="AS353" s="199"/>
      <c r="AT353" s="199"/>
      <c r="AU353" s="199"/>
      <c r="AV353" s="199"/>
      <c r="AW353" s="199"/>
      <c r="AX353" s="199"/>
      <c r="AY353" s="199"/>
      <c r="AZ353" s="199"/>
      <c r="BA353" s="199"/>
      <c r="BB353" s="199"/>
      <c r="BC353" s="199"/>
      <c r="BD353" s="199"/>
      <c r="BE353" s="199"/>
      <c r="BF353" s="199"/>
      <c r="BG353" s="199"/>
      <c r="BH353" s="199"/>
    </row>
    <row r="354">
      <c r="A354" s="199"/>
      <c r="B354" s="223">
        <v>44805.0</v>
      </c>
      <c r="C354" s="224">
        <v>110.9</v>
      </c>
      <c r="D354" s="224">
        <v>108.65</v>
      </c>
      <c r="E354" s="225">
        <f t="shared" si="1"/>
        <v>-0.02205220522</v>
      </c>
      <c r="F354" s="226">
        <v>44805.0</v>
      </c>
      <c r="G354" s="227">
        <v>1464.75</v>
      </c>
      <c r="H354" s="227">
        <v>1472.15</v>
      </c>
      <c r="I354" s="228">
        <f t="shared" si="2"/>
        <v>-0.009386986071</v>
      </c>
      <c r="J354" s="229">
        <v>44805.0</v>
      </c>
      <c r="K354" s="230">
        <v>2650.0</v>
      </c>
      <c r="L354" s="230">
        <v>2606.0</v>
      </c>
      <c r="M354" s="231">
        <f t="shared" si="3"/>
        <v>-0.02024550257</v>
      </c>
      <c r="N354" s="232">
        <v>44805.0</v>
      </c>
      <c r="O354" s="233">
        <v>2383.785</v>
      </c>
      <c r="P354" s="233">
        <v>2363.248</v>
      </c>
      <c r="Q354" s="234">
        <f t="shared" si="4"/>
        <v>-0.02939798187</v>
      </c>
      <c r="R354" s="235">
        <v>44805.0</v>
      </c>
      <c r="S354" s="236">
        <v>107.0</v>
      </c>
      <c r="T354" s="236">
        <v>106.4</v>
      </c>
      <c r="U354" s="237">
        <f t="shared" si="5"/>
        <v>-0.01754385965</v>
      </c>
      <c r="V354" s="238">
        <v>44805.0</v>
      </c>
      <c r="W354" s="239">
        <v>17485.7</v>
      </c>
      <c r="X354" s="239">
        <v>17542.8</v>
      </c>
      <c r="Y354" s="240">
        <f t="shared" si="6"/>
        <v>-0.01219079581</v>
      </c>
      <c r="Z354" s="199"/>
      <c r="AA354" s="199"/>
      <c r="AB354" s="199"/>
      <c r="AC354" s="199"/>
      <c r="AD354" s="199"/>
      <c r="AE354" s="199"/>
      <c r="AF354" s="199"/>
      <c r="AG354" s="199"/>
      <c r="AH354" s="199"/>
      <c r="AI354" s="199"/>
      <c r="AJ354" s="199"/>
      <c r="AK354" s="199"/>
      <c r="AL354" s="199"/>
      <c r="AM354" s="199"/>
      <c r="AN354" s="199"/>
      <c r="AO354" s="199"/>
      <c r="AP354" s="199"/>
      <c r="AQ354" s="199"/>
      <c r="AR354" s="199"/>
      <c r="AS354" s="199"/>
      <c r="AT354" s="199"/>
      <c r="AU354" s="199"/>
      <c r="AV354" s="199"/>
      <c r="AW354" s="199"/>
      <c r="AX354" s="199"/>
      <c r="AY354" s="199"/>
      <c r="AZ354" s="199"/>
      <c r="BA354" s="199"/>
      <c r="BB354" s="199"/>
      <c r="BC354" s="199"/>
      <c r="BD354" s="199"/>
      <c r="BE354" s="199"/>
      <c r="BF354" s="199"/>
      <c r="BG354" s="199"/>
      <c r="BH354" s="199"/>
    </row>
    <row r="355">
      <c r="A355" s="199"/>
      <c r="B355" s="223">
        <v>44806.0</v>
      </c>
      <c r="C355" s="224">
        <v>109.3</v>
      </c>
      <c r="D355" s="224">
        <v>115.05</v>
      </c>
      <c r="E355" s="225">
        <f t="shared" si="1"/>
        <v>0.05890473999</v>
      </c>
      <c r="F355" s="226">
        <v>44806.0</v>
      </c>
      <c r="G355" s="227">
        <v>1472.15</v>
      </c>
      <c r="H355" s="227">
        <v>1485.5</v>
      </c>
      <c r="I355" s="228">
        <f t="shared" si="2"/>
        <v>0.009068369392</v>
      </c>
      <c r="J355" s="229">
        <v>44806.0</v>
      </c>
      <c r="K355" s="230">
        <v>2615.0</v>
      </c>
      <c r="L355" s="230">
        <v>2603.6</v>
      </c>
      <c r="M355" s="231">
        <f t="shared" si="3"/>
        <v>-0.00092095165</v>
      </c>
      <c r="N355" s="232">
        <v>44806.0</v>
      </c>
      <c r="O355" s="233">
        <v>2363.248</v>
      </c>
      <c r="P355" s="233">
        <v>2335.651</v>
      </c>
      <c r="Q355" s="234">
        <f t="shared" si="4"/>
        <v>-0.01167757256</v>
      </c>
      <c r="R355" s="235">
        <v>44806.0</v>
      </c>
      <c r="S355" s="236">
        <v>107.0</v>
      </c>
      <c r="T355" s="236">
        <v>105.5</v>
      </c>
      <c r="U355" s="237">
        <f t="shared" si="5"/>
        <v>-0.008458646617</v>
      </c>
      <c r="V355" s="238">
        <v>44806.0</v>
      </c>
      <c r="W355" s="239">
        <v>17598.4</v>
      </c>
      <c r="X355" s="239">
        <v>17539.45</v>
      </c>
      <c r="Y355" s="240">
        <f t="shared" si="6"/>
        <v>-0.0001909615341</v>
      </c>
      <c r="Z355" s="199"/>
      <c r="AA355" s="199"/>
      <c r="AB355" s="199"/>
      <c r="AC355" s="199"/>
      <c r="AD355" s="199"/>
      <c r="AE355" s="199"/>
      <c r="AF355" s="199"/>
      <c r="AG355" s="199"/>
      <c r="AH355" s="199"/>
      <c r="AI355" s="199"/>
      <c r="AJ355" s="199"/>
      <c r="AK355" s="199"/>
      <c r="AL355" s="199"/>
      <c r="AM355" s="199"/>
      <c r="AN355" s="199"/>
      <c r="AO355" s="199"/>
      <c r="AP355" s="199"/>
      <c r="AQ355" s="199"/>
      <c r="AR355" s="199"/>
      <c r="AS355" s="199"/>
      <c r="AT355" s="199"/>
      <c r="AU355" s="199"/>
      <c r="AV355" s="199"/>
      <c r="AW355" s="199"/>
      <c r="AX355" s="199"/>
      <c r="AY355" s="199"/>
      <c r="AZ355" s="199"/>
      <c r="BA355" s="199"/>
      <c r="BB355" s="199"/>
      <c r="BC355" s="199"/>
      <c r="BD355" s="199"/>
      <c r="BE355" s="199"/>
      <c r="BF355" s="199"/>
      <c r="BG355" s="199"/>
      <c r="BH355" s="199"/>
    </row>
    <row r="356">
      <c r="A356" s="199"/>
      <c r="B356" s="223">
        <v>44809.0</v>
      </c>
      <c r="C356" s="224">
        <v>116.0</v>
      </c>
      <c r="D356" s="224">
        <v>117.0</v>
      </c>
      <c r="E356" s="225">
        <f t="shared" si="1"/>
        <v>0.01694915254</v>
      </c>
      <c r="F356" s="226">
        <v>44809.0</v>
      </c>
      <c r="G356" s="227">
        <v>1486.1</v>
      </c>
      <c r="H356" s="227">
        <v>1495.05</v>
      </c>
      <c r="I356" s="228">
        <f t="shared" si="2"/>
        <v>0.006428811848</v>
      </c>
      <c r="J356" s="229">
        <v>44809.0</v>
      </c>
      <c r="K356" s="230">
        <v>2597.0</v>
      </c>
      <c r="L356" s="230">
        <v>2600.6</v>
      </c>
      <c r="M356" s="231">
        <f t="shared" si="3"/>
        <v>-0.00115225073</v>
      </c>
      <c r="N356" s="232">
        <v>44809.0</v>
      </c>
      <c r="O356" s="233">
        <v>2336.112</v>
      </c>
      <c r="P356" s="233">
        <v>2371.925</v>
      </c>
      <c r="Q356" s="234">
        <f t="shared" si="4"/>
        <v>0.0155305737</v>
      </c>
      <c r="R356" s="235">
        <v>44809.0</v>
      </c>
      <c r="S356" s="236">
        <v>106.05</v>
      </c>
      <c r="T356" s="236">
        <v>106.9</v>
      </c>
      <c r="U356" s="237">
        <f t="shared" si="5"/>
        <v>0.01327014218</v>
      </c>
      <c r="V356" s="238">
        <v>44809.0</v>
      </c>
      <c r="W356" s="239">
        <v>17546.45</v>
      </c>
      <c r="X356" s="239">
        <v>17665.8</v>
      </c>
      <c r="Y356" s="240">
        <f t="shared" si="6"/>
        <v>0.007203760665</v>
      </c>
      <c r="Z356" s="199"/>
      <c r="AA356" s="199"/>
      <c r="AB356" s="199"/>
      <c r="AC356" s="199"/>
      <c r="AD356" s="199"/>
      <c r="AE356" s="199"/>
      <c r="AF356" s="199"/>
      <c r="AG356" s="199"/>
      <c r="AH356" s="199"/>
      <c r="AI356" s="199"/>
      <c r="AJ356" s="199"/>
      <c r="AK356" s="199"/>
      <c r="AL356" s="199"/>
      <c r="AM356" s="199"/>
      <c r="AN356" s="199"/>
      <c r="AO356" s="199"/>
      <c r="AP356" s="199"/>
      <c r="AQ356" s="199"/>
      <c r="AR356" s="199"/>
      <c r="AS356" s="199"/>
      <c r="AT356" s="199"/>
      <c r="AU356" s="199"/>
      <c r="AV356" s="199"/>
      <c r="AW356" s="199"/>
      <c r="AX356" s="199"/>
      <c r="AY356" s="199"/>
      <c r="AZ356" s="199"/>
      <c r="BA356" s="199"/>
      <c r="BB356" s="199"/>
      <c r="BC356" s="199"/>
      <c r="BD356" s="199"/>
      <c r="BE356" s="199"/>
      <c r="BF356" s="199"/>
      <c r="BG356" s="199"/>
      <c r="BH356" s="199"/>
    </row>
    <row r="357">
      <c r="A357" s="199"/>
      <c r="B357" s="223">
        <v>44810.0</v>
      </c>
      <c r="C357" s="224">
        <v>117.7</v>
      </c>
      <c r="D357" s="224">
        <v>114.75</v>
      </c>
      <c r="E357" s="225">
        <f t="shared" si="1"/>
        <v>-0.01923076923</v>
      </c>
      <c r="F357" s="226">
        <v>44810.0</v>
      </c>
      <c r="G357" s="227">
        <v>1498.9</v>
      </c>
      <c r="H357" s="227">
        <v>1489.35</v>
      </c>
      <c r="I357" s="228">
        <f t="shared" si="2"/>
        <v>-0.003812581519</v>
      </c>
      <c r="J357" s="229">
        <v>44810.0</v>
      </c>
      <c r="K357" s="230">
        <v>2591.2</v>
      </c>
      <c r="L357" s="230">
        <v>2573.1</v>
      </c>
      <c r="M357" s="231">
        <f t="shared" si="3"/>
        <v>-0.01057448281</v>
      </c>
      <c r="N357" s="232">
        <v>44810.0</v>
      </c>
      <c r="O357" s="233">
        <v>2374.878</v>
      </c>
      <c r="P357" s="233">
        <v>2396.892</v>
      </c>
      <c r="Q357" s="234">
        <f t="shared" si="4"/>
        <v>0.01052604952</v>
      </c>
      <c r="R357" s="235">
        <v>44810.0</v>
      </c>
      <c r="S357" s="236">
        <v>107.4</v>
      </c>
      <c r="T357" s="236">
        <v>108.6</v>
      </c>
      <c r="U357" s="237">
        <f t="shared" si="5"/>
        <v>0.01590271282</v>
      </c>
      <c r="V357" s="238">
        <v>44810.0</v>
      </c>
      <c r="W357" s="239">
        <v>17695.7</v>
      </c>
      <c r="X357" s="239">
        <v>17655.6</v>
      </c>
      <c r="Y357" s="240">
        <f t="shared" si="6"/>
        <v>-0.0005773868152</v>
      </c>
      <c r="Z357" s="199"/>
      <c r="AA357" s="199"/>
      <c r="AB357" s="199"/>
      <c r="AC357" s="199"/>
      <c r="AD357" s="199"/>
      <c r="AE357" s="199"/>
      <c r="AF357" s="199"/>
      <c r="AG357" s="199"/>
      <c r="AH357" s="199"/>
      <c r="AI357" s="199"/>
      <c r="AJ357" s="199"/>
      <c r="AK357" s="199"/>
      <c r="AL357" s="199"/>
      <c r="AM357" s="199"/>
      <c r="AN357" s="199"/>
      <c r="AO357" s="199"/>
      <c r="AP357" s="199"/>
      <c r="AQ357" s="199"/>
      <c r="AR357" s="199"/>
      <c r="AS357" s="199"/>
      <c r="AT357" s="199"/>
      <c r="AU357" s="199"/>
      <c r="AV357" s="199"/>
      <c r="AW357" s="199"/>
      <c r="AX357" s="199"/>
      <c r="AY357" s="199"/>
      <c r="AZ357" s="199"/>
      <c r="BA357" s="199"/>
      <c r="BB357" s="199"/>
      <c r="BC357" s="199"/>
      <c r="BD357" s="199"/>
      <c r="BE357" s="199"/>
      <c r="BF357" s="199"/>
      <c r="BG357" s="199"/>
      <c r="BH357" s="199"/>
    </row>
    <row r="358">
      <c r="A358" s="199"/>
      <c r="B358" s="223">
        <v>44811.0</v>
      </c>
      <c r="C358" s="224">
        <v>114.1</v>
      </c>
      <c r="D358" s="224">
        <v>119.3</v>
      </c>
      <c r="E358" s="225">
        <f t="shared" si="1"/>
        <v>0.03965141612</v>
      </c>
      <c r="F358" s="226">
        <v>44811.0</v>
      </c>
      <c r="G358" s="227">
        <v>1471.3</v>
      </c>
      <c r="H358" s="227">
        <v>1482.3</v>
      </c>
      <c r="I358" s="228">
        <f t="shared" si="2"/>
        <v>-0.004733608621</v>
      </c>
      <c r="J358" s="229">
        <v>44811.0</v>
      </c>
      <c r="K358" s="230">
        <v>2571.8</v>
      </c>
      <c r="L358" s="230">
        <v>2564.6</v>
      </c>
      <c r="M358" s="231">
        <f t="shared" si="3"/>
        <v>-0.00330340834</v>
      </c>
      <c r="N358" s="232">
        <v>44811.0</v>
      </c>
      <c r="O358" s="233">
        <v>2376.724</v>
      </c>
      <c r="P358" s="233">
        <v>2382.954</v>
      </c>
      <c r="Q358" s="234">
        <f t="shared" si="4"/>
        <v>-0.005815030464</v>
      </c>
      <c r="R358" s="235">
        <v>44811.0</v>
      </c>
      <c r="S358" s="236">
        <v>107.55</v>
      </c>
      <c r="T358" s="236">
        <v>107.6</v>
      </c>
      <c r="U358" s="237">
        <f t="shared" si="5"/>
        <v>-0.009208103131</v>
      </c>
      <c r="V358" s="238">
        <v>44811.0</v>
      </c>
      <c r="W358" s="239">
        <v>17519.4</v>
      </c>
      <c r="X358" s="239">
        <v>17624.4</v>
      </c>
      <c r="Y358" s="240">
        <f t="shared" si="6"/>
        <v>-0.001767144702</v>
      </c>
      <c r="Z358" s="199"/>
      <c r="AA358" s="199"/>
      <c r="AB358" s="199"/>
      <c r="AC358" s="199"/>
      <c r="AD358" s="199"/>
      <c r="AE358" s="199"/>
      <c r="AF358" s="199"/>
      <c r="AG358" s="199"/>
      <c r="AH358" s="199"/>
      <c r="AI358" s="199"/>
      <c r="AJ358" s="199"/>
      <c r="AK358" s="199"/>
      <c r="AL358" s="199"/>
      <c r="AM358" s="199"/>
      <c r="AN358" s="199"/>
      <c r="AO358" s="199"/>
      <c r="AP358" s="199"/>
      <c r="AQ358" s="199"/>
      <c r="AR358" s="199"/>
      <c r="AS358" s="199"/>
      <c r="AT358" s="199"/>
      <c r="AU358" s="199"/>
      <c r="AV358" s="199"/>
      <c r="AW358" s="199"/>
      <c r="AX358" s="199"/>
      <c r="AY358" s="199"/>
      <c r="AZ358" s="199"/>
      <c r="BA358" s="199"/>
      <c r="BB358" s="199"/>
      <c r="BC358" s="199"/>
      <c r="BD358" s="199"/>
      <c r="BE358" s="199"/>
      <c r="BF358" s="199"/>
      <c r="BG358" s="199"/>
      <c r="BH358" s="199"/>
    </row>
    <row r="359">
      <c r="A359" s="199"/>
      <c r="B359" s="223">
        <v>44812.0</v>
      </c>
      <c r="C359" s="224">
        <v>119.9</v>
      </c>
      <c r="D359" s="224">
        <v>116.2</v>
      </c>
      <c r="E359" s="225">
        <f t="shared" si="1"/>
        <v>-0.02598491199</v>
      </c>
      <c r="F359" s="226">
        <v>44812.0</v>
      </c>
      <c r="G359" s="227">
        <v>1490.1</v>
      </c>
      <c r="H359" s="227">
        <v>1497.6</v>
      </c>
      <c r="I359" s="228">
        <f t="shared" si="2"/>
        <v>0.01032179721</v>
      </c>
      <c r="J359" s="229">
        <v>44812.0</v>
      </c>
      <c r="K359" s="230">
        <v>2580.0</v>
      </c>
      <c r="L359" s="230">
        <v>2577.15</v>
      </c>
      <c r="M359" s="231">
        <f t="shared" si="3"/>
        <v>0.004893550651</v>
      </c>
      <c r="N359" s="232">
        <v>44812.0</v>
      </c>
      <c r="O359" s="233">
        <v>2388.954</v>
      </c>
      <c r="P359" s="233">
        <v>2386.323</v>
      </c>
      <c r="Q359" s="234">
        <f t="shared" si="4"/>
        <v>0.001413791454</v>
      </c>
      <c r="R359" s="235">
        <v>44812.0</v>
      </c>
      <c r="S359" s="236">
        <v>108.4</v>
      </c>
      <c r="T359" s="236">
        <v>105.85</v>
      </c>
      <c r="U359" s="237">
        <f t="shared" si="5"/>
        <v>-0.01626394052</v>
      </c>
      <c r="V359" s="238">
        <v>44812.0</v>
      </c>
      <c r="W359" s="239">
        <v>17748.15</v>
      </c>
      <c r="X359" s="239">
        <v>17798.75</v>
      </c>
      <c r="Y359" s="240">
        <f t="shared" si="6"/>
        <v>0.009892535349</v>
      </c>
      <c r="Z359" s="199"/>
      <c r="AA359" s="199"/>
      <c r="AB359" s="199"/>
      <c r="AC359" s="199"/>
      <c r="AD359" s="199"/>
      <c r="AE359" s="199"/>
      <c r="AF359" s="199"/>
      <c r="AG359" s="199"/>
      <c r="AH359" s="199"/>
      <c r="AI359" s="199"/>
      <c r="AJ359" s="199"/>
      <c r="AK359" s="199"/>
      <c r="AL359" s="199"/>
      <c r="AM359" s="199"/>
      <c r="AN359" s="199"/>
      <c r="AO359" s="199"/>
      <c r="AP359" s="199"/>
      <c r="AQ359" s="199"/>
      <c r="AR359" s="199"/>
      <c r="AS359" s="199"/>
      <c r="AT359" s="199"/>
      <c r="AU359" s="199"/>
      <c r="AV359" s="199"/>
      <c r="AW359" s="199"/>
      <c r="AX359" s="199"/>
      <c r="AY359" s="199"/>
      <c r="AZ359" s="199"/>
      <c r="BA359" s="199"/>
      <c r="BB359" s="199"/>
      <c r="BC359" s="199"/>
      <c r="BD359" s="199"/>
      <c r="BE359" s="199"/>
      <c r="BF359" s="199"/>
      <c r="BG359" s="199"/>
      <c r="BH359" s="199"/>
    </row>
    <row r="360">
      <c r="A360" s="199"/>
      <c r="B360" s="223">
        <v>44813.0</v>
      </c>
      <c r="C360" s="224">
        <v>117.0</v>
      </c>
      <c r="D360" s="224">
        <v>114.25</v>
      </c>
      <c r="E360" s="225">
        <f t="shared" si="1"/>
        <v>-0.01678141136</v>
      </c>
      <c r="F360" s="226">
        <v>44813.0</v>
      </c>
      <c r="G360" s="227">
        <v>1496.2</v>
      </c>
      <c r="H360" s="227">
        <v>1498.6</v>
      </c>
      <c r="I360" s="228">
        <f t="shared" si="2"/>
        <v>0.0006677350427</v>
      </c>
      <c r="J360" s="229">
        <v>44813.0</v>
      </c>
      <c r="K360" s="230">
        <v>2598.0</v>
      </c>
      <c r="L360" s="230">
        <v>2588.7</v>
      </c>
      <c r="M360" s="231">
        <f t="shared" si="3"/>
        <v>0.004481694896</v>
      </c>
      <c r="N360" s="232">
        <v>44813.0</v>
      </c>
      <c r="O360" s="233">
        <v>2409.029</v>
      </c>
      <c r="P360" s="233">
        <v>2371.463</v>
      </c>
      <c r="Q360" s="234">
        <f t="shared" si="4"/>
        <v>-0.006227153659</v>
      </c>
      <c r="R360" s="235">
        <v>44813.0</v>
      </c>
      <c r="S360" s="236">
        <v>107.0</v>
      </c>
      <c r="T360" s="236">
        <v>105.7</v>
      </c>
      <c r="U360" s="237">
        <f t="shared" si="5"/>
        <v>-0.001417099669</v>
      </c>
      <c r="V360" s="238">
        <v>44813.0</v>
      </c>
      <c r="W360" s="239">
        <v>17923.35</v>
      </c>
      <c r="X360" s="239">
        <v>17833.35</v>
      </c>
      <c r="Y360" s="240">
        <f t="shared" si="6"/>
        <v>0.001943956739</v>
      </c>
      <c r="Z360" s="199"/>
      <c r="AA360" s="199"/>
      <c r="AB360" s="199"/>
      <c r="AC360" s="199"/>
      <c r="AD360" s="199"/>
      <c r="AE360" s="199"/>
      <c r="AF360" s="199"/>
      <c r="AG360" s="199"/>
      <c r="AH360" s="199"/>
      <c r="AI360" s="199"/>
      <c r="AJ360" s="199"/>
      <c r="AK360" s="199"/>
      <c r="AL360" s="199"/>
      <c r="AM360" s="199"/>
      <c r="AN360" s="199"/>
      <c r="AO360" s="199"/>
      <c r="AP360" s="199"/>
      <c r="AQ360" s="199"/>
      <c r="AR360" s="199"/>
      <c r="AS360" s="199"/>
      <c r="AT360" s="199"/>
      <c r="AU360" s="199"/>
      <c r="AV360" s="199"/>
      <c r="AW360" s="199"/>
      <c r="AX360" s="199"/>
      <c r="AY360" s="199"/>
      <c r="AZ360" s="199"/>
      <c r="BA360" s="199"/>
      <c r="BB360" s="199"/>
      <c r="BC360" s="199"/>
      <c r="BD360" s="199"/>
      <c r="BE360" s="199"/>
      <c r="BF360" s="199"/>
      <c r="BG360" s="199"/>
      <c r="BH360" s="199"/>
    </row>
    <row r="361">
      <c r="A361" s="199"/>
      <c r="B361" s="223">
        <v>44816.0</v>
      </c>
      <c r="C361" s="224">
        <v>115.6</v>
      </c>
      <c r="D361" s="224">
        <v>116.3</v>
      </c>
      <c r="E361" s="225">
        <f t="shared" si="1"/>
        <v>0.01794310722</v>
      </c>
      <c r="F361" s="226">
        <v>44816.0</v>
      </c>
      <c r="G361" s="227">
        <v>1500.0</v>
      </c>
      <c r="H361" s="227">
        <v>1493.55</v>
      </c>
      <c r="I361" s="228">
        <f t="shared" si="2"/>
        <v>-0.003369811824</v>
      </c>
      <c r="J361" s="229">
        <v>44816.0</v>
      </c>
      <c r="K361" s="230">
        <v>2591.0</v>
      </c>
      <c r="L361" s="230">
        <v>2580.4</v>
      </c>
      <c r="M361" s="231">
        <f t="shared" si="3"/>
        <v>-0.003206242516</v>
      </c>
      <c r="N361" s="232">
        <v>44816.0</v>
      </c>
      <c r="O361" s="233">
        <v>2372.617</v>
      </c>
      <c r="P361" s="233">
        <v>2397.999</v>
      </c>
      <c r="Q361" s="234">
        <f t="shared" si="4"/>
        <v>0.01118971706</v>
      </c>
      <c r="R361" s="235">
        <v>44816.0</v>
      </c>
      <c r="S361" s="236">
        <v>106.8</v>
      </c>
      <c r="T361" s="236">
        <v>107.75</v>
      </c>
      <c r="U361" s="237">
        <f t="shared" si="5"/>
        <v>0.01939451277</v>
      </c>
      <c r="V361" s="238">
        <v>44816.0</v>
      </c>
      <c r="W361" s="239">
        <v>17890.85</v>
      </c>
      <c r="X361" s="239">
        <v>17936.35</v>
      </c>
      <c r="Y361" s="240">
        <f t="shared" si="6"/>
        <v>0.005775695537</v>
      </c>
      <c r="Z361" s="199"/>
      <c r="AA361" s="199"/>
      <c r="AB361" s="199"/>
      <c r="AC361" s="199"/>
      <c r="AD361" s="199"/>
      <c r="AE361" s="199"/>
      <c r="AF361" s="199"/>
      <c r="AG361" s="199"/>
      <c r="AH361" s="199"/>
      <c r="AI361" s="199"/>
      <c r="AJ361" s="199"/>
      <c r="AK361" s="199"/>
      <c r="AL361" s="199"/>
      <c r="AM361" s="199"/>
      <c r="AN361" s="199"/>
      <c r="AO361" s="199"/>
      <c r="AP361" s="199"/>
      <c r="AQ361" s="199"/>
      <c r="AR361" s="199"/>
      <c r="AS361" s="199"/>
      <c r="AT361" s="199"/>
      <c r="AU361" s="199"/>
      <c r="AV361" s="199"/>
      <c r="AW361" s="199"/>
      <c r="AX361" s="199"/>
      <c r="AY361" s="199"/>
      <c r="AZ361" s="199"/>
      <c r="BA361" s="199"/>
      <c r="BB361" s="199"/>
      <c r="BC361" s="199"/>
      <c r="BD361" s="199"/>
      <c r="BE361" s="199"/>
      <c r="BF361" s="199"/>
      <c r="BG361" s="199"/>
      <c r="BH361" s="199"/>
    </row>
    <row r="362">
      <c r="A362" s="199"/>
      <c r="B362" s="223">
        <v>44817.0</v>
      </c>
      <c r="C362" s="224">
        <v>116.5</v>
      </c>
      <c r="D362" s="224">
        <v>115.15</v>
      </c>
      <c r="E362" s="225">
        <f t="shared" si="1"/>
        <v>-0.00988822012</v>
      </c>
      <c r="F362" s="226">
        <v>44817.0</v>
      </c>
      <c r="G362" s="227">
        <v>1498.9</v>
      </c>
      <c r="H362" s="227">
        <v>1513.1</v>
      </c>
      <c r="I362" s="228">
        <f t="shared" si="2"/>
        <v>0.01308961869</v>
      </c>
      <c r="J362" s="229">
        <v>44817.0</v>
      </c>
      <c r="K362" s="230">
        <v>2598.0</v>
      </c>
      <c r="L362" s="230">
        <v>2586.6</v>
      </c>
      <c r="M362" s="231">
        <f t="shared" si="3"/>
        <v>0.002402728259</v>
      </c>
      <c r="N362" s="232">
        <v>44817.0</v>
      </c>
      <c r="O362" s="233">
        <v>2416.413</v>
      </c>
      <c r="P362" s="233">
        <v>2418.028</v>
      </c>
      <c r="Q362" s="234">
        <f t="shared" si="4"/>
        <v>0.008352380464</v>
      </c>
      <c r="R362" s="235">
        <v>44817.0</v>
      </c>
      <c r="S362" s="236">
        <v>108.0</v>
      </c>
      <c r="T362" s="236">
        <v>107.75</v>
      </c>
      <c r="U362" s="237">
        <f t="shared" si="5"/>
        <v>0</v>
      </c>
      <c r="V362" s="238">
        <v>44817.0</v>
      </c>
      <c r="W362" s="239">
        <v>18044.45</v>
      </c>
      <c r="X362" s="239">
        <v>18070.05</v>
      </c>
      <c r="Y362" s="240">
        <f t="shared" si="6"/>
        <v>0.007454136432</v>
      </c>
      <c r="Z362" s="199"/>
      <c r="AA362" s="199"/>
      <c r="AB362" s="199"/>
      <c r="AC362" s="199"/>
      <c r="AD362" s="199"/>
      <c r="AE362" s="199"/>
      <c r="AF362" s="199"/>
      <c r="AG362" s="199"/>
      <c r="AH362" s="199"/>
      <c r="AI362" s="199"/>
      <c r="AJ362" s="199"/>
      <c r="AK362" s="199"/>
      <c r="AL362" s="199"/>
      <c r="AM362" s="199"/>
      <c r="AN362" s="199"/>
      <c r="AO362" s="199"/>
      <c r="AP362" s="199"/>
      <c r="AQ362" s="199"/>
      <c r="AR362" s="199"/>
      <c r="AS362" s="199"/>
      <c r="AT362" s="199"/>
      <c r="AU362" s="199"/>
      <c r="AV362" s="199"/>
      <c r="AW362" s="199"/>
      <c r="AX362" s="199"/>
      <c r="AY362" s="199"/>
      <c r="AZ362" s="199"/>
      <c r="BA362" s="199"/>
      <c r="BB362" s="199"/>
      <c r="BC362" s="199"/>
      <c r="BD362" s="199"/>
      <c r="BE362" s="199"/>
      <c r="BF362" s="199"/>
      <c r="BG362" s="199"/>
      <c r="BH362" s="199"/>
    </row>
    <row r="363">
      <c r="A363" s="199"/>
      <c r="B363" s="223">
        <v>44818.0</v>
      </c>
      <c r="C363" s="224">
        <v>114.0</v>
      </c>
      <c r="D363" s="224">
        <v>114.95</v>
      </c>
      <c r="E363" s="225">
        <f t="shared" si="1"/>
        <v>-0.001736864959</v>
      </c>
      <c r="F363" s="226">
        <v>44818.0</v>
      </c>
      <c r="G363" s="227">
        <v>1494.05</v>
      </c>
      <c r="H363" s="227">
        <v>1528.65</v>
      </c>
      <c r="I363" s="228">
        <f t="shared" si="2"/>
        <v>0.01027691494</v>
      </c>
      <c r="J363" s="229">
        <v>44818.0</v>
      </c>
      <c r="K363" s="230">
        <v>2550.0</v>
      </c>
      <c r="L363" s="230">
        <v>2571.4</v>
      </c>
      <c r="M363" s="231">
        <f t="shared" si="3"/>
        <v>-0.005876440114</v>
      </c>
      <c r="N363" s="232">
        <v>44818.0</v>
      </c>
      <c r="O363" s="233">
        <v>2376.724</v>
      </c>
      <c r="P363" s="233">
        <v>2389.046</v>
      </c>
      <c r="Q363" s="234">
        <f t="shared" si="4"/>
        <v>-0.0119858</v>
      </c>
      <c r="R363" s="235">
        <v>44818.0</v>
      </c>
      <c r="S363" s="236">
        <v>106.3</v>
      </c>
      <c r="T363" s="236">
        <v>109.15</v>
      </c>
      <c r="U363" s="237">
        <f t="shared" si="5"/>
        <v>0.01299303944</v>
      </c>
      <c r="V363" s="238">
        <v>44818.0</v>
      </c>
      <c r="W363" s="239">
        <v>17771.15</v>
      </c>
      <c r="X363" s="239">
        <v>18003.75</v>
      </c>
      <c r="Y363" s="240">
        <f t="shared" si="6"/>
        <v>-0.003669054596</v>
      </c>
      <c r="Z363" s="199"/>
      <c r="AA363" s="199"/>
      <c r="AB363" s="199"/>
      <c r="AC363" s="199"/>
      <c r="AD363" s="199"/>
      <c r="AE363" s="199"/>
      <c r="AF363" s="199"/>
      <c r="AG363" s="199"/>
      <c r="AH363" s="199"/>
      <c r="AI363" s="199"/>
      <c r="AJ363" s="199"/>
      <c r="AK363" s="199"/>
      <c r="AL363" s="199"/>
      <c r="AM363" s="199"/>
      <c r="AN363" s="199"/>
      <c r="AO363" s="199"/>
      <c r="AP363" s="199"/>
      <c r="AQ363" s="199"/>
      <c r="AR363" s="199"/>
      <c r="AS363" s="199"/>
      <c r="AT363" s="199"/>
      <c r="AU363" s="199"/>
      <c r="AV363" s="199"/>
      <c r="AW363" s="199"/>
      <c r="AX363" s="199"/>
      <c r="AY363" s="199"/>
      <c r="AZ363" s="199"/>
      <c r="BA363" s="199"/>
      <c r="BB363" s="199"/>
      <c r="BC363" s="199"/>
      <c r="BD363" s="199"/>
      <c r="BE363" s="199"/>
      <c r="BF363" s="199"/>
      <c r="BG363" s="199"/>
      <c r="BH363" s="199"/>
    </row>
    <row r="364">
      <c r="A364" s="199"/>
      <c r="B364" s="223">
        <v>44819.0</v>
      </c>
      <c r="C364" s="224">
        <v>115.35</v>
      </c>
      <c r="D364" s="224">
        <v>126.7</v>
      </c>
      <c r="E364" s="225">
        <f t="shared" si="1"/>
        <v>0.1022183558</v>
      </c>
      <c r="F364" s="226">
        <v>44819.0</v>
      </c>
      <c r="G364" s="227">
        <v>1530.0</v>
      </c>
      <c r="H364" s="227">
        <v>1520.7</v>
      </c>
      <c r="I364" s="228">
        <f t="shared" si="2"/>
        <v>-0.005200667255</v>
      </c>
      <c r="J364" s="229">
        <v>44819.0</v>
      </c>
      <c r="K364" s="230">
        <v>2580.0</v>
      </c>
      <c r="L364" s="230">
        <v>2560.4</v>
      </c>
      <c r="M364" s="231">
        <f t="shared" si="3"/>
        <v>-0.004277825309</v>
      </c>
      <c r="N364" s="232">
        <v>44819.0</v>
      </c>
      <c r="O364" s="233">
        <v>2384.108</v>
      </c>
      <c r="P364" s="233">
        <v>2365.371</v>
      </c>
      <c r="Q364" s="234">
        <f t="shared" si="4"/>
        <v>-0.009909813373</v>
      </c>
      <c r="R364" s="235">
        <v>44819.0</v>
      </c>
      <c r="S364" s="236">
        <v>108.65</v>
      </c>
      <c r="T364" s="236">
        <v>107.0</v>
      </c>
      <c r="U364" s="237">
        <f t="shared" si="5"/>
        <v>-0.01969766377</v>
      </c>
      <c r="V364" s="238">
        <v>44819.0</v>
      </c>
      <c r="W364" s="239">
        <v>18046.35</v>
      </c>
      <c r="X364" s="239">
        <v>17877.4</v>
      </c>
      <c r="Y364" s="240">
        <f t="shared" si="6"/>
        <v>-0.007017982365</v>
      </c>
      <c r="Z364" s="199"/>
      <c r="AA364" s="199"/>
      <c r="AB364" s="199"/>
      <c r="AC364" s="199"/>
      <c r="AD364" s="199"/>
      <c r="AE364" s="199"/>
      <c r="AF364" s="199"/>
      <c r="AG364" s="199"/>
      <c r="AH364" s="199"/>
      <c r="AI364" s="199"/>
      <c r="AJ364" s="199"/>
      <c r="AK364" s="199"/>
      <c r="AL364" s="199"/>
      <c r="AM364" s="199"/>
      <c r="AN364" s="199"/>
      <c r="AO364" s="199"/>
      <c r="AP364" s="199"/>
      <c r="AQ364" s="199"/>
      <c r="AR364" s="199"/>
      <c r="AS364" s="199"/>
      <c r="AT364" s="199"/>
      <c r="AU364" s="199"/>
      <c r="AV364" s="199"/>
      <c r="AW364" s="199"/>
      <c r="AX364" s="199"/>
      <c r="AY364" s="199"/>
      <c r="AZ364" s="199"/>
      <c r="BA364" s="199"/>
      <c r="BB364" s="199"/>
      <c r="BC364" s="199"/>
      <c r="BD364" s="199"/>
      <c r="BE364" s="199"/>
      <c r="BF364" s="199"/>
      <c r="BG364" s="199"/>
      <c r="BH364" s="199"/>
    </row>
    <row r="365">
      <c r="A365" s="199"/>
      <c r="B365" s="223">
        <v>44820.0</v>
      </c>
      <c r="C365" s="224">
        <v>127.9</v>
      </c>
      <c r="D365" s="224">
        <v>121.9</v>
      </c>
      <c r="E365" s="225">
        <f t="shared" si="1"/>
        <v>-0.03788476717</v>
      </c>
      <c r="F365" s="226">
        <v>44820.0</v>
      </c>
      <c r="G365" s="227">
        <v>1503.1</v>
      </c>
      <c r="H365" s="227">
        <v>1492.75</v>
      </c>
      <c r="I365" s="228">
        <f t="shared" si="2"/>
        <v>-0.01837969356</v>
      </c>
      <c r="J365" s="229">
        <v>44820.0</v>
      </c>
      <c r="K365" s="230">
        <v>2555.0</v>
      </c>
      <c r="L365" s="230">
        <v>2528.15</v>
      </c>
      <c r="M365" s="231">
        <f t="shared" si="3"/>
        <v>-0.01259568817</v>
      </c>
      <c r="N365" s="232">
        <v>44820.0</v>
      </c>
      <c r="O365" s="233">
        <v>2347.88</v>
      </c>
      <c r="P365" s="233">
        <v>2306.761</v>
      </c>
      <c r="Q365" s="234">
        <f t="shared" si="4"/>
        <v>-0.02477835401</v>
      </c>
      <c r="R365" s="235">
        <v>44820.0</v>
      </c>
      <c r="S365" s="236">
        <v>106.2</v>
      </c>
      <c r="T365" s="236">
        <v>105.7</v>
      </c>
      <c r="U365" s="237">
        <f t="shared" si="5"/>
        <v>-0.01214953271</v>
      </c>
      <c r="V365" s="238">
        <v>44820.0</v>
      </c>
      <c r="W365" s="239">
        <v>17796.8</v>
      </c>
      <c r="X365" s="239">
        <v>17530.85</v>
      </c>
      <c r="Y365" s="240">
        <f t="shared" si="6"/>
        <v>-0.01938480987</v>
      </c>
      <c r="Z365" s="199"/>
      <c r="AA365" s="199"/>
      <c r="AB365" s="199"/>
      <c r="AC365" s="199"/>
      <c r="AD365" s="199"/>
      <c r="AE365" s="199"/>
      <c r="AF365" s="199"/>
      <c r="AG365" s="199"/>
      <c r="AH365" s="199"/>
      <c r="AI365" s="199"/>
      <c r="AJ365" s="199"/>
      <c r="AK365" s="199"/>
      <c r="AL365" s="199"/>
      <c r="AM365" s="199"/>
      <c r="AN365" s="199"/>
      <c r="AO365" s="199"/>
      <c r="AP365" s="199"/>
      <c r="AQ365" s="199"/>
      <c r="AR365" s="199"/>
      <c r="AS365" s="199"/>
      <c r="AT365" s="199"/>
      <c r="AU365" s="199"/>
      <c r="AV365" s="199"/>
      <c r="AW365" s="199"/>
      <c r="AX365" s="199"/>
      <c r="AY365" s="199"/>
      <c r="AZ365" s="199"/>
      <c r="BA365" s="199"/>
      <c r="BB365" s="199"/>
      <c r="BC365" s="199"/>
      <c r="BD365" s="199"/>
      <c r="BE365" s="199"/>
      <c r="BF365" s="199"/>
      <c r="BG365" s="199"/>
      <c r="BH365" s="199"/>
    </row>
    <row r="366">
      <c r="A366" s="199"/>
      <c r="B366" s="223">
        <v>44823.0</v>
      </c>
      <c r="C366" s="224">
        <v>122.7</v>
      </c>
      <c r="D366" s="224">
        <v>125.6</v>
      </c>
      <c r="E366" s="225">
        <f t="shared" si="1"/>
        <v>0.03035274815</v>
      </c>
      <c r="F366" s="226">
        <v>44823.0</v>
      </c>
      <c r="G366" s="227">
        <v>1489.0</v>
      </c>
      <c r="H366" s="227">
        <v>1502.6</v>
      </c>
      <c r="I366" s="228">
        <f t="shared" si="2"/>
        <v>0.006598559705</v>
      </c>
      <c r="J366" s="229">
        <v>44823.0</v>
      </c>
      <c r="K366" s="230">
        <v>2531.0</v>
      </c>
      <c r="L366" s="230">
        <v>2579.25</v>
      </c>
      <c r="M366" s="231">
        <f t="shared" si="3"/>
        <v>0.02021240828</v>
      </c>
      <c r="N366" s="232">
        <v>44823.0</v>
      </c>
      <c r="O366" s="233">
        <v>2306.761</v>
      </c>
      <c r="P366" s="233">
        <v>2309.76</v>
      </c>
      <c r="Q366" s="234">
        <f t="shared" si="4"/>
        <v>0.00130009134</v>
      </c>
      <c r="R366" s="235">
        <v>44823.0</v>
      </c>
      <c r="S366" s="236">
        <v>106.2</v>
      </c>
      <c r="T366" s="236">
        <v>103.1</v>
      </c>
      <c r="U366" s="237">
        <f t="shared" si="5"/>
        <v>-0.02459791864</v>
      </c>
      <c r="V366" s="238">
        <v>44823.0</v>
      </c>
      <c r="W366" s="239">
        <v>17540.65</v>
      </c>
      <c r="X366" s="239">
        <v>17622.25</v>
      </c>
      <c r="Y366" s="240">
        <f t="shared" si="6"/>
        <v>0.005213666194</v>
      </c>
      <c r="Z366" s="199"/>
      <c r="AA366" s="199"/>
      <c r="AB366" s="199"/>
      <c r="AC366" s="199"/>
      <c r="AD366" s="199"/>
      <c r="AE366" s="199"/>
      <c r="AF366" s="199"/>
      <c r="AG366" s="199"/>
      <c r="AH366" s="199"/>
      <c r="AI366" s="199"/>
      <c r="AJ366" s="199"/>
      <c r="AK366" s="199"/>
      <c r="AL366" s="199"/>
      <c r="AM366" s="199"/>
      <c r="AN366" s="199"/>
      <c r="AO366" s="199"/>
      <c r="AP366" s="199"/>
      <c r="AQ366" s="199"/>
      <c r="AR366" s="199"/>
      <c r="AS366" s="199"/>
      <c r="AT366" s="199"/>
      <c r="AU366" s="199"/>
      <c r="AV366" s="199"/>
      <c r="AW366" s="199"/>
      <c r="AX366" s="199"/>
      <c r="AY366" s="199"/>
      <c r="AZ366" s="199"/>
      <c r="BA366" s="199"/>
      <c r="BB366" s="199"/>
      <c r="BC366" s="199"/>
      <c r="BD366" s="199"/>
      <c r="BE366" s="199"/>
      <c r="BF366" s="199"/>
      <c r="BG366" s="199"/>
      <c r="BH366" s="199"/>
    </row>
    <row r="367">
      <c r="A367" s="199"/>
      <c r="B367" s="223">
        <v>44824.0</v>
      </c>
      <c r="C367" s="224">
        <v>126.5</v>
      </c>
      <c r="D367" s="224">
        <v>123.55</v>
      </c>
      <c r="E367" s="225">
        <f t="shared" si="1"/>
        <v>-0.01632165605</v>
      </c>
      <c r="F367" s="226">
        <v>44824.0</v>
      </c>
      <c r="G367" s="227">
        <v>1514.0</v>
      </c>
      <c r="H367" s="227">
        <v>1520.7</v>
      </c>
      <c r="I367" s="228">
        <f t="shared" si="2"/>
        <v>0.0120457873</v>
      </c>
      <c r="J367" s="229">
        <v>44824.0</v>
      </c>
      <c r="K367" s="230">
        <v>2598.6</v>
      </c>
      <c r="L367" s="230">
        <v>2583.55</v>
      </c>
      <c r="M367" s="231">
        <f t="shared" si="3"/>
        <v>0.001667151304</v>
      </c>
      <c r="N367" s="232">
        <v>44824.0</v>
      </c>
      <c r="O367" s="233">
        <v>2328.22</v>
      </c>
      <c r="P367" s="233">
        <v>2310.13</v>
      </c>
      <c r="Q367" s="234">
        <f t="shared" si="4"/>
        <v>0.0001601898033</v>
      </c>
      <c r="R367" s="235">
        <v>44824.0</v>
      </c>
      <c r="S367" s="236">
        <v>104.2</v>
      </c>
      <c r="T367" s="236">
        <v>105.8</v>
      </c>
      <c r="U367" s="237">
        <f t="shared" si="5"/>
        <v>0.02618816683</v>
      </c>
      <c r="V367" s="238">
        <v>44824.0</v>
      </c>
      <c r="W367" s="239">
        <v>17770.4</v>
      </c>
      <c r="X367" s="239">
        <v>17816.25</v>
      </c>
      <c r="Y367" s="240">
        <f t="shared" si="6"/>
        <v>0.01100880989</v>
      </c>
      <c r="Z367" s="199"/>
      <c r="AA367" s="199"/>
      <c r="AB367" s="199"/>
      <c r="AC367" s="199"/>
      <c r="AD367" s="199"/>
      <c r="AE367" s="199"/>
      <c r="AF367" s="199"/>
      <c r="AG367" s="199"/>
      <c r="AH367" s="199"/>
      <c r="AI367" s="199"/>
      <c r="AJ367" s="199"/>
      <c r="AK367" s="199"/>
      <c r="AL367" s="199"/>
      <c r="AM367" s="199"/>
      <c r="AN367" s="199"/>
      <c r="AO367" s="199"/>
      <c r="AP367" s="199"/>
      <c r="AQ367" s="199"/>
      <c r="AR367" s="199"/>
      <c r="AS367" s="199"/>
      <c r="AT367" s="199"/>
      <c r="AU367" s="199"/>
      <c r="AV367" s="199"/>
      <c r="AW367" s="199"/>
      <c r="AX367" s="199"/>
      <c r="AY367" s="199"/>
      <c r="AZ367" s="199"/>
      <c r="BA367" s="199"/>
      <c r="BB367" s="199"/>
      <c r="BC367" s="199"/>
      <c r="BD367" s="199"/>
      <c r="BE367" s="199"/>
      <c r="BF367" s="199"/>
      <c r="BG367" s="199"/>
      <c r="BH367" s="199"/>
    </row>
    <row r="368">
      <c r="A368" s="199"/>
      <c r="B368" s="223">
        <v>44825.0</v>
      </c>
      <c r="C368" s="224">
        <v>123.5</v>
      </c>
      <c r="D368" s="224">
        <v>120.55</v>
      </c>
      <c r="E368" s="225">
        <f t="shared" si="1"/>
        <v>-0.02428166734</v>
      </c>
      <c r="F368" s="226">
        <v>44825.0</v>
      </c>
      <c r="G368" s="227">
        <v>1508.0</v>
      </c>
      <c r="H368" s="227">
        <v>1518.35</v>
      </c>
      <c r="I368" s="228">
        <f t="shared" si="2"/>
        <v>-0.001545340961</v>
      </c>
      <c r="J368" s="229">
        <v>44825.0</v>
      </c>
      <c r="K368" s="230">
        <v>2582.0</v>
      </c>
      <c r="L368" s="230">
        <v>2623.6</v>
      </c>
      <c r="M368" s="231">
        <f t="shared" si="3"/>
        <v>0.01550192564</v>
      </c>
      <c r="N368" s="232">
        <v>44825.0</v>
      </c>
      <c r="O368" s="233">
        <v>2304.5</v>
      </c>
      <c r="P368" s="233">
        <v>2316.499</v>
      </c>
      <c r="Q368" s="234">
        <f t="shared" si="4"/>
        <v>0.002756987702</v>
      </c>
      <c r="R368" s="235">
        <v>44825.0</v>
      </c>
      <c r="S368" s="236">
        <v>105.8</v>
      </c>
      <c r="T368" s="236">
        <v>104.45</v>
      </c>
      <c r="U368" s="237">
        <f t="shared" si="5"/>
        <v>-0.01275992439</v>
      </c>
      <c r="V368" s="238">
        <v>44825.0</v>
      </c>
      <c r="W368" s="239">
        <v>17766.35</v>
      </c>
      <c r="X368" s="239">
        <v>17718.35</v>
      </c>
      <c r="Y368" s="240">
        <f t="shared" si="6"/>
        <v>-0.005494983512</v>
      </c>
      <c r="Z368" s="199"/>
      <c r="AA368" s="199"/>
      <c r="AB368" s="199"/>
      <c r="AC368" s="199"/>
      <c r="AD368" s="199"/>
      <c r="AE368" s="199"/>
      <c r="AF368" s="199"/>
      <c r="AG368" s="199"/>
      <c r="AH368" s="199"/>
      <c r="AI368" s="199"/>
      <c r="AJ368" s="199"/>
      <c r="AK368" s="199"/>
      <c r="AL368" s="199"/>
      <c r="AM368" s="199"/>
      <c r="AN368" s="199"/>
      <c r="AO368" s="199"/>
      <c r="AP368" s="199"/>
      <c r="AQ368" s="199"/>
      <c r="AR368" s="199"/>
      <c r="AS368" s="199"/>
      <c r="AT368" s="199"/>
      <c r="AU368" s="199"/>
      <c r="AV368" s="199"/>
      <c r="AW368" s="199"/>
      <c r="AX368" s="199"/>
      <c r="AY368" s="199"/>
      <c r="AZ368" s="199"/>
      <c r="BA368" s="199"/>
      <c r="BB368" s="199"/>
      <c r="BC368" s="199"/>
      <c r="BD368" s="199"/>
      <c r="BE368" s="199"/>
      <c r="BF368" s="199"/>
      <c r="BG368" s="199"/>
      <c r="BH368" s="199"/>
    </row>
    <row r="369">
      <c r="A369" s="199"/>
      <c r="B369" s="223">
        <v>44826.0</v>
      </c>
      <c r="C369" s="224">
        <v>120.45</v>
      </c>
      <c r="D369" s="224">
        <v>119.75</v>
      </c>
      <c r="E369" s="225">
        <f t="shared" si="1"/>
        <v>-0.006636250518</v>
      </c>
      <c r="F369" s="226">
        <v>44826.0</v>
      </c>
      <c r="G369" s="227">
        <v>1502.0</v>
      </c>
      <c r="H369" s="227">
        <v>1486.0</v>
      </c>
      <c r="I369" s="228">
        <f t="shared" si="2"/>
        <v>-0.02130602299</v>
      </c>
      <c r="J369" s="229">
        <v>44826.0</v>
      </c>
      <c r="K369" s="230">
        <v>2623.1</v>
      </c>
      <c r="L369" s="230">
        <v>2692.75</v>
      </c>
      <c r="M369" s="231">
        <f t="shared" si="3"/>
        <v>0.02635691416</v>
      </c>
      <c r="N369" s="232">
        <v>44826.0</v>
      </c>
      <c r="O369" s="233">
        <v>2294.577</v>
      </c>
      <c r="P369" s="233">
        <v>2294.669</v>
      </c>
      <c r="Q369" s="234">
        <f t="shared" si="4"/>
        <v>-0.009423703615</v>
      </c>
      <c r="R369" s="235">
        <v>44826.0</v>
      </c>
      <c r="S369" s="236">
        <v>104.45</v>
      </c>
      <c r="T369" s="236">
        <v>103.6</v>
      </c>
      <c r="U369" s="237">
        <f t="shared" si="5"/>
        <v>-0.008137865007</v>
      </c>
      <c r="V369" s="238">
        <v>44826.0</v>
      </c>
      <c r="W369" s="239">
        <v>17609.65</v>
      </c>
      <c r="X369" s="239">
        <v>17629.8</v>
      </c>
      <c r="Y369" s="240">
        <f t="shared" si="6"/>
        <v>-0.004997643686</v>
      </c>
      <c r="Z369" s="199"/>
      <c r="AA369" s="199"/>
      <c r="AB369" s="199"/>
      <c r="AC369" s="199"/>
      <c r="AD369" s="199"/>
      <c r="AE369" s="199"/>
      <c r="AF369" s="199"/>
      <c r="AG369" s="199"/>
      <c r="AH369" s="199"/>
      <c r="AI369" s="199"/>
      <c r="AJ369" s="199"/>
      <c r="AK369" s="199"/>
      <c r="AL369" s="199"/>
      <c r="AM369" s="199"/>
      <c r="AN369" s="199"/>
      <c r="AO369" s="199"/>
      <c r="AP369" s="199"/>
      <c r="AQ369" s="199"/>
      <c r="AR369" s="199"/>
      <c r="AS369" s="199"/>
      <c r="AT369" s="199"/>
      <c r="AU369" s="199"/>
      <c r="AV369" s="199"/>
      <c r="AW369" s="199"/>
      <c r="AX369" s="199"/>
      <c r="AY369" s="199"/>
      <c r="AZ369" s="199"/>
      <c r="BA369" s="199"/>
      <c r="BB369" s="199"/>
      <c r="BC369" s="199"/>
      <c r="BD369" s="199"/>
      <c r="BE369" s="199"/>
      <c r="BF369" s="199"/>
      <c r="BG369" s="199"/>
      <c r="BH369" s="199"/>
    </row>
    <row r="370">
      <c r="A370" s="199"/>
      <c r="B370" s="223">
        <v>44827.0</v>
      </c>
      <c r="C370" s="224">
        <v>119.9</v>
      </c>
      <c r="D370" s="224">
        <v>117.2</v>
      </c>
      <c r="E370" s="225">
        <f t="shared" si="1"/>
        <v>-0.02129436326</v>
      </c>
      <c r="F370" s="226">
        <v>44827.0</v>
      </c>
      <c r="G370" s="227">
        <v>1472.35</v>
      </c>
      <c r="H370" s="227">
        <v>1446.15</v>
      </c>
      <c r="I370" s="228">
        <f t="shared" si="2"/>
        <v>-0.02681695828</v>
      </c>
      <c r="J370" s="229">
        <v>44827.0</v>
      </c>
      <c r="K370" s="230">
        <v>2697.9</v>
      </c>
      <c r="L370" s="230">
        <v>2682.05</v>
      </c>
      <c r="M370" s="231">
        <f t="shared" si="3"/>
        <v>-0.003973632903</v>
      </c>
      <c r="N370" s="232">
        <v>44827.0</v>
      </c>
      <c r="O370" s="233">
        <v>2293.654</v>
      </c>
      <c r="P370" s="233">
        <v>2251.658</v>
      </c>
      <c r="Q370" s="234">
        <f t="shared" si="4"/>
        <v>-0.01874387984</v>
      </c>
      <c r="R370" s="235">
        <v>44827.0</v>
      </c>
      <c r="S370" s="236">
        <v>106.2</v>
      </c>
      <c r="T370" s="236">
        <v>104.3</v>
      </c>
      <c r="U370" s="237">
        <f t="shared" si="5"/>
        <v>0.006756756757</v>
      </c>
      <c r="V370" s="238">
        <v>44827.0</v>
      </c>
      <c r="W370" s="239">
        <v>17593.85</v>
      </c>
      <c r="X370" s="239">
        <v>17327.35</v>
      </c>
      <c r="Y370" s="240">
        <f t="shared" si="6"/>
        <v>-0.01715561152</v>
      </c>
      <c r="Z370" s="199"/>
      <c r="AA370" s="199"/>
      <c r="AB370" s="199"/>
      <c r="AC370" s="199"/>
      <c r="AD370" s="199"/>
      <c r="AE370" s="199"/>
      <c r="AF370" s="199"/>
      <c r="AG370" s="199"/>
      <c r="AH370" s="199"/>
      <c r="AI370" s="199"/>
      <c r="AJ370" s="199"/>
      <c r="AK370" s="199"/>
      <c r="AL370" s="199"/>
      <c r="AM370" s="199"/>
      <c r="AN370" s="199"/>
      <c r="AO370" s="199"/>
      <c r="AP370" s="199"/>
      <c r="AQ370" s="199"/>
      <c r="AR370" s="199"/>
      <c r="AS370" s="199"/>
      <c r="AT370" s="199"/>
      <c r="AU370" s="199"/>
      <c r="AV370" s="199"/>
      <c r="AW370" s="199"/>
      <c r="AX370" s="199"/>
      <c r="AY370" s="199"/>
      <c r="AZ370" s="199"/>
      <c r="BA370" s="199"/>
      <c r="BB370" s="199"/>
      <c r="BC370" s="199"/>
      <c r="BD370" s="199"/>
      <c r="BE370" s="199"/>
      <c r="BF370" s="199"/>
      <c r="BG370" s="199"/>
      <c r="BH370" s="199"/>
    </row>
    <row r="371">
      <c r="A371" s="199"/>
      <c r="B371" s="223">
        <v>44830.0</v>
      </c>
      <c r="C371" s="224">
        <v>116.05</v>
      </c>
      <c r="D371" s="224">
        <v>111.3</v>
      </c>
      <c r="E371" s="225">
        <f t="shared" si="1"/>
        <v>-0.05034129693</v>
      </c>
      <c r="F371" s="226">
        <v>44830.0</v>
      </c>
      <c r="G371" s="227">
        <v>1425.35</v>
      </c>
      <c r="H371" s="227">
        <v>1426.65</v>
      </c>
      <c r="I371" s="228">
        <f t="shared" si="2"/>
        <v>-0.01348407842</v>
      </c>
      <c r="J371" s="229">
        <v>44830.0</v>
      </c>
      <c r="K371" s="230">
        <v>2668.5</v>
      </c>
      <c r="L371" s="230">
        <v>2660.55</v>
      </c>
      <c r="M371" s="231">
        <f t="shared" si="3"/>
        <v>-0.008016256222</v>
      </c>
      <c r="N371" s="232">
        <v>44830.0</v>
      </c>
      <c r="O371" s="233">
        <v>2209.707</v>
      </c>
      <c r="P371" s="233">
        <v>2194.293</v>
      </c>
      <c r="Q371" s="234">
        <f t="shared" si="4"/>
        <v>-0.025476782</v>
      </c>
      <c r="R371" s="235">
        <v>44830.0</v>
      </c>
      <c r="S371" s="236">
        <v>104.4</v>
      </c>
      <c r="T371" s="236">
        <v>99.85</v>
      </c>
      <c r="U371" s="237">
        <f t="shared" si="5"/>
        <v>-0.0426653883</v>
      </c>
      <c r="V371" s="238">
        <v>44830.0</v>
      </c>
      <c r="W371" s="239">
        <v>17156.3</v>
      </c>
      <c r="X371" s="239">
        <v>17016.3</v>
      </c>
      <c r="Y371" s="240">
        <f t="shared" si="6"/>
        <v>-0.01795138899</v>
      </c>
      <c r="Z371" s="199"/>
      <c r="AA371" s="199"/>
      <c r="AB371" s="199"/>
      <c r="AC371" s="199"/>
      <c r="AD371" s="199"/>
      <c r="AE371" s="199"/>
      <c r="AF371" s="199"/>
      <c r="AG371" s="199"/>
      <c r="AH371" s="199"/>
      <c r="AI371" s="199"/>
      <c r="AJ371" s="199"/>
      <c r="AK371" s="199"/>
      <c r="AL371" s="199"/>
      <c r="AM371" s="199"/>
      <c r="AN371" s="199"/>
      <c r="AO371" s="199"/>
      <c r="AP371" s="199"/>
      <c r="AQ371" s="199"/>
      <c r="AR371" s="199"/>
      <c r="AS371" s="199"/>
      <c r="AT371" s="199"/>
      <c r="AU371" s="199"/>
      <c r="AV371" s="199"/>
      <c r="AW371" s="199"/>
      <c r="AX371" s="199"/>
      <c r="AY371" s="199"/>
      <c r="AZ371" s="199"/>
      <c r="BA371" s="199"/>
      <c r="BB371" s="199"/>
      <c r="BC371" s="199"/>
      <c r="BD371" s="199"/>
      <c r="BE371" s="199"/>
      <c r="BF371" s="199"/>
      <c r="BG371" s="199"/>
      <c r="BH371" s="199"/>
    </row>
    <row r="372">
      <c r="A372" s="199"/>
      <c r="B372" s="223">
        <v>44831.0</v>
      </c>
      <c r="C372" s="224">
        <v>111.6</v>
      </c>
      <c r="D372" s="224">
        <v>110.75</v>
      </c>
      <c r="E372" s="225">
        <f t="shared" si="1"/>
        <v>-0.004941599281</v>
      </c>
      <c r="F372" s="226">
        <v>44831.0</v>
      </c>
      <c r="G372" s="227">
        <v>1432.4</v>
      </c>
      <c r="H372" s="227">
        <v>1413.85</v>
      </c>
      <c r="I372" s="228">
        <f t="shared" si="2"/>
        <v>-0.008972067431</v>
      </c>
      <c r="J372" s="229">
        <v>44831.0</v>
      </c>
      <c r="K372" s="230">
        <v>2676.0</v>
      </c>
      <c r="L372" s="230">
        <v>2679.25</v>
      </c>
      <c r="M372" s="231">
        <f t="shared" si="3"/>
        <v>0.007028621901</v>
      </c>
      <c r="N372" s="232">
        <v>44831.0</v>
      </c>
      <c r="O372" s="233">
        <v>2209.661</v>
      </c>
      <c r="P372" s="233">
        <v>2211.738</v>
      </c>
      <c r="Q372" s="234">
        <f t="shared" si="4"/>
        <v>0.007950168915</v>
      </c>
      <c r="R372" s="235">
        <v>44831.0</v>
      </c>
      <c r="S372" s="236">
        <v>101.35</v>
      </c>
      <c r="T372" s="236">
        <v>97.65</v>
      </c>
      <c r="U372" s="237">
        <f t="shared" si="5"/>
        <v>-0.02203304957</v>
      </c>
      <c r="V372" s="238">
        <v>44831.0</v>
      </c>
      <c r="W372" s="239">
        <v>17110.9</v>
      </c>
      <c r="X372" s="239">
        <v>17007.4</v>
      </c>
      <c r="Y372" s="240">
        <f t="shared" si="6"/>
        <v>-0.0005230279203</v>
      </c>
      <c r="Z372" s="199"/>
      <c r="AA372" s="199"/>
      <c r="AB372" s="199"/>
      <c r="AC372" s="199"/>
      <c r="AD372" s="199"/>
      <c r="AE372" s="199"/>
      <c r="AF372" s="199"/>
      <c r="AG372" s="199"/>
      <c r="AH372" s="199"/>
      <c r="AI372" s="199"/>
      <c r="AJ372" s="199"/>
      <c r="AK372" s="199"/>
      <c r="AL372" s="199"/>
      <c r="AM372" s="199"/>
      <c r="AN372" s="199"/>
      <c r="AO372" s="199"/>
      <c r="AP372" s="199"/>
      <c r="AQ372" s="199"/>
      <c r="AR372" s="199"/>
      <c r="AS372" s="199"/>
      <c r="AT372" s="199"/>
      <c r="AU372" s="199"/>
      <c r="AV372" s="199"/>
      <c r="AW372" s="199"/>
      <c r="AX372" s="199"/>
      <c r="AY372" s="199"/>
      <c r="AZ372" s="199"/>
      <c r="BA372" s="199"/>
      <c r="BB372" s="199"/>
      <c r="BC372" s="199"/>
      <c r="BD372" s="199"/>
      <c r="BE372" s="199"/>
      <c r="BF372" s="199"/>
      <c r="BG372" s="199"/>
      <c r="BH372" s="199"/>
    </row>
    <row r="373">
      <c r="A373" s="199"/>
      <c r="B373" s="223">
        <v>44832.0</v>
      </c>
      <c r="C373" s="224">
        <v>109.9</v>
      </c>
      <c r="D373" s="224">
        <v>110.75</v>
      </c>
      <c r="E373" s="225">
        <f t="shared" si="1"/>
        <v>0</v>
      </c>
      <c r="F373" s="226">
        <v>44832.0</v>
      </c>
      <c r="G373" s="227">
        <v>1406.0</v>
      </c>
      <c r="H373" s="227">
        <v>1389.55</v>
      </c>
      <c r="I373" s="228">
        <f t="shared" si="2"/>
        <v>-0.0171871132</v>
      </c>
      <c r="J373" s="229">
        <v>44832.0</v>
      </c>
      <c r="K373" s="230">
        <v>2669.95</v>
      </c>
      <c r="L373" s="230">
        <v>2702.1</v>
      </c>
      <c r="M373" s="231">
        <f t="shared" si="3"/>
        <v>0.008528506112</v>
      </c>
      <c r="N373" s="232">
        <v>44832.0</v>
      </c>
      <c r="O373" s="233">
        <v>2178.602</v>
      </c>
      <c r="P373" s="233">
        <v>2152.851</v>
      </c>
      <c r="Q373" s="234">
        <f t="shared" si="4"/>
        <v>-0.02662476297</v>
      </c>
      <c r="R373" s="235">
        <v>44832.0</v>
      </c>
      <c r="S373" s="236">
        <v>96.55</v>
      </c>
      <c r="T373" s="236">
        <v>95.2</v>
      </c>
      <c r="U373" s="237">
        <f t="shared" si="5"/>
        <v>-0.02508960573</v>
      </c>
      <c r="V373" s="238">
        <v>44832.0</v>
      </c>
      <c r="W373" s="239">
        <v>16870.55</v>
      </c>
      <c r="X373" s="239">
        <v>16858.6</v>
      </c>
      <c r="Y373" s="240">
        <f t="shared" si="6"/>
        <v>-0.00874913273</v>
      </c>
      <c r="Z373" s="199"/>
      <c r="AA373" s="199"/>
      <c r="AB373" s="199"/>
      <c r="AC373" s="199"/>
      <c r="AD373" s="199"/>
      <c r="AE373" s="199"/>
      <c r="AF373" s="199"/>
      <c r="AG373" s="199"/>
      <c r="AH373" s="199"/>
      <c r="AI373" s="199"/>
      <c r="AJ373" s="199"/>
      <c r="AK373" s="199"/>
      <c r="AL373" s="199"/>
      <c r="AM373" s="199"/>
      <c r="AN373" s="199"/>
      <c r="AO373" s="199"/>
      <c r="AP373" s="199"/>
      <c r="AQ373" s="199"/>
      <c r="AR373" s="199"/>
      <c r="AS373" s="199"/>
      <c r="AT373" s="199"/>
      <c r="AU373" s="199"/>
      <c r="AV373" s="199"/>
      <c r="AW373" s="199"/>
      <c r="AX373" s="199"/>
      <c r="AY373" s="199"/>
      <c r="AZ373" s="199"/>
      <c r="BA373" s="199"/>
      <c r="BB373" s="199"/>
      <c r="BC373" s="199"/>
      <c r="BD373" s="199"/>
      <c r="BE373" s="199"/>
      <c r="BF373" s="199"/>
      <c r="BG373" s="199"/>
      <c r="BH373" s="199"/>
    </row>
    <row r="374">
      <c r="A374" s="199"/>
      <c r="B374" s="223">
        <v>44833.0</v>
      </c>
      <c r="C374" s="224">
        <v>111.7</v>
      </c>
      <c r="D374" s="224">
        <v>110.0</v>
      </c>
      <c r="E374" s="225">
        <f t="shared" si="1"/>
        <v>-0.006772009029</v>
      </c>
      <c r="F374" s="226">
        <v>44833.0</v>
      </c>
      <c r="G374" s="227">
        <v>1396.3</v>
      </c>
      <c r="H374" s="227">
        <v>1382.35</v>
      </c>
      <c r="I374" s="228">
        <f t="shared" si="2"/>
        <v>-0.00518153359</v>
      </c>
      <c r="J374" s="229">
        <v>44833.0</v>
      </c>
      <c r="K374" s="230">
        <v>2711.1</v>
      </c>
      <c r="L374" s="230">
        <v>2700.55</v>
      </c>
      <c r="M374" s="231">
        <f t="shared" si="3"/>
        <v>-0.000573627919</v>
      </c>
      <c r="N374" s="232">
        <v>44833.0</v>
      </c>
      <c r="O374" s="233">
        <v>2178.279</v>
      </c>
      <c r="P374" s="233">
        <v>2146.251</v>
      </c>
      <c r="Q374" s="234">
        <f t="shared" si="4"/>
        <v>-0.003065702178</v>
      </c>
      <c r="R374" s="235">
        <v>44833.0</v>
      </c>
      <c r="S374" s="236">
        <v>97.0</v>
      </c>
      <c r="T374" s="236">
        <v>96.85</v>
      </c>
      <c r="U374" s="237">
        <f t="shared" si="5"/>
        <v>0.01733193277</v>
      </c>
      <c r="V374" s="238">
        <v>44833.0</v>
      </c>
      <c r="W374" s="239">
        <v>16993.6</v>
      </c>
      <c r="X374" s="239">
        <v>16818.1</v>
      </c>
      <c r="Y374" s="240">
        <f t="shared" si="6"/>
        <v>-0.002402334713</v>
      </c>
      <c r="Z374" s="199"/>
      <c r="AA374" s="199"/>
      <c r="AB374" s="199"/>
      <c r="AC374" s="199"/>
      <c r="AD374" s="199"/>
      <c r="AE374" s="199"/>
      <c r="AF374" s="199"/>
      <c r="AG374" s="199"/>
      <c r="AH374" s="199"/>
      <c r="AI374" s="199"/>
      <c r="AJ374" s="199"/>
      <c r="AK374" s="199"/>
      <c r="AL374" s="199"/>
      <c r="AM374" s="199"/>
      <c r="AN374" s="199"/>
      <c r="AO374" s="199"/>
      <c r="AP374" s="199"/>
      <c r="AQ374" s="199"/>
      <c r="AR374" s="199"/>
      <c r="AS374" s="199"/>
      <c r="AT374" s="199"/>
      <c r="AU374" s="199"/>
      <c r="AV374" s="199"/>
      <c r="AW374" s="199"/>
      <c r="AX374" s="199"/>
      <c r="AY374" s="199"/>
      <c r="AZ374" s="199"/>
      <c r="BA374" s="199"/>
      <c r="BB374" s="199"/>
      <c r="BC374" s="199"/>
      <c r="BD374" s="199"/>
      <c r="BE374" s="199"/>
      <c r="BF374" s="199"/>
      <c r="BG374" s="199"/>
      <c r="BH374" s="199"/>
    </row>
    <row r="375">
      <c r="A375" s="199"/>
      <c r="B375" s="223">
        <v>44834.0</v>
      </c>
      <c r="C375" s="224">
        <v>109.0</v>
      </c>
      <c r="D375" s="224">
        <v>111.5</v>
      </c>
      <c r="E375" s="225">
        <f t="shared" si="1"/>
        <v>0.01363636364</v>
      </c>
      <c r="F375" s="226">
        <v>44834.0</v>
      </c>
      <c r="G375" s="227">
        <v>1378.8</v>
      </c>
      <c r="H375" s="227">
        <v>1421.35</v>
      </c>
      <c r="I375" s="228">
        <f t="shared" si="2"/>
        <v>0.02821282598</v>
      </c>
      <c r="J375" s="229">
        <v>44834.0</v>
      </c>
      <c r="K375" s="230">
        <v>2707.0</v>
      </c>
      <c r="L375" s="230">
        <v>2696.45</v>
      </c>
      <c r="M375" s="231">
        <f t="shared" si="3"/>
        <v>-0.001518209254</v>
      </c>
      <c r="N375" s="232">
        <v>44834.0</v>
      </c>
      <c r="O375" s="233">
        <v>2133.052</v>
      </c>
      <c r="P375" s="233">
        <v>2194.663</v>
      </c>
      <c r="Q375" s="234">
        <f t="shared" si="4"/>
        <v>0.02255654162</v>
      </c>
      <c r="R375" s="235">
        <v>44834.0</v>
      </c>
      <c r="S375" s="236">
        <v>96.85</v>
      </c>
      <c r="T375" s="236">
        <v>99.3</v>
      </c>
      <c r="U375" s="237">
        <f t="shared" si="5"/>
        <v>0.0252968508</v>
      </c>
      <c r="V375" s="238">
        <v>44834.0</v>
      </c>
      <c r="W375" s="239">
        <v>16798.05</v>
      </c>
      <c r="X375" s="239">
        <v>17094.35</v>
      </c>
      <c r="Y375" s="240">
        <f t="shared" si="6"/>
        <v>0.01642575558</v>
      </c>
      <c r="Z375" s="199"/>
      <c r="AA375" s="199"/>
      <c r="AB375" s="199"/>
      <c r="AC375" s="199"/>
      <c r="AD375" s="199"/>
      <c r="AE375" s="199"/>
      <c r="AF375" s="199"/>
      <c r="AG375" s="199"/>
      <c r="AH375" s="199"/>
      <c r="AI375" s="199"/>
      <c r="AJ375" s="199"/>
      <c r="AK375" s="199"/>
      <c r="AL375" s="199"/>
      <c r="AM375" s="199"/>
      <c r="AN375" s="199"/>
      <c r="AO375" s="199"/>
      <c r="AP375" s="199"/>
      <c r="AQ375" s="199"/>
      <c r="AR375" s="199"/>
      <c r="AS375" s="199"/>
      <c r="AT375" s="199"/>
      <c r="AU375" s="199"/>
      <c r="AV375" s="199"/>
      <c r="AW375" s="199"/>
      <c r="AX375" s="199"/>
      <c r="AY375" s="199"/>
      <c r="AZ375" s="199"/>
      <c r="BA375" s="199"/>
      <c r="BB375" s="199"/>
      <c r="BC375" s="199"/>
      <c r="BD375" s="199"/>
      <c r="BE375" s="199"/>
      <c r="BF375" s="199"/>
      <c r="BG375" s="199"/>
      <c r="BH375" s="199"/>
    </row>
    <row r="376">
      <c r="A376" s="199"/>
      <c r="B376" s="223">
        <v>44837.0</v>
      </c>
      <c r="C376" s="224">
        <v>111.5</v>
      </c>
      <c r="D376" s="224">
        <v>108.35</v>
      </c>
      <c r="E376" s="225">
        <f t="shared" si="1"/>
        <v>-0.02825112108</v>
      </c>
      <c r="F376" s="226">
        <v>44837.0</v>
      </c>
      <c r="G376" s="227">
        <v>1409.95</v>
      </c>
      <c r="H376" s="227">
        <v>1413.2</v>
      </c>
      <c r="I376" s="228">
        <f t="shared" si="2"/>
        <v>-0.005733985296</v>
      </c>
      <c r="J376" s="229">
        <v>44837.0</v>
      </c>
      <c r="K376" s="230">
        <v>2723.0</v>
      </c>
      <c r="L376" s="230">
        <v>2622.5</v>
      </c>
      <c r="M376" s="231">
        <f t="shared" si="3"/>
        <v>-0.02742494762</v>
      </c>
      <c r="N376" s="232">
        <v>44837.0</v>
      </c>
      <c r="O376" s="233">
        <v>2207.354</v>
      </c>
      <c r="P376" s="233">
        <v>2187.048</v>
      </c>
      <c r="Q376" s="234">
        <f t="shared" si="4"/>
        <v>-0.00346978101</v>
      </c>
      <c r="R376" s="235">
        <v>44837.0</v>
      </c>
      <c r="S376" s="236">
        <v>99.6</v>
      </c>
      <c r="T376" s="236">
        <v>98.35</v>
      </c>
      <c r="U376" s="237">
        <f t="shared" si="5"/>
        <v>-0.009566968781</v>
      </c>
      <c r="V376" s="238">
        <v>44837.0</v>
      </c>
      <c r="W376" s="239">
        <v>17102.1</v>
      </c>
      <c r="X376" s="239">
        <v>16887.35</v>
      </c>
      <c r="Y376" s="240">
        <f t="shared" si="6"/>
        <v>-0.01210926417</v>
      </c>
      <c r="Z376" s="199"/>
      <c r="AA376" s="199"/>
      <c r="AB376" s="199"/>
      <c r="AC376" s="199"/>
      <c r="AD376" s="199"/>
      <c r="AE376" s="199"/>
      <c r="AF376" s="199"/>
      <c r="AG376" s="199"/>
      <c r="AH376" s="199"/>
      <c r="AI376" s="199"/>
      <c r="AJ376" s="199"/>
      <c r="AK376" s="199"/>
      <c r="AL376" s="199"/>
      <c r="AM376" s="199"/>
      <c r="AN376" s="199"/>
      <c r="AO376" s="199"/>
      <c r="AP376" s="199"/>
      <c r="AQ376" s="199"/>
      <c r="AR376" s="199"/>
      <c r="AS376" s="199"/>
      <c r="AT376" s="199"/>
      <c r="AU376" s="199"/>
      <c r="AV376" s="199"/>
      <c r="AW376" s="199"/>
      <c r="AX376" s="199"/>
      <c r="AY376" s="199"/>
      <c r="AZ376" s="199"/>
      <c r="BA376" s="199"/>
      <c r="BB376" s="199"/>
      <c r="BC376" s="199"/>
      <c r="BD376" s="199"/>
      <c r="BE376" s="199"/>
      <c r="BF376" s="199"/>
      <c r="BG376" s="199"/>
      <c r="BH376" s="199"/>
    </row>
    <row r="377">
      <c r="A377" s="199"/>
      <c r="B377" s="223">
        <v>44838.0</v>
      </c>
      <c r="C377" s="224">
        <v>110.5</v>
      </c>
      <c r="D377" s="224">
        <v>110.2</v>
      </c>
      <c r="E377" s="225">
        <f t="shared" si="1"/>
        <v>0.01707429626</v>
      </c>
      <c r="F377" s="226">
        <v>44838.0</v>
      </c>
      <c r="G377" s="227">
        <v>1429.5</v>
      </c>
      <c r="H377" s="227">
        <v>1453.0</v>
      </c>
      <c r="I377" s="228">
        <f t="shared" si="2"/>
        <v>0.02816303425</v>
      </c>
      <c r="J377" s="229">
        <v>44838.0</v>
      </c>
      <c r="K377" s="230">
        <v>2650.0</v>
      </c>
      <c r="L377" s="230">
        <v>2667.95</v>
      </c>
      <c r="M377" s="231">
        <f t="shared" si="3"/>
        <v>0.01733079123</v>
      </c>
      <c r="N377" s="232">
        <v>44838.0</v>
      </c>
      <c r="O377" s="233">
        <v>2213.169</v>
      </c>
      <c r="P377" s="233">
        <v>2227.383</v>
      </c>
      <c r="Q377" s="234">
        <f t="shared" si="4"/>
        <v>0.01844266792</v>
      </c>
      <c r="R377" s="235">
        <v>44838.0</v>
      </c>
      <c r="S377" s="236">
        <v>100.3</v>
      </c>
      <c r="T377" s="236">
        <v>101.15</v>
      </c>
      <c r="U377" s="237">
        <f t="shared" si="5"/>
        <v>0.02846975089</v>
      </c>
      <c r="V377" s="238">
        <v>44838.0</v>
      </c>
      <c r="W377" s="239">
        <v>17147.45</v>
      </c>
      <c r="X377" s="239">
        <v>17274.3</v>
      </c>
      <c r="Y377" s="240">
        <f t="shared" si="6"/>
        <v>0.02291360101</v>
      </c>
      <c r="Z377" s="199"/>
      <c r="AA377" s="199"/>
      <c r="AB377" s="199"/>
      <c r="AC377" s="199"/>
      <c r="AD377" s="199"/>
      <c r="AE377" s="199"/>
      <c r="AF377" s="199"/>
      <c r="AG377" s="199"/>
      <c r="AH377" s="199"/>
      <c r="AI377" s="199"/>
      <c r="AJ377" s="199"/>
      <c r="AK377" s="199"/>
      <c r="AL377" s="199"/>
      <c r="AM377" s="199"/>
      <c r="AN377" s="199"/>
      <c r="AO377" s="199"/>
      <c r="AP377" s="199"/>
      <c r="AQ377" s="199"/>
      <c r="AR377" s="199"/>
      <c r="AS377" s="199"/>
      <c r="AT377" s="199"/>
      <c r="AU377" s="199"/>
      <c r="AV377" s="199"/>
      <c r="AW377" s="199"/>
      <c r="AX377" s="199"/>
      <c r="AY377" s="199"/>
      <c r="AZ377" s="199"/>
      <c r="BA377" s="199"/>
      <c r="BB377" s="199"/>
      <c r="BC377" s="199"/>
      <c r="BD377" s="199"/>
      <c r="BE377" s="199"/>
      <c r="BF377" s="199"/>
      <c r="BG377" s="199"/>
      <c r="BH377" s="199"/>
    </row>
    <row r="378">
      <c r="A378" s="199"/>
      <c r="B378" s="223">
        <v>44840.0</v>
      </c>
      <c r="C378" s="224">
        <v>111.0</v>
      </c>
      <c r="D378" s="224">
        <v>111.35</v>
      </c>
      <c r="E378" s="225">
        <f t="shared" si="1"/>
        <v>0.01043557169</v>
      </c>
      <c r="F378" s="226">
        <v>44840.0</v>
      </c>
      <c r="G378" s="227">
        <v>1459.95</v>
      </c>
      <c r="H378" s="227">
        <v>1437.0</v>
      </c>
      <c r="I378" s="228">
        <f t="shared" si="2"/>
        <v>-0.01101169993</v>
      </c>
      <c r="J378" s="229">
        <v>44840.0</v>
      </c>
      <c r="K378" s="230">
        <v>2681.3</v>
      </c>
      <c r="L378" s="230">
        <v>2614.0</v>
      </c>
      <c r="M378" s="231">
        <f t="shared" si="3"/>
        <v>-0.02022151839</v>
      </c>
      <c r="N378" s="232">
        <v>44840.0</v>
      </c>
      <c r="O378" s="233">
        <v>2241.966</v>
      </c>
      <c r="P378" s="233">
        <v>2235.597</v>
      </c>
      <c r="Q378" s="234">
        <f t="shared" si="4"/>
        <v>0.003687735787</v>
      </c>
      <c r="R378" s="235">
        <v>44840.0</v>
      </c>
      <c r="S378" s="236">
        <v>102.0</v>
      </c>
      <c r="T378" s="236">
        <v>103.55</v>
      </c>
      <c r="U378" s="237">
        <f t="shared" si="5"/>
        <v>0.02372713791</v>
      </c>
      <c r="V378" s="238">
        <v>44840.0</v>
      </c>
      <c r="W378" s="239">
        <v>17379.25</v>
      </c>
      <c r="X378" s="239">
        <v>17331.8</v>
      </c>
      <c r="Y378" s="240">
        <f t="shared" si="6"/>
        <v>0.003328644287</v>
      </c>
      <c r="Z378" s="199"/>
      <c r="AA378" s="199"/>
      <c r="AB378" s="199"/>
      <c r="AC378" s="199"/>
      <c r="AD378" s="199"/>
      <c r="AE378" s="199"/>
      <c r="AF378" s="199"/>
      <c r="AG378" s="199"/>
      <c r="AH378" s="199"/>
      <c r="AI378" s="199"/>
      <c r="AJ378" s="199"/>
      <c r="AK378" s="199"/>
      <c r="AL378" s="199"/>
      <c r="AM378" s="199"/>
      <c r="AN378" s="199"/>
      <c r="AO378" s="199"/>
      <c r="AP378" s="199"/>
      <c r="AQ378" s="199"/>
      <c r="AR378" s="199"/>
      <c r="AS378" s="199"/>
      <c r="AT378" s="199"/>
      <c r="AU378" s="199"/>
      <c r="AV378" s="199"/>
      <c r="AW378" s="199"/>
      <c r="AX378" s="199"/>
      <c r="AY378" s="199"/>
      <c r="AZ378" s="199"/>
      <c r="BA378" s="199"/>
      <c r="BB378" s="199"/>
      <c r="BC378" s="199"/>
      <c r="BD378" s="199"/>
      <c r="BE378" s="199"/>
      <c r="BF378" s="199"/>
      <c r="BG378" s="199"/>
      <c r="BH378" s="199"/>
    </row>
    <row r="379">
      <c r="A379" s="199"/>
      <c r="B379" s="223">
        <v>44841.0</v>
      </c>
      <c r="C379" s="224">
        <v>111.95</v>
      </c>
      <c r="D379" s="224">
        <v>114.6</v>
      </c>
      <c r="E379" s="225">
        <f t="shared" si="1"/>
        <v>0.02918724742</v>
      </c>
      <c r="F379" s="226">
        <v>44841.0</v>
      </c>
      <c r="G379" s="227">
        <v>1430.25</v>
      </c>
      <c r="H379" s="227">
        <v>1430.8</v>
      </c>
      <c r="I379" s="228">
        <f t="shared" si="2"/>
        <v>-0.004314544189</v>
      </c>
      <c r="J379" s="229">
        <v>44841.0</v>
      </c>
      <c r="K379" s="230">
        <v>2611.9</v>
      </c>
      <c r="L379" s="230">
        <v>2599.7</v>
      </c>
      <c r="M379" s="231">
        <f t="shared" si="3"/>
        <v>-0.005470543229</v>
      </c>
      <c r="N379" s="232">
        <v>44841.0</v>
      </c>
      <c r="O379" s="233">
        <v>2228.721</v>
      </c>
      <c r="P379" s="233">
        <v>2245.058</v>
      </c>
      <c r="Q379" s="234">
        <f t="shared" si="4"/>
        <v>0.004231979198</v>
      </c>
      <c r="R379" s="235">
        <v>44841.0</v>
      </c>
      <c r="S379" s="236">
        <v>103.3</v>
      </c>
      <c r="T379" s="236">
        <v>103.3</v>
      </c>
      <c r="U379" s="237">
        <f t="shared" si="5"/>
        <v>-0.002414292612</v>
      </c>
      <c r="V379" s="238">
        <v>44841.0</v>
      </c>
      <c r="W379" s="239">
        <v>17287.2</v>
      </c>
      <c r="X379" s="239">
        <v>17314.65</v>
      </c>
      <c r="Y379" s="240">
        <f t="shared" si="6"/>
        <v>-0.0009895106106</v>
      </c>
      <c r="Z379" s="199"/>
      <c r="AA379" s="199"/>
      <c r="AB379" s="199"/>
      <c r="AC379" s="199"/>
      <c r="AD379" s="199"/>
      <c r="AE379" s="199"/>
      <c r="AF379" s="199"/>
      <c r="AG379" s="199"/>
      <c r="AH379" s="199"/>
      <c r="AI379" s="199"/>
      <c r="AJ379" s="199"/>
      <c r="AK379" s="199"/>
      <c r="AL379" s="199"/>
      <c r="AM379" s="199"/>
      <c r="AN379" s="199"/>
      <c r="AO379" s="199"/>
      <c r="AP379" s="199"/>
      <c r="AQ379" s="199"/>
      <c r="AR379" s="199"/>
      <c r="AS379" s="199"/>
      <c r="AT379" s="199"/>
      <c r="AU379" s="199"/>
      <c r="AV379" s="199"/>
      <c r="AW379" s="199"/>
      <c r="AX379" s="199"/>
      <c r="AY379" s="199"/>
      <c r="AZ379" s="199"/>
      <c r="BA379" s="199"/>
      <c r="BB379" s="199"/>
      <c r="BC379" s="199"/>
      <c r="BD379" s="199"/>
      <c r="BE379" s="199"/>
      <c r="BF379" s="199"/>
      <c r="BG379" s="199"/>
      <c r="BH379" s="199"/>
    </row>
    <row r="380">
      <c r="A380" s="199"/>
      <c r="B380" s="337">
        <v>44844.0</v>
      </c>
      <c r="C380" s="224">
        <v>113.0</v>
      </c>
      <c r="D380" s="224">
        <v>111.7</v>
      </c>
      <c r="E380" s="225">
        <f t="shared" si="1"/>
        <v>-0.02530541012</v>
      </c>
      <c r="F380" s="338">
        <v>44844.0</v>
      </c>
      <c r="G380" s="227">
        <v>1408.0</v>
      </c>
      <c r="H380" s="227">
        <v>1415.0</v>
      </c>
      <c r="I380" s="228">
        <f t="shared" si="2"/>
        <v>-0.01104277327</v>
      </c>
      <c r="J380" s="339">
        <v>44844.0</v>
      </c>
      <c r="K380" s="230">
        <v>2570.0</v>
      </c>
      <c r="L380" s="230">
        <v>2605.6</v>
      </c>
      <c r="M380" s="231">
        <f t="shared" si="3"/>
        <v>0.002269492634</v>
      </c>
      <c r="N380" s="340">
        <v>44844.0</v>
      </c>
      <c r="O380" s="233">
        <v>2219.814</v>
      </c>
      <c r="P380" s="233">
        <v>2220.553</v>
      </c>
      <c r="Q380" s="234">
        <f t="shared" si="4"/>
        <v>-0.01091508549</v>
      </c>
      <c r="R380" s="341">
        <v>44844.0</v>
      </c>
      <c r="S380" s="236">
        <v>102.0</v>
      </c>
      <c r="T380" s="236">
        <v>103.2</v>
      </c>
      <c r="U380" s="237">
        <f t="shared" si="5"/>
        <v>-0.000968054211</v>
      </c>
      <c r="V380" s="342">
        <v>44844.0</v>
      </c>
      <c r="W380" s="239">
        <v>17094.35</v>
      </c>
      <c r="X380" s="239">
        <v>17241.0</v>
      </c>
      <c r="Y380" s="240">
        <f t="shared" si="6"/>
        <v>-0.004253623377</v>
      </c>
      <c r="Z380" s="199"/>
      <c r="AA380" s="199"/>
      <c r="AB380" s="199"/>
      <c r="AC380" s="199"/>
      <c r="AD380" s="199"/>
      <c r="AE380" s="199"/>
      <c r="AF380" s="199"/>
      <c r="AG380" s="199"/>
      <c r="AH380" s="199"/>
      <c r="AI380" s="199"/>
      <c r="AJ380" s="199"/>
      <c r="AK380" s="199"/>
      <c r="AL380" s="199"/>
      <c r="AM380" s="199"/>
      <c r="AN380" s="199"/>
      <c r="AO380" s="199"/>
      <c r="AP380" s="199"/>
      <c r="AQ380" s="199"/>
      <c r="AR380" s="199"/>
      <c r="AS380" s="199"/>
      <c r="AT380" s="199"/>
      <c r="AU380" s="199"/>
      <c r="AV380" s="199"/>
      <c r="AW380" s="199"/>
      <c r="AX380" s="199"/>
      <c r="AY380" s="199"/>
      <c r="AZ380" s="199"/>
      <c r="BA380" s="199"/>
      <c r="BB380" s="199"/>
      <c r="BC380" s="199"/>
      <c r="BD380" s="199"/>
      <c r="BE380" s="199"/>
      <c r="BF380" s="199"/>
      <c r="BG380" s="199"/>
      <c r="BH380" s="199"/>
    </row>
    <row r="381">
      <c r="A381" s="199"/>
      <c r="B381" s="337">
        <v>44845.0</v>
      </c>
      <c r="C381" s="224">
        <v>112.0</v>
      </c>
      <c r="D381" s="224">
        <v>109.4</v>
      </c>
      <c r="E381" s="225">
        <f t="shared" si="1"/>
        <v>-0.0205908684</v>
      </c>
      <c r="F381" s="338">
        <v>44845.0</v>
      </c>
      <c r="G381" s="227">
        <v>1401.1</v>
      </c>
      <c r="H381" s="227">
        <v>1400.65</v>
      </c>
      <c r="I381" s="228">
        <f t="shared" si="2"/>
        <v>-0.01014134276</v>
      </c>
      <c r="J381" s="339">
        <v>44845.0</v>
      </c>
      <c r="K381" s="230">
        <v>2610.0</v>
      </c>
      <c r="L381" s="230">
        <v>2550.65</v>
      </c>
      <c r="M381" s="231">
        <f t="shared" si="3"/>
        <v>-0.02108919251</v>
      </c>
      <c r="N381" s="340">
        <v>44845.0</v>
      </c>
      <c r="O381" s="233">
        <v>2228.121</v>
      </c>
      <c r="P381" s="233">
        <v>2176.341</v>
      </c>
      <c r="Q381" s="234">
        <f t="shared" si="4"/>
        <v>-0.01991035566</v>
      </c>
      <c r="R381" s="341">
        <v>44845.0</v>
      </c>
      <c r="S381" s="236">
        <v>103.55</v>
      </c>
      <c r="T381" s="236">
        <v>100.35</v>
      </c>
      <c r="U381" s="237">
        <f t="shared" si="5"/>
        <v>-0.02761627907</v>
      </c>
      <c r="V381" s="342">
        <v>44845.0</v>
      </c>
      <c r="W381" s="239">
        <v>17256.05</v>
      </c>
      <c r="X381" s="239">
        <v>16983.55</v>
      </c>
      <c r="Y381" s="240">
        <f t="shared" si="6"/>
        <v>-0.01493242851</v>
      </c>
      <c r="Z381" s="199"/>
      <c r="AA381" s="199"/>
      <c r="AB381" s="199"/>
      <c r="AC381" s="199"/>
      <c r="AD381" s="199"/>
      <c r="AE381" s="199"/>
      <c r="AF381" s="199"/>
      <c r="AG381" s="199"/>
      <c r="AH381" s="199"/>
      <c r="AI381" s="199"/>
      <c r="AJ381" s="199"/>
      <c r="AK381" s="199"/>
      <c r="AL381" s="199"/>
      <c r="AM381" s="199"/>
      <c r="AN381" s="199"/>
      <c r="AO381" s="199"/>
      <c r="AP381" s="199"/>
      <c r="AQ381" s="199"/>
      <c r="AR381" s="199"/>
      <c r="AS381" s="199"/>
      <c r="AT381" s="199"/>
      <c r="AU381" s="199"/>
      <c r="AV381" s="199"/>
      <c r="AW381" s="199"/>
      <c r="AX381" s="199"/>
      <c r="AY381" s="199"/>
      <c r="AZ381" s="199"/>
      <c r="BA381" s="199"/>
      <c r="BB381" s="199"/>
      <c r="BC381" s="199"/>
      <c r="BD381" s="199"/>
      <c r="BE381" s="199"/>
      <c r="BF381" s="199"/>
      <c r="BG381" s="199"/>
      <c r="BH381" s="199"/>
    </row>
    <row r="382">
      <c r="A382" s="199"/>
      <c r="B382" s="337">
        <v>44846.0</v>
      </c>
      <c r="C382" s="224">
        <v>111.2</v>
      </c>
      <c r="D382" s="224">
        <v>111.65</v>
      </c>
      <c r="E382" s="225">
        <f t="shared" si="1"/>
        <v>0.02056672761</v>
      </c>
      <c r="F382" s="338">
        <v>44846.0</v>
      </c>
      <c r="G382" s="227">
        <v>1403.2</v>
      </c>
      <c r="H382" s="227">
        <v>1409.8</v>
      </c>
      <c r="I382" s="228">
        <f t="shared" si="2"/>
        <v>0.006532681255</v>
      </c>
      <c r="J382" s="339">
        <v>44846.0</v>
      </c>
      <c r="K382" s="230">
        <v>2563.45</v>
      </c>
      <c r="L382" s="230">
        <v>2591.35</v>
      </c>
      <c r="M382" s="231">
        <f t="shared" si="3"/>
        <v>0.01595671692</v>
      </c>
      <c r="N382" s="340">
        <v>44846.0</v>
      </c>
      <c r="O382" s="233">
        <v>2170.895</v>
      </c>
      <c r="P382" s="233">
        <v>2192.355</v>
      </c>
      <c r="Q382" s="234">
        <f t="shared" si="4"/>
        <v>0.007358221896</v>
      </c>
      <c r="R382" s="341">
        <v>44846.0</v>
      </c>
      <c r="S382" s="236">
        <v>100.35</v>
      </c>
      <c r="T382" s="236">
        <v>100.55</v>
      </c>
      <c r="U382" s="237">
        <f t="shared" si="5"/>
        <v>0.001993024415</v>
      </c>
      <c r="V382" s="342">
        <v>44846.0</v>
      </c>
      <c r="W382" s="239">
        <v>17025.55</v>
      </c>
      <c r="X382" s="239">
        <v>17123.6</v>
      </c>
      <c r="Y382" s="240">
        <f t="shared" si="6"/>
        <v>0.00824621472</v>
      </c>
      <c r="Z382" s="199"/>
      <c r="AA382" s="199"/>
      <c r="AB382" s="199"/>
      <c r="AC382" s="199"/>
      <c r="AD382" s="199"/>
      <c r="AE382" s="199"/>
      <c r="AF382" s="199"/>
      <c r="AG382" s="199"/>
      <c r="AH382" s="199"/>
      <c r="AI382" s="199"/>
      <c r="AJ382" s="199"/>
      <c r="AK382" s="199"/>
      <c r="AL382" s="199"/>
      <c r="AM382" s="199"/>
      <c r="AN382" s="199"/>
      <c r="AO382" s="199"/>
      <c r="AP382" s="199"/>
      <c r="AQ382" s="199"/>
      <c r="AR382" s="199"/>
      <c r="AS382" s="199"/>
      <c r="AT382" s="199"/>
      <c r="AU382" s="199"/>
      <c r="AV382" s="199"/>
      <c r="AW382" s="199"/>
      <c r="AX382" s="199"/>
      <c r="AY382" s="199"/>
      <c r="AZ382" s="199"/>
      <c r="BA382" s="199"/>
      <c r="BB382" s="199"/>
      <c r="BC382" s="199"/>
      <c r="BD382" s="199"/>
      <c r="BE382" s="199"/>
      <c r="BF382" s="199"/>
      <c r="BG382" s="199"/>
      <c r="BH382" s="199"/>
    </row>
    <row r="383">
      <c r="A383" s="199"/>
      <c r="B383" s="337">
        <v>44847.0</v>
      </c>
      <c r="C383" s="224">
        <v>111.45</v>
      </c>
      <c r="D383" s="224">
        <v>110.75</v>
      </c>
      <c r="E383" s="225">
        <f t="shared" si="1"/>
        <v>-0.008060904613</v>
      </c>
      <c r="F383" s="338">
        <v>44847.0</v>
      </c>
      <c r="G383" s="227">
        <v>1402.05</v>
      </c>
      <c r="H383" s="227">
        <v>1393.6</v>
      </c>
      <c r="I383" s="228">
        <f t="shared" si="2"/>
        <v>-0.01149099163</v>
      </c>
      <c r="J383" s="339">
        <v>44847.0</v>
      </c>
      <c r="K383" s="230">
        <v>2583.0</v>
      </c>
      <c r="L383" s="230">
        <v>2566.4</v>
      </c>
      <c r="M383" s="231">
        <f t="shared" si="3"/>
        <v>-0.009628186081</v>
      </c>
      <c r="N383" s="340">
        <v>44847.0</v>
      </c>
      <c r="O383" s="233">
        <v>2188.802</v>
      </c>
      <c r="P383" s="233">
        <v>2199.324</v>
      </c>
      <c r="Q383" s="234">
        <f t="shared" si="4"/>
        <v>0.003178773511</v>
      </c>
      <c r="R383" s="341">
        <v>44847.0</v>
      </c>
      <c r="S383" s="236">
        <v>101.1</v>
      </c>
      <c r="T383" s="236">
        <v>100.1</v>
      </c>
      <c r="U383" s="237">
        <f t="shared" si="5"/>
        <v>-0.00447538538</v>
      </c>
      <c r="V383" s="342">
        <v>44847.0</v>
      </c>
      <c r="W383" s="239">
        <v>17087.35</v>
      </c>
      <c r="X383" s="239">
        <v>17014.35</v>
      </c>
      <c r="Y383" s="240">
        <f t="shared" si="6"/>
        <v>-0.006380083627</v>
      </c>
      <c r="Z383" s="199"/>
      <c r="AA383" s="199"/>
      <c r="AB383" s="199"/>
      <c r="AC383" s="199"/>
      <c r="AD383" s="199"/>
      <c r="AE383" s="199"/>
      <c r="AF383" s="199"/>
      <c r="AG383" s="199"/>
      <c r="AH383" s="199"/>
      <c r="AI383" s="199"/>
      <c r="AJ383" s="199"/>
      <c r="AK383" s="199"/>
      <c r="AL383" s="199"/>
      <c r="AM383" s="199"/>
      <c r="AN383" s="199"/>
      <c r="AO383" s="199"/>
      <c r="AP383" s="199"/>
      <c r="AQ383" s="199"/>
      <c r="AR383" s="199"/>
      <c r="AS383" s="199"/>
      <c r="AT383" s="199"/>
      <c r="AU383" s="199"/>
      <c r="AV383" s="199"/>
      <c r="AW383" s="199"/>
      <c r="AX383" s="199"/>
      <c r="AY383" s="199"/>
      <c r="AZ383" s="199"/>
      <c r="BA383" s="199"/>
      <c r="BB383" s="199"/>
      <c r="BC383" s="199"/>
      <c r="BD383" s="199"/>
      <c r="BE383" s="199"/>
      <c r="BF383" s="199"/>
      <c r="BG383" s="199"/>
      <c r="BH383" s="199"/>
    </row>
    <row r="384">
      <c r="A384" s="199"/>
      <c r="B384" s="337">
        <v>44848.0</v>
      </c>
      <c r="C384" s="224">
        <v>112.8</v>
      </c>
      <c r="D384" s="224">
        <v>112.2</v>
      </c>
      <c r="E384" s="225">
        <f t="shared" si="1"/>
        <v>0.01309255079</v>
      </c>
      <c r="F384" s="338">
        <v>44848.0</v>
      </c>
      <c r="G384" s="227">
        <v>1417.0</v>
      </c>
      <c r="H384" s="227">
        <v>1439.0</v>
      </c>
      <c r="I384" s="228">
        <f t="shared" si="2"/>
        <v>0.03257749713</v>
      </c>
      <c r="J384" s="339">
        <v>44848.0</v>
      </c>
      <c r="K384" s="230">
        <v>2590.0</v>
      </c>
      <c r="L384" s="230">
        <v>2575.8</v>
      </c>
      <c r="M384" s="231">
        <f t="shared" si="3"/>
        <v>0.003662718204</v>
      </c>
      <c r="N384" s="340">
        <v>44848.0</v>
      </c>
      <c r="O384" s="233">
        <v>2229.044</v>
      </c>
      <c r="P384" s="233">
        <v>2188.155</v>
      </c>
      <c r="Q384" s="234">
        <f t="shared" si="4"/>
        <v>-0.005078378629</v>
      </c>
      <c r="R384" s="341">
        <v>44848.0</v>
      </c>
      <c r="S384" s="236">
        <v>101.85</v>
      </c>
      <c r="T384" s="236">
        <v>100.1</v>
      </c>
      <c r="U384" s="237">
        <f t="shared" si="5"/>
        <v>0</v>
      </c>
      <c r="V384" s="342">
        <v>44848.0</v>
      </c>
      <c r="W384" s="239">
        <v>17322.3</v>
      </c>
      <c r="X384" s="239">
        <v>17185.7</v>
      </c>
      <c r="Y384" s="240">
        <f t="shared" si="6"/>
        <v>0.01007091073</v>
      </c>
      <c r="Z384" s="199"/>
      <c r="AA384" s="199"/>
      <c r="AB384" s="199"/>
      <c r="AC384" s="199"/>
      <c r="AD384" s="199"/>
      <c r="AE384" s="199"/>
      <c r="AF384" s="199"/>
      <c r="AG384" s="199"/>
      <c r="AH384" s="199"/>
      <c r="AI384" s="199"/>
      <c r="AJ384" s="199"/>
      <c r="AK384" s="199"/>
      <c r="AL384" s="199"/>
      <c r="AM384" s="199"/>
      <c r="AN384" s="199"/>
      <c r="AO384" s="199"/>
      <c r="AP384" s="199"/>
      <c r="AQ384" s="199"/>
      <c r="AR384" s="199"/>
      <c r="AS384" s="199"/>
      <c r="AT384" s="199"/>
      <c r="AU384" s="199"/>
      <c r="AV384" s="199"/>
      <c r="AW384" s="199"/>
      <c r="AX384" s="199"/>
      <c r="AY384" s="199"/>
      <c r="AZ384" s="199"/>
      <c r="BA384" s="199"/>
      <c r="BB384" s="199"/>
      <c r="BC384" s="199"/>
      <c r="BD384" s="199"/>
      <c r="BE384" s="199"/>
      <c r="BF384" s="199"/>
      <c r="BG384" s="199"/>
      <c r="BH384" s="199"/>
    </row>
    <row r="385">
      <c r="A385" s="199"/>
      <c r="B385" s="337">
        <v>44851.0</v>
      </c>
      <c r="C385" s="224">
        <v>114.2</v>
      </c>
      <c r="D385" s="224">
        <v>109.9</v>
      </c>
      <c r="E385" s="225">
        <f t="shared" si="1"/>
        <v>-0.02049910873</v>
      </c>
      <c r="F385" s="338">
        <v>44851.0</v>
      </c>
      <c r="G385" s="227">
        <v>1435.0</v>
      </c>
      <c r="H385" s="227">
        <v>1446.55</v>
      </c>
      <c r="I385" s="228">
        <f t="shared" si="2"/>
        <v>0.005246699097</v>
      </c>
      <c r="J385" s="339">
        <v>44851.0</v>
      </c>
      <c r="K385" s="230">
        <v>2573.6</v>
      </c>
      <c r="L385" s="230">
        <v>2590.55</v>
      </c>
      <c r="M385" s="231">
        <f t="shared" si="3"/>
        <v>0.005726376271</v>
      </c>
      <c r="N385" s="340">
        <v>44851.0</v>
      </c>
      <c r="O385" s="233">
        <v>2173.664</v>
      </c>
      <c r="P385" s="233">
        <v>2223.275</v>
      </c>
      <c r="Q385" s="234">
        <f t="shared" si="4"/>
        <v>0.0160500513</v>
      </c>
      <c r="R385" s="341">
        <v>44851.0</v>
      </c>
      <c r="S385" s="236">
        <v>99.75</v>
      </c>
      <c r="T385" s="236">
        <v>99.55</v>
      </c>
      <c r="U385" s="237">
        <f t="shared" si="5"/>
        <v>-0.005494505495</v>
      </c>
      <c r="V385" s="342">
        <v>44851.0</v>
      </c>
      <c r="W385" s="239">
        <v>17144.8</v>
      </c>
      <c r="X385" s="239">
        <v>17311.8</v>
      </c>
      <c r="Y385" s="240">
        <f t="shared" si="6"/>
        <v>0.007337495709</v>
      </c>
      <c r="Z385" s="199"/>
      <c r="AA385" s="199"/>
      <c r="AB385" s="199"/>
      <c r="AC385" s="199"/>
      <c r="AD385" s="199"/>
      <c r="AE385" s="199"/>
      <c r="AF385" s="199"/>
      <c r="AG385" s="199"/>
      <c r="AH385" s="199"/>
      <c r="AI385" s="199"/>
      <c r="AJ385" s="199"/>
      <c r="AK385" s="199"/>
      <c r="AL385" s="199"/>
      <c r="AM385" s="199"/>
      <c r="AN385" s="199"/>
      <c r="AO385" s="199"/>
      <c r="AP385" s="199"/>
      <c r="AQ385" s="199"/>
      <c r="AR385" s="199"/>
      <c r="AS385" s="199"/>
      <c r="AT385" s="199"/>
      <c r="AU385" s="199"/>
      <c r="AV385" s="199"/>
      <c r="AW385" s="199"/>
      <c r="AX385" s="199"/>
      <c r="AY385" s="199"/>
      <c r="AZ385" s="199"/>
      <c r="BA385" s="199"/>
      <c r="BB385" s="199"/>
      <c r="BC385" s="199"/>
      <c r="BD385" s="199"/>
      <c r="BE385" s="199"/>
      <c r="BF385" s="199"/>
      <c r="BG385" s="199"/>
      <c r="BH385" s="199"/>
    </row>
    <row r="386">
      <c r="A386" s="199"/>
      <c r="B386" s="337">
        <v>44852.0</v>
      </c>
      <c r="C386" s="224">
        <v>111.15</v>
      </c>
      <c r="D386" s="224">
        <v>109.75</v>
      </c>
      <c r="E386" s="225">
        <f t="shared" si="1"/>
        <v>-0.001364877161</v>
      </c>
      <c r="F386" s="338">
        <v>44852.0</v>
      </c>
      <c r="G386" s="227">
        <v>1458.05</v>
      </c>
      <c r="H386" s="227">
        <v>1443.85</v>
      </c>
      <c r="I386" s="228">
        <f t="shared" si="2"/>
        <v>-0.001866509972</v>
      </c>
      <c r="J386" s="339">
        <v>44852.0</v>
      </c>
      <c r="K386" s="230">
        <v>2620.0</v>
      </c>
      <c r="L386" s="230">
        <v>2602.25</v>
      </c>
      <c r="M386" s="231">
        <f t="shared" si="3"/>
        <v>0.004516415433</v>
      </c>
      <c r="N386" s="340">
        <v>44852.0</v>
      </c>
      <c r="O386" s="233">
        <v>2235.505</v>
      </c>
      <c r="P386" s="233">
        <v>2262.503</v>
      </c>
      <c r="Q386" s="234">
        <f t="shared" si="4"/>
        <v>0.01764424104</v>
      </c>
      <c r="R386" s="341">
        <v>44852.0</v>
      </c>
      <c r="S386" s="236">
        <v>100.3</v>
      </c>
      <c r="T386" s="236">
        <v>100.65</v>
      </c>
      <c r="U386" s="237">
        <f t="shared" si="5"/>
        <v>0.01104972376</v>
      </c>
      <c r="V386" s="342">
        <v>44852.0</v>
      </c>
      <c r="W386" s="239">
        <v>17438.75</v>
      </c>
      <c r="X386" s="239">
        <v>17486.95</v>
      </c>
      <c r="Y386" s="240">
        <f t="shared" si="6"/>
        <v>0.01011737659</v>
      </c>
      <c r="Z386" s="199"/>
      <c r="AA386" s="199"/>
      <c r="AB386" s="199"/>
      <c r="AC386" s="199"/>
      <c r="AD386" s="199"/>
      <c r="AE386" s="199"/>
      <c r="AF386" s="199"/>
      <c r="AG386" s="199"/>
      <c r="AH386" s="199"/>
      <c r="AI386" s="199"/>
      <c r="AJ386" s="199"/>
      <c r="AK386" s="199"/>
      <c r="AL386" s="199"/>
      <c r="AM386" s="199"/>
      <c r="AN386" s="199"/>
      <c r="AO386" s="199"/>
      <c r="AP386" s="199"/>
      <c r="AQ386" s="199"/>
      <c r="AR386" s="199"/>
      <c r="AS386" s="199"/>
      <c r="AT386" s="199"/>
      <c r="AU386" s="199"/>
      <c r="AV386" s="199"/>
      <c r="AW386" s="199"/>
      <c r="AX386" s="199"/>
      <c r="AY386" s="199"/>
      <c r="AZ386" s="199"/>
      <c r="BA386" s="199"/>
      <c r="BB386" s="199"/>
      <c r="BC386" s="199"/>
      <c r="BD386" s="199"/>
      <c r="BE386" s="199"/>
      <c r="BF386" s="199"/>
      <c r="BG386" s="199"/>
      <c r="BH386" s="199"/>
    </row>
    <row r="387">
      <c r="A387" s="199"/>
      <c r="B387" s="337">
        <v>44853.0</v>
      </c>
      <c r="C387" s="224">
        <v>109.75</v>
      </c>
      <c r="D387" s="224">
        <v>109.55</v>
      </c>
      <c r="E387" s="225">
        <f t="shared" si="1"/>
        <v>-0.001822323462</v>
      </c>
      <c r="F387" s="338">
        <v>44853.0</v>
      </c>
      <c r="G387" s="227">
        <v>1464.0</v>
      </c>
      <c r="H387" s="227">
        <v>1458.65</v>
      </c>
      <c r="I387" s="228">
        <f t="shared" si="2"/>
        <v>0.01025037227</v>
      </c>
      <c r="J387" s="339">
        <v>44853.0</v>
      </c>
      <c r="K387" s="230">
        <v>2615.3</v>
      </c>
      <c r="L387" s="230">
        <v>2583.0</v>
      </c>
      <c r="M387" s="231">
        <f t="shared" si="3"/>
        <v>-0.007397444519</v>
      </c>
      <c r="N387" s="340">
        <v>44853.0</v>
      </c>
      <c r="O387" s="233">
        <v>2265.503</v>
      </c>
      <c r="P387" s="233">
        <v>2301.869</v>
      </c>
      <c r="Q387" s="234">
        <f t="shared" si="4"/>
        <v>0.01739931395</v>
      </c>
      <c r="R387" s="341">
        <v>44853.0</v>
      </c>
      <c r="S387" s="236">
        <v>100.6</v>
      </c>
      <c r="T387" s="236">
        <v>100.05</v>
      </c>
      <c r="U387" s="237">
        <f t="shared" si="5"/>
        <v>-0.005961251863</v>
      </c>
      <c r="V387" s="342">
        <v>44853.0</v>
      </c>
      <c r="W387" s="239">
        <v>17568.15</v>
      </c>
      <c r="X387" s="239">
        <v>17512.25</v>
      </c>
      <c r="Y387" s="240">
        <f t="shared" si="6"/>
        <v>0.00144679318</v>
      </c>
      <c r="Z387" s="199"/>
      <c r="AA387" s="199"/>
      <c r="AB387" s="199"/>
      <c r="AC387" s="199"/>
      <c r="AD387" s="199"/>
      <c r="AE387" s="199"/>
      <c r="AF387" s="199"/>
      <c r="AG387" s="199"/>
      <c r="AH387" s="199"/>
      <c r="AI387" s="199"/>
      <c r="AJ387" s="199"/>
      <c r="AK387" s="199"/>
      <c r="AL387" s="199"/>
      <c r="AM387" s="199"/>
      <c r="AN387" s="199"/>
      <c r="AO387" s="199"/>
      <c r="AP387" s="199"/>
      <c r="AQ387" s="199"/>
      <c r="AR387" s="199"/>
      <c r="AS387" s="199"/>
      <c r="AT387" s="199"/>
      <c r="AU387" s="199"/>
      <c r="AV387" s="199"/>
      <c r="AW387" s="199"/>
      <c r="AX387" s="199"/>
      <c r="AY387" s="199"/>
      <c r="AZ387" s="199"/>
      <c r="BA387" s="199"/>
      <c r="BB387" s="199"/>
      <c r="BC387" s="199"/>
      <c r="BD387" s="199"/>
      <c r="BE387" s="199"/>
      <c r="BF387" s="199"/>
      <c r="BG387" s="199"/>
      <c r="BH387" s="199"/>
    </row>
    <row r="388">
      <c r="A388" s="199"/>
      <c r="B388" s="337">
        <v>44854.0</v>
      </c>
      <c r="C388" s="224">
        <v>109.4</v>
      </c>
      <c r="D388" s="224">
        <v>107.75</v>
      </c>
      <c r="E388" s="225">
        <f t="shared" si="1"/>
        <v>-0.01643085349</v>
      </c>
      <c r="F388" s="338">
        <v>44854.0</v>
      </c>
      <c r="G388" s="227">
        <v>1444.0</v>
      </c>
      <c r="H388" s="227">
        <v>1448.8</v>
      </c>
      <c r="I388" s="228">
        <f t="shared" si="2"/>
        <v>-0.006752819388</v>
      </c>
      <c r="J388" s="339">
        <v>44854.0</v>
      </c>
      <c r="K388" s="230">
        <v>2568.15</v>
      </c>
      <c r="L388" s="230">
        <v>2600.9</v>
      </c>
      <c r="M388" s="231">
        <f t="shared" si="3"/>
        <v>0.006929926442</v>
      </c>
      <c r="N388" s="340">
        <v>44854.0</v>
      </c>
      <c r="O388" s="233">
        <v>2293.654</v>
      </c>
      <c r="P388" s="233">
        <v>2308.053</v>
      </c>
      <c r="Q388" s="234">
        <f t="shared" si="4"/>
        <v>0.002686512569</v>
      </c>
      <c r="R388" s="341">
        <v>44854.0</v>
      </c>
      <c r="S388" s="236">
        <v>99.5</v>
      </c>
      <c r="T388" s="236">
        <v>100.9</v>
      </c>
      <c r="U388" s="237">
        <f t="shared" si="5"/>
        <v>0.008495752124</v>
      </c>
      <c r="V388" s="342">
        <v>44854.0</v>
      </c>
      <c r="W388" s="239">
        <v>17423.1</v>
      </c>
      <c r="X388" s="239">
        <v>17563.95</v>
      </c>
      <c r="Y388" s="240">
        <f t="shared" si="6"/>
        <v>0.002952219161</v>
      </c>
      <c r="Z388" s="199"/>
      <c r="AA388" s="199"/>
      <c r="AB388" s="199"/>
      <c r="AC388" s="199"/>
      <c r="AD388" s="199"/>
      <c r="AE388" s="199"/>
      <c r="AF388" s="199"/>
      <c r="AG388" s="199"/>
      <c r="AH388" s="199"/>
      <c r="AI388" s="199"/>
      <c r="AJ388" s="199"/>
      <c r="AK388" s="199"/>
      <c r="AL388" s="199"/>
      <c r="AM388" s="199"/>
      <c r="AN388" s="199"/>
      <c r="AO388" s="199"/>
      <c r="AP388" s="199"/>
      <c r="AQ388" s="199"/>
      <c r="AR388" s="199"/>
      <c r="AS388" s="199"/>
      <c r="AT388" s="199"/>
      <c r="AU388" s="199"/>
      <c r="AV388" s="199"/>
      <c r="AW388" s="199"/>
      <c r="AX388" s="199"/>
      <c r="AY388" s="199"/>
      <c r="AZ388" s="199"/>
      <c r="BA388" s="199"/>
      <c r="BB388" s="199"/>
      <c r="BC388" s="199"/>
      <c r="BD388" s="199"/>
      <c r="BE388" s="199"/>
      <c r="BF388" s="199"/>
      <c r="BG388" s="199"/>
      <c r="BH388" s="199"/>
    </row>
    <row r="389">
      <c r="A389" s="199"/>
      <c r="B389" s="337">
        <v>44855.0</v>
      </c>
      <c r="C389" s="224">
        <v>108.1</v>
      </c>
      <c r="D389" s="224">
        <v>106.6</v>
      </c>
      <c r="E389" s="225">
        <f t="shared" si="1"/>
        <v>-0.01067285383</v>
      </c>
      <c r="F389" s="338">
        <v>44855.0</v>
      </c>
      <c r="G389" s="227">
        <v>1452.0</v>
      </c>
      <c r="H389" s="227">
        <v>1438.6</v>
      </c>
      <c r="I389" s="228">
        <f t="shared" si="2"/>
        <v>-0.007040309221</v>
      </c>
      <c r="J389" s="339">
        <v>44855.0</v>
      </c>
      <c r="K389" s="230">
        <v>2606.0</v>
      </c>
      <c r="L389" s="230">
        <v>2653.9</v>
      </c>
      <c r="M389" s="231">
        <f t="shared" si="3"/>
        <v>0.02037756161</v>
      </c>
      <c r="N389" s="340">
        <v>44855.0</v>
      </c>
      <c r="O389" s="233">
        <v>2314.606</v>
      </c>
      <c r="P389" s="233">
        <v>2281.286</v>
      </c>
      <c r="Q389" s="234">
        <f t="shared" si="4"/>
        <v>-0.01159722069</v>
      </c>
      <c r="R389" s="341">
        <v>44855.0</v>
      </c>
      <c r="S389" s="236">
        <v>100.85</v>
      </c>
      <c r="T389" s="236">
        <v>100.2</v>
      </c>
      <c r="U389" s="237">
        <f t="shared" si="5"/>
        <v>-0.006937561943</v>
      </c>
      <c r="V389" s="342">
        <v>44855.0</v>
      </c>
      <c r="W389" s="239">
        <v>17622.85</v>
      </c>
      <c r="X389" s="239">
        <v>17576.3</v>
      </c>
      <c r="Y389" s="240">
        <f t="shared" si="6"/>
        <v>0.0007031447937</v>
      </c>
      <c r="Z389" s="199"/>
      <c r="AA389" s="199"/>
      <c r="AB389" s="199"/>
      <c r="AC389" s="199"/>
      <c r="AD389" s="199"/>
      <c r="AE389" s="199"/>
      <c r="AF389" s="199"/>
      <c r="AG389" s="199"/>
      <c r="AH389" s="199"/>
      <c r="AI389" s="199"/>
      <c r="AJ389" s="199"/>
      <c r="AK389" s="199"/>
      <c r="AL389" s="199"/>
      <c r="AM389" s="199"/>
      <c r="AN389" s="199"/>
      <c r="AO389" s="199"/>
      <c r="AP389" s="199"/>
      <c r="AQ389" s="199"/>
      <c r="AR389" s="199"/>
      <c r="AS389" s="199"/>
      <c r="AT389" s="199"/>
      <c r="AU389" s="199"/>
      <c r="AV389" s="199"/>
      <c r="AW389" s="199"/>
      <c r="AX389" s="199"/>
      <c r="AY389" s="199"/>
      <c r="AZ389" s="199"/>
      <c r="BA389" s="199"/>
      <c r="BB389" s="199"/>
      <c r="BC389" s="199"/>
      <c r="BD389" s="199"/>
      <c r="BE389" s="199"/>
      <c r="BF389" s="199"/>
      <c r="BG389" s="199"/>
      <c r="BH389" s="199"/>
    </row>
    <row r="390">
      <c r="A390" s="199"/>
      <c r="B390" s="337">
        <v>44858.0</v>
      </c>
      <c r="C390" s="224">
        <v>107.8</v>
      </c>
      <c r="D390" s="224">
        <v>108.75</v>
      </c>
      <c r="E390" s="225">
        <f t="shared" si="1"/>
        <v>0.02016885553</v>
      </c>
      <c r="F390" s="338">
        <v>44858.0</v>
      </c>
      <c r="G390" s="227">
        <v>1454.3</v>
      </c>
      <c r="H390" s="227">
        <v>1461.05</v>
      </c>
      <c r="I390" s="228">
        <f t="shared" si="2"/>
        <v>0.01560544974</v>
      </c>
      <c r="J390" s="339">
        <v>44858.0</v>
      </c>
      <c r="K390" s="230">
        <v>2610.1</v>
      </c>
      <c r="L390" s="230">
        <v>2573.1</v>
      </c>
      <c r="M390" s="231">
        <f t="shared" si="3"/>
        <v>-0.03044575907</v>
      </c>
      <c r="N390" s="340">
        <v>44858.0</v>
      </c>
      <c r="O390" s="233">
        <v>2270.579</v>
      </c>
      <c r="P390" s="233">
        <v>2288.901</v>
      </c>
      <c r="Q390" s="234">
        <f t="shared" si="4"/>
        <v>0.003338029515</v>
      </c>
      <c r="R390" s="341">
        <v>44858.0</v>
      </c>
      <c r="S390" s="236">
        <v>102.0</v>
      </c>
      <c r="T390" s="236">
        <v>101.2</v>
      </c>
      <c r="U390" s="237">
        <f t="shared" si="5"/>
        <v>0.00998003992</v>
      </c>
      <c r="V390" s="342">
        <v>44858.0</v>
      </c>
      <c r="W390" s="239">
        <v>17736.35</v>
      </c>
      <c r="X390" s="239">
        <v>17730.75</v>
      </c>
      <c r="Y390" s="240">
        <f t="shared" si="6"/>
        <v>0.008787401216</v>
      </c>
      <c r="Z390" s="199"/>
      <c r="AA390" s="199"/>
      <c r="AB390" s="199"/>
      <c r="AC390" s="199"/>
      <c r="AD390" s="199"/>
      <c r="AE390" s="199"/>
      <c r="AF390" s="199"/>
      <c r="AG390" s="199"/>
      <c r="AH390" s="199"/>
      <c r="AI390" s="199"/>
      <c r="AJ390" s="199"/>
      <c r="AK390" s="199"/>
      <c r="AL390" s="199"/>
      <c r="AM390" s="199"/>
      <c r="AN390" s="199"/>
      <c r="AO390" s="199"/>
      <c r="AP390" s="199"/>
      <c r="AQ390" s="199"/>
      <c r="AR390" s="199"/>
      <c r="AS390" s="199"/>
      <c r="AT390" s="199"/>
      <c r="AU390" s="199"/>
      <c r="AV390" s="199"/>
      <c r="AW390" s="199"/>
      <c r="AX390" s="199"/>
      <c r="AY390" s="199"/>
      <c r="AZ390" s="199"/>
      <c r="BA390" s="199"/>
      <c r="BB390" s="199"/>
      <c r="BC390" s="199"/>
      <c r="BD390" s="199"/>
      <c r="BE390" s="199"/>
      <c r="BF390" s="199"/>
      <c r="BG390" s="199"/>
      <c r="BH390" s="199"/>
    </row>
    <row r="391">
      <c r="A391" s="199"/>
      <c r="B391" s="337">
        <v>44859.0</v>
      </c>
      <c r="C391" s="224">
        <v>109.4</v>
      </c>
      <c r="D391" s="224">
        <v>107.55</v>
      </c>
      <c r="E391" s="225">
        <f t="shared" si="1"/>
        <v>-0.01103448276</v>
      </c>
      <c r="F391" s="338">
        <v>44859.0</v>
      </c>
      <c r="G391" s="227">
        <v>1461.1</v>
      </c>
      <c r="H391" s="227">
        <v>1450.9</v>
      </c>
      <c r="I391" s="228">
        <f t="shared" si="2"/>
        <v>-0.006947058622</v>
      </c>
      <c r="J391" s="339">
        <v>44859.0</v>
      </c>
      <c r="K391" s="230">
        <v>2586.0</v>
      </c>
      <c r="L391" s="230">
        <v>2505.4</v>
      </c>
      <c r="M391" s="231">
        <f t="shared" si="3"/>
        <v>-0.02631067584</v>
      </c>
      <c r="N391" s="340">
        <v>44859.0</v>
      </c>
      <c r="O391" s="233">
        <v>2306.576</v>
      </c>
      <c r="P391" s="233">
        <v>2253.55</v>
      </c>
      <c r="Q391" s="234">
        <f t="shared" si="4"/>
        <v>-0.01544452993</v>
      </c>
      <c r="R391" s="341">
        <v>44859.0</v>
      </c>
      <c r="S391" s="236">
        <v>101.15</v>
      </c>
      <c r="T391" s="236">
        <v>101.2</v>
      </c>
      <c r="U391" s="237">
        <f t="shared" si="5"/>
        <v>0</v>
      </c>
      <c r="V391" s="342">
        <v>44859.0</v>
      </c>
      <c r="W391" s="239">
        <v>17808.3</v>
      </c>
      <c r="X391" s="239">
        <v>17656.35</v>
      </c>
      <c r="Y391" s="240">
        <f t="shared" si="6"/>
        <v>-0.004196099996</v>
      </c>
      <c r="Z391" s="199"/>
      <c r="AA391" s="199"/>
      <c r="AB391" s="199"/>
      <c r="AC391" s="199"/>
      <c r="AD391" s="199"/>
      <c r="AE391" s="199"/>
      <c r="AF391" s="199"/>
      <c r="AG391" s="199"/>
      <c r="AH391" s="199"/>
      <c r="AI391" s="199"/>
      <c r="AJ391" s="199"/>
      <c r="AK391" s="199"/>
      <c r="AL391" s="199"/>
      <c r="AM391" s="199"/>
      <c r="AN391" s="199"/>
      <c r="AO391" s="199"/>
      <c r="AP391" s="199"/>
      <c r="AQ391" s="199"/>
      <c r="AR391" s="199"/>
      <c r="AS391" s="199"/>
      <c r="AT391" s="199"/>
      <c r="AU391" s="199"/>
      <c r="AV391" s="199"/>
      <c r="AW391" s="199"/>
      <c r="AX391" s="199"/>
      <c r="AY391" s="199"/>
      <c r="AZ391" s="199"/>
      <c r="BA391" s="199"/>
      <c r="BB391" s="199"/>
      <c r="BC391" s="199"/>
      <c r="BD391" s="199"/>
      <c r="BE391" s="199"/>
      <c r="BF391" s="199"/>
      <c r="BG391" s="199"/>
      <c r="BH391" s="199"/>
    </row>
    <row r="392">
      <c r="A392" s="199"/>
      <c r="B392" s="337">
        <v>44861.0</v>
      </c>
      <c r="C392" s="224">
        <v>107.7</v>
      </c>
      <c r="D392" s="224">
        <v>107.7</v>
      </c>
      <c r="E392" s="225">
        <f t="shared" si="1"/>
        <v>0.001394700139</v>
      </c>
      <c r="F392" s="338">
        <v>44861.0</v>
      </c>
      <c r="G392" s="227">
        <v>1464.5</v>
      </c>
      <c r="H392" s="227">
        <v>1454.4</v>
      </c>
      <c r="I392" s="228">
        <f t="shared" si="2"/>
        <v>0.002412295816</v>
      </c>
      <c r="J392" s="339">
        <v>44861.0</v>
      </c>
      <c r="K392" s="230">
        <v>2494.0</v>
      </c>
      <c r="L392" s="230">
        <v>2519.0</v>
      </c>
      <c r="M392" s="231">
        <f t="shared" si="3"/>
        <v>0.005428274926</v>
      </c>
      <c r="N392" s="340">
        <v>44861.0</v>
      </c>
      <c r="O392" s="233">
        <v>2268.733</v>
      </c>
      <c r="P392" s="233">
        <v>2262.411</v>
      </c>
      <c r="Q392" s="234">
        <f t="shared" si="4"/>
        <v>0.003932018371</v>
      </c>
      <c r="R392" s="341">
        <v>44861.0</v>
      </c>
      <c r="S392" s="236">
        <v>102.25</v>
      </c>
      <c r="T392" s="236">
        <v>104.2</v>
      </c>
      <c r="U392" s="237">
        <f t="shared" si="5"/>
        <v>0.02964426877</v>
      </c>
      <c r="V392" s="342">
        <v>44861.0</v>
      </c>
      <c r="W392" s="239">
        <v>17771.4</v>
      </c>
      <c r="X392" s="239">
        <v>17736.95</v>
      </c>
      <c r="Y392" s="240">
        <f t="shared" si="6"/>
        <v>0.004564929898</v>
      </c>
      <c r="Z392" s="199"/>
      <c r="AA392" s="199"/>
      <c r="AB392" s="199"/>
      <c r="AC392" s="199"/>
      <c r="AD392" s="199"/>
      <c r="AE392" s="199"/>
      <c r="AF392" s="199"/>
      <c r="AG392" s="199"/>
      <c r="AH392" s="199"/>
      <c r="AI392" s="199"/>
      <c r="AJ392" s="199"/>
      <c r="AK392" s="199"/>
      <c r="AL392" s="199"/>
      <c r="AM392" s="199"/>
      <c r="AN392" s="199"/>
      <c r="AO392" s="199"/>
      <c r="AP392" s="199"/>
      <c r="AQ392" s="199"/>
      <c r="AR392" s="199"/>
      <c r="AS392" s="199"/>
      <c r="AT392" s="199"/>
      <c r="AU392" s="199"/>
      <c r="AV392" s="199"/>
      <c r="AW392" s="199"/>
      <c r="AX392" s="199"/>
      <c r="AY392" s="199"/>
      <c r="AZ392" s="199"/>
      <c r="BA392" s="199"/>
      <c r="BB392" s="199"/>
      <c r="BC392" s="199"/>
      <c r="BD392" s="199"/>
      <c r="BE392" s="199"/>
      <c r="BF392" s="199"/>
      <c r="BG392" s="199"/>
      <c r="BH392" s="199"/>
    </row>
    <row r="393">
      <c r="A393" s="199"/>
      <c r="B393" s="337">
        <v>44862.0</v>
      </c>
      <c r="C393" s="224">
        <v>108.8</v>
      </c>
      <c r="D393" s="224">
        <v>106.75</v>
      </c>
      <c r="E393" s="225">
        <f t="shared" si="1"/>
        <v>-0.008820798514</v>
      </c>
      <c r="F393" s="338">
        <v>44862.0</v>
      </c>
      <c r="G393" s="227">
        <v>1450.0</v>
      </c>
      <c r="H393" s="227">
        <v>1458.7</v>
      </c>
      <c r="I393" s="228">
        <f t="shared" si="2"/>
        <v>0.002956545655</v>
      </c>
      <c r="J393" s="339">
        <v>44862.0</v>
      </c>
      <c r="K393" s="230">
        <v>2526.1</v>
      </c>
      <c r="L393" s="230">
        <v>2524.25</v>
      </c>
      <c r="M393" s="231">
        <f t="shared" si="3"/>
        <v>0.002084160381</v>
      </c>
      <c r="N393" s="340">
        <v>44862.0</v>
      </c>
      <c r="O393" s="233">
        <v>2275.194</v>
      </c>
      <c r="P393" s="233">
        <v>2331.636</v>
      </c>
      <c r="Q393" s="234">
        <f t="shared" si="4"/>
        <v>0.03059788871</v>
      </c>
      <c r="R393" s="341">
        <v>44862.0</v>
      </c>
      <c r="S393" s="236">
        <v>104.1</v>
      </c>
      <c r="T393" s="236">
        <v>101.6</v>
      </c>
      <c r="U393" s="237">
        <f t="shared" si="5"/>
        <v>-0.02495201536</v>
      </c>
      <c r="V393" s="342">
        <v>44862.0</v>
      </c>
      <c r="W393" s="239">
        <v>17756.4</v>
      </c>
      <c r="X393" s="239">
        <v>17786.8</v>
      </c>
      <c r="Y393" s="240">
        <f t="shared" si="6"/>
        <v>0.002810517028</v>
      </c>
      <c r="Z393" s="199"/>
      <c r="AA393" s="199"/>
      <c r="AB393" s="199"/>
      <c r="AC393" s="199"/>
      <c r="AD393" s="199"/>
      <c r="AE393" s="199"/>
      <c r="AF393" s="199"/>
      <c r="AG393" s="199"/>
      <c r="AH393" s="199"/>
      <c r="AI393" s="199"/>
      <c r="AJ393" s="199"/>
      <c r="AK393" s="199"/>
      <c r="AL393" s="199"/>
      <c r="AM393" s="199"/>
      <c r="AN393" s="199"/>
      <c r="AO393" s="199"/>
      <c r="AP393" s="199"/>
      <c r="AQ393" s="199"/>
      <c r="AR393" s="199"/>
      <c r="AS393" s="199"/>
      <c r="AT393" s="199"/>
      <c r="AU393" s="199"/>
      <c r="AV393" s="199"/>
      <c r="AW393" s="199"/>
      <c r="AX393" s="199"/>
      <c r="AY393" s="199"/>
      <c r="AZ393" s="199"/>
      <c r="BA393" s="199"/>
      <c r="BB393" s="199"/>
      <c r="BC393" s="199"/>
      <c r="BD393" s="199"/>
      <c r="BE393" s="199"/>
      <c r="BF393" s="199"/>
      <c r="BG393" s="199"/>
      <c r="BH393" s="199"/>
    </row>
    <row r="394">
      <c r="A394" s="199"/>
      <c r="B394" s="337">
        <v>44865.0</v>
      </c>
      <c r="C394" s="224">
        <v>108.55</v>
      </c>
      <c r="D394" s="224">
        <v>106.65</v>
      </c>
      <c r="E394" s="225">
        <f t="shared" si="1"/>
        <v>-0.0009367681499</v>
      </c>
      <c r="F394" s="338">
        <v>44865.0</v>
      </c>
      <c r="G394" s="227">
        <v>1472.0</v>
      </c>
      <c r="H394" s="227">
        <v>1496.7</v>
      </c>
      <c r="I394" s="228">
        <f t="shared" si="2"/>
        <v>0.02605059299</v>
      </c>
      <c r="J394" s="339">
        <v>44865.0</v>
      </c>
      <c r="K394" s="230">
        <v>2545.0</v>
      </c>
      <c r="L394" s="230">
        <v>2550.7</v>
      </c>
      <c r="M394" s="231">
        <f t="shared" si="3"/>
        <v>0.01047835991</v>
      </c>
      <c r="N394" s="340">
        <v>44865.0</v>
      </c>
      <c r="O394" s="233">
        <v>2345.342</v>
      </c>
      <c r="P394" s="233">
        <v>2353.28</v>
      </c>
      <c r="Q394" s="234">
        <f t="shared" si="4"/>
        <v>0.009282752539</v>
      </c>
      <c r="R394" s="341">
        <v>44865.0</v>
      </c>
      <c r="S394" s="236">
        <v>101.9</v>
      </c>
      <c r="T394" s="236">
        <v>101.55</v>
      </c>
      <c r="U394" s="237">
        <f t="shared" si="5"/>
        <v>-0.0004921259843</v>
      </c>
      <c r="V394" s="342">
        <v>44865.0</v>
      </c>
      <c r="W394" s="239">
        <v>17910.2</v>
      </c>
      <c r="X394" s="239">
        <v>18012.2</v>
      </c>
      <c r="Y394" s="240">
        <f t="shared" si="6"/>
        <v>0.0126723188</v>
      </c>
      <c r="Z394" s="199"/>
      <c r="AA394" s="199"/>
      <c r="AB394" s="199"/>
      <c r="AC394" s="199"/>
      <c r="AD394" s="199"/>
      <c r="AE394" s="199"/>
      <c r="AF394" s="199"/>
      <c r="AG394" s="199"/>
      <c r="AH394" s="199"/>
      <c r="AI394" s="199"/>
      <c r="AJ394" s="199"/>
      <c r="AK394" s="199"/>
      <c r="AL394" s="199"/>
      <c r="AM394" s="199"/>
      <c r="AN394" s="199"/>
      <c r="AO394" s="199"/>
      <c r="AP394" s="199"/>
      <c r="AQ394" s="199"/>
      <c r="AR394" s="199"/>
      <c r="AS394" s="199"/>
      <c r="AT394" s="199"/>
      <c r="AU394" s="199"/>
      <c r="AV394" s="199"/>
      <c r="AW394" s="199"/>
      <c r="AX394" s="199"/>
      <c r="AY394" s="199"/>
      <c r="AZ394" s="199"/>
      <c r="BA394" s="199"/>
      <c r="BB394" s="199"/>
      <c r="BC394" s="199"/>
      <c r="BD394" s="199"/>
      <c r="BE394" s="199"/>
      <c r="BF394" s="199"/>
      <c r="BG394" s="199"/>
      <c r="BH394" s="199"/>
    </row>
    <row r="395">
      <c r="A395" s="199"/>
      <c r="B395" s="223">
        <v>44866.0</v>
      </c>
      <c r="C395" s="224">
        <v>107.4</v>
      </c>
      <c r="D395" s="224">
        <v>105.75</v>
      </c>
      <c r="E395" s="225">
        <f t="shared" si="1"/>
        <v>-0.008438818565</v>
      </c>
      <c r="F395" s="226">
        <v>44866.0</v>
      </c>
      <c r="G395" s="227">
        <v>1503.5</v>
      </c>
      <c r="H395" s="227">
        <v>1513.25</v>
      </c>
      <c r="I395" s="228">
        <f t="shared" si="2"/>
        <v>0.01105766019</v>
      </c>
      <c r="J395" s="229">
        <v>44866.0</v>
      </c>
      <c r="K395" s="230">
        <v>2569.0</v>
      </c>
      <c r="L395" s="230">
        <v>2551.8</v>
      </c>
      <c r="M395" s="231">
        <f t="shared" si="3"/>
        <v>0.0004312541655</v>
      </c>
      <c r="N395" s="232">
        <v>44866.0</v>
      </c>
      <c r="O395" s="233">
        <v>2399.799</v>
      </c>
      <c r="P395" s="233">
        <v>2335.051</v>
      </c>
      <c r="Q395" s="234">
        <f t="shared" si="4"/>
        <v>-0.007746209546</v>
      </c>
      <c r="R395" s="235">
        <v>44866.0</v>
      </c>
      <c r="S395" s="236">
        <v>98.55</v>
      </c>
      <c r="T395" s="236">
        <v>101.2</v>
      </c>
      <c r="U395" s="237">
        <f t="shared" si="5"/>
        <v>-0.00344657804</v>
      </c>
      <c r="V395" s="238">
        <v>44866.0</v>
      </c>
      <c r="W395" s="239">
        <v>18130.7</v>
      </c>
      <c r="X395" s="239">
        <v>18145.4</v>
      </c>
      <c r="Y395" s="240">
        <f t="shared" si="6"/>
        <v>0.007394987842</v>
      </c>
      <c r="Z395" s="199"/>
      <c r="AA395" s="199"/>
      <c r="AB395" s="199"/>
      <c r="AC395" s="199"/>
      <c r="AD395" s="199"/>
      <c r="AE395" s="199"/>
      <c r="AF395" s="199"/>
      <c r="AG395" s="199"/>
      <c r="AH395" s="199"/>
      <c r="AI395" s="199"/>
      <c r="AJ395" s="199"/>
      <c r="AK395" s="199"/>
      <c r="AL395" s="199"/>
      <c r="AM395" s="199"/>
      <c r="AN395" s="199"/>
      <c r="AO395" s="199"/>
      <c r="AP395" s="199"/>
      <c r="AQ395" s="199"/>
      <c r="AR395" s="199"/>
      <c r="AS395" s="199"/>
      <c r="AT395" s="199"/>
      <c r="AU395" s="199"/>
      <c r="AV395" s="199"/>
      <c r="AW395" s="199"/>
      <c r="AX395" s="199"/>
      <c r="AY395" s="199"/>
      <c r="AZ395" s="199"/>
      <c r="BA395" s="199"/>
      <c r="BB395" s="199"/>
      <c r="BC395" s="199"/>
      <c r="BD395" s="199"/>
      <c r="BE395" s="199"/>
      <c r="BF395" s="199"/>
      <c r="BG395" s="199"/>
      <c r="BH395" s="199"/>
    </row>
    <row r="396">
      <c r="A396" s="199"/>
      <c r="B396" s="223">
        <v>44867.0</v>
      </c>
      <c r="C396" s="224">
        <v>106.0</v>
      </c>
      <c r="D396" s="224">
        <v>106.7</v>
      </c>
      <c r="E396" s="225">
        <f t="shared" si="1"/>
        <v>0.008983451537</v>
      </c>
      <c r="F396" s="226">
        <v>44867.0</v>
      </c>
      <c r="G396" s="227">
        <v>1517.0</v>
      </c>
      <c r="H396" s="227">
        <v>1514.2</v>
      </c>
      <c r="I396" s="228">
        <f t="shared" si="2"/>
        <v>0.0006277878738</v>
      </c>
      <c r="J396" s="229">
        <v>44867.0</v>
      </c>
      <c r="K396" s="230">
        <v>2564.0</v>
      </c>
      <c r="L396" s="230">
        <v>2518.3</v>
      </c>
      <c r="M396" s="231">
        <f t="shared" si="3"/>
        <v>-0.01312798809</v>
      </c>
      <c r="N396" s="232">
        <v>44867.0</v>
      </c>
      <c r="O396" s="233">
        <v>2337.312</v>
      </c>
      <c r="P396" s="233">
        <v>2349.634</v>
      </c>
      <c r="Q396" s="234">
        <f t="shared" si="4"/>
        <v>0.00624525974</v>
      </c>
      <c r="R396" s="235">
        <v>44867.0</v>
      </c>
      <c r="S396" s="236">
        <v>101.0</v>
      </c>
      <c r="T396" s="236">
        <v>101.25</v>
      </c>
      <c r="U396" s="237">
        <f t="shared" si="5"/>
        <v>0.0004940711462</v>
      </c>
      <c r="V396" s="238">
        <v>44867.0</v>
      </c>
      <c r="W396" s="239">
        <v>18177.9</v>
      </c>
      <c r="X396" s="239">
        <v>18082.85</v>
      </c>
      <c r="Y396" s="240">
        <f t="shared" si="6"/>
        <v>-0.003447154651</v>
      </c>
      <c r="Z396" s="199"/>
      <c r="AA396" s="199"/>
      <c r="AB396" s="199"/>
      <c r="AC396" s="199"/>
      <c r="AD396" s="199"/>
      <c r="AE396" s="199"/>
      <c r="AF396" s="199"/>
      <c r="AG396" s="199"/>
      <c r="AH396" s="199"/>
      <c r="AI396" s="199"/>
      <c r="AJ396" s="199"/>
      <c r="AK396" s="199"/>
      <c r="AL396" s="199"/>
      <c r="AM396" s="199"/>
      <c r="AN396" s="199"/>
      <c r="AO396" s="199"/>
      <c r="AP396" s="199"/>
      <c r="AQ396" s="199"/>
      <c r="AR396" s="199"/>
      <c r="AS396" s="199"/>
      <c r="AT396" s="199"/>
      <c r="AU396" s="199"/>
      <c r="AV396" s="199"/>
      <c r="AW396" s="199"/>
      <c r="AX396" s="199"/>
      <c r="AY396" s="199"/>
      <c r="AZ396" s="199"/>
      <c r="BA396" s="199"/>
      <c r="BB396" s="199"/>
      <c r="BC396" s="199"/>
      <c r="BD396" s="199"/>
      <c r="BE396" s="199"/>
      <c r="BF396" s="199"/>
      <c r="BG396" s="199"/>
      <c r="BH396" s="199"/>
    </row>
    <row r="397">
      <c r="A397" s="199"/>
      <c r="B397" s="223">
        <v>44868.0</v>
      </c>
      <c r="C397" s="224">
        <v>106.65</v>
      </c>
      <c r="D397" s="224">
        <v>106.5</v>
      </c>
      <c r="E397" s="225">
        <f t="shared" si="1"/>
        <v>-0.001874414246</v>
      </c>
      <c r="F397" s="226">
        <v>44868.0</v>
      </c>
      <c r="G397" s="227">
        <v>1497.7</v>
      </c>
      <c r="H397" s="227">
        <v>1507.55</v>
      </c>
      <c r="I397" s="228">
        <f t="shared" si="2"/>
        <v>-0.004391758024</v>
      </c>
      <c r="J397" s="229">
        <v>44868.0</v>
      </c>
      <c r="K397" s="230">
        <v>2515.7</v>
      </c>
      <c r="L397" s="230">
        <v>2546.35</v>
      </c>
      <c r="M397" s="231">
        <f t="shared" si="3"/>
        <v>0.01113846643</v>
      </c>
      <c r="N397" s="232">
        <v>44868.0</v>
      </c>
      <c r="O397" s="233">
        <v>2335.051</v>
      </c>
      <c r="P397" s="233">
        <v>2358.403</v>
      </c>
      <c r="Q397" s="234">
        <f t="shared" si="4"/>
        <v>0.003732070612</v>
      </c>
      <c r="R397" s="235">
        <v>44868.0</v>
      </c>
      <c r="S397" s="236">
        <v>100.75</v>
      </c>
      <c r="T397" s="236">
        <v>102.0</v>
      </c>
      <c r="U397" s="237">
        <f t="shared" si="5"/>
        <v>0.007407407407</v>
      </c>
      <c r="V397" s="238">
        <v>44868.0</v>
      </c>
      <c r="W397" s="239">
        <v>17968.35</v>
      </c>
      <c r="X397" s="239">
        <v>18052.7</v>
      </c>
      <c r="Y397" s="240">
        <f t="shared" si="6"/>
        <v>-0.00166732567</v>
      </c>
      <c r="Z397" s="199"/>
      <c r="AA397" s="199"/>
      <c r="AB397" s="199"/>
      <c r="AC397" s="199"/>
      <c r="AD397" s="199"/>
      <c r="AE397" s="199"/>
      <c r="AF397" s="199"/>
      <c r="AG397" s="199"/>
      <c r="AH397" s="199"/>
      <c r="AI397" s="199"/>
      <c r="AJ397" s="199"/>
      <c r="AK397" s="199"/>
      <c r="AL397" s="199"/>
      <c r="AM397" s="199"/>
      <c r="AN397" s="199"/>
      <c r="AO397" s="199"/>
      <c r="AP397" s="199"/>
      <c r="AQ397" s="199"/>
      <c r="AR397" s="199"/>
      <c r="AS397" s="199"/>
      <c r="AT397" s="199"/>
      <c r="AU397" s="199"/>
      <c r="AV397" s="199"/>
      <c r="AW397" s="199"/>
      <c r="AX397" s="199"/>
      <c r="AY397" s="199"/>
      <c r="AZ397" s="199"/>
      <c r="BA397" s="199"/>
      <c r="BB397" s="199"/>
      <c r="BC397" s="199"/>
      <c r="BD397" s="199"/>
      <c r="BE397" s="199"/>
      <c r="BF397" s="199"/>
      <c r="BG397" s="199"/>
      <c r="BH397" s="199"/>
    </row>
    <row r="398">
      <c r="A398" s="199"/>
      <c r="B398" s="223">
        <v>44869.0</v>
      </c>
      <c r="C398" s="224">
        <v>106.95</v>
      </c>
      <c r="D398" s="224">
        <v>106.75</v>
      </c>
      <c r="E398" s="225">
        <f t="shared" si="1"/>
        <v>0.00234741784</v>
      </c>
      <c r="F398" s="226">
        <v>44869.0</v>
      </c>
      <c r="G398" s="227">
        <v>1503.2</v>
      </c>
      <c r="H398" s="227">
        <v>1497.15</v>
      </c>
      <c r="I398" s="228">
        <f t="shared" si="2"/>
        <v>-0.006898610328</v>
      </c>
      <c r="J398" s="229">
        <v>44869.0</v>
      </c>
      <c r="K398" s="230">
        <v>2544.95</v>
      </c>
      <c r="L398" s="230">
        <v>2520.35</v>
      </c>
      <c r="M398" s="231">
        <f t="shared" si="3"/>
        <v>-0.01021069374</v>
      </c>
      <c r="N398" s="232">
        <v>44869.0</v>
      </c>
      <c r="O398" s="233">
        <v>2357.249</v>
      </c>
      <c r="P398" s="233">
        <v>2393.107</v>
      </c>
      <c r="Q398" s="234">
        <f t="shared" si="4"/>
        <v>0.01471504234</v>
      </c>
      <c r="R398" s="235">
        <v>44869.0</v>
      </c>
      <c r="S398" s="236">
        <v>102.5</v>
      </c>
      <c r="T398" s="236">
        <v>104.75</v>
      </c>
      <c r="U398" s="237">
        <f t="shared" si="5"/>
        <v>0.02696078431</v>
      </c>
      <c r="V398" s="238">
        <v>44869.0</v>
      </c>
      <c r="W398" s="239">
        <v>18053.4</v>
      </c>
      <c r="X398" s="239">
        <v>18117.15</v>
      </c>
      <c r="Y398" s="240">
        <f t="shared" si="6"/>
        <v>0.003570103087</v>
      </c>
      <c r="Z398" s="199"/>
      <c r="AA398" s="199"/>
      <c r="AB398" s="199"/>
      <c r="AC398" s="199"/>
      <c r="AD398" s="199"/>
      <c r="AE398" s="199"/>
      <c r="AF398" s="199"/>
      <c r="AG398" s="199"/>
      <c r="AH398" s="199"/>
      <c r="AI398" s="199"/>
      <c r="AJ398" s="199"/>
      <c r="AK398" s="199"/>
      <c r="AL398" s="199"/>
      <c r="AM398" s="199"/>
      <c r="AN398" s="199"/>
      <c r="AO398" s="199"/>
      <c r="AP398" s="199"/>
      <c r="AQ398" s="199"/>
      <c r="AR398" s="199"/>
      <c r="AS398" s="199"/>
      <c r="AT398" s="199"/>
      <c r="AU398" s="199"/>
      <c r="AV398" s="199"/>
      <c r="AW398" s="199"/>
      <c r="AX398" s="199"/>
      <c r="AY398" s="199"/>
      <c r="AZ398" s="199"/>
      <c r="BA398" s="199"/>
      <c r="BB398" s="199"/>
      <c r="BC398" s="199"/>
      <c r="BD398" s="199"/>
      <c r="BE398" s="199"/>
      <c r="BF398" s="199"/>
      <c r="BG398" s="199"/>
      <c r="BH398" s="199"/>
    </row>
    <row r="399">
      <c r="A399" s="199"/>
      <c r="B399" s="223">
        <v>44872.0</v>
      </c>
      <c r="C399" s="224">
        <v>107.75</v>
      </c>
      <c r="D399" s="224">
        <v>106.75</v>
      </c>
      <c r="E399" s="225">
        <f t="shared" si="1"/>
        <v>0</v>
      </c>
      <c r="F399" s="226">
        <v>44872.0</v>
      </c>
      <c r="G399" s="227">
        <v>1510.0</v>
      </c>
      <c r="H399" s="227">
        <v>1508.8</v>
      </c>
      <c r="I399" s="228">
        <f t="shared" si="2"/>
        <v>0.007781451424</v>
      </c>
      <c r="J399" s="229">
        <v>44872.0</v>
      </c>
      <c r="K399" s="230">
        <v>2531.1</v>
      </c>
      <c r="L399" s="230">
        <v>2532.8</v>
      </c>
      <c r="M399" s="231">
        <f t="shared" si="3"/>
        <v>0.004939790109</v>
      </c>
      <c r="N399" s="232">
        <v>44872.0</v>
      </c>
      <c r="O399" s="233">
        <v>2391.492</v>
      </c>
      <c r="P399" s="233">
        <v>2405.891</v>
      </c>
      <c r="Q399" s="234">
        <f t="shared" si="4"/>
        <v>0.005342009363</v>
      </c>
      <c r="R399" s="235">
        <v>44872.0</v>
      </c>
      <c r="S399" s="236">
        <v>105.9</v>
      </c>
      <c r="T399" s="236">
        <v>106.7</v>
      </c>
      <c r="U399" s="237">
        <f t="shared" si="5"/>
        <v>0.01861575179</v>
      </c>
      <c r="V399" s="238">
        <v>44872.0</v>
      </c>
      <c r="W399" s="239">
        <v>18211.75</v>
      </c>
      <c r="X399" s="239">
        <v>18202.8</v>
      </c>
      <c r="Y399" s="240">
        <f t="shared" si="6"/>
        <v>0.004727564766</v>
      </c>
      <c r="Z399" s="199"/>
      <c r="AA399" s="199"/>
      <c r="AB399" s="199"/>
      <c r="AC399" s="199"/>
      <c r="AD399" s="199"/>
      <c r="AE399" s="199"/>
      <c r="AF399" s="199"/>
      <c r="AG399" s="199"/>
      <c r="AH399" s="199"/>
      <c r="AI399" s="199"/>
      <c r="AJ399" s="199"/>
      <c r="AK399" s="199"/>
      <c r="AL399" s="199"/>
      <c r="AM399" s="199"/>
      <c r="AN399" s="199"/>
      <c r="AO399" s="199"/>
      <c r="AP399" s="199"/>
      <c r="AQ399" s="199"/>
      <c r="AR399" s="199"/>
      <c r="AS399" s="199"/>
      <c r="AT399" s="199"/>
      <c r="AU399" s="199"/>
      <c r="AV399" s="199"/>
      <c r="AW399" s="199"/>
      <c r="AX399" s="199"/>
      <c r="AY399" s="199"/>
      <c r="AZ399" s="199"/>
      <c r="BA399" s="199"/>
      <c r="BB399" s="199"/>
      <c r="BC399" s="199"/>
      <c r="BD399" s="199"/>
      <c r="BE399" s="199"/>
      <c r="BF399" s="199"/>
      <c r="BG399" s="199"/>
      <c r="BH399" s="199"/>
    </row>
    <row r="400">
      <c r="A400" s="199"/>
      <c r="B400" s="223">
        <v>44874.0</v>
      </c>
      <c r="C400" s="224">
        <v>106.8</v>
      </c>
      <c r="D400" s="224">
        <v>110.5</v>
      </c>
      <c r="E400" s="225">
        <f t="shared" si="1"/>
        <v>0.03512880562</v>
      </c>
      <c r="F400" s="226">
        <v>44874.0</v>
      </c>
      <c r="G400" s="227">
        <v>1515.05</v>
      </c>
      <c r="H400" s="227">
        <v>1508.35</v>
      </c>
      <c r="I400" s="228">
        <f t="shared" si="2"/>
        <v>-0.0002982502651</v>
      </c>
      <c r="J400" s="229">
        <v>44874.0</v>
      </c>
      <c r="K400" s="230">
        <v>2510.0</v>
      </c>
      <c r="L400" s="230">
        <v>2508.8</v>
      </c>
      <c r="M400" s="231">
        <f t="shared" si="3"/>
        <v>-0.00947567909</v>
      </c>
      <c r="N400" s="232">
        <v>44874.0</v>
      </c>
      <c r="O400" s="233">
        <v>2409.306</v>
      </c>
      <c r="P400" s="233">
        <v>2403.491</v>
      </c>
      <c r="Q400" s="234">
        <f t="shared" si="4"/>
        <v>-0.0009975514269</v>
      </c>
      <c r="R400" s="235">
        <v>44874.0</v>
      </c>
      <c r="S400" s="236">
        <v>107.25</v>
      </c>
      <c r="T400" s="236">
        <v>106.1</v>
      </c>
      <c r="U400" s="237">
        <f t="shared" si="5"/>
        <v>-0.005623242737</v>
      </c>
      <c r="V400" s="238">
        <v>44874.0</v>
      </c>
      <c r="W400" s="239">
        <v>18288.25</v>
      </c>
      <c r="X400" s="239">
        <v>18157.0</v>
      </c>
      <c r="Y400" s="240">
        <f t="shared" si="6"/>
        <v>-0.002516096425</v>
      </c>
      <c r="Z400" s="199"/>
      <c r="AA400" s="199"/>
      <c r="AB400" s="199"/>
      <c r="AC400" s="199"/>
      <c r="AD400" s="199"/>
      <c r="AE400" s="199"/>
      <c r="AF400" s="199"/>
      <c r="AG400" s="199"/>
      <c r="AH400" s="199"/>
      <c r="AI400" s="199"/>
      <c r="AJ400" s="199"/>
      <c r="AK400" s="199"/>
      <c r="AL400" s="199"/>
      <c r="AM400" s="199"/>
      <c r="AN400" s="199"/>
      <c r="AO400" s="199"/>
      <c r="AP400" s="199"/>
      <c r="AQ400" s="199"/>
      <c r="AR400" s="199"/>
      <c r="AS400" s="199"/>
      <c r="AT400" s="199"/>
      <c r="AU400" s="199"/>
      <c r="AV400" s="199"/>
      <c r="AW400" s="199"/>
      <c r="AX400" s="199"/>
      <c r="AY400" s="199"/>
      <c r="AZ400" s="199"/>
      <c r="BA400" s="199"/>
      <c r="BB400" s="199"/>
      <c r="BC400" s="199"/>
      <c r="BD400" s="199"/>
      <c r="BE400" s="199"/>
      <c r="BF400" s="199"/>
      <c r="BG400" s="199"/>
      <c r="BH400" s="199"/>
    </row>
    <row r="401">
      <c r="A401" s="199"/>
      <c r="B401" s="337">
        <v>44875.0</v>
      </c>
      <c r="C401" s="224">
        <v>110.2</v>
      </c>
      <c r="D401" s="224">
        <v>108.35</v>
      </c>
      <c r="E401" s="225">
        <f t="shared" si="1"/>
        <v>-0.01945701357</v>
      </c>
      <c r="F401" s="338">
        <v>44875.0</v>
      </c>
      <c r="G401" s="227">
        <v>1497.1</v>
      </c>
      <c r="H401" s="227">
        <v>1524.75</v>
      </c>
      <c r="I401" s="228">
        <f t="shared" si="2"/>
        <v>0.01087280804</v>
      </c>
      <c r="J401" s="339">
        <v>44875.0</v>
      </c>
      <c r="K401" s="230">
        <v>2504.0</v>
      </c>
      <c r="L401" s="230">
        <v>2513.6</v>
      </c>
      <c r="M401" s="231">
        <f t="shared" si="3"/>
        <v>0.001913265306</v>
      </c>
      <c r="N401" s="340">
        <v>44875.0</v>
      </c>
      <c r="O401" s="233">
        <v>2390.569</v>
      </c>
      <c r="P401" s="233">
        <v>2374.417</v>
      </c>
      <c r="Q401" s="234">
        <f t="shared" si="4"/>
        <v>-0.0120965712</v>
      </c>
      <c r="R401" s="341">
        <v>44875.0</v>
      </c>
      <c r="S401" s="236">
        <v>105.2</v>
      </c>
      <c r="T401" s="236">
        <v>104.7</v>
      </c>
      <c r="U401" s="237">
        <f t="shared" si="5"/>
        <v>-0.01319509896</v>
      </c>
      <c r="V401" s="342">
        <v>44875.0</v>
      </c>
      <c r="W401" s="239">
        <v>18044.35</v>
      </c>
      <c r="X401" s="239">
        <v>18028.2</v>
      </c>
      <c r="Y401" s="240">
        <f t="shared" si="6"/>
        <v>-0.007093682877</v>
      </c>
      <c r="Z401" s="199"/>
      <c r="AA401" s="199"/>
      <c r="AB401" s="199"/>
      <c r="AC401" s="199"/>
      <c r="AD401" s="199"/>
      <c r="AE401" s="199"/>
      <c r="AF401" s="199"/>
      <c r="AG401" s="199"/>
      <c r="AH401" s="199"/>
      <c r="AI401" s="199"/>
      <c r="AJ401" s="199"/>
      <c r="AK401" s="199"/>
      <c r="AL401" s="199"/>
      <c r="AM401" s="199"/>
      <c r="AN401" s="199"/>
      <c r="AO401" s="199"/>
      <c r="AP401" s="199"/>
      <c r="AQ401" s="199"/>
      <c r="AR401" s="199"/>
      <c r="AS401" s="199"/>
      <c r="AT401" s="199"/>
      <c r="AU401" s="199"/>
      <c r="AV401" s="199"/>
      <c r="AW401" s="199"/>
      <c r="AX401" s="199"/>
      <c r="AY401" s="199"/>
      <c r="AZ401" s="199"/>
      <c r="BA401" s="199"/>
      <c r="BB401" s="199"/>
      <c r="BC401" s="199"/>
      <c r="BD401" s="199"/>
      <c r="BE401" s="199"/>
      <c r="BF401" s="199"/>
      <c r="BG401" s="199"/>
      <c r="BH401" s="199"/>
    </row>
    <row r="402">
      <c r="A402" s="199"/>
      <c r="B402" s="337">
        <v>44876.0</v>
      </c>
      <c r="C402" s="224">
        <v>109.7</v>
      </c>
      <c r="D402" s="224">
        <v>108.0</v>
      </c>
      <c r="E402" s="225">
        <f t="shared" si="1"/>
        <v>-0.003230272266</v>
      </c>
      <c r="F402" s="338">
        <v>44876.0</v>
      </c>
      <c r="G402" s="227">
        <v>1545.0</v>
      </c>
      <c r="H402" s="227">
        <v>1611.15</v>
      </c>
      <c r="I402" s="228">
        <f t="shared" si="2"/>
        <v>0.05666502705</v>
      </c>
      <c r="J402" s="339">
        <v>44876.0</v>
      </c>
      <c r="K402" s="230">
        <v>2545.0</v>
      </c>
      <c r="L402" s="230">
        <v>2503.05</v>
      </c>
      <c r="M402" s="231">
        <f t="shared" si="3"/>
        <v>-0.004197167409</v>
      </c>
      <c r="N402" s="340">
        <v>44876.0</v>
      </c>
      <c r="O402" s="233">
        <v>2399.799</v>
      </c>
      <c r="P402" s="233">
        <v>2429.151</v>
      </c>
      <c r="Q402" s="234">
        <f t="shared" si="4"/>
        <v>0.02305155329</v>
      </c>
      <c r="R402" s="341">
        <v>44876.0</v>
      </c>
      <c r="S402" s="236">
        <v>106.25</v>
      </c>
      <c r="T402" s="236">
        <v>107.55</v>
      </c>
      <c r="U402" s="237">
        <f t="shared" si="5"/>
        <v>0.02722063037</v>
      </c>
      <c r="V402" s="342">
        <v>44876.0</v>
      </c>
      <c r="W402" s="239">
        <v>18272.35</v>
      </c>
      <c r="X402" s="239">
        <v>18349.7</v>
      </c>
      <c r="Y402" s="240">
        <f t="shared" si="6"/>
        <v>0.01783317247</v>
      </c>
      <c r="Z402" s="199"/>
      <c r="AA402" s="199"/>
      <c r="AB402" s="199"/>
      <c r="AC402" s="199"/>
      <c r="AD402" s="199"/>
      <c r="AE402" s="199"/>
      <c r="AF402" s="199"/>
      <c r="AG402" s="199"/>
      <c r="AH402" s="199"/>
      <c r="AI402" s="199"/>
      <c r="AJ402" s="199"/>
      <c r="AK402" s="199"/>
      <c r="AL402" s="199"/>
      <c r="AM402" s="199"/>
      <c r="AN402" s="199"/>
      <c r="AO402" s="199"/>
      <c r="AP402" s="199"/>
      <c r="AQ402" s="199"/>
      <c r="AR402" s="199"/>
      <c r="AS402" s="199"/>
      <c r="AT402" s="199"/>
      <c r="AU402" s="199"/>
      <c r="AV402" s="199"/>
      <c r="AW402" s="199"/>
      <c r="AX402" s="199"/>
      <c r="AY402" s="199"/>
      <c r="AZ402" s="199"/>
      <c r="BA402" s="199"/>
      <c r="BB402" s="199"/>
      <c r="BC402" s="199"/>
      <c r="BD402" s="199"/>
      <c r="BE402" s="199"/>
      <c r="BF402" s="199"/>
      <c r="BG402" s="199"/>
      <c r="BH402" s="199"/>
    </row>
    <row r="403">
      <c r="A403" s="199"/>
      <c r="B403" s="337">
        <v>44879.0</v>
      </c>
      <c r="C403" s="224">
        <v>108.9</v>
      </c>
      <c r="D403" s="224">
        <v>106.9</v>
      </c>
      <c r="E403" s="225">
        <f t="shared" si="1"/>
        <v>-0.01018518519</v>
      </c>
      <c r="F403" s="338">
        <v>44879.0</v>
      </c>
      <c r="G403" s="227">
        <v>1612.0</v>
      </c>
      <c r="H403" s="227">
        <v>1615.05</v>
      </c>
      <c r="I403" s="228">
        <f t="shared" si="2"/>
        <v>0.002420631226</v>
      </c>
      <c r="J403" s="339">
        <v>44879.0</v>
      </c>
      <c r="K403" s="230">
        <v>2506.8</v>
      </c>
      <c r="L403" s="230">
        <v>2457.8</v>
      </c>
      <c r="M403" s="231">
        <f t="shared" si="3"/>
        <v>-0.01807794491</v>
      </c>
      <c r="N403" s="340">
        <v>44879.0</v>
      </c>
      <c r="O403" s="233">
        <v>2428.181</v>
      </c>
      <c r="P403" s="233">
        <v>2417.382</v>
      </c>
      <c r="Q403" s="234">
        <f t="shared" si="4"/>
        <v>-0.004844902602</v>
      </c>
      <c r="R403" s="341">
        <v>44879.0</v>
      </c>
      <c r="S403" s="236">
        <v>108.5</v>
      </c>
      <c r="T403" s="236">
        <v>108.7</v>
      </c>
      <c r="U403" s="237">
        <f t="shared" si="5"/>
        <v>0.01069270107</v>
      </c>
      <c r="V403" s="342">
        <v>44879.0</v>
      </c>
      <c r="W403" s="239">
        <v>18376.4</v>
      </c>
      <c r="X403" s="239">
        <v>18329.15</v>
      </c>
      <c r="Y403" s="240">
        <f t="shared" si="6"/>
        <v>-0.001119909317</v>
      </c>
      <c r="Z403" s="199"/>
      <c r="AA403" s="199"/>
      <c r="AB403" s="199"/>
      <c r="AC403" s="199"/>
      <c r="AD403" s="199"/>
      <c r="AE403" s="199"/>
      <c r="AF403" s="199"/>
      <c r="AG403" s="199"/>
      <c r="AH403" s="199"/>
      <c r="AI403" s="199"/>
      <c r="AJ403" s="199"/>
      <c r="AK403" s="199"/>
      <c r="AL403" s="199"/>
      <c r="AM403" s="199"/>
      <c r="AN403" s="199"/>
      <c r="AO403" s="199"/>
      <c r="AP403" s="199"/>
      <c r="AQ403" s="199"/>
      <c r="AR403" s="199"/>
      <c r="AS403" s="199"/>
      <c r="AT403" s="199"/>
      <c r="AU403" s="199"/>
      <c r="AV403" s="199"/>
      <c r="AW403" s="199"/>
      <c r="AX403" s="199"/>
      <c r="AY403" s="199"/>
      <c r="AZ403" s="199"/>
      <c r="BA403" s="199"/>
      <c r="BB403" s="199"/>
      <c r="BC403" s="199"/>
      <c r="BD403" s="199"/>
      <c r="BE403" s="199"/>
      <c r="BF403" s="199"/>
      <c r="BG403" s="199"/>
      <c r="BH403" s="199"/>
    </row>
    <row r="404">
      <c r="A404" s="199"/>
      <c r="B404" s="337">
        <v>44880.0</v>
      </c>
      <c r="C404" s="224">
        <v>107.1</v>
      </c>
      <c r="D404" s="224">
        <v>102.75</v>
      </c>
      <c r="E404" s="225">
        <f t="shared" si="1"/>
        <v>-0.03882132834</v>
      </c>
      <c r="F404" s="338">
        <v>44880.0</v>
      </c>
      <c r="G404" s="227">
        <v>1623.15</v>
      </c>
      <c r="H404" s="227">
        <v>1619.0</v>
      </c>
      <c r="I404" s="228">
        <f t="shared" si="2"/>
        <v>0.002445744714</v>
      </c>
      <c r="J404" s="339">
        <v>44880.0</v>
      </c>
      <c r="K404" s="230">
        <v>2457.8</v>
      </c>
      <c r="L404" s="230">
        <v>2457.5</v>
      </c>
      <c r="M404" s="231">
        <f t="shared" si="3"/>
        <v>-0.0001220603792</v>
      </c>
      <c r="N404" s="340">
        <v>44880.0</v>
      </c>
      <c r="O404" s="233">
        <v>2420.382</v>
      </c>
      <c r="P404" s="233">
        <v>2406.537</v>
      </c>
      <c r="Q404" s="234">
        <f t="shared" si="4"/>
        <v>-0.004486258274</v>
      </c>
      <c r="R404" s="341">
        <v>44880.0</v>
      </c>
      <c r="S404" s="236">
        <v>109.0</v>
      </c>
      <c r="T404" s="236">
        <v>108.55</v>
      </c>
      <c r="U404" s="237">
        <f t="shared" si="5"/>
        <v>-0.001379944802</v>
      </c>
      <c r="V404" s="342">
        <v>44880.0</v>
      </c>
      <c r="W404" s="239">
        <v>18362.75</v>
      </c>
      <c r="X404" s="239">
        <v>18403.4</v>
      </c>
      <c r="Y404" s="240">
        <f t="shared" si="6"/>
        <v>0.004050924347</v>
      </c>
      <c r="Z404" s="199"/>
      <c r="AA404" s="199"/>
      <c r="AB404" s="199"/>
      <c r="AC404" s="199"/>
      <c r="AD404" s="199"/>
      <c r="AE404" s="199"/>
      <c r="AF404" s="199"/>
      <c r="AG404" s="199"/>
      <c r="AH404" s="199"/>
      <c r="AI404" s="199"/>
      <c r="AJ404" s="199"/>
      <c r="AK404" s="199"/>
      <c r="AL404" s="199"/>
      <c r="AM404" s="199"/>
      <c r="AN404" s="199"/>
      <c r="AO404" s="199"/>
      <c r="AP404" s="199"/>
      <c r="AQ404" s="199"/>
      <c r="AR404" s="199"/>
      <c r="AS404" s="199"/>
      <c r="AT404" s="199"/>
      <c r="AU404" s="199"/>
      <c r="AV404" s="199"/>
      <c r="AW404" s="199"/>
      <c r="AX404" s="199"/>
      <c r="AY404" s="199"/>
      <c r="AZ404" s="199"/>
      <c r="BA404" s="199"/>
      <c r="BB404" s="199"/>
      <c r="BC404" s="199"/>
      <c r="BD404" s="199"/>
      <c r="BE404" s="199"/>
      <c r="BF404" s="199"/>
      <c r="BG404" s="199"/>
      <c r="BH404" s="199"/>
    </row>
    <row r="405">
      <c r="A405" s="199"/>
      <c r="B405" s="337">
        <v>44881.0</v>
      </c>
      <c r="C405" s="224">
        <v>102.5</v>
      </c>
      <c r="D405" s="224">
        <v>100.0</v>
      </c>
      <c r="E405" s="225">
        <f t="shared" si="1"/>
        <v>-0.02676399027</v>
      </c>
      <c r="F405" s="338">
        <v>44881.0</v>
      </c>
      <c r="G405" s="227">
        <v>1618.65</v>
      </c>
      <c r="H405" s="227">
        <v>1632.9</v>
      </c>
      <c r="I405" s="228">
        <f t="shared" si="2"/>
        <v>0.008585546634</v>
      </c>
      <c r="J405" s="339">
        <v>44881.0</v>
      </c>
      <c r="K405" s="230">
        <v>2463.55</v>
      </c>
      <c r="L405" s="230">
        <v>2477.85</v>
      </c>
      <c r="M405" s="231">
        <f t="shared" si="3"/>
        <v>0.008280773143</v>
      </c>
      <c r="N405" s="340">
        <v>44881.0</v>
      </c>
      <c r="O405" s="233">
        <v>2409.029</v>
      </c>
      <c r="P405" s="233">
        <v>2392.738</v>
      </c>
      <c r="Q405" s="234">
        <f t="shared" si="4"/>
        <v>-0.005733965445</v>
      </c>
      <c r="R405" s="341">
        <v>44881.0</v>
      </c>
      <c r="S405" s="236">
        <v>108.45</v>
      </c>
      <c r="T405" s="236">
        <v>106.55</v>
      </c>
      <c r="U405" s="237">
        <f t="shared" si="5"/>
        <v>-0.01842468908</v>
      </c>
      <c r="V405" s="342">
        <v>44881.0</v>
      </c>
      <c r="W405" s="239">
        <v>18398.25</v>
      </c>
      <c r="X405" s="239">
        <v>18409.65</v>
      </c>
      <c r="Y405" s="240">
        <f t="shared" si="6"/>
        <v>0.0003396111588</v>
      </c>
      <c r="Z405" s="199"/>
      <c r="AA405" s="199"/>
      <c r="AB405" s="199"/>
      <c r="AC405" s="199"/>
      <c r="AD405" s="199"/>
      <c r="AE405" s="199"/>
      <c r="AF405" s="199"/>
      <c r="AG405" s="199"/>
      <c r="AH405" s="199"/>
      <c r="AI405" s="199"/>
      <c r="AJ405" s="199"/>
      <c r="AK405" s="199"/>
      <c r="AL405" s="199"/>
      <c r="AM405" s="199"/>
      <c r="AN405" s="199"/>
      <c r="AO405" s="199"/>
      <c r="AP405" s="199"/>
      <c r="AQ405" s="199"/>
      <c r="AR405" s="199"/>
      <c r="AS405" s="199"/>
      <c r="AT405" s="199"/>
      <c r="AU405" s="199"/>
      <c r="AV405" s="199"/>
      <c r="AW405" s="199"/>
      <c r="AX405" s="199"/>
      <c r="AY405" s="199"/>
      <c r="AZ405" s="199"/>
      <c r="BA405" s="199"/>
      <c r="BB405" s="199"/>
      <c r="BC405" s="199"/>
      <c r="BD405" s="199"/>
      <c r="BE405" s="199"/>
      <c r="BF405" s="199"/>
      <c r="BG405" s="199"/>
      <c r="BH405" s="199"/>
    </row>
    <row r="406">
      <c r="A406" s="199"/>
      <c r="B406" s="337">
        <v>44882.0</v>
      </c>
      <c r="C406" s="224">
        <v>100.6</v>
      </c>
      <c r="D406" s="224">
        <v>101.55</v>
      </c>
      <c r="E406" s="225">
        <f t="shared" si="1"/>
        <v>0.0155</v>
      </c>
      <c r="F406" s="338">
        <v>44882.0</v>
      </c>
      <c r="G406" s="227">
        <v>1618.1</v>
      </c>
      <c r="H406" s="227">
        <v>1618.15</v>
      </c>
      <c r="I406" s="228">
        <f t="shared" si="2"/>
        <v>-0.009033008757</v>
      </c>
      <c r="J406" s="339">
        <v>44882.0</v>
      </c>
      <c r="K406" s="230">
        <v>2479.95</v>
      </c>
      <c r="L406" s="230">
        <v>2460.0</v>
      </c>
      <c r="M406" s="231">
        <f t="shared" si="3"/>
        <v>-0.007203825897</v>
      </c>
      <c r="N406" s="340">
        <v>44882.0</v>
      </c>
      <c r="O406" s="233">
        <v>2385.908</v>
      </c>
      <c r="P406" s="233">
        <v>2398.922</v>
      </c>
      <c r="Q406" s="234">
        <f t="shared" si="4"/>
        <v>0.002584486893</v>
      </c>
      <c r="R406" s="341">
        <v>44882.0</v>
      </c>
      <c r="S406" s="236">
        <v>105.9</v>
      </c>
      <c r="T406" s="236">
        <v>105.85</v>
      </c>
      <c r="U406" s="237">
        <f t="shared" si="5"/>
        <v>-0.006569685594</v>
      </c>
      <c r="V406" s="342">
        <v>44882.0</v>
      </c>
      <c r="W406" s="239">
        <v>18358.7</v>
      </c>
      <c r="X406" s="239">
        <v>18343.9</v>
      </c>
      <c r="Y406" s="240">
        <f t="shared" si="6"/>
        <v>-0.003571496471</v>
      </c>
      <c r="Z406" s="199"/>
      <c r="AA406" s="199"/>
      <c r="AB406" s="199"/>
      <c r="AC406" s="199"/>
      <c r="AD406" s="199"/>
      <c r="AE406" s="199"/>
      <c r="AF406" s="199"/>
      <c r="AG406" s="199"/>
      <c r="AH406" s="199"/>
      <c r="AI406" s="199"/>
      <c r="AJ406" s="199"/>
      <c r="AK406" s="199"/>
      <c r="AL406" s="199"/>
      <c r="AM406" s="199"/>
      <c r="AN406" s="199"/>
      <c r="AO406" s="199"/>
      <c r="AP406" s="199"/>
      <c r="AQ406" s="199"/>
      <c r="AR406" s="199"/>
      <c r="AS406" s="199"/>
      <c r="AT406" s="199"/>
      <c r="AU406" s="199"/>
      <c r="AV406" s="199"/>
      <c r="AW406" s="199"/>
      <c r="AX406" s="199"/>
      <c r="AY406" s="199"/>
      <c r="AZ406" s="199"/>
      <c r="BA406" s="199"/>
      <c r="BB406" s="199"/>
      <c r="BC406" s="199"/>
      <c r="BD406" s="199"/>
      <c r="BE406" s="199"/>
      <c r="BF406" s="199"/>
      <c r="BG406" s="199"/>
      <c r="BH406" s="199"/>
    </row>
    <row r="407">
      <c r="A407" s="199"/>
      <c r="B407" s="337">
        <v>44883.0</v>
      </c>
      <c r="C407" s="224">
        <v>101.75</v>
      </c>
      <c r="D407" s="224">
        <v>100.65</v>
      </c>
      <c r="E407" s="225">
        <f t="shared" si="1"/>
        <v>-0.008862629247</v>
      </c>
      <c r="F407" s="338">
        <v>44883.0</v>
      </c>
      <c r="G407" s="227">
        <v>1621.0</v>
      </c>
      <c r="H407" s="227">
        <v>1613.9</v>
      </c>
      <c r="I407" s="228">
        <f t="shared" si="2"/>
        <v>-0.002626456138</v>
      </c>
      <c r="J407" s="339">
        <v>44883.0</v>
      </c>
      <c r="K407" s="230">
        <v>2470.0</v>
      </c>
      <c r="L407" s="230">
        <v>2483.7</v>
      </c>
      <c r="M407" s="231">
        <f t="shared" si="3"/>
        <v>0.009634146341</v>
      </c>
      <c r="N407" s="340">
        <v>44883.0</v>
      </c>
      <c r="O407" s="233">
        <v>2406.029</v>
      </c>
      <c r="P407" s="233">
        <v>2397.63</v>
      </c>
      <c r="Q407" s="234">
        <f t="shared" si="4"/>
        <v>-0.0005385752434</v>
      </c>
      <c r="R407" s="341">
        <v>44883.0</v>
      </c>
      <c r="S407" s="236">
        <v>105.85</v>
      </c>
      <c r="T407" s="236">
        <v>105.5</v>
      </c>
      <c r="U407" s="237">
        <f t="shared" si="5"/>
        <v>-0.003306565895</v>
      </c>
      <c r="V407" s="342">
        <v>44883.0</v>
      </c>
      <c r="W407" s="239">
        <v>18382.95</v>
      </c>
      <c r="X407" s="239">
        <v>18307.65</v>
      </c>
      <c r="Y407" s="240">
        <f t="shared" si="6"/>
        <v>-0.001976133756</v>
      </c>
      <c r="Z407" s="199"/>
      <c r="AA407" s="199"/>
      <c r="AB407" s="199"/>
      <c r="AC407" s="199"/>
      <c r="AD407" s="199"/>
      <c r="AE407" s="199"/>
      <c r="AF407" s="199"/>
      <c r="AG407" s="199"/>
      <c r="AH407" s="199"/>
      <c r="AI407" s="199"/>
      <c r="AJ407" s="199"/>
      <c r="AK407" s="199"/>
      <c r="AL407" s="199"/>
      <c r="AM407" s="199"/>
      <c r="AN407" s="199"/>
      <c r="AO407" s="199"/>
      <c r="AP407" s="199"/>
      <c r="AQ407" s="199"/>
      <c r="AR407" s="199"/>
      <c r="AS407" s="199"/>
      <c r="AT407" s="199"/>
      <c r="AU407" s="199"/>
      <c r="AV407" s="199"/>
      <c r="AW407" s="199"/>
      <c r="AX407" s="199"/>
      <c r="AY407" s="199"/>
      <c r="AZ407" s="199"/>
      <c r="BA407" s="199"/>
      <c r="BB407" s="199"/>
      <c r="BC407" s="199"/>
      <c r="BD407" s="199"/>
      <c r="BE407" s="199"/>
      <c r="BF407" s="199"/>
      <c r="BG407" s="199"/>
      <c r="BH407" s="199"/>
    </row>
    <row r="408">
      <c r="A408" s="199"/>
      <c r="B408" s="337">
        <v>44886.0</v>
      </c>
      <c r="C408" s="224">
        <v>104.0</v>
      </c>
      <c r="D408" s="224">
        <v>101.95</v>
      </c>
      <c r="E408" s="225">
        <f t="shared" si="1"/>
        <v>0.0129160457</v>
      </c>
      <c r="F408" s="338">
        <v>44886.0</v>
      </c>
      <c r="G408" s="227">
        <v>1607.65</v>
      </c>
      <c r="H408" s="227">
        <v>1597.35</v>
      </c>
      <c r="I408" s="228">
        <f t="shared" si="2"/>
        <v>-0.01025466262</v>
      </c>
      <c r="J408" s="339">
        <v>44886.0</v>
      </c>
      <c r="K408" s="230">
        <v>2483.7</v>
      </c>
      <c r="L408" s="230">
        <v>2501.4</v>
      </c>
      <c r="M408" s="231">
        <f t="shared" si="3"/>
        <v>0.007126464549</v>
      </c>
      <c r="N408" s="340">
        <v>44886.0</v>
      </c>
      <c r="O408" s="233">
        <v>2388.723</v>
      </c>
      <c r="P408" s="233">
        <v>2354.48</v>
      </c>
      <c r="Q408" s="234">
        <f t="shared" si="4"/>
        <v>-0.01799693864</v>
      </c>
      <c r="R408" s="341">
        <v>44886.0</v>
      </c>
      <c r="S408" s="236">
        <v>107.7</v>
      </c>
      <c r="T408" s="236">
        <v>104.25</v>
      </c>
      <c r="U408" s="237">
        <f t="shared" si="5"/>
        <v>-0.01184834123</v>
      </c>
      <c r="V408" s="342">
        <v>44886.0</v>
      </c>
      <c r="W408" s="239">
        <v>18246.4</v>
      </c>
      <c r="X408" s="239">
        <v>18159.95</v>
      </c>
      <c r="Y408" s="240">
        <f t="shared" si="6"/>
        <v>-0.008067665703</v>
      </c>
      <c r="Z408" s="199"/>
      <c r="AA408" s="199"/>
      <c r="AB408" s="199"/>
      <c r="AC408" s="199"/>
      <c r="AD408" s="199"/>
      <c r="AE408" s="199"/>
      <c r="AF408" s="199"/>
      <c r="AG408" s="199"/>
      <c r="AH408" s="199"/>
      <c r="AI408" s="199"/>
      <c r="AJ408" s="199"/>
      <c r="AK408" s="199"/>
      <c r="AL408" s="199"/>
      <c r="AM408" s="199"/>
      <c r="AN408" s="199"/>
      <c r="AO408" s="199"/>
      <c r="AP408" s="199"/>
      <c r="AQ408" s="199"/>
      <c r="AR408" s="199"/>
      <c r="AS408" s="199"/>
      <c r="AT408" s="199"/>
      <c r="AU408" s="199"/>
      <c r="AV408" s="199"/>
      <c r="AW408" s="199"/>
      <c r="AX408" s="199"/>
      <c r="AY408" s="199"/>
      <c r="AZ408" s="199"/>
      <c r="BA408" s="199"/>
      <c r="BB408" s="199"/>
      <c r="BC408" s="199"/>
      <c r="BD408" s="199"/>
      <c r="BE408" s="199"/>
      <c r="BF408" s="199"/>
      <c r="BG408" s="199"/>
      <c r="BH408" s="199"/>
    </row>
    <row r="409">
      <c r="A409" s="199"/>
      <c r="B409" s="337">
        <v>44887.0</v>
      </c>
      <c r="C409" s="224">
        <v>101.9</v>
      </c>
      <c r="D409" s="224">
        <v>102.6</v>
      </c>
      <c r="E409" s="225">
        <f t="shared" si="1"/>
        <v>0.00637567435</v>
      </c>
      <c r="F409" s="338">
        <v>44887.0</v>
      </c>
      <c r="G409" s="227">
        <v>1600.0</v>
      </c>
      <c r="H409" s="227">
        <v>1595.0</v>
      </c>
      <c r="I409" s="228">
        <f t="shared" si="2"/>
        <v>-0.001471186653</v>
      </c>
      <c r="J409" s="339">
        <v>44887.0</v>
      </c>
      <c r="K409" s="230">
        <v>2505.9</v>
      </c>
      <c r="L409" s="230">
        <v>2515.7</v>
      </c>
      <c r="M409" s="231">
        <f t="shared" si="3"/>
        <v>0.005716798593</v>
      </c>
      <c r="N409" s="340">
        <v>44887.0</v>
      </c>
      <c r="O409" s="233">
        <v>2349.034</v>
      </c>
      <c r="P409" s="233">
        <v>2367.54</v>
      </c>
      <c r="Q409" s="234">
        <f t="shared" si="4"/>
        <v>0.005546872345</v>
      </c>
      <c r="R409" s="341">
        <v>44887.0</v>
      </c>
      <c r="S409" s="236">
        <v>104.4</v>
      </c>
      <c r="T409" s="236">
        <v>105.2</v>
      </c>
      <c r="U409" s="237">
        <f t="shared" si="5"/>
        <v>0.009112709832</v>
      </c>
      <c r="V409" s="342">
        <v>44887.0</v>
      </c>
      <c r="W409" s="239">
        <v>18179.15</v>
      </c>
      <c r="X409" s="239">
        <v>18244.2</v>
      </c>
      <c r="Y409" s="240">
        <f t="shared" si="6"/>
        <v>0.004639329954</v>
      </c>
      <c r="Z409" s="199"/>
      <c r="AA409" s="199"/>
      <c r="AB409" s="199"/>
      <c r="AC409" s="199"/>
      <c r="AD409" s="199"/>
      <c r="AE409" s="199"/>
      <c r="AF409" s="199"/>
      <c r="AG409" s="199"/>
      <c r="AH409" s="199"/>
      <c r="AI409" s="199"/>
      <c r="AJ409" s="199"/>
      <c r="AK409" s="199"/>
      <c r="AL409" s="199"/>
      <c r="AM409" s="199"/>
      <c r="AN409" s="199"/>
      <c r="AO409" s="199"/>
      <c r="AP409" s="199"/>
      <c r="AQ409" s="199"/>
      <c r="AR409" s="199"/>
      <c r="AS409" s="199"/>
      <c r="AT409" s="199"/>
      <c r="AU409" s="199"/>
      <c r="AV409" s="199"/>
      <c r="AW409" s="199"/>
      <c r="AX409" s="199"/>
      <c r="AY409" s="199"/>
      <c r="AZ409" s="199"/>
      <c r="BA409" s="199"/>
      <c r="BB409" s="199"/>
      <c r="BC409" s="199"/>
      <c r="BD409" s="199"/>
      <c r="BE409" s="199"/>
      <c r="BF409" s="199"/>
      <c r="BG409" s="199"/>
      <c r="BH409" s="199"/>
    </row>
    <row r="410">
      <c r="A410" s="199"/>
      <c r="B410" s="337">
        <v>44888.0</v>
      </c>
      <c r="C410" s="224">
        <v>102.95</v>
      </c>
      <c r="D410" s="224">
        <v>103.95</v>
      </c>
      <c r="E410" s="225">
        <f t="shared" si="1"/>
        <v>0.01315789474</v>
      </c>
      <c r="F410" s="338">
        <v>44888.0</v>
      </c>
      <c r="G410" s="227">
        <v>1605.0</v>
      </c>
      <c r="H410" s="227">
        <v>1599.15</v>
      </c>
      <c r="I410" s="228">
        <f t="shared" si="2"/>
        <v>0.002601880878</v>
      </c>
      <c r="J410" s="339">
        <v>44888.0</v>
      </c>
      <c r="K410" s="230">
        <v>2521.0</v>
      </c>
      <c r="L410" s="230">
        <v>2507.35</v>
      </c>
      <c r="M410" s="231">
        <f t="shared" si="3"/>
        <v>-0.003319155702</v>
      </c>
      <c r="N410" s="340">
        <v>44888.0</v>
      </c>
      <c r="O410" s="233">
        <v>2376.724</v>
      </c>
      <c r="P410" s="233">
        <v>2360.156</v>
      </c>
      <c r="Q410" s="234">
        <f t="shared" si="4"/>
        <v>-0.003118849101</v>
      </c>
      <c r="R410" s="341">
        <v>44888.0</v>
      </c>
      <c r="S410" s="236">
        <v>105.7</v>
      </c>
      <c r="T410" s="236">
        <v>105.45</v>
      </c>
      <c r="U410" s="237">
        <f t="shared" si="5"/>
        <v>0.002376425856</v>
      </c>
      <c r="V410" s="342">
        <v>44888.0</v>
      </c>
      <c r="W410" s="239">
        <v>18325.2</v>
      </c>
      <c r="X410" s="239">
        <v>18267.25</v>
      </c>
      <c r="Y410" s="240">
        <f t="shared" si="6"/>
        <v>0.001263415222</v>
      </c>
      <c r="Z410" s="199"/>
      <c r="AA410" s="199"/>
      <c r="AB410" s="199"/>
      <c r="AC410" s="199"/>
      <c r="AD410" s="199"/>
      <c r="AE410" s="199"/>
      <c r="AF410" s="199"/>
      <c r="AG410" s="199"/>
      <c r="AH410" s="199"/>
      <c r="AI410" s="199"/>
      <c r="AJ410" s="199"/>
      <c r="AK410" s="199"/>
      <c r="AL410" s="199"/>
      <c r="AM410" s="199"/>
      <c r="AN410" s="199"/>
      <c r="AO410" s="199"/>
      <c r="AP410" s="199"/>
      <c r="AQ410" s="199"/>
      <c r="AR410" s="199"/>
      <c r="AS410" s="199"/>
      <c r="AT410" s="199"/>
      <c r="AU410" s="199"/>
      <c r="AV410" s="199"/>
      <c r="AW410" s="199"/>
      <c r="AX410" s="199"/>
      <c r="AY410" s="199"/>
      <c r="AZ410" s="199"/>
      <c r="BA410" s="199"/>
      <c r="BB410" s="199"/>
      <c r="BC410" s="199"/>
      <c r="BD410" s="199"/>
      <c r="BE410" s="199"/>
      <c r="BF410" s="199"/>
      <c r="BG410" s="199"/>
      <c r="BH410" s="199"/>
    </row>
    <row r="411">
      <c r="A411" s="199"/>
      <c r="B411" s="337">
        <v>44889.0</v>
      </c>
      <c r="C411" s="224">
        <v>104.35</v>
      </c>
      <c r="D411" s="224">
        <v>103.0</v>
      </c>
      <c r="E411" s="225">
        <f t="shared" si="1"/>
        <v>-0.009139009139</v>
      </c>
      <c r="F411" s="338">
        <v>44889.0</v>
      </c>
      <c r="G411" s="227">
        <v>1605.95</v>
      </c>
      <c r="H411" s="227">
        <v>1625.15</v>
      </c>
      <c r="I411" s="228">
        <f t="shared" si="2"/>
        <v>0.0162586374</v>
      </c>
      <c r="J411" s="339">
        <v>44889.0</v>
      </c>
      <c r="K411" s="230">
        <v>2517.0</v>
      </c>
      <c r="L411" s="230">
        <v>2549.15</v>
      </c>
      <c r="M411" s="231">
        <f t="shared" si="3"/>
        <v>0.0166709873</v>
      </c>
      <c r="N411" s="340">
        <v>44889.0</v>
      </c>
      <c r="O411" s="233">
        <v>2368.417</v>
      </c>
      <c r="P411" s="233">
        <v>2380.509</v>
      </c>
      <c r="Q411" s="234">
        <f t="shared" si="4"/>
        <v>0.008623582509</v>
      </c>
      <c r="R411" s="341">
        <v>44889.0</v>
      </c>
      <c r="S411" s="236">
        <v>105.85</v>
      </c>
      <c r="T411" s="236">
        <v>105.5</v>
      </c>
      <c r="U411" s="237">
        <f t="shared" si="5"/>
        <v>0.0004741583689</v>
      </c>
      <c r="V411" s="342">
        <v>44889.0</v>
      </c>
      <c r="W411" s="239">
        <v>18326.1</v>
      </c>
      <c r="X411" s="239">
        <v>18484.1</v>
      </c>
      <c r="Y411" s="240">
        <f t="shared" si="6"/>
        <v>0.01187097127</v>
      </c>
      <c r="Z411" s="199"/>
      <c r="AA411" s="199"/>
      <c r="AB411" s="199"/>
      <c r="AC411" s="199"/>
      <c r="AD411" s="199"/>
      <c r="AE411" s="199"/>
      <c r="AF411" s="199"/>
      <c r="AG411" s="199"/>
      <c r="AH411" s="199"/>
      <c r="AI411" s="199"/>
      <c r="AJ411" s="199"/>
      <c r="AK411" s="199"/>
      <c r="AL411" s="199"/>
      <c r="AM411" s="199"/>
      <c r="AN411" s="199"/>
      <c r="AO411" s="199"/>
      <c r="AP411" s="199"/>
      <c r="AQ411" s="199"/>
      <c r="AR411" s="199"/>
      <c r="AS411" s="199"/>
      <c r="AT411" s="199"/>
      <c r="AU411" s="199"/>
      <c r="AV411" s="199"/>
      <c r="AW411" s="199"/>
      <c r="AX411" s="199"/>
      <c r="AY411" s="199"/>
      <c r="AZ411" s="199"/>
      <c r="BA411" s="199"/>
      <c r="BB411" s="199"/>
      <c r="BC411" s="199"/>
      <c r="BD411" s="199"/>
      <c r="BE411" s="199"/>
      <c r="BF411" s="199"/>
      <c r="BG411" s="199"/>
      <c r="BH411" s="199"/>
    </row>
    <row r="412">
      <c r="A412" s="199"/>
      <c r="B412" s="337">
        <v>44890.0</v>
      </c>
      <c r="C412" s="224">
        <v>103.6</v>
      </c>
      <c r="D412" s="224">
        <v>103.7</v>
      </c>
      <c r="E412" s="225">
        <f t="shared" si="1"/>
        <v>0.006796116505</v>
      </c>
      <c r="F412" s="338">
        <v>44890.0</v>
      </c>
      <c r="G412" s="227">
        <v>1629.7</v>
      </c>
      <c r="H412" s="227">
        <v>1617.65</v>
      </c>
      <c r="I412" s="228">
        <f t="shared" si="2"/>
        <v>-0.004614958619</v>
      </c>
      <c r="J412" s="339">
        <v>44890.0</v>
      </c>
      <c r="K412" s="230">
        <v>2555.0</v>
      </c>
      <c r="L412" s="230">
        <v>2537.45</v>
      </c>
      <c r="M412" s="231">
        <f t="shared" si="3"/>
        <v>-0.004589765216</v>
      </c>
      <c r="N412" s="340">
        <v>44890.0</v>
      </c>
      <c r="O412" s="233">
        <v>2389.646</v>
      </c>
      <c r="P412" s="233">
        <v>2416.044</v>
      </c>
      <c r="Q412" s="234">
        <f t="shared" si="4"/>
        <v>0.0149274798</v>
      </c>
      <c r="R412" s="341">
        <v>44890.0</v>
      </c>
      <c r="S412" s="236">
        <v>105.6</v>
      </c>
      <c r="T412" s="236">
        <v>106.2</v>
      </c>
      <c r="U412" s="237">
        <f t="shared" si="5"/>
        <v>0.00663507109</v>
      </c>
      <c r="V412" s="342">
        <v>44890.0</v>
      </c>
      <c r="W412" s="239">
        <v>18528.45</v>
      </c>
      <c r="X412" s="239">
        <v>18512.75</v>
      </c>
      <c r="Y412" s="240">
        <f t="shared" si="6"/>
        <v>0.001549980794</v>
      </c>
      <c r="Z412" s="199"/>
      <c r="AA412" s="199"/>
      <c r="AB412" s="199"/>
      <c r="AC412" s="199"/>
      <c r="AD412" s="199"/>
      <c r="AE412" s="199"/>
      <c r="AF412" s="199"/>
      <c r="AG412" s="199"/>
      <c r="AH412" s="199"/>
      <c r="AI412" s="199"/>
      <c r="AJ412" s="199"/>
      <c r="AK412" s="199"/>
      <c r="AL412" s="199"/>
      <c r="AM412" s="199"/>
      <c r="AN412" s="199"/>
      <c r="AO412" s="199"/>
      <c r="AP412" s="199"/>
      <c r="AQ412" s="199"/>
      <c r="AR412" s="199"/>
      <c r="AS412" s="199"/>
      <c r="AT412" s="199"/>
      <c r="AU412" s="199"/>
      <c r="AV412" s="199"/>
      <c r="AW412" s="199"/>
      <c r="AX412" s="199"/>
      <c r="AY412" s="199"/>
      <c r="AZ412" s="199"/>
      <c r="BA412" s="199"/>
      <c r="BB412" s="199"/>
      <c r="BC412" s="199"/>
      <c r="BD412" s="199"/>
      <c r="BE412" s="199"/>
      <c r="BF412" s="199"/>
      <c r="BG412" s="199"/>
      <c r="BH412" s="199"/>
    </row>
    <row r="413">
      <c r="A413" s="199"/>
      <c r="B413" s="337">
        <v>44893.0</v>
      </c>
      <c r="C413" s="224">
        <v>104.5</v>
      </c>
      <c r="D413" s="224">
        <v>103.95</v>
      </c>
      <c r="E413" s="225">
        <f t="shared" si="1"/>
        <v>0.002410800386</v>
      </c>
      <c r="F413" s="338">
        <v>44893.0</v>
      </c>
      <c r="G413" s="227">
        <v>1602.9</v>
      </c>
      <c r="H413" s="227">
        <v>1600.25</v>
      </c>
      <c r="I413" s="228">
        <f t="shared" si="2"/>
        <v>-0.01075634408</v>
      </c>
      <c r="J413" s="339">
        <v>44893.0</v>
      </c>
      <c r="K413" s="230">
        <v>2527.0</v>
      </c>
      <c r="L413" s="230">
        <v>2525.2</v>
      </c>
      <c r="M413" s="231">
        <f t="shared" si="3"/>
        <v>-0.004827681334</v>
      </c>
      <c r="N413" s="340">
        <v>44893.0</v>
      </c>
      <c r="O413" s="233">
        <v>2408.014</v>
      </c>
      <c r="P413" s="233">
        <v>2499.068</v>
      </c>
      <c r="Q413" s="234">
        <f t="shared" si="4"/>
        <v>0.03436361258</v>
      </c>
      <c r="R413" s="341">
        <v>44893.0</v>
      </c>
      <c r="S413" s="236">
        <v>106.0</v>
      </c>
      <c r="T413" s="236">
        <v>104.9</v>
      </c>
      <c r="U413" s="237">
        <f t="shared" si="5"/>
        <v>-0.01224105461</v>
      </c>
      <c r="V413" s="342">
        <v>44893.0</v>
      </c>
      <c r="W413" s="239">
        <v>18430.55</v>
      </c>
      <c r="X413" s="239">
        <v>18562.75</v>
      </c>
      <c r="Y413" s="240">
        <f t="shared" si="6"/>
        <v>0.002700841312</v>
      </c>
      <c r="Z413" s="199"/>
      <c r="AA413" s="199"/>
      <c r="AB413" s="199"/>
      <c r="AC413" s="199"/>
      <c r="AD413" s="199"/>
      <c r="AE413" s="199"/>
      <c r="AF413" s="199"/>
      <c r="AG413" s="199"/>
      <c r="AH413" s="199"/>
      <c r="AI413" s="199"/>
      <c r="AJ413" s="199"/>
      <c r="AK413" s="199"/>
      <c r="AL413" s="199"/>
      <c r="AM413" s="199"/>
      <c r="AN413" s="199"/>
      <c r="AO413" s="199"/>
      <c r="AP413" s="199"/>
      <c r="AQ413" s="199"/>
      <c r="AR413" s="199"/>
      <c r="AS413" s="199"/>
      <c r="AT413" s="199"/>
      <c r="AU413" s="199"/>
      <c r="AV413" s="199"/>
      <c r="AW413" s="199"/>
      <c r="AX413" s="199"/>
      <c r="AY413" s="199"/>
      <c r="AZ413" s="199"/>
      <c r="BA413" s="199"/>
      <c r="BB413" s="199"/>
      <c r="BC413" s="199"/>
      <c r="BD413" s="199"/>
      <c r="BE413" s="199"/>
      <c r="BF413" s="199"/>
      <c r="BG413" s="199"/>
      <c r="BH413" s="199"/>
    </row>
    <row r="414">
      <c r="A414" s="199"/>
      <c r="B414" s="337">
        <v>44894.0</v>
      </c>
      <c r="C414" s="224">
        <v>104.6</v>
      </c>
      <c r="D414" s="224">
        <v>104.85</v>
      </c>
      <c r="E414" s="225">
        <f t="shared" si="1"/>
        <v>0.008658008658</v>
      </c>
      <c r="F414" s="338">
        <v>44894.0</v>
      </c>
      <c r="G414" s="227">
        <v>1597.25</v>
      </c>
      <c r="H414" s="227">
        <v>1597.85</v>
      </c>
      <c r="I414" s="228">
        <f t="shared" si="2"/>
        <v>-0.001499765662</v>
      </c>
      <c r="J414" s="339">
        <v>44894.0</v>
      </c>
      <c r="K414" s="230">
        <v>2527.2</v>
      </c>
      <c r="L414" s="230">
        <v>2634.2</v>
      </c>
      <c r="M414" s="231">
        <f t="shared" si="3"/>
        <v>0.04316489783</v>
      </c>
      <c r="N414" s="340">
        <v>44894.0</v>
      </c>
      <c r="O414" s="233">
        <v>2495.745</v>
      </c>
      <c r="P414" s="233">
        <v>2503.36</v>
      </c>
      <c r="Q414" s="234">
        <f t="shared" si="4"/>
        <v>0.001717440262</v>
      </c>
      <c r="R414" s="341">
        <v>44894.0</v>
      </c>
      <c r="S414" s="236">
        <v>105.0</v>
      </c>
      <c r="T414" s="236">
        <v>106.1</v>
      </c>
      <c r="U414" s="237">
        <f t="shared" si="5"/>
        <v>0.01143946616</v>
      </c>
      <c r="V414" s="342">
        <v>44894.0</v>
      </c>
      <c r="W414" s="239">
        <v>18552.45</v>
      </c>
      <c r="X414" s="239">
        <v>18618.05</v>
      </c>
      <c r="Y414" s="240">
        <f t="shared" si="6"/>
        <v>0.002979084457</v>
      </c>
      <c r="Z414" s="199"/>
      <c r="AA414" s="199"/>
      <c r="AB414" s="199"/>
      <c r="AC414" s="199"/>
      <c r="AD414" s="199"/>
      <c r="AE414" s="199"/>
      <c r="AF414" s="199"/>
      <c r="AG414" s="199"/>
      <c r="AH414" s="199"/>
      <c r="AI414" s="199"/>
      <c r="AJ414" s="199"/>
      <c r="AK414" s="199"/>
      <c r="AL414" s="199"/>
      <c r="AM414" s="199"/>
      <c r="AN414" s="199"/>
      <c r="AO414" s="199"/>
      <c r="AP414" s="199"/>
      <c r="AQ414" s="199"/>
      <c r="AR414" s="199"/>
      <c r="AS414" s="199"/>
      <c r="AT414" s="199"/>
      <c r="AU414" s="199"/>
      <c r="AV414" s="199"/>
      <c r="AW414" s="199"/>
      <c r="AX414" s="199"/>
      <c r="AY414" s="199"/>
      <c r="AZ414" s="199"/>
      <c r="BA414" s="199"/>
      <c r="BB414" s="199"/>
      <c r="BC414" s="199"/>
      <c r="BD414" s="199"/>
      <c r="BE414" s="199"/>
      <c r="BF414" s="199"/>
      <c r="BG414" s="199"/>
      <c r="BH414" s="199"/>
    </row>
    <row r="415">
      <c r="A415" s="199"/>
      <c r="B415" s="337">
        <v>44895.0</v>
      </c>
      <c r="C415" s="224">
        <v>104.15</v>
      </c>
      <c r="D415" s="224">
        <v>104.9</v>
      </c>
      <c r="E415" s="225">
        <f t="shared" si="1"/>
        <v>0.0004768717215</v>
      </c>
      <c r="F415" s="338">
        <v>44895.0</v>
      </c>
      <c r="G415" s="227">
        <v>1597.1</v>
      </c>
      <c r="H415" s="227">
        <v>1608.45</v>
      </c>
      <c r="I415" s="228">
        <f t="shared" si="2"/>
        <v>0.006633914322</v>
      </c>
      <c r="J415" s="339">
        <v>44895.0</v>
      </c>
      <c r="K415" s="230">
        <v>2634.0</v>
      </c>
      <c r="L415" s="230">
        <v>2684.35</v>
      </c>
      <c r="M415" s="231">
        <f t="shared" si="3"/>
        <v>0.01903803811</v>
      </c>
      <c r="N415" s="340">
        <v>44895.0</v>
      </c>
      <c r="O415" s="233">
        <v>2503.637</v>
      </c>
      <c r="P415" s="233">
        <v>2521.035</v>
      </c>
      <c r="Q415" s="234">
        <f t="shared" si="4"/>
        <v>0.007060510674</v>
      </c>
      <c r="R415" s="341">
        <v>44895.0</v>
      </c>
      <c r="S415" s="236">
        <v>106.1</v>
      </c>
      <c r="T415" s="236">
        <v>107.65</v>
      </c>
      <c r="U415" s="237">
        <f t="shared" si="5"/>
        <v>0.01460885957</v>
      </c>
      <c r="V415" s="342">
        <v>44895.0</v>
      </c>
      <c r="W415" s="239">
        <v>18625.7</v>
      </c>
      <c r="X415" s="239">
        <v>18758.35</v>
      </c>
      <c r="Y415" s="240">
        <f t="shared" si="6"/>
        <v>0.007535697885</v>
      </c>
      <c r="Z415" s="199"/>
      <c r="AA415" s="199"/>
      <c r="AB415" s="199"/>
      <c r="AC415" s="199"/>
      <c r="AD415" s="199"/>
      <c r="AE415" s="199"/>
      <c r="AF415" s="199"/>
      <c r="AG415" s="199"/>
      <c r="AH415" s="199"/>
      <c r="AI415" s="199"/>
      <c r="AJ415" s="199"/>
      <c r="AK415" s="199"/>
      <c r="AL415" s="199"/>
      <c r="AM415" s="199"/>
      <c r="AN415" s="199"/>
      <c r="AO415" s="199"/>
      <c r="AP415" s="199"/>
      <c r="AQ415" s="199"/>
      <c r="AR415" s="199"/>
      <c r="AS415" s="199"/>
      <c r="AT415" s="199"/>
      <c r="AU415" s="199"/>
      <c r="AV415" s="199"/>
      <c r="AW415" s="199"/>
      <c r="AX415" s="199"/>
      <c r="AY415" s="199"/>
      <c r="AZ415" s="199"/>
      <c r="BA415" s="199"/>
      <c r="BB415" s="199"/>
      <c r="BC415" s="199"/>
      <c r="BD415" s="199"/>
      <c r="BE415" s="199"/>
      <c r="BF415" s="199"/>
      <c r="BG415" s="199"/>
      <c r="BH415" s="199"/>
    </row>
    <row r="416">
      <c r="A416" s="199"/>
      <c r="B416" s="223">
        <v>44896.0</v>
      </c>
      <c r="C416" s="224">
        <v>105.6</v>
      </c>
      <c r="D416" s="224">
        <v>105.55</v>
      </c>
      <c r="E416" s="225">
        <f t="shared" si="1"/>
        <v>0.006196377502</v>
      </c>
      <c r="F416" s="226">
        <v>44896.0</v>
      </c>
      <c r="G416" s="227">
        <v>1622.0</v>
      </c>
      <c r="H416" s="227">
        <v>1619.5</v>
      </c>
      <c r="I416" s="228">
        <f t="shared" si="2"/>
        <v>0.006869967982</v>
      </c>
      <c r="J416" s="229">
        <v>44896.0</v>
      </c>
      <c r="K416" s="230">
        <v>2680.0</v>
      </c>
      <c r="L416" s="230">
        <v>2662.85</v>
      </c>
      <c r="M416" s="231">
        <f t="shared" si="3"/>
        <v>-0.008009387747</v>
      </c>
      <c r="N416" s="232">
        <v>44896.0</v>
      </c>
      <c r="O416" s="233">
        <v>2530.68</v>
      </c>
      <c r="P416" s="233">
        <v>2513.605</v>
      </c>
      <c r="Q416" s="234">
        <f t="shared" si="4"/>
        <v>-0.00294720224</v>
      </c>
      <c r="R416" s="235">
        <v>44896.0</v>
      </c>
      <c r="S416" s="236">
        <v>108.7</v>
      </c>
      <c r="T416" s="236">
        <v>110.75</v>
      </c>
      <c r="U416" s="237">
        <f t="shared" si="5"/>
        <v>0.0287970274</v>
      </c>
      <c r="V416" s="238">
        <v>44896.0</v>
      </c>
      <c r="W416" s="239">
        <v>18871.95</v>
      </c>
      <c r="X416" s="239">
        <v>18812.5</v>
      </c>
      <c r="Y416" s="240">
        <f t="shared" si="6"/>
        <v>0.00288671445</v>
      </c>
      <c r="Z416" s="199"/>
      <c r="AA416" s="199"/>
      <c r="AB416" s="199"/>
      <c r="AC416" s="199"/>
      <c r="AD416" s="199"/>
      <c r="AE416" s="199"/>
      <c r="AF416" s="199"/>
      <c r="AG416" s="199"/>
      <c r="AH416" s="199"/>
      <c r="AI416" s="199"/>
      <c r="AJ416" s="199"/>
      <c r="AK416" s="199"/>
      <c r="AL416" s="199"/>
      <c r="AM416" s="199"/>
      <c r="AN416" s="199"/>
      <c r="AO416" s="199"/>
      <c r="AP416" s="199"/>
      <c r="AQ416" s="199"/>
      <c r="AR416" s="199"/>
      <c r="AS416" s="199"/>
      <c r="AT416" s="199"/>
      <c r="AU416" s="199"/>
      <c r="AV416" s="199"/>
      <c r="AW416" s="199"/>
      <c r="AX416" s="199"/>
      <c r="AY416" s="199"/>
      <c r="AZ416" s="199"/>
      <c r="BA416" s="199"/>
      <c r="BB416" s="199"/>
      <c r="BC416" s="199"/>
      <c r="BD416" s="199"/>
      <c r="BE416" s="199"/>
      <c r="BF416" s="199"/>
      <c r="BG416" s="199"/>
      <c r="BH416" s="199"/>
    </row>
    <row r="417">
      <c r="A417" s="199"/>
      <c r="B417" s="223">
        <v>44897.0</v>
      </c>
      <c r="C417" s="224">
        <v>105.55</v>
      </c>
      <c r="D417" s="224">
        <v>111.25</v>
      </c>
      <c r="E417" s="225">
        <f t="shared" si="1"/>
        <v>0.05400284225</v>
      </c>
      <c r="F417" s="226">
        <v>44897.0</v>
      </c>
      <c r="G417" s="227">
        <v>1610.0</v>
      </c>
      <c r="H417" s="227">
        <v>1607.1</v>
      </c>
      <c r="I417" s="228">
        <f t="shared" si="2"/>
        <v>-0.007656684162</v>
      </c>
      <c r="J417" s="229">
        <v>44897.0</v>
      </c>
      <c r="K417" s="230">
        <v>2660.0</v>
      </c>
      <c r="L417" s="230">
        <v>2615.1</v>
      </c>
      <c r="M417" s="231">
        <f t="shared" si="3"/>
        <v>-0.01793191505</v>
      </c>
      <c r="N417" s="232">
        <v>44897.0</v>
      </c>
      <c r="O417" s="233">
        <v>2519.789</v>
      </c>
      <c r="P417" s="233">
        <v>2512.543</v>
      </c>
      <c r="Q417" s="234">
        <f t="shared" si="4"/>
        <v>-0.0004225007509</v>
      </c>
      <c r="R417" s="235">
        <v>44897.0</v>
      </c>
      <c r="S417" s="236">
        <v>110.8</v>
      </c>
      <c r="T417" s="236">
        <v>112.0</v>
      </c>
      <c r="U417" s="237">
        <f t="shared" si="5"/>
        <v>0.01128668172</v>
      </c>
      <c r="V417" s="238">
        <v>44897.0</v>
      </c>
      <c r="W417" s="239">
        <v>18752.4</v>
      </c>
      <c r="X417" s="239">
        <v>18696.1</v>
      </c>
      <c r="Y417" s="240">
        <f t="shared" si="6"/>
        <v>-0.006187375415</v>
      </c>
      <c r="Z417" s="199"/>
      <c r="AA417" s="199"/>
      <c r="AB417" s="199"/>
      <c r="AC417" s="199"/>
      <c r="AD417" s="199"/>
      <c r="AE417" s="199"/>
      <c r="AF417" s="199"/>
      <c r="AG417" s="199"/>
      <c r="AH417" s="199"/>
      <c r="AI417" s="199"/>
      <c r="AJ417" s="199"/>
      <c r="AK417" s="199"/>
      <c r="AL417" s="199"/>
      <c r="AM417" s="199"/>
      <c r="AN417" s="199"/>
      <c r="AO417" s="199"/>
      <c r="AP417" s="199"/>
      <c r="AQ417" s="199"/>
      <c r="AR417" s="199"/>
      <c r="AS417" s="199"/>
      <c r="AT417" s="199"/>
      <c r="AU417" s="199"/>
      <c r="AV417" s="199"/>
      <c r="AW417" s="199"/>
      <c r="AX417" s="199"/>
      <c r="AY417" s="199"/>
      <c r="AZ417" s="199"/>
      <c r="BA417" s="199"/>
      <c r="BB417" s="199"/>
      <c r="BC417" s="199"/>
      <c r="BD417" s="199"/>
      <c r="BE417" s="199"/>
      <c r="BF417" s="199"/>
      <c r="BG417" s="199"/>
      <c r="BH417" s="199"/>
    </row>
    <row r="418">
      <c r="A418" s="199"/>
      <c r="B418" s="223">
        <v>44900.0</v>
      </c>
      <c r="C418" s="224">
        <v>111.9</v>
      </c>
      <c r="D418" s="224">
        <v>108.15</v>
      </c>
      <c r="E418" s="225">
        <f t="shared" si="1"/>
        <v>-0.02786516854</v>
      </c>
      <c r="F418" s="226">
        <v>44900.0</v>
      </c>
      <c r="G418" s="227">
        <v>1609.95</v>
      </c>
      <c r="H418" s="227">
        <v>1612.95</v>
      </c>
      <c r="I418" s="228">
        <f t="shared" si="2"/>
        <v>0.003640097069</v>
      </c>
      <c r="J418" s="229">
        <v>44900.0</v>
      </c>
      <c r="K418" s="230">
        <v>2600.0</v>
      </c>
      <c r="L418" s="230">
        <v>2619.85</v>
      </c>
      <c r="M418" s="231">
        <f t="shared" si="3"/>
        <v>0.001816374135</v>
      </c>
      <c r="N418" s="232">
        <v>44900.0</v>
      </c>
      <c r="O418" s="233">
        <v>2503.175</v>
      </c>
      <c r="P418" s="233">
        <v>2475.9</v>
      </c>
      <c r="Q418" s="234">
        <f t="shared" si="4"/>
        <v>-0.01458402901</v>
      </c>
      <c r="R418" s="235">
        <v>44900.0</v>
      </c>
      <c r="S418" s="236">
        <v>113.3</v>
      </c>
      <c r="T418" s="236">
        <v>115.85</v>
      </c>
      <c r="U418" s="237">
        <f t="shared" si="5"/>
        <v>0.034375</v>
      </c>
      <c r="V418" s="238">
        <v>44900.0</v>
      </c>
      <c r="W418" s="239">
        <v>18719.55</v>
      </c>
      <c r="X418" s="239">
        <v>18701.05</v>
      </c>
      <c r="Y418" s="240">
        <f t="shared" si="6"/>
        <v>0.0002647610999</v>
      </c>
      <c r="Z418" s="199"/>
      <c r="AA418" s="199"/>
      <c r="AB418" s="199"/>
      <c r="AC418" s="199"/>
      <c r="AD418" s="199"/>
      <c r="AE418" s="199"/>
      <c r="AF418" s="199"/>
      <c r="AG418" s="199"/>
      <c r="AH418" s="199"/>
      <c r="AI418" s="199"/>
      <c r="AJ418" s="199"/>
      <c r="AK418" s="199"/>
      <c r="AL418" s="199"/>
      <c r="AM418" s="199"/>
      <c r="AN418" s="199"/>
      <c r="AO418" s="199"/>
      <c r="AP418" s="199"/>
      <c r="AQ418" s="199"/>
      <c r="AR418" s="199"/>
      <c r="AS418" s="199"/>
      <c r="AT418" s="199"/>
      <c r="AU418" s="199"/>
      <c r="AV418" s="199"/>
      <c r="AW418" s="199"/>
      <c r="AX418" s="199"/>
      <c r="AY418" s="199"/>
      <c r="AZ418" s="199"/>
      <c r="BA418" s="199"/>
      <c r="BB418" s="199"/>
      <c r="BC418" s="199"/>
      <c r="BD418" s="199"/>
      <c r="BE418" s="199"/>
      <c r="BF418" s="199"/>
      <c r="BG418" s="199"/>
      <c r="BH418" s="199"/>
    </row>
    <row r="419">
      <c r="A419" s="199"/>
      <c r="B419" s="223">
        <v>44901.0</v>
      </c>
      <c r="C419" s="224">
        <v>108.5</v>
      </c>
      <c r="D419" s="224">
        <v>108.8</v>
      </c>
      <c r="E419" s="225">
        <f t="shared" si="1"/>
        <v>0.006010171059</v>
      </c>
      <c r="F419" s="226">
        <v>44901.0</v>
      </c>
      <c r="G419" s="227">
        <v>1601.0</v>
      </c>
      <c r="H419" s="227">
        <v>1611.15</v>
      </c>
      <c r="I419" s="228">
        <f t="shared" si="2"/>
        <v>-0.001115967637</v>
      </c>
      <c r="J419" s="229">
        <v>44901.0</v>
      </c>
      <c r="K419" s="230">
        <v>2606.8</v>
      </c>
      <c r="L419" s="230">
        <v>2654.55</v>
      </c>
      <c r="M419" s="231">
        <f t="shared" si="3"/>
        <v>0.01324503311</v>
      </c>
      <c r="N419" s="232">
        <v>44901.0</v>
      </c>
      <c r="O419" s="233">
        <v>2459.886</v>
      </c>
      <c r="P419" s="233">
        <v>2483.054</v>
      </c>
      <c r="Q419" s="234">
        <f t="shared" si="4"/>
        <v>0.00288945434</v>
      </c>
      <c r="R419" s="235">
        <v>44901.0</v>
      </c>
      <c r="S419" s="236">
        <v>115.35</v>
      </c>
      <c r="T419" s="236">
        <v>112.95</v>
      </c>
      <c r="U419" s="237">
        <f t="shared" si="5"/>
        <v>-0.02503236944</v>
      </c>
      <c r="V419" s="238">
        <v>44901.0</v>
      </c>
      <c r="W419" s="239">
        <v>18600.65</v>
      </c>
      <c r="X419" s="239">
        <v>18642.75</v>
      </c>
      <c r="Y419" s="240">
        <f t="shared" si="6"/>
        <v>-0.003117472014</v>
      </c>
      <c r="Z419" s="199"/>
      <c r="AA419" s="199"/>
      <c r="AB419" s="199"/>
      <c r="AC419" s="199"/>
      <c r="AD419" s="199"/>
      <c r="AE419" s="199"/>
      <c r="AF419" s="199"/>
      <c r="AG419" s="199"/>
      <c r="AH419" s="199"/>
      <c r="AI419" s="199"/>
      <c r="AJ419" s="199"/>
      <c r="AK419" s="199"/>
      <c r="AL419" s="199"/>
      <c r="AM419" s="199"/>
      <c r="AN419" s="199"/>
      <c r="AO419" s="199"/>
      <c r="AP419" s="199"/>
      <c r="AQ419" s="199"/>
      <c r="AR419" s="199"/>
      <c r="AS419" s="199"/>
      <c r="AT419" s="199"/>
      <c r="AU419" s="199"/>
      <c r="AV419" s="199"/>
      <c r="AW419" s="199"/>
      <c r="AX419" s="199"/>
      <c r="AY419" s="199"/>
      <c r="AZ419" s="199"/>
      <c r="BA419" s="199"/>
      <c r="BB419" s="199"/>
      <c r="BC419" s="199"/>
      <c r="BD419" s="199"/>
      <c r="BE419" s="199"/>
      <c r="BF419" s="199"/>
      <c r="BG419" s="199"/>
      <c r="BH419" s="199"/>
    </row>
    <row r="420">
      <c r="A420" s="199"/>
      <c r="B420" s="223">
        <v>44902.0</v>
      </c>
      <c r="C420" s="224">
        <v>108.5</v>
      </c>
      <c r="D420" s="224">
        <v>106.6</v>
      </c>
      <c r="E420" s="225">
        <f t="shared" si="1"/>
        <v>-0.02022058824</v>
      </c>
      <c r="F420" s="226">
        <v>44902.0</v>
      </c>
      <c r="G420" s="227">
        <v>1614.15</v>
      </c>
      <c r="H420" s="227">
        <v>1610.45</v>
      </c>
      <c r="I420" s="228">
        <f t="shared" si="2"/>
        <v>-0.0004344722714</v>
      </c>
      <c r="J420" s="229">
        <v>44902.0</v>
      </c>
      <c r="K420" s="230">
        <v>2660.05</v>
      </c>
      <c r="L420" s="230">
        <v>2707.35</v>
      </c>
      <c r="M420" s="231">
        <f t="shared" si="3"/>
        <v>0.0198903769</v>
      </c>
      <c r="N420" s="232">
        <v>44902.0</v>
      </c>
      <c r="O420" s="233">
        <v>2478.254</v>
      </c>
      <c r="P420" s="233">
        <v>2446.411</v>
      </c>
      <c r="Q420" s="234">
        <f t="shared" si="4"/>
        <v>-0.01475723041</v>
      </c>
      <c r="R420" s="235">
        <v>44902.0</v>
      </c>
      <c r="S420" s="236">
        <v>113.4</v>
      </c>
      <c r="T420" s="236">
        <v>111.2</v>
      </c>
      <c r="U420" s="237">
        <f t="shared" si="5"/>
        <v>-0.01549358123</v>
      </c>
      <c r="V420" s="238">
        <v>44902.0</v>
      </c>
      <c r="W420" s="239">
        <v>18638.85</v>
      </c>
      <c r="X420" s="239">
        <v>18560.5</v>
      </c>
      <c r="Y420" s="240">
        <f t="shared" si="6"/>
        <v>-0.00441190275</v>
      </c>
      <c r="Z420" s="199"/>
      <c r="AA420" s="199"/>
      <c r="AB420" s="199"/>
      <c r="AC420" s="199"/>
      <c r="AD420" s="199"/>
      <c r="AE420" s="199"/>
      <c r="AF420" s="199"/>
      <c r="AG420" s="199"/>
      <c r="AH420" s="199"/>
      <c r="AI420" s="199"/>
      <c r="AJ420" s="199"/>
      <c r="AK420" s="199"/>
      <c r="AL420" s="199"/>
      <c r="AM420" s="199"/>
      <c r="AN420" s="199"/>
      <c r="AO420" s="199"/>
      <c r="AP420" s="199"/>
      <c r="AQ420" s="199"/>
      <c r="AR420" s="199"/>
      <c r="AS420" s="199"/>
      <c r="AT420" s="199"/>
      <c r="AU420" s="199"/>
      <c r="AV420" s="199"/>
      <c r="AW420" s="199"/>
      <c r="AX420" s="199"/>
      <c r="AY420" s="199"/>
      <c r="AZ420" s="199"/>
      <c r="BA420" s="199"/>
      <c r="BB420" s="199"/>
      <c r="BC420" s="199"/>
      <c r="BD420" s="199"/>
      <c r="BE420" s="199"/>
      <c r="BF420" s="199"/>
      <c r="BG420" s="199"/>
      <c r="BH420" s="199"/>
    </row>
    <row r="421">
      <c r="A421" s="199"/>
      <c r="B421" s="223">
        <v>44903.0</v>
      </c>
      <c r="C421" s="224">
        <v>106.6</v>
      </c>
      <c r="D421" s="224">
        <v>106.8</v>
      </c>
      <c r="E421" s="225">
        <f t="shared" si="1"/>
        <v>0.001876172608</v>
      </c>
      <c r="F421" s="226">
        <v>44903.0</v>
      </c>
      <c r="G421" s="227">
        <v>1610.0</v>
      </c>
      <c r="H421" s="227">
        <v>1619.5</v>
      </c>
      <c r="I421" s="228">
        <f t="shared" si="2"/>
        <v>0.005619547331</v>
      </c>
      <c r="J421" s="229">
        <v>44903.0</v>
      </c>
      <c r="K421" s="230">
        <v>2695.05</v>
      </c>
      <c r="L421" s="230">
        <v>2705.45</v>
      </c>
      <c r="M421" s="231">
        <f t="shared" si="3"/>
        <v>-0.0007017932665</v>
      </c>
      <c r="N421" s="232">
        <v>44903.0</v>
      </c>
      <c r="O421" s="233">
        <v>2455.179</v>
      </c>
      <c r="P421" s="233">
        <v>2445.257</v>
      </c>
      <c r="Q421" s="234">
        <f t="shared" si="4"/>
        <v>-0.0004717114173</v>
      </c>
      <c r="R421" s="235">
        <v>44903.0</v>
      </c>
      <c r="S421" s="236">
        <v>111.75</v>
      </c>
      <c r="T421" s="236">
        <v>111.85</v>
      </c>
      <c r="U421" s="237">
        <f t="shared" si="5"/>
        <v>0.005845323741</v>
      </c>
      <c r="V421" s="238">
        <v>44903.0</v>
      </c>
      <c r="W421" s="239">
        <v>18570.85</v>
      </c>
      <c r="X421" s="239">
        <v>18609.35</v>
      </c>
      <c r="Y421" s="240">
        <f t="shared" si="6"/>
        <v>0.002631933407</v>
      </c>
      <c r="Z421" s="199"/>
      <c r="AA421" s="199"/>
      <c r="AB421" s="199"/>
      <c r="AC421" s="199"/>
      <c r="AD421" s="199"/>
      <c r="AE421" s="199"/>
      <c r="AF421" s="199"/>
      <c r="AG421" s="199"/>
      <c r="AH421" s="199"/>
      <c r="AI421" s="199"/>
      <c r="AJ421" s="199"/>
      <c r="AK421" s="199"/>
      <c r="AL421" s="199"/>
      <c r="AM421" s="199"/>
      <c r="AN421" s="199"/>
      <c r="AO421" s="199"/>
      <c r="AP421" s="199"/>
      <c r="AQ421" s="199"/>
      <c r="AR421" s="199"/>
      <c r="AS421" s="199"/>
      <c r="AT421" s="199"/>
      <c r="AU421" s="199"/>
      <c r="AV421" s="199"/>
      <c r="AW421" s="199"/>
      <c r="AX421" s="199"/>
      <c r="AY421" s="199"/>
      <c r="AZ421" s="199"/>
      <c r="BA421" s="199"/>
      <c r="BB421" s="199"/>
      <c r="BC421" s="199"/>
      <c r="BD421" s="199"/>
      <c r="BE421" s="199"/>
      <c r="BF421" s="199"/>
      <c r="BG421" s="199"/>
      <c r="BH421" s="199"/>
    </row>
    <row r="422">
      <c r="A422" s="199"/>
      <c r="B422" s="223">
        <v>44904.0</v>
      </c>
      <c r="C422" s="224">
        <v>107.6</v>
      </c>
      <c r="D422" s="224">
        <v>105.4</v>
      </c>
      <c r="E422" s="225">
        <f t="shared" si="1"/>
        <v>-0.01310861423</v>
      </c>
      <c r="F422" s="226">
        <v>44904.0</v>
      </c>
      <c r="G422" s="227">
        <v>1626.0</v>
      </c>
      <c r="H422" s="227">
        <v>1631.05</v>
      </c>
      <c r="I422" s="228">
        <f t="shared" si="2"/>
        <v>0.007131830812</v>
      </c>
      <c r="J422" s="229">
        <v>44904.0</v>
      </c>
      <c r="K422" s="230">
        <v>2724.7</v>
      </c>
      <c r="L422" s="230">
        <v>2722.25</v>
      </c>
      <c r="M422" s="231">
        <f t="shared" si="3"/>
        <v>0.006209687852</v>
      </c>
      <c r="N422" s="232">
        <v>44904.0</v>
      </c>
      <c r="O422" s="233">
        <v>2442.257</v>
      </c>
      <c r="P422" s="233">
        <v>2408.198</v>
      </c>
      <c r="Q422" s="234">
        <f t="shared" si="4"/>
        <v>-0.01515546219</v>
      </c>
      <c r="R422" s="235">
        <v>44904.0</v>
      </c>
      <c r="S422" s="236">
        <v>112.8</v>
      </c>
      <c r="T422" s="236">
        <v>110.45</v>
      </c>
      <c r="U422" s="237">
        <f t="shared" si="5"/>
        <v>-0.01251676352</v>
      </c>
      <c r="V422" s="238">
        <v>44904.0</v>
      </c>
      <c r="W422" s="239">
        <v>18662.4</v>
      </c>
      <c r="X422" s="239">
        <v>18496.6</v>
      </c>
      <c r="Y422" s="240">
        <f t="shared" si="6"/>
        <v>-0.006058782279</v>
      </c>
      <c r="Z422" s="199"/>
      <c r="AA422" s="199"/>
      <c r="AB422" s="199"/>
      <c r="AC422" s="199"/>
      <c r="AD422" s="199"/>
      <c r="AE422" s="199"/>
      <c r="AF422" s="199"/>
      <c r="AG422" s="199"/>
      <c r="AH422" s="199"/>
      <c r="AI422" s="199"/>
      <c r="AJ422" s="199"/>
      <c r="AK422" s="199"/>
      <c r="AL422" s="199"/>
      <c r="AM422" s="199"/>
      <c r="AN422" s="199"/>
      <c r="AO422" s="199"/>
      <c r="AP422" s="199"/>
      <c r="AQ422" s="199"/>
      <c r="AR422" s="199"/>
      <c r="AS422" s="199"/>
      <c r="AT422" s="199"/>
      <c r="AU422" s="199"/>
      <c r="AV422" s="199"/>
      <c r="AW422" s="199"/>
      <c r="AX422" s="199"/>
      <c r="AY422" s="199"/>
      <c r="AZ422" s="199"/>
      <c r="BA422" s="199"/>
      <c r="BB422" s="199"/>
      <c r="BC422" s="199"/>
      <c r="BD422" s="199"/>
      <c r="BE422" s="199"/>
      <c r="BF422" s="199"/>
      <c r="BG422" s="199"/>
      <c r="BH422" s="199"/>
    </row>
    <row r="423">
      <c r="A423" s="199"/>
      <c r="B423" s="337">
        <v>44907.0</v>
      </c>
      <c r="C423" s="224">
        <v>106.6</v>
      </c>
      <c r="D423" s="224">
        <v>105.75</v>
      </c>
      <c r="E423" s="225">
        <f t="shared" si="1"/>
        <v>0.003320683112</v>
      </c>
      <c r="F423" s="338">
        <v>44907.0</v>
      </c>
      <c r="G423" s="227">
        <v>1625.0</v>
      </c>
      <c r="H423" s="227">
        <v>1643.75</v>
      </c>
      <c r="I423" s="228">
        <f t="shared" si="2"/>
        <v>0.007786395267</v>
      </c>
      <c r="J423" s="339">
        <v>44907.0</v>
      </c>
      <c r="K423" s="230">
        <v>2702.2</v>
      </c>
      <c r="L423" s="230">
        <v>2717.25</v>
      </c>
      <c r="M423" s="231">
        <f t="shared" si="3"/>
        <v>-0.001836715952</v>
      </c>
      <c r="N423" s="340">
        <v>44907.0</v>
      </c>
      <c r="O423" s="233">
        <v>2386.416</v>
      </c>
      <c r="P423" s="233">
        <v>2411.89</v>
      </c>
      <c r="Q423" s="234">
        <f t="shared" si="4"/>
        <v>0.001533096531</v>
      </c>
      <c r="R423" s="341">
        <v>44907.0</v>
      </c>
      <c r="S423" s="236">
        <v>110.2</v>
      </c>
      <c r="T423" s="236">
        <v>111.7</v>
      </c>
      <c r="U423" s="237">
        <f t="shared" si="5"/>
        <v>0.01131733816</v>
      </c>
      <c r="V423" s="342">
        <v>44907.0</v>
      </c>
      <c r="W423" s="239">
        <v>18402.15</v>
      </c>
      <c r="X423" s="239">
        <v>18497.15</v>
      </c>
      <c r="Y423" s="240">
        <f t="shared" si="6"/>
        <v>0.00002973519458</v>
      </c>
      <c r="Z423" s="199"/>
      <c r="AA423" s="199"/>
      <c r="AB423" s="199"/>
      <c r="AC423" s="199"/>
      <c r="AD423" s="199"/>
      <c r="AE423" s="199"/>
      <c r="AF423" s="199"/>
      <c r="AG423" s="199"/>
      <c r="AH423" s="199"/>
      <c r="AI423" s="199"/>
      <c r="AJ423" s="199"/>
      <c r="AK423" s="199"/>
      <c r="AL423" s="199"/>
      <c r="AM423" s="199"/>
      <c r="AN423" s="199"/>
      <c r="AO423" s="199"/>
      <c r="AP423" s="199"/>
      <c r="AQ423" s="199"/>
      <c r="AR423" s="199"/>
      <c r="AS423" s="199"/>
      <c r="AT423" s="199"/>
      <c r="AU423" s="199"/>
      <c r="AV423" s="199"/>
      <c r="AW423" s="199"/>
      <c r="AX423" s="199"/>
      <c r="AY423" s="199"/>
      <c r="AZ423" s="199"/>
      <c r="BA423" s="199"/>
      <c r="BB423" s="199"/>
      <c r="BC423" s="199"/>
      <c r="BD423" s="199"/>
      <c r="BE423" s="199"/>
      <c r="BF423" s="199"/>
      <c r="BG423" s="199"/>
      <c r="BH423" s="199"/>
    </row>
    <row r="424">
      <c r="A424" s="199"/>
      <c r="B424" s="337">
        <v>44908.0</v>
      </c>
      <c r="C424" s="224">
        <v>106.6</v>
      </c>
      <c r="D424" s="224">
        <v>109.1</v>
      </c>
      <c r="E424" s="225">
        <f t="shared" si="1"/>
        <v>0.031678487</v>
      </c>
      <c r="F424" s="338">
        <v>44908.0</v>
      </c>
      <c r="G424" s="227">
        <v>1650.0</v>
      </c>
      <c r="H424" s="227">
        <v>1648.3</v>
      </c>
      <c r="I424" s="228">
        <f t="shared" si="2"/>
        <v>0.002768060837</v>
      </c>
      <c r="J424" s="339">
        <v>44908.0</v>
      </c>
      <c r="K424" s="230">
        <v>2717.0</v>
      </c>
      <c r="L424" s="230">
        <v>2710.3</v>
      </c>
      <c r="M424" s="231">
        <f t="shared" si="3"/>
        <v>-0.002557733002</v>
      </c>
      <c r="N424" s="340">
        <v>44908.0</v>
      </c>
      <c r="O424" s="233">
        <v>2411.89</v>
      </c>
      <c r="P424" s="233">
        <v>2422.874</v>
      </c>
      <c r="Q424" s="234">
        <f t="shared" si="4"/>
        <v>0.004554104872</v>
      </c>
      <c r="R424" s="341">
        <v>44908.0</v>
      </c>
      <c r="S424" s="236">
        <v>112.55</v>
      </c>
      <c r="T424" s="236">
        <v>111.2</v>
      </c>
      <c r="U424" s="237">
        <f t="shared" si="5"/>
        <v>-0.004476275739</v>
      </c>
      <c r="V424" s="342">
        <v>44908.0</v>
      </c>
      <c r="W424" s="239">
        <v>18524.4</v>
      </c>
      <c r="X424" s="239">
        <v>18608.0</v>
      </c>
      <c r="Y424" s="240">
        <f t="shared" si="6"/>
        <v>0.005992815109</v>
      </c>
      <c r="Z424" s="199"/>
      <c r="AA424" s="199"/>
      <c r="AB424" s="199"/>
      <c r="AC424" s="199"/>
      <c r="AD424" s="199"/>
      <c r="AE424" s="199"/>
      <c r="AF424" s="199"/>
      <c r="AG424" s="199"/>
      <c r="AH424" s="199"/>
      <c r="AI424" s="199"/>
      <c r="AJ424" s="199"/>
      <c r="AK424" s="199"/>
      <c r="AL424" s="199"/>
      <c r="AM424" s="199"/>
      <c r="AN424" s="199"/>
      <c r="AO424" s="199"/>
      <c r="AP424" s="199"/>
      <c r="AQ424" s="199"/>
      <c r="AR424" s="199"/>
      <c r="AS424" s="199"/>
      <c r="AT424" s="199"/>
      <c r="AU424" s="199"/>
      <c r="AV424" s="199"/>
      <c r="AW424" s="199"/>
      <c r="AX424" s="199"/>
      <c r="AY424" s="199"/>
      <c r="AZ424" s="199"/>
      <c r="BA424" s="199"/>
      <c r="BB424" s="199"/>
      <c r="BC424" s="199"/>
      <c r="BD424" s="199"/>
      <c r="BE424" s="199"/>
      <c r="BF424" s="199"/>
      <c r="BG424" s="199"/>
      <c r="BH424" s="199"/>
    </row>
    <row r="425">
      <c r="A425" s="199"/>
      <c r="B425" s="337">
        <v>44909.0</v>
      </c>
      <c r="C425" s="224">
        <v>109.7</v>
      </c>
      <c r="D425" s="224">
        <v>107.35</v>
      </c>
      <c r="E425" s="225">
        <f t="shared" si="1"/>
        <v>-0.01604032997</v>
      </c>
      <c r="F425" s="338">
        <v>44909.0</v>
      </c>
      <c r="G425" s="227">
        <v>1653.0</v>
      </c>
      <c r="H425" s="227">
        <v>1662.25</v>
      </c>
      <c r="I425" s="228">
        <f t="shared" si="2"/>
        <v>0.008463265182</v>
      </c>
      <c r="J425" s="339">
        <v>44909.0</v>
      </c>
      <c r="K425" s="230">
        <v>2720.0</v>
      </c>
      <c r="L425" s="230">
        <v>2684.65</v>
      </c>
      <c r="M425" s="231">
        <f t="shared" si="3"/>
        <v>-0.009463896986</v>
      </c>
      <c r="N425" s="340">
        <v>44909.0</v>
      </c>
      <c r="O425" s="233">
        <v>2434.55</v>
      </c>
      <c r="P425" s="233">
        <v>2414.106</v>
      </c>
      <c r="Q425" s="234">
        <f t="shared" si="4"/>
        <v>-0.003618842746</v>
      </c>
      <c r="R425" s="341">
        <v>44909.0</v>
      </c>
      <c r="S425" s="236">
        <v>111.6</v>
      </c>
      <c r="T425" s="236">
        <v>113.05</v>
      </c>
      <c r="U425" s="237">
        <f t="shared" si="5"/>
        <v>0.01663669065</v>
      </c>
      <c r="V425" s="342">
        <v>44909.0</v>
      </c>
      <c r="W425" s="239">
        <v>18671.25</v>
      </c>
      <c r="X425" s="239">
        <v>18660.3</v>
      </c>
      <c r="Y425" s="240">
        <f t="shared" si="6"/>
        <v>0.002810619089</v>
      </c>
      <c r="Z425" s="199"/>
      <c r="AA425" s="199"/>
      <c r="AB425" s="199"/>
      <c r="AC425" s="199"/>
      <c r="AD425" s="199"/>
      <c r="AE425" s="199"/>
      <c r="AF425" s="199"/>
      <c r="AG425" s="199"/>
      <c r="AH425" s="199"/>
      <c r="AI425" s="199"/>
      <c r="AJ425" s="199"/>
      <c r="AK425" s="199"/>
      <c r="AL425" s="199"/>
      <c r="AM425" s="199"/>
      <c r="AN425" s="199"/>
      <c r="AO425" s="199"/>
      <c r="AP425" s="199"/>
      <c r="AQ425" s="199"/>
      <c r="AR425" s="199"/>
      <c r="AS425" s="199"/>
      <c r="AT425" s="199"/>
      <c r="AU425" s="199"/>
      <c r="AV425" s="199"/>
      <c r="AW425" s="199"/>
      <c r="AX425" s="199"/>
      <c r="AY425" s="199"/>
      <c r="AZ425" s="199"/>
      <c r="BA425" s="199"/>
      <c r="BB425" s="199"/>
      <c r="BC425" s="199"/>
      <c r="BD425" s="199"/>
      <c r="BE425" s="199"/>
      <c r="BF425" s="199"/>
      <c r="BG425" s="199"/>
      <c r="BH425" s="199"/>
    </row>
    <row r="426">
      <c r="A426" s="199"/>
      <c r="B426" s="337">
        <v>44910.0</v>
      </c>
      <c r="C426" s="224">
        <v>108.0</v>
      </c>
      <c r="D426" s="224">
        <v>106.55</v>
      </c>
      <c r="E426" s="225">
        <f t="shared" si="1"/>
        <v>-0.007452258966</v>
      </c>
      <c r="F426" s="338">
        <v>44910.0</v>
      </c>
      <c r="G426" s="227">
        <v>1657.05</v>
      </c>
      <c r="H426" s="227">
        <v>1631.8</v>
      </c>
      <c r="I426" s="228">
        <f t="shared" si="2"/>
        <v>-0.01831854414</v>
      </c>
      <c r="J426" s="339">
        <v>44910.0</v>
      </c>
      <c r="K426" s="230">
        <v>2668.35</v>
      </c>
      <c r="L426" s="230">
        <v>2663.25</v>
      </c>
      <c r="M426" s="231">
        <f t="shared" si="3"/>
        <v>-0.007971243924</v>
      </c>
      <c r="N426" s="340">
        <v>44910.0</v>
      </c>
      <c r="O426" s="233">
        <v>2402.107</v>
      </c>
      <c r="P426" s="233">
        <v>2379.816</v>
      </c>
      <c r="Q426" s="234">
        <f t="shared" si="4"/>
        <v>-0.0142040159</v>
      </c>
      <c r="R426" s="341">
        <v>44910.0</v>
      </c>
      <c r="S426" s="236">
        <v>112.65</v>
      </c>
      <c r="T426" s="236">
        <v>110.95</v>
      </c>
      <c r="U426" s="237">
        <f t="shared" si="5"/>
        <v>-0.01857585139</v>
      </c>
      <c r="V426" s="342">
        <v>44910.0</v>
      </c>
      <c r="W426" s="239">
        <v>18614.4</v>
      </c>
      <c r="X426" s="239">
        <v>18414.9</v>
      </c>
      <c r="Y426" s="240">
        <f t="shared" si="6"/>
        <v>-0.01315091397</v>
      </c>
      <c r="Z426" s="199"/>
      <c r="AA426" s="199"/>
      <c r="AB426" s="199"/>
      <c r="AC426" s="199"/>
      <c r="AD426" s="199"/>
      <c r="AE426" s="199"/>
      <c r="AF426" s="199"/>
      <c r="AG426" s="199"/>
      <c r="AH426" s="199"/>
      <c r="AI426" s="199"/>
      <c r="AJ426" s="199"/>
      <c r="AK426" s="199"/>
      <c r="AL426" s="199"/>
      <c r="AM426" s="199"/>
      <c r="AN426" s="199"/>
      <c r="AO426" s="199"/>
      <c r="AP426" s="199"/>
      <c r="AQ426" s="199"/>
      <c r="AR426" s="199"/>
      <c r="AS426" s="199"/>
      <c r="AT426" s="199"/>
      <c r="AU426" s="199"/>
      <c r="AV426" s="199"/>
      <c r="AW426" s="199"/>
      <c r="AX426" s="199"/>
      <c r="AY426" s="199"/>
      <c r="AZ426" s="199"/>
      <c r="BA426" s="199"/>
      <c r="BB426" s="199"/>
      <c r="BC426" s="199"/>
      <c r="BD426" s="199"/>
      <c r="BE426" s="199"/>
      <c r="BF426" s="199"/>
      <c r="BG426" s="199"/>
      <c r="BH426" s="199"/>
    </row>
    <row r="427">
      <c r="A427" s="199"/>
      <c r="B427" s="337">
        <v>44911.0</v>
      </c>
      <c r="C427" s="224">
        <v>106.55</v>
      </c>
      <c r="D427" s="224">
        <v>104.45</v>
      </c>
      <c r="E427" s="225">
        <f t="shared" si="1"/>
        <v>-0.01970905678</v>
      </c>
      <c r="F427" s="338">
        <v>44911.0</v>
      </c>
      <c r="G427" s="227">
        <v>1620.05</v>
      </c>
      <c r="H427" s="227">
        <v>1639.65</v>
      </c>
      <c r="I427" s="228">
        <f t="shared" si="2"/>
        <v>0.004810638559</v>
      </c>
      <c r="J427" s="339">
        <v>44911.0</v>
      </c>
      <c r="K427" s="230">
        <v>2668.0</v>
      </c>
      <c r="L427" s="230">
        <v>2671.3</v>
      </c>
      <c r="M427" s="231">
        <f t="shared" si="3"/>
        <v>0.003022622735</v>
      </c>
      <c r="N427" s="340">
        <v>44911.0</v>
      </c>
      <c r="O427" s="233">
        <v>2373.032</v>
      </c>
      <c r="P427" s="233">
        <v>2368.048</v>
      </c>
      <c r="Q427" s="234">
        <f t="shared" si="4"/>
        <v>-0.004944920111</v>
      </c>
      <c r="R427" s="341">
        <v>44911.0</v>
      </c>
      <c r="S427" s="236">
        <v>110.35</v>
      </c>
      <c r="T427" s="236">
        <v>111.05</v>
      </c>
      <c r="U427" s="237">
        <f t="shared" si="5"/>
        <v>0.000901306895</v>
      </c>
      <c r="V427" s="342">
        <v>44911.0</v>
      </c>
      <c r="W427" s="239">
        <v>18319.1</v>
      </c>
      <c r="X427" s="239">
        <v>18269.0</v>
      </c>
      <c r="Y427" s="240">
        <f t="shared" si="6"/>
        <v>-0.007922931974</v>
      </c>
      <c r="Z427" s="199"/>
      <c r="AA427" s="199"/>
      <c r="AB427" s="199"/>
      <c r="AC427" s="199"/>
      <c r="AD427" s="199"/>
      <c r="AE427" s="199"/>
      <c r="AF427" s="199"/>
      <c r="AG427" s="199"/>
      <c r="AH427" s="199"/>
      <c r="AI427" s="199"/>
      <c r="AJ427" s="199"/>
      <c r="AK427" s="199"/>
      <c r="AL427" s="199"/>
      <c r="AM427" s="199"/>
      <c r="AN427" s="199"/>
      <c r="AO427" s="199"/>
      <c r="AP427" s="199"/>
      <c r="AQ427" s="199"/>
      <c r="AR427" s="199"/>
      <c r="AS427" s="199"/>
      <c r="AT427" s="199"/>
      <c r="AU427" s="199"/>
      <c r="AV427" s="199"/>
      <c r="AW427" s="199"/>
      <c r="AX427" s="199"/>
      <c r="AY427" s="199"/>
      <c r="AZ427" s="199"/>
      <c r="BA427" s="199"/>
      <c r="BB427" s="199"/>
      <c r="BC427" s="199"/>
      <c r="BD427" s="199"/>
      <c r="BE427" s="199"/>
      <c r="BF427" s="199"/>
      <c r="BG427" s="199"/>
      <c r="BH427" s="199"/>
    </row>
    <row r="428">
      <c r="A428" s="199"/>
      <c r="B428" s="337">
        <v>44914.0</v>
      </c>
      <c r="C428" s="224">
        <v>105.25</v>
      </c>
      <c r="D428" s="224">
        <v>105.55</v>
      </c>
      <c r="E428" s="225">
        <f t="shared" si="1"/>
        <v>0.01053135472</v>
      </c>
      <c r="F428" s="338">
        <v>44914.0</v>
      </c>
      <c r="G428" s="227">
        <v>1644.0</v>
      </c>
      <c r="H428" s="227">
        <v>1644.75</v>
      </c>
      <c r="I428" s="228">
        <f t="shared" si="2"/>
        <v>0.003110419907</v>
      </c>
      <c r="J428" s="339">
        <v>44914.0</v>
      </c>
      <c r="K428" s="230">
        <v>2671.3</v>
      </c>
      <c r="L428" s="230">
        <v>2718.1</v>
      </c>
      <c r="M428" s="231">
        <f t="shared" si="3"/>
        <v>0.01751955976</v>
      </c>
      <c r="N428" s="340">
        <v>44914.0</v>
      </c>
      <c r="O428" s="233">
        <v>2382.262</v>
      </c>
      <c r="P428" s="233">
        <v>2399.153</v>
      </c>
      <c r="Q428" s="234">
        <f t="shared" si="4"/>
        <v>0.01313529118</v>
      </c>
      <c r="R428" s="341">
        <v>44914.0</v>
      </c>
      <c r="S428" s="236">
        <v>111.05</v>
      </c>
      <c r="T428" s="236">
        <v>111.8</v>
      </c>
      <c r="U428" s="237">
        <f t="shared" si="5"/>
        <v>0.006753714543</v>
      </c>
      <c r="V428" s="342">
        <v>44914.0</v>
      </c>
      <c r="W428" s="239">
        <v>18288.1</v>
      </c>
      <c r="X428" s="239">
        <v>18420.45</v>
      </c>
      <c r="Y428" s="240">
        <f t="shared" si="6"/>
        <v>0.008289999453</v>
      </c>
      <c r="Z428" s="199"/>
      <c r="AA428" s="199"/>
      <c r="AB428" s="199"/>
      <c r="AC428" s="199"/>
      <c r="AD428" s="199"/>
      <c r="AE428" s="199"/>
      <c r="AF428" s="199"/>
      <c r="AG428" s="199"/>
      <c r="AH428" s="199"/>
      <c r="AI428" s="199"/>
      <c r="AJ428" s="199"/>
      <c r="AK428" s="199"/>
      <c r="AL428" s="199"/>
      <c r="AM428" s="199"/>
      <c r="AN428" s="199"/>
      <c r="AO428" s="199"/>
      <c r="AP428" s="199"/>
      <c r="AQ428" s="199"/>
      <c r="AR428" s="199"/>
      <c r="AS428" s="199"/>
      <c r="AT428" s="199"/>
      <c r="AU428" s="199"/>
      <c r="AV428" s="199"/>
      <c r="AW428" s="199"/>
      <c r="AX428" s="199"/>
      <c r="AY428" s="199"/>
      <c r="AZ428" s="199"/>
      <c r="BA428" s="199"/>
      <c r="BB428" s="199"/>
      <c r="BC428" s="199"/>
      <c r="BD428" s="199"/>
      <c r="BE428" s="199"/>
      <c r="BF428" s="199"/>
      <c r="BG428" s="199"/>
      <c r="BH428" s="199"/>
    </row>
    <row r="429">
      <c r="A429" s="199"/>
      <c r="B429" s="337">
        <v>44915.0</v>
      </c>
      <c r="C429" s="224">
        <v>105.55</v>
      </c>
      <c r="D429" s="224">
        <v>105.55</v>
      </c>
      <c r="E429" s="225">
        <f t="shared" si="1"/>
        <v>0</v>
      </c>
      <c r="F429" s="338">
        <v>44915.0</v>
      </c>
      <c r="G429" s="227">
        <v>1620.2</v>
      </c>
      <c r="H429" s="227">
        <v>1633.4</v>
      </c>
      <c r="I429" s="228">
        <f t="shared" si="2"/>
        <v>-0.006900744794</v>
      </c>
      <c r="J429" s="339">
        <v>44915.0</v>
      </c>
      <c r="K429" s="230">
        <v>2706.0</v>
      </c>
      <c r="L429" s="230">
        <v>2674.55</v>
      </c>
      <c r="M429" s="231">
        <f t="shared" si="3"/>
        <v>-0.0160222214</v>
      </c>
      <c r="N429" s="340">
        <v>44915.0</v>
      </c>
      <c r="O429" s="233">
        <v>2384.939</v>
      </c>
      <c r="P429" s="233">
        <v>2419.921</v>
      </c>
      <c r="Q429" s="234">
        <f t="shared" si="4"/>
        <v>0.008656388317</v>
      </c>
      <c r="R429" s="341">
        <v>44915.0</v>
      </c>
      <c r="S429" s="236">
        <v>111.15</v>
      </c>
      <c r="T429" s="236">
        <v>110.95</v>
      </c>
      <c r="U429" s="237">
        <f t="shared" si="5"/>
        <v>-0.007602862254</v>
      </c>
      <c r="V429" s="342">
        <v>44915.0</v>
      </c>
      <c r="W429" s="239">
        <v>18340.3</v>
      </c>
      <c r="X429" s="239">
        <v>18385.3</v>
      </c>
      <c r="Y429" s="240">
        <f t="shared" si="6"/>
        <v>-0.001908205283</v>
      </c>
      <c r="Z429" s="199"/>
      <c r="AA429" s="199"/>
      <c r="AB429" s="199"/>
      <c r="AC429" s="199"/>
      <c r="AD429" s="199"/>
      <c r="AE429" s="199"/>
      <c r="AF429" s="199"/>
      <c r="AG429" s="199"/>
      <c r="AH429" s="199"/>
      <c r="AI429" s="199"/>
      <c r="AJ429" s="199"/>
      <c r="AK429" s="199"/>
      <c r="AL429" s="199"/>
      <c r="AM429" s="199"/>
      <c r="AN429" s="199"/>
      <c r="AO429" s="199"/>
      <c r="AP429" s="199"/>
      <c r="AQ429" s="199"/>
      <c r="AR429" s="199"/>
      <c r="AS429" s="199"/>
      <c r="AT429" s="199"/>
      <c r="AU429" s="199"/>
      <c r="AV429" s="199"/>
      <c r="AW429" s="199"/>
      <c r="AX429" s="199"/>
      <c r="AY429" s="199"/>
      <c r="AZ429" s="199"/>
      <c r="BA429" s="199"/>
      <c r="BB429" s="199"/>
      <c r="BC429" s="199"/>
      <c r="BD429" s="199"/>
      <c r="BE429" s="199"/>
      <c r="BF429" s="199"/>
      <c r="BG429" s="199"/>
      <c r="BH429" s="199"/>
    </row>
    <row r="430">
      <c r="A430" s="199"/>
      <c r="B430" s="337">
        <v>44916.0</v>
      </c>
      <c r="C430" s="224">
        <v>105.75</v>
      </c>
      <c r="D430" s="224">
        <v>101.85</v>
      </c>
      <c r="E430" s="225">
        <f t="shared" si="1"/>
        <v>-0.03505447655</v>
      </c>
      <c r="F430" s="338">
        <v>44916.0</v>
      </c>
      <c r="G430" s="227">
        <v>1641.0</v>
      </c>
      <c r="H430" s="227">
        <v>1617.6</v>
      </c>
      <c r="I430" s="228">
        <f t="shared" si="2"/>
        <v>-0.009673074568</v>
      </c>
      <c r="J430" s="339">
        <v>44916.0</v>
      </c>
      <c r="K430" s="230">
        <v>2687.95</v>
      </c>
      <c r="L430" s="230">
        <v>2666.2</v>
      </c>
      <c r="M430" s="231">
        <f t="shared" si="3"/>
        <v>-0.003122020527</v>
      </c>
      <c r="N430" s="340">
        <v>44916.0</v>
      </c>
      <c r="O430" s="233">
        <v>2419.182</v>
      </c>
      <c r="P430" s="233">
        <v>2385.493</v>
      </c>
      <c r="Q430" s="234">
        <f t="shared" si="4"/>
        <v>-0.01422691071</v>
      </c>
      <c r="R430" s="341">
        <v>44916.0</v>
      </c>
      <c r="S430" s="236">
        <v>111.8</v>
      </c>
      <c r="T430" s="236">
        <v>109.4</v>
      </c>
      <c r="U430" s="237">
        <f t="shared" si="5"/>
        <v>-0.01397025687</v>
      </c>
      <c r="V430" s="342">
        <v>44916.0</v>
      </c>
      <c r="W430" s="239">
        <v>18435.15</v>
      </c>
      <c r="X430" s="239">
        <v>18199.1</v>
      </c>
      <c r="Y430" s="240">
        <f t="shared" si="6"/>
        <v>-0.01012765633</v>
      </c>
      <c r="Z430" s="199"/>
      <c r="AA430" s="199"/>
      <c r="AB430" s="199"/>
      <c r="AC430" s="199"/>
      <c r="AD430" s="199"/>
      <c r="AE430" s="199"/>
      <c r="AF430" s="199"/>
      <c r="AG430" s="199"/>
      <c r="AH430" s="199"/>
      <c r="AI430" s="199"/>
      <c r="AJ430" s="199"/>
      <c r="AK430" s="199"/>
      <c r="AL430" s="199"/>
      <c r="AM430" s="199"/>
      <c r="AN430" s="199"/>
      <c r="AO430" s="199"/>
      <c r="AP430" s="199"/>
      <c r="AQ430" s="199"/>
      <c r="AR430" s="199"/>
      <c r="AS430" s="199"/>
      <c r="AT430" s="199"/>
      <c r="AU430" s="199"/>
      <c r="AV430" s="199"/>
      <c r="AW430" s="199"/>
      <c r="AX430" s="199"/>
      <c r="AY430" s="199"/>
      <c r="AZ430" s="199"/>
      <c r="BA430" s="199"/>
      <c r="BB430" s="199"/>
      <c r="BC430" s="199"/>
      <c r="BD430" s="199"/>
      <c r="BE430" s="199"/>
      <c r="BF430" s="199"/>
      <c r="BG430" s="199"/>
      <c r="BH430" s="199"/>
    </row>
    <row r="431">
      <c r="A431" s="199"/>
      <c r="B431" s="337">
        <v>44917.0</v>
      </c>
      <c r="C431" s="224">
        <v>102.0</v>
      </c>
      <c r="D431" s="224">
        <v>101.35</v>
      </c>
      <c r="E431" s="225">
        <f t="shared" si="1"/>
        <v>-0.004909180167</v>
      </c>
      <c r="F431" s="338">
        <v>44917.0</v>
      </c>
      <c r="G431" s="227">
        <v>1622.2</v>
      </c>
      <c r="H431" s="227">
        <v>1612.05</v>
      </c>
      <c r="I431" s="228">
        <f t="shared" si="2"/>
        <v>-0.003431008902</v>
      </c>
      <c r="J431" s="339">
        <v>44917.0</v>
      </c>
      <c r="K431" s="230">
        <v>2676.5</v>
      </c>
      <c r="L431" s="230">
        <v>2645.35</v>
      </c>
      <c r="M431" s="231">
        <f t="shared" si="3"/>
        <v>-0.007820118521</v>
      </c>
      <c r="N431" s="340">
        <v>44917.0</v>
      </c>
      <c r="O431" s="233">
        <v>2397.953</v>
      </c>
      <c r="P431" s="233">
        <v>2379.309</v>
      </c>
      <c r="Q431" s="234">
        <f t="shared" si="4"/>
        <v>-0.002592336259</v>
      </c>
      <c r="R431" s="341">
        <v>44917.0</v>
      </c>
      <c r="S431" s="236">
        <v>110.0</v>
      </c>
      <c r="T431" s="236">
        <v>107.65</v>
      </c>
      <c r="U431" s="237">
        <f t="shared" si="5"/>
        <v>-0.01599634369</v>
      </c>
      <c r="V431" s="342">
        <v>44917.0</v>
      </c>
      <c r="W431" s="239">
        <v>18288.8</v>
      </c>
      <c r="X431" s="239">
        <v>18127.35</v>
      </c>
      <c r="Y431" s="240">
        <f t="shared" si="6"/>
        <v>-0.003942502651</v>
      </c>
      <c r="Z431" s="199"/>
      <c r="AA431" s="199"/>
      <c r="AB431" s="199"/>
      <c r="AC431" s="199"/>
      <c r="AD431" s="199"/>
      <c r="AE431" s="199"/>
      <c r="AF431" s="199"/>
      <c r="AG431" s="199"/>
      <c r="AH431" s="199"/>
      <c r="AI431" s="199"/>
      <c r="AJ431" s="199"/>
      <c r="AK431" s="199"/>
      <c r="AL431" s="199"/>
      <c r="AM431" s="199"/>
      <c r="AN431" s="199"/>
      <c r="AO431" s="199"/>
      <c r="AP431" s="199"/>
      <c r="AQ431" s="199"/>
      <c r="AR431" s="199"/>
      <c r="AS431" s="199"/>
      <c r="AT431" s="199"/>
      <c r="AU431" s="199"/>
      <c r="AV431" s="199"/>
      <c r="AW431" s="199"/>
      <c r="AX431" s="199"/>
      <c r="AY431" s="199"/>
      <c r="AZ431" s="199"/>
      <c r="BA431" s="199"/>
      <c r="BB431" s="199"/>
      <c r="BC431" s="199"/>
      <c r="BD431" s="199"/>
      <c r="BE431" s="199"/>
      <c r="BF431" s="199"/>
      <c r="BG431" s="199"/>
      <c r="BH431" s="199"/>
    </row>
    <row r="432">
      <c r="A432" s="199"/>
      <c r="B432" s="337">
        <v>44918.0</v>
      </c>
      <c r="C432" s="224">
        <v>99.4</v>
      </c>
      <c r="D432" s="224">
        <v>96.15</v>
      </c>
      <c r="E432" s="225">
        <f t="shared" si="1"/>
        <v>-0.05130735076</v>
      </c>
      <c r="F432" s="338">
        <v>44918.0</v>
      </c>
      <c r="G432" s="227">
        <v>1587.0</v>
      </c>
      <c r="H432" s="227">
        <v>1597.65</v>
      </c>
      <c r="I432" s="228">
        <f t="shared" si="2"/>
        <v>-0.008932725412</v>
      </c>
      <c r="J432" s="339">
        <v>44918.0</v>
      </c>
      <c r="K432" s="230">
        <v>2632.0</v>
      </c>
      <c r="L432" s="230">
        <v>2621.1</v>
      </c>
      <c r="M432" s="231">
        <f t="shared" si="3"/>
        <v>-0.009167028938</v>
      </c>
      <c r="N432" s="340">
        <v>44918.0</v>
      </c>
      <c r="O432" s="233">
        <v>2365.925</v>
      </c>
      <c r="P432" s="233">
        <v>2309.53</v>
      </c>
      <c r="Q432" s="234">
        <f t="shared" si="4"/>
        <v>-0.02932742237</v>
      </c>
      <c r="R432" s="341">
        <v>44918.0</v>
      </c>
      <c r="S432" s="236">
        <v>106.0</v>
      </c>
      <c r="T432" s="236">
        <v>102.25</v>
      </c>
      <c r="U432" s="237">
        <f t="shared" si="5"/>
        <v>-0.05016256386</v>
      </c>
      <c r="V432" s="342">
        <v>44918.0</v>
      </c>
      <c r="W432" s="239">
        <v>17977.65</v>
      </c>
      <c r="X432" s="239">
        <v>17806.8</v>
      </c>
      <c r="Y432" s="240">
        <f t="shared" si="6"/>
        <v>-0.01768322452</v>
      </c>
      <c r="Z432" s="199"/>
      <c r="AA432" s="199"/>
      <c r="AB432" s="199"/>
      <c r="AC432" s="199"/>
      <c r="AD432" s="199"/>
      <c r="AE432" s="199"/>
      <c r="AF432" s="199"/>
      <c r="AG432" s="199"/>
      <c r="AH432" s="199"/>
      <c r="AI432" s="199"/>
      <c r="AJ432" s="199"/>
      <c r="AK432" s="199"/>
      <c r="AL432" s="199"/>
      <c r="AM432" s="199"/>
      <c r="AN432" s="199"/>
      <c r="AO432" s="199"/>
      <c r="AP432" s="199"/>
      <c r="AQ432" s="199"/>
      <c r="AR432" s="199"/>
      <c r="AS432" s="199"/>
      <c r="AT432" s="199"/>
      <c r="AU432" s="199"/>
      <c r="AV432" s="199"/>
      <c r="AW432" s="199"/>
      <c r="AX432" s="199"/>
      <c r="AY432" s="199"/>
      <c r="AZ432" s="199"/>
      <c r="BA432" s="199"/>
      <c r="BB432" s="199"/>
      <c r="BC432" s="199"/>
      <c r="BD432" s="199"/>
      <c r="BE432" s="199"/>
      <c r="BF432" s="199"/>
      <c r="BG432" s="199"/>
      <c r="BH432" s="199"/>
    </row>
    <row r="433">
      <c r="A433" s="199"/>
      <c r="B433" s="337">
        <v>44921.0</v>
      </c>
      <c r="C433" s="224">
        <v>98.0</v>
      </c>
      <c r="D433" s="224">
        <v>105.8</v>
      </c>
      <c r="E433" s="225">
        <f t="shared" si="1"/>
        <v>0.1003640146</v>
      </c>
      <c r="F433" s="338">
        <v>44921.0</v>
      </c>
      <c r="G433" s="227">
        <v>1599.5</v>
      </c>
      <c r="H433" s="227">
        <v>1629.45</v>
      </c>
      <c r="I433" s="228">
        <f t="shared" si="2"/>
        <v>0.01990423434</v>
      </c>
      <c r="J433" s="339">
        <v>44921.0</v>
      </c>
      <c r="K433" s="230">
        <v>2620.95</v>
      </c>
      <c r="L433" s="230">
        <v>2617.45</v>
      </c>
      <c r="M433" s="231">
        <f t="shared" si="3"/>
        <v>-0.001392545115</v>
      </c>
      <c r="N433" s="340">
        <v>44921.0</v>
      </c>
      <c r="O433" s="233">
        <v>2321.114</v>
      </c>
      <c r="P433" s="233">
        <v>2329.697</v>
      </c>
      <c r="Q433" s="234">
        <f t="shared" si="4"/>
        <v>0.008732079687</v>
      </c>
      <c r="R433" s="341">
        <v>44921.0</v>
      </c>
      <c r="S433" s="236">
        <v>102.8</v>
      </c>
      <c r="T433" s="236">
        <v>105.0</v>
      </c>
      <c r="U433" s="237">
        <f t="shared" si="5"/>
        <v>0.02689486553</v>
      </c>
      <c r="V433" s="342">
        <v>44921.0</v>
      </c>
      <c r="W433" s="239">
        <v>17830.4</v>
      </c>
      <c r="X433" s="239">
        <v>18014.6</v>
      </c>
      <c r="Y433" s="240">
        <f t="shared" si="6"/>
        <v>0.01166969922</v>
      </c>
      <c r="Z433" s="199"/>
      <c r="AA433" s="199"/>
      <c r="AB433" s="199"/>
      <c r="AC433" s="199"/>
      <c r="AD433" s="199"/>
      <c r="AE433" s="199"/>
      <c r="AF433" s="199"/>
      <c r="AG433" s="199"/>
      <c r="AH433" s="199"/>
      <c r="AI433" s="199"/>
      <c r="AJ433" s="199"/>
      <c r="AK433" s="199"/>
      <c r="AL433" s="199"/>
      <c r="AM433" s="199"/>
      <c r="AN433" s="199"/>
      <c r="AO433" s="199"/>
      <c r="AP433" s="199"/>
      <c r="AQ433" s="199"/>
      <c r="AR433" s="199"/>
      <c r="AS433" s="199"/>
      <c r="AT433" s="199"/>
      <c r="AU433" s="199"/>
      <c r="AV433" s="199"/>
      <c r="AW433" s="199"/>
      <c r="AX433" s="199"/>
      <c r="AY433" s="199"/>
      <c r="AZ433" s="199"/>
      <c r="BA433" s="199"/>
      <c r="BB433" s="199"/>
      <c r="BC433" s="199"/>
      <c r="BD433" s="199"/>
      <c r="BE433" s="199"/>
      <c r="BF433" s="199"/>
      <c r="BG433" s="199"/>
      <c r="BH433" s="199"/>
    </row>
    <row r="434">
      <c r="A434" s="199"/>
      <c r="B434" s="337">
        <v>44922.0</v>
      </c>
      <c r="C434" s="224">
        <v>108.1</v>
      </c>
      <c r="D434" s="224">
        <v>105.5</v>
      </c>
      <c r="E434" s="225">
        <f t="shared" si="1"/>
        <v>-0.002835538752</v>
      </c>
      <c r="F434" s="338">
        <v>44922.0</v>
      </c>
      <c r="G434" s="227">
        <v>1633.0</v>
      </c>
      <c r="H434" s="227">
        <v>1631.1</v>
      </c>
      <c r="I434" s="228">
        <f t="shared" si="2"/>
        <v>0.001012611617</v>
      </c>
      <c r="J434" s="339">
        <v>44922.0</v>
      </c>
      <c r="K434" s="230">
        <v>2625.0</v>
      </c>
      <c r="L434" s="230">
        <v>2593.25</v>
      </c>
      <c r="M434" s="231">
        <f t="shared" si="3"/>
        <v>-0.00924563984</v>
      </c>
      <c r="N434" s="340">
        <v>44922.0</v>
      </c>
      <c r="O434" s="233">
        <v>2335.189</v>
      </c>
      <c r="P434" s="233">
        <v>2348.757</v>
      </c>
      <c r="Q434" s="234">
        <f t="shared" si="4"/>
        <v>0.008181321434</v>
      </c>
      <c r="R434" s="341">
        <v>44922.0</v>
      </c>
      <c r="S434" s="236">
        <v>106.65</v>
      </c>
      <c r="T434" s="236">
        <v>111.15</v>
      </c>
      <c r="U434" s="237">
        <f t="shared" si="5"/>
        <v>0.05857142857</v>
      </c>
      <c r="V434" s="342">
        <v>44922.0</v>
      </c>
      <c r="W434" s="239">
        <v>18089.8</v>
      </c>
      <c r="X434" s="239">
        <v>18132.3</v>
      </c>
      <c r="Y434" s="240">
        <f t="shared" si="6"/>
        <v>0.006533589422</v>
      </c>
      <c r="Z434" s="199"/>
      <c r="AA434" s="199"/>
      <c r="AB434" s="199"/>
      <c r="AC434" s="199"/>
      <c r="AD434" s="199"/>
      <c r="AE434" s="199"/>
      <c r="AF434" s="199"/>
      <c r="AG434" s="199"/>
      <c r="AH434" s="199"/>
      <c r="AI434" s="199"/>
      <c r="AJ434" s="199"/>
      <c r="AK434" s="199"/>
      <c r="AL434" s="199"/>
      <c r="AM434" s="199"/>
      <c r="AN434" s="199"/>
      <c r="AO434" s="199"/>
      <c r="AP434" s="199"/>
      <c r="AQ434" s="199"/>
      <c r="AR434" s="199"/>
      <c r="AS434" s="199"/>
      <c r="AT434" s="199"/>
      <c r="AU434" s="199"/>
      <c r="AV434" s="199"/>
      <c r="AW434" s="199"/>
      <c r="AX434" s="199"/>
      <c r="AY434" s="199"/>
      <c r="AZ434" s="199"/>
      <c r="BA434" s="199"/>
      <c r="BB434" s="199"/>
      <c r="BC434" s="199"/>
      <c r="BD434" s="199"/>
      <c r="BE434" s="199"/>
      <c r="BF434" s="199"/>
      <c r="BG434" s="199"/>
      <c r="BH434" s="199"/>
    </row>
    <row r="435">
      <c r="A435" s="199"/>
      <c r="B435" s="337">
        <v>44923.0</v>
      </c>
      <c r="C435" s="224">
        <v>105.85</v>
      </c>
      <c r="D435" s="224">
        <v>103.55</v>
      </c>
      <c r="E435" s="225">
        <f t="shared" si="1"/>
        <v>-0.01848341232</v>
      </c>
      <c r="F435" s="338">
        <v>44923.0</v>
      </c>
      <c r="G435" s="227">
        <v>1623.1</v>
      </c>
      <c r="H435" s="227">
        <v>1629.8</v>
      </c>
      <c r="I435" s="228">
        <f t="shared" si="2"/>
        <v>-0.000797008154</v>
      </c>
      <c r="J435" s="339">
        <v>44923.0</v>
      </c>
      <c r="K435" s="230">
        <v>2593.0</v>
      </c>
      <c r="L435" s="230">
        <v>2583.6</v>
      </c>
      <c r="M435" s="231">
        <f t="shared" si="3"/>
        <v>-0.003721199267</v>
      </c>
      <c r="N435" s="340">
        <v>44923.0</v>
      </c>
      <c r="O435" s="233">
        <v>2342.573</v>
      </c>
      <c r="P435" s="233">
        <v>2348.527</v>
      </c>
      <c r="Q435" s="234">
        <f t="shared" si="4"/>
        <v>-0.00009792413604</v>
      </c>
      <c r="R435" s="341">
        <v>44923.0</v>
      </c>
      <c r="S435" s="236">
        <v>111.05</v>
      </c>
      <c r="T435" s="236">
        <v>110.0</v>
      </c>
      <c r="U435" s="237">
        <f t="shared" si="5"/>
        <v>-0.01034637877</v>
      </c>
      <c r="V435" s="342">
        <v>44923.0</v>
      </c>
      <c r="W435" s="239">
        <v>18084.75</v>
      </c>
      <c r="X435" s="239">
        <v>18122.5</v>
      </c>
      <c r="Y435" s="240">
        <f t="shared" si="6"/>
        <v>-0.0005404719754</v>
      </c>
      <c r="Z435" s="199"/>
      <c r="AA435" s="199"/>
      <c r="AB435" s="199"/>
      <c r="AC435" s="199"/>
      <c r="AD435" s="199"/>
      <c r="AE435" s="199"/>
      <c r="AF435" s="199"/>
      <c r="AG435" s="199"/>
      <c r="AH435" s="199"/>
      <c r="AI435" s="199"/>
      <c r="AJ435" s="199"/>
      <c r="AK435" s="199"/>
      <c r="AL435" s="199"/>
      <c r="AM435" s="199"/>
      <c r="AN435" s="199"/>
      <c r="AO435" s="199"/>
      <c r="AP435" s="199"/>
      <c r="AQ435" s="199"/>
      <c r="AR435" s="199"/>
      <c r="AS435" s="199"/>
      <c r="AT435" s="199"/>
      <c r="AU435" s="199"/>
      <c r="AV435" s="199"/>
      <c r="AW435" s="199"/>
      <c r="AX435" s="199"/>
      <c r="AY435" s="199"/>
      <c r="AZ435" s="199"/>
      <c r="BA435" s="199"/>
      <c r="BB435" s="199"/>
      <c r="BC435" s="199"/>
      <c r="BD435" s="199"/>
      <c r="BE435" s="199"/>
      <c r="BF435" s="199"/>
      <c r="BG435" s="199"/>
      <c r="BH435" s="199"/>
    </row>
    <row r="436">
      <c r="A436" s="199"/>
      <c r="B436" s="337">
        <v>44924.0</v>
      </c>
      <c r="C436" s="224">
        <v>103.4</v>
      </c>
      <c r="D436" s="224">
        <v>103.1</v>
      </c>
      <c r="E436" s="225">
        <f t="shared" si="1"/>
        <v>-0.004345726702</v>
      </c>
      <c r="F436" s="338">
        <v>44924.0</v>
      </c>
      <c r="G436" s="227">
        <v>1620.1</v>
      </c>
      <c r="H436" s="227">
        <v>1641.3</v>
      </c>
      <c r="I436" s="228">
        <f t="shared" si="2"/>
        <v>0.007056080501</v>
      </c>
      <c r="J436" s="339">
        <v>44924.0</v>
      </c>
      <c r="K436" s="230">
        <v>2580.25</v>
      </c>
      <c r="L436" s="230">
        <v>2568.05</v>
      </c>
      <c r="M436" s="231">
        <f t="shared" si="3"/>
        <v>-0.00601873355</v>
      </c>
      <c r="N436" s="340">
        <v>44924.0</v>
      </c>
      <c r="O436" s="233">
        <v>2332.42</v>
      </c>
      <c r="P436" s="233">
        <v>2347.465</v>
      </c>
      <c r="Q436" s="234">
        <f t="shared" si="4"/>
        <v>-0.0004521983354</v>
      </c>
      <c r="R436" s="341">
        <v>44924.0</v>
      </c>
      <c r="S436" s="236">
        <v>109.0</v>
      </c>
      <c r="T436" s="236">
        <v>111.75</v>
      </c>
      <c r="U436" s="237">
        <f t="shared" si="5"/>
        <v>0.01590909091</v>
      </c>
      <c r="V436" s="342">
        <v>44924.0</v>
      </c>
      <c r="W436" s="239">
        <v>18045.7</v>
      </c>
      <c r="X436" s="239">
        <v>18191.0</v>
      </c>
      <c r="Y436" s="240">
        <f t="shared" si="6"/>
        <v>0.003779831701</v>
      </c>
      <c r="Z436" s="199"/>
      <c r="AA436" s="199"/>
      <c r="AB436" s="199"/>
      <c r="AC436" s="199"/>
      <c r="AD436" s="199"/>
      <c r="AE436" s="199"/>
      <c r="AF436" s="199"/>
      <c r="AG436" s="199"/>
      <c r="AH436" s="199"/>
      <c r="AI436" s="199"/>
      <c r="AJ436" s="199"/>
      <c r="AK436" s="199"/>
      <c r="AL436" s="199"/>
      <c r="AM436" s="199"/>
      <c r="AN436" s="199"/>
      <c r="AO436" s="199"/>
      <c r="AP436" s="199"/>
      <c r="AQ436" s="199"/>
      <c r="AR436" s="199"/>
      <c r="AS436" s="199"/>
      <c r="AT436" s="199"/>
      <c r="AU436" s="199"/>
      <c r="AV436" s="199"/>
      <c r="AW436" s="199"/>
      <c r="AX436" s="199"/>
      <c r="AY436" s="199"/>
      <c r="AZ436" s="199"/>
      <c r="BA436" s="199"/>
      <c r="BB436" s="199"/>
      <c r="BC436" s="199"/>
      <c r="BD436" s="199"/>
      <c r="BE436" s="199"/>
      <c r="BF436" s="199"/>
      <c r="BG436" s="199"/>
      <c r="BH436" s="199"/>
    </row>
    <row r="437">
      <c r="A437" s="199"/>
      <c r="B437" s="337">
        <v>44925.0</v>
      </c>
      <c r="C437" s="224">
        <v>103.95</v>
      </c>
      <c r="D437" s="224">
        <v>102.85</v>
      </c>
      <c r="E437" s="225">
        <f t="shared" si="1"/>
        <v>-0.002424830262</v>
      </c>
      <c r="F437" s="338">
        <v>44925.0</v>
      </c>
      <c r="G437" s="227">
        <v>1645.0</v>
      </c>
      <c r="H437" s="227">
        <v>1628.15</v>
      </c>
      <c r="I437" s="228">
        <f t="shared" si="2"/>
        <v>-0.008011941753</v>
      </c>
      <c r="J437" s="339">
        <v>44925.0</v>
      </c>
      <c r="K437" s="230">
        <v>2579.95</v>
      </c>
      <c r="L437" s="230">
        <v>2561.05</v>
      </c>
      <c r="M437" s="231">
        <f t="shared" si="3"/>
        <v>-0.002725803625</v>
      </c>
      <c r="N437" s="340">
        <v>44925.0</v>
      </c>
      <c r="O437" s="233">
        <v>2349.126</v>
      </c>
      <c r="P437" s="233">
        <v>2351.065</v>
      </c>
      <c r="Q437" s="234">
        <f t="shared" si="4"/>
        <v>0.001533569191</v>
      </c>
      <c r="R437" s="341">
        <v>44925.0</v>
      </c>
      <c r="S437" s="236">
        <v>112.9</v>
      </c>
      <c r="T437" s="236">
        <v>112.65</v>
      </c>
      <c r="U437" s="237">
        <f t="shared" si="5"/>
        <v>0.008053691275</v>
      </c>
      <c r="V437" s="342">
        <v>44925.0</v>
      </c>
      <c r="W437" s="239">
        <v>18259.1</v>
      </c>
      <c r="X437" s="239">
        <v>18105.3</v>
      </c>
      <c r="Y437" s="240">
        <f t="shared" si="6"/>
        <v>-0.004711120884</v>
      </c>
      <c r="Z437" s="199"/>
      <c r="AA437" s="199"/>
      <c r="AB437" s="199"/>
      <c r="AC437" s="199"/>
      <c r="AD437" s="199"/>
      <c r="AE437" s="199"/>
      <c r="AF437" s="199"/>
      <c r="AG437" s="199"/>
      <c r="AH437" s="199"/>
      <c r="AI437" s="199"/>
      <c r="AJ437" s="199"/>
      <c r="AK437" s="199"/>
      <c r="AL437" s="199"/>
      <c r="AM437" s="199"/>
      <c r="AN437" s="199"/>
      <c r="AO437" s="199"/>
      <c r="AP437" s="199"/>
      <c r="AQ437" s="199"/>
      <c r="AR437" s="199"/>
      <c r="AS437" s="199"/>
      <c r="AT437" s="199"/>
      <c r="AU437" s="199"/>
      <c r="AV437" s="199"/>
      <c r="AW437" s="199"/>
      <c r="AX437" s="199"/>
      <c r="AY437" s="199"/>
      <c r="AZ437" s="199"/>
      <c r="BA437" s="199"/>
      <c r="BB437" s="199"/>
      <c r="BC437" s="199"/>
      <c r="BD437" s="199"/>
      <c r="BE437" s="199"/>
      <c r="BF437" s="199"/>
      <c r="BG437" s="199"/>
      <c r="BH437" s="199"/>
    </row>
    <row r="438">
      <c r="A438" s="199"/>
      <c r="B438" s="223">
        <v>44928.0</v>
      </c>
      <c r="C438" s="224">
        <v>104.0</v>
      </c>
      <c r="D438" s="224">
        <v>103.3</v>
      </c>
      <c r="E438" s="225">
        <f t="shared" si="1"/>
        <v>0.004375303841</v>
      </c>
      <c r="F438" s="226">
        <v>44928.0</v>
      </c>
      <c r="G438" s="227">
        <v>1627.0</v>
      </c>
      <c r="H438" s="227">
        <v>1628.7</v>
      </c>
      <c r="I438" s="228">
        <f t="shared" si="2"/>
        <v>0.0003378067131</v>
      </c>
      <c r="J438" s="229">
        <v>44928.0</v>
      </c>
      <c r="K438" s="230">
        <v>2573.9</v>
      </c>
      <c r="L438" s="230">
        <v>2558.4</v>
      </c>
      <c r="M438" s="231">
        <f t="shared" si="3"/>
        <v>-0.001034731848</v>
      </c>
      <c r="N438" s="232">
        <v>44928.0</v>
      </c>
      <c r="O438" s="233">
        <v>2353.649</v>
      </c>
      <c r="P438" s="233">
        <v>2377.555</v>
      </c>
      <c r="Q438" s="234">
        <f t="shared" si="4"/>
        <v>0.01126723421</v>
      </c>
      <c r="R438" s="235">
        <v>44928.0</v>
      </c>
      <c r="S438" s="236">
        <v>114.4</v>
      </c>
      <c r="T438" s="236">
        <v>119.25</v>
      </c>
      <c r="U438" s="237">
        <f t="shared" si="5"/>
        <v>0.0585885486</v>
      </c>
      <c r="V438" s="238">
        <v>44928.0</v>
      </c>
      <c r="W438" s="239">
        <v>18131.7</v>
      </c>
      <c r="X438" s="239">
        <v>18197.45</v>
      </c>
      <c r="Y438" s="240">
        <f t="shared" si="6"/>
        <v>0.005089669876</v>
      </c>
      <c r="Z438" s="199"/>
      <c r="AA438" s="199"/>
      <c r="AB438" s="199"/>
      <c r="AC438" s="199"/>
      <c r="AD438" s="199"/>
      <c r="AE438" s="199"/>
      <c r="AF438" s="199"/>
      <c r="AG438" s="199"/>
      <c r="AH438" s="199"/>
      <c r="AI438" s="199"/>
      <c r="AJ438" s="199"/>
      <c r="AK438" s="199"/>
      <c r="AL438" s="199"/>
      <c r="AM438" s="199"/>
      <c r="AN438" s="199"/>
      <c r="AO438" s="199"/>
      <c r="AP438" s="199"/>
      <c r="AQ438" s="199"/>
      <c r="AR438" s="199"/>
      <c r="AS438" s="199"/>
      <c r="AT438" s="199"/>
      <c r="AU438" s="199"/>
      <c r="AV438" s="199"/>
      <c r="AW438" s="199"/>
      <c r="AX438" s="199"/>
      <c r="AY438" s="199"/>
      <c r="AZ438" s="199"/>
      <c r="BA438" s="199"/>
      <c r="BB438" s="199"/>
      <c r="BC438" s="199"/>
      <c r="BD438" s="199"/>
      <c r="BE438" s="199"/>
      <c r="BF438" s="199"/>
      <c r="BG438" s="199"/>
      <c r="BH438" s="199"/>
    </row>
    <row r="439">
      <c r="A439" s="199"/>
      <c r="B439" s="223">
        <v>44929.0</v>
      </c>
      <c r="C439" s="224">
        <v>103.2</v>
      </c>
      <c r="D439" s="224">
        <v>103.1</v>
      </c>
      <c r="E439" s="225">
        <f t="shared" si="1"/>
        <v>-0.001936108422</v>
      </c>
      <c r="F439" s="226">
        <v>44929.0</v>
      </c>
      <c r="G439" s="227">
        <v>1622.2</v>
      </c>
      <c r="H439" s="227">
        <v>1639.35</v>
      </c>
      <c r="I439" s="228">
        <f t="shared" si="2"/>
        <v>0.006538957451</v>
      </c>
      <c r="J439" s="229">
        <v>44929.0</v>
      </c>
      <c r="K439" s="230">
        <v>2550.05</v>
      </c>
      <c r="L439" s="230">
        <v>2542.05</v>
      </c>
      <c r="M439" s="231">
        <f t="shared" si="3"/>
        <v>-0.006390712946</v>
      </c>
      <c r="N439" s="232">
        <v>44929.0</v>
      </c>
      <c r="O439" s="233">
        <v>2367.54</v>
      </c>
      <c r="P439" s="233">
        <v>2360.156</v>
      </c>
      <c r="Q439" s="234">
        <f t="shared" si="4"/>
        <v>-0.007318022086</v>
      </c>
      <c r="R439" s="235">
        <v>44929.0</v>
      </c>
      <c r="S439" s="236">
        <v>119.8</v>
      </c>
      <c r="T439" s="236">
        <v>118.45</v>
      </c>
      <c r="U439" s="237">
        <f t="shared" si="5"/>
        <v>-0.006708595388</v>
      </c>
      <c r="V439" s="238">
        <v>44929.0</v>
      </c>
      <c r="W439" s="239">
        <v>18163.2</v>
      </c>
      <c r="X439" s="239">
        <v>18232.55</v>
      </c>
      <c r="Y439" s="240">
        <f t="shared" si="6"/>
        <v>0.001928841678</v>
      </c>
      <c r="Z439" s="199"/>
      <c r="AA439" s="199"/>
      <c r="AB439" s="199"/>
      <c r="AC439" s="199"/>
      <c r="AD439" s="199"/>
      <c r="AE439" s="199"/>
      <c r="AF439" s="199"/>
      <c r="AG439" s="199"/>
      <c r="AH439" s="199"/>
      <c r="AI439" s="199"/>
      <c r="AJ439" s="199"/>
      <c r="AK439" s="199"/>
      <c r="AL439" s="199"/>
      <c r="AM439" s="199"/>
      <c r="AN439" s="199"/>
      <c r="AO439" s="199"/>
      <c r="AP439" s="199"/>
      <c r="AQ439" s="199"/>
      <c r="AR439" s="199"/>
      <c r="AS439" s="199"/>
      <c r="AT439" s="199"/>
      <c r="AU439" s="199"/>
      <c r="AV439" s="199"/>
      <c r="AW439" s="199"/>
      <c r="AX439" s="199"/>
      <c r="AY439" s="199"/>
      <c r="AZ439" s="199"/>
      <c r="BA439" s="199"/>
      <c r="BB439" s="199"/>
      <c r="BC439" s="199"/>
      <c r="BD439" s="199"/>
      <c r="BE439" s="199"/>
      <c r="BF439" s="199"/>
      <c r="BG439" s="199"/>
      <c r="BH439" s="199"/>
    </row>
    <row r="440">
      <c r="A440" s="199"/>
      <c r="B440" s="223">
        <v>44930.0</v>
      </c>
      <c r="C440" s="224">
        <v>103.0</v>
      </c>
      <c r="D440" s="224">
        <v>101.5</v>
      </c>
      <c r="E440" s="225">
        <f t="shared" si="1"/>
        <v>-0.01551891368</v>
      </c>
      <c r="F440" s="226">
        <v>44930.0</v>
      </c>
      <c r="G440" s="227">
        <v>1635.0</v>
      </c>
      <c r="H440" s="227">
        <v>1610.05</v>
      </c>
      <c r="I440" s="228">
        <f t="shared" si="2"/>
        <v>-0.01787293744</v>
      </c>
      <c r="J440" s="229">
        <v>44930.0</v>
      </c>
      <c r="K440" s="230">
        <v>2550.5</v>
      </c>
      <c r="L440" s="230">
        <v>2536.1</v>
      </c>
      <c r="M440" s="231">
        <f t="shared" si="3"/>
        <v>-0.002340630593</v>
      </c>
      <c r="N440" s="232">
        <v>44930.0</v>
      </c>
      <c r="O440" s="233">
        <v>2360.11</v>
      </c>
      <c r="P440" s="233">
        <v>2324.621</v>
      </c>
      <c r="Q440" s="234">
        <f t="shared" si="4"/>
        <v>-0.01505620815</v>
      </c>
      <c r="R440" s="235">
        <v>44930.0</v>
      </c>
      <c r="S440" s="236">
        <v>118.75</v>
      </c>
      <c r="T440" s="236">
        <v>115.75</v>
      </c>
      <c r="U440" s="237">
        <f t="shared" si="5"/>
        <v>-0.02279442803</v>
      </c>
      <c r="V440" s="238">
        <v>44930.0</v>
      </c>
      <c r="W440" s="239">
        <v>18230.65</v>
      </c>
      <c r="X440" s="239">
        <v>18042.95</v>
      </c>
      <c r="Y440" s="240">
        <f t="shared" si="6"/>
        <v>-0.01039898423</v>
      </c>
      <c r="Z440" s="199"/>
      <c r="AA440" s="199"/>
      <c r="AB440" s="199"/>
      <c r="AC440" s="199"/>
      <c r="AD440" s="199"/>
      <c r="AE440" s="199"/>
      <c r="AF440" s="199"/>
      <c r="AG440" s="199"/>
      <c r="AH440" s="199"/>
      <c r="AI440" s="199"/>
      <c r="AJ440" s="199"/>
      <c r="AK440" s="199"/>
      <c r="AL440" s="199"/>
      <c r="AM440" s="199"/>
      <c r="AN440" s="199"/>
      <c r="AO440" s="199"/>
      <c r="AP440" s="199"/>
      <c r="AQ440" s="199"/>
      <c r="AR440" s="199"/>
      <c r="AS440" s="199"/>
      <c r="AT440" s="199"/>
      <c r="AU440" s="199"/>
      <c r="AV440" s="199"/>
      <c r="AW440" s="199"/>
      <c r="AX440" s="199"/>
      <c r="AY440" s="199"/>
      <c r="AZ440" s="199"/>
      <c r="BA440" s="199"/>
      <c r="BB440" s="199"/>
      <c r="BC440" s="199"/>
      <c r="BD440" s="199"/>
      <c r="BE440" s="199"/>
      <c r="BF440" s="199"/>
      <c r="BG440" s="199"/>
      <c r="BH440" s="199"/>
    </row>
    <row r="441">
      <c r="A441" s="199"/>
      <c r="B441" s="223">
        <v>44931.0</v>
      </c>
      <c r="C441" s="224">
        <v>102.15</v>
      </c>
      <c r="D441" s="224">
        <v>100.5</v>
      </c>
      <c r="E441" s="225">
        <f t="shared" si="1"/>
        <v>-0.009852216749</v>
      </c>
      <c r="F441" s="226">
        <v>44931.0</v>
      </c>
      <c r="G441" s="227">
        <v>1615.0</v>
      </c>
      <c r="H441" s="227">
        <v>1599.7</v>
      </c>
      <c r="I441" s="228">
        <f t="shared" si="2"/>
        <v>-0.00642837179</v>
      </c>
      <c r="J441" s="229">
        <v>44931.0</v>
      </c>
      <c r="K441" s="230">
        <v>2537.55</v>
      </c>
      <c r="L441" s="230">
        <v>2583.7</v>
      </c>
      <c r="M441" s="231">
        <f t="shared" si="3"/>
        <v>0.01876897599</v>
      </c>
      <c r="N441" s="232">
        <v>44931.0</v>
      </c>
      <c r="O441" s="233">
        <v>2329.19</v>
      </c>
      <c r="P441" s="233">
        <v>2320.467</v>
      </c>
      <c r="Q441" s="234">
        <f t="shared" si="4"/>
        <v>-0.00178695796</v>
      </c>
      <c r="R441" s="235">
        <v>44931.0</v>
      </c>
      <c r="S441" s="236">
        <v>116.5</v>
      </c>
      <c r="T441" s="236">
        <v>116.55</v>
      </c>
      <c r="U441" s="237">
        <f t="shared" si="5"/>
        <v>0.006911447084</v>
      </c>
      <c r="V441" s="238">
        <v>44931.0</v>
      </c>
      <c r="W441" s="239">
        <v>18101.95</v>
      </c>
      <c r="X441" s="239">
        <v>17992.15</v>
      </c>
      <c r="Y441" s="240">
        <f t="shared" si="6"/>
        <v>-0.002815504117</v>
      </c>
      <c r="Z441" s="199"/>
      <c r="AA441" s="199"/>
      <c r="AB441" s="199"/>
      <c r="AC441" s="199"/>
      <c r="AD441" s="199"/>
      <c r="AE441" s="199"/>
      <c r="AF441" s="199"/>
      <c r="AG441" s="199"/>
      <c r="AH441" s="199"/>
      <c r="AI441" s="199"/>
      <c r="AJ441" s="199"/>
      <c r="AK441" s="199"/>
      <c r="AL441" s="199"/>
      <c r="AM441" s="199"/>
      <c r="AN441" s="199"/>
      <c r="AO441" s="199"/>
      <c r="AP441" s="199"/>
      <c r="AQ441" s="199"/>
      <c r="AR441" s="199"/>
      <c r="AS441" s="199"/>
      <c r="AT441" s="199"/>
      <c r="AU441" s="199"/>
      <c r="AV441" s="199"/>
      <c r="AW441" s="199"/>
      <c r="AX441" s="199"/>
      <c r="AY441" s="199"/>
      <c r="AZ441" s="199"/>
      <c r="BA441" s="199"/>
      <c r="BB441" s="199"/>
      <c r="BC441" s="199"/>
      <c r="BD441" s="199"/>
      <c r="BE441" s="199"/>
      <c r="BF441" s="199"/>
      <c r="BG441" s="199"/>
      <c r="BH441" s="199"/>
    </row>
    <row r="442">
      <c r="A442" s="199"/>
      <c r="B442" s="223">
        <v>44932.0</v>
      </c>
      <c r="C442" s="224">
        <v>104.95</v>
      </c>
      <c r="D442" s="224">
        <v>100.2</v>
      </c>
      <c r="E442" s="225">
        <f t="shared" si="1"/>
        <v>-0.002985074627</v>
      </c>
      <c r="F442" s="226">
        <v>44932.0</v>
      </c>
      <c r="G442" s="227">
        <v>1602.0</v>
      </c>
      <c r="H442" s="227">
        <v>1594.4</v>
      </c>
      <c r="I442" s="228">
        <f t="shared" si="2"/>
        <v>-0.00331312121</v>
      </c>
      <c r="J442" s="229">
        <v>44932.0</v>
      </c>
      <c r="K442" s="230">
        <v>2580.0</v>
      </c>
      <c r="L442" s="230">
        <v>2576.45</v>
      </c>
      <c r="M442" s="231">
        <f t="shared" si="3"/>
        <v>-0.002806053334</v>
      </c>
      <c r="N442" s="232">
        <v>44932.0</v>
      </c>
      <c r="O442" s="233">
        <v>2332.097</v>
      </c>
      <c r="P442" s="233">
        <v>2341.558</v>
      </c>
      <c r="Q442" s="234">
        <f t="shared" si="4"/>
        <v>0.009089118699</v>
      </c>
      <c r="R442" s="235">
        <v>44932.0</v>
      </c>
      <c r="S442" s="236">
        <v>117.0</v>
      </c>
      <c r="T442" s="236">
        <v>115.65</v>
      </c>
      <c r="U442" s="237">
        <f t="shared" si="5"/>
        <v>-0.007722007722</v>
      </c>
      <c r="V442" s="238">
        <v>44932.0</v>
      </c>
      <c r="W442" s="239">
        <v>18008.05</v>
      </c>
      <c r="X442" s="239">
        <v>17859.45</v>
      </c>
      <c r="Y442" s="240">
        <f t="shared" si="6"/>
        <v>-0.007375438733</v>
      </c>
      <c r="Z442" s="199"/>
      <c r="AA442" s="199"/>
      <c r="AB442" s="199"/>
      <c r="AC442" s="199"/>
      <c r="AD442" s="199"/>
      <c r="AE442" s="199"/>
      <c r="AF442" s="199"/>
      <c r="AG442" s="199"/>
      <c r="AH442" s="199"/>
      <c r="AI442" s="199"/>
      <c r="AJ442" s="199"/>
      <c r="AK442" s="199"/>
      <c r="AL442" s="199"/>
      <c r="AM442" s="199"/>
      <c r="AN442" s="199"/>
      <c r="AO442" s="199"/>
      <c r="AP442" s="199"/>
      <c r="AQ442" s="199"/>
      <c r="AR442" s="199"/>
      <c r="AS442" s="199"/>
      <c r="AT442" s="199"/>
      <c r="AU442" s="199"/>
      <c r="AV442" s="199"/>
      <c r="AW442" s="199"/>
      <c r="AX442" s="199"/>
      <c r="AY442" s="199"/>
      <c r="AZ442" s="199"/>
      <c r="BA442" s="199"/>
      <c r="BB442" s="199"/>
      <c r="BC442" s="199"/>
      <c r="BD442" s="199"/>
      <c r="BE442" s="199"/>
      <c r="BF442" s="199"/>
      <c r="BG442" s="199"/>
      <c r="BH442" s="199"/>
    </row>
    <row r="443">
      <c r="A443" s="199"/>
      <c r="B443" s="223">
        <v>44935.0</v>
      </c>
      <c r="C443" s="224">
        <v>100.6</v>
      </c>
      <c r="D443" s="224">
        <v>101.1</v>
      </c>
      <c r="E443" s="225">
        <f t="shared" si="1"/>
        <v>0.008982035928</v>
      </c>
      <c r="F443" s="226">
        <v>44935.0</v>
      </c>
      <c r="G443" s="227">
        <v>1596.0</v>
      </c>
      <c r="H443" s="227">
        <v>1597.5</v>
      </c>
      <c r="I443" s="228">
        <f t="shared" si="2"/>
        <v>0.001944305068</v>
      </c>
      <c r="J443" s="229">
        <v>44935.0</v>
      </c>
      <c r="K443" s="230">
        <v>2589.35</v>
      </c>
      <c r="L443" s="230">
        <v>2624.05</v>
      </c>
      <c r="M443" s="231">
        <f t="shared" si="3"/>
        <v>0.01847503348</v>
      </c>
      <c r="N443" s="232">
        <v>44935.0</v>
      </c>
      <c r="O443" s="233">
        <v>2349.311</v>
      </c>
      <c r="P443" s="233">
        <v>2396.845</v>
      </c>
      <c r="Q443" s="234">
        <f t="shared" si="4"/>
        <v>0.02361120246</v>
      </c>
      <c r="R443" s="235">
        <v>44935.0</v>
      </c>
      <c r="S443" s="236">
        <v>116.9</v>
      </c>
      <c r="T443" s="236">
        <v>117.55</v>
      </c>
      <c r="U443" s="237">
        <f t="shared" si="5"/>
        <v>0.01642888024</v>
      </c>
      <c r="V443" s="238">
        <v>44935.0</v>
      </c>
      <c r="W443" s="239">
        <v>17952.55</v>
      </c>
      <c r="X443" s="239">
        <v>18101.2</v>
      </c>
      <c r="Y443" s="240">
        <f t="shared" si="6"/>
        <v>0.01353625112</v>
      </c>
      <c r="Z443" s="199"/>
      <c r="AA443" s="199"/>
      <c r="AB443" s="199"/>
      <c r="AC443" s="199"/>
      <c r="AD443" s="199"/>
      <c r="AE443" s="199"/>
      <c r="AF443" s="199"/>
      <c r="AG443" s="199"/>
      <c r="AH443" s="199"/>
      <c r="AI443" s="199"/>
      <c r="AJ443" s="199"/>
      <c r="AK443" s="199"/>
      <c r="AL443" s="199"/>
      <c r="AM443" s="199"/>
      <c r="AN443" s="199"/>
      <c r="AO443" s="199"/>
      <c r="AP443" s="199"/>
      <c r="AQ443" s="199"/>
      <c r="AR443" s="199"/>
      <c r="AS443" s="199"/>
      <c r="AT443" s="199"/>
      <c r="AU443" s="199"/>
      <c r="AV443" s="199"/>
      <c r="AW443" s="199"/>
      <c r="AX443" s="199"/>
      <c r="AY443" s="199"/>
      <c r="AZ443" s="199"/>
      <c r="BA443" s="199"/>
      <c r="BB443" s="199"/>
      <c r="BC443" s="199"/>
      <c r="BD443" s="199"/>
      <c r="BE443" s="199"/>
      <c r="BF443" s="199"/>
      <c r="BG443" s="199"/>
      <c r="BH443" s="199"/>
    </row>
    <row r="444">
      <c r="A444" s="199"/>
      <c r="B444" s="223">
        <v>44936.0</v>
      </c>
      <c r="C444" s="224">
        <v>100.5</v>
      </c>
      <c r="D444" s="224">
        <v>100.2</v>
      </c>
      <c r="E444" s="225">
        <f t="shared" si="1"/>
        <v>-0.008902077151</v>
      </c>
      <c r="F444" s="226">
        <v>44936.0</v>
      </c>
      <c r="G444" s="227">
        <v>1600.0</v>
      </c>
      <c r="H444" s="227">
        <v>1568.3</v>
      </c>
      <c r="I444" s="228">
        <f t="shared" si="2"/>
        <v>-0.01827856025</v>
      </c>
      <c r="J444" s="229">
        <v>44936.0</v>
      </c>
      <c r="K444" s="230">
        <v>2624.05</v>
      </c>
      <c r="L444" s="230">
        <v>2643.85</v>
      </c>
      <c r="M444" s="231">
        <f t="shared" si="3"/>
        <v>0.007545587927</v>
      </c>
      <c r="N444" s="232">
        <v>44936.0</v>
      </c>
      <c r="O444" s="233">
        <v>2405.337</v>
      </c>
      <c r="P444" s="233">
        <v>2361.402</v>
      </c>
      <c r="Q444" s="234">
        <f t="shared" si="4"/>
        <v>-0.01478735588</v>
      </c>
      <c r="R444" s="235">
        <v>44936.0</v>
      </c>
      <c r="S444" s="236">
        <v>117.65</v>
      </c>
      <c r="T444" s="236">
        <v>118.85</v>
      </c>
      <c r="U444" s="237">
        <f t="shared" si="5"/>
        <v>0.01105912378</v>
      </c>
      <c r="V444" s="238">
        <v>44936.0</v>
      </c>
      <c r="W444" s="239">
        <v>18121.3</v>
      </c>
      <c r="X444" s="239">
        <v>17914.15</v>
      </c>
      <c r="Y444" s="240">
        <f t="shared" si="6"/>
        <v>-0.01033356905</v>
      </c>
      <c r="Z444" s="199"/>
      <c r="AA444" s="199"/>
      <c r="AB444" s="199"/>
      <c r="AC444" s="199"/>
      <c r="AD444" s="199"/>
      <c r="AE444" s="199"/>
      <c r="AF444" s="199"/>
      <c r="AG444" s="199"/>
      <c r="AH444" s="199"/>
      <c r="AI444" s="199"/>
      <c r="AJ444" s="199"/>
      <c r="AK444" s="199"/>
      <c r="AL444" s="199"/>
      <c r="AM444" s="199"/>
      <c r="AN444" s="199"/>
      <c r="AO444" s="199"/>
      <c r="AP444" s="199"/>
      <c r="AQ444" s="199"/>
      <c r="AR444" s="199"/>
      <c r="AS444" s="199"/>
      <c r="AT444" s="199"/>
      <c r="AU444" s="199"/>
      <c r="AV444" s="199"/>
      <c r="AW444" s="199"/>
      <c r="AX444" s="199"/>
      <c r="AY444" s="199"/>
      <c r="AZ444" s="199"/>
      <c r="BA444" s="199"/>
      <c r="BB444" s="199"/>
      <c r="BC444" s="199"/>
      <c r="BD444" s="199"/>
      <c r="BE444" s="199"/>
      <c r="BF444" s="199"/>
      <c r="BG444" s="199"/>
      <c r="BH444" s="199"/>
    </row>
    <row r="445">
      <c r="A445" s="199"/>
      <c r="B445" s="223">
        <v>44937.0</v>
      </c>
      <c r="C445" s="224">
        <v>100.9</v>
      </c>
      <c r="D445" s="224">
        <v>99.9</v>
      </c>
      <c r="E445" s="225">
        <f t="shared" si="1"/>
        <v>-0.002994011976</v>
      </c>
      <c r="F445" s="226">
        <v>44937.0</v>
      </c>
      <c r="G445" s="227">
        <v>1567.95</v>
      </c>
      <c r="H445" s="227">
        <v>1590.9</v>
      </c>
      <c r="I445" s="228">
        <f t="shared" si="2"/>
        <v>0.01441050819</v>
      </c>
      <c r="J445" s="229">
        <v>44937.0</v>
      </c>
      <c r="K445" s="230">
        <v>2644.0</v>
      </c>
      <c r="L445" s="230">
        <v>2593.25</v>
      </c>
      <c r="M445" s="231">
        <f t="shared" si="3"/>
        <v>-0.01913875598</v>
      </c>
      <c r="N445" s="232">
        <v>44937.0</v>
      </c>
      <c r="O445" s="233">
        <v>2355.957</v>
      </c>
      <c r="P445" s="233">
        <v>2331.636</v>
      </c>
      <c r="Q445" s="234">
        <f t="shared" si="4"/>
        <v>-0.01260522351</v>
      </c>
      <c r="R445" s="235">
        <v>44937.0</v>
      </c>
      <c r="S445" s="236">
        <v>119.45</v>
      </c>
      <c r="T445" s="236">
        <v>118.85</v>
      </c>
      <c r="U445" s="237">
        <f t="shared" si="5"/>
        <v>0</v>
      </c>
      <c r="V445" s="238">
        <v>44937.0</v>
      </c>
      <c r="W445" s="239">
        <v>17924.25</v>
      </c>
      <c r="X445" s="239">
        <v>17895.7</v>
      </c>
      <c r="Y445" s="240">
        <f t="shared" si="6"/>
        <v>-0.001029912109</v>
      </c>
      <c r="Z445" s="199"/>
      <c r="AA445" s="199"/>
      <c r="AB445" s="199"/>
      <c r="AC445" s="199"/>
      <c r="AD445" s="199"/>
      <c r="AE445" s="199"/>
      <c r="AF445" s="199"/>
      <c r="AG445" s="199"/>
      <c r="AH445" s="199"/>
      <c r="AI445" s="199"/>
      <c r="AJ445" s="199"/>
      <c r="AK445" s="199"/>
      <c r="AL445" s="199"/>
      <c r="AM445" s="199"/>
      <c r="AN445" s="199"/>
      <c r="AO445" s="199"/>
      <c r="AP445" s="199"/>
      <c r="AQ445" s="199"/>
      <c r="AR445" s="199"/>
      <c r="AS445" s="199"/>
      <c r="AT445" s="199"/>
      <c r="AU445" s="199"/>
      <c r="AV445" s="199"/>
      <c r="AW445" s="199"/>
      <c r="AX445" s="199"/>
      <c r="AY445" s="199"/>
      <c r="AZ445" s="199"/>
      <c r="BA445" s="199"/>
      <c r="BB445" s="199"/>
      <c r="BC445" s="199"/>
      <c r="BD445" s="199"/>
      <c r="BE445" s="199"/>
      <c r="BF445" s="199"/>
      <c r="BG445" s="199"/>
      <c r="BH445" s="199"/>
    </row>
    <row r="446">
      <c r="A446" s="199"/>
      <c r="B446" s="223">
        <v>44938.0</v>
      </c>
      <c r="C446" s="224">
        <v>100.15</v>
      </c>
      <c r="D446" s="224">
        <v>99.0</v>
      </c>
      <c r="E446" s="225">
        <f t="shared" si="1"/>
        <v>-0.009009009009</v>
      </c>
      <c r="F446" s="226">
        <v>44938.0</v>
      </c>
      <c r="G446" s="227">
        <v>1587.8</v>
      </c>
      <c r="H446" s="227">
        <v>1599.4</v>
      </c>
      <c r="I446" s="228">
        <f t="shared" si="2"/>
        <v>0.005342887674</v>
      </c>
      <c r="J446" s="229">
        <v>44938.0</v>
      </c>
      <c r="K446" s="230">
        <v>2586.1</v>
      </c>
      <c r="L446" s="230">
        <v>2590.05</v>
      </c>
      <c r="M446" s="231">
        <f t="shared" si="3"/>
        <v>-0.001233972814</v>
      </c>
      <c r="N446" s="232">
        <v>44938.0</v>
      </c>
      <c r="O446" s="233">
        <v>2330.436</v>
      </c>
      <c r="P446" s="233">
        <v>2281.286</v>
      </c>
      <c r="Q446" s="234">
        <f t="shared" si="4"/>
        <v>-0.02159427972</v>
      </c>
      <c r="R446" s="235">
        <v>44938.0</v>
      </c>
      <c r="S446" s="236">
        <v>118.95</v>
      </c>
      <c r="T446" s="236">
        <v>118.1</v>
      </c>
      <c r="U446" s="237">
        <f t="shared" si="5"/>
        <v>-0.006310475389</v>
      </c>
      <c r="V446" s="238">
        <v>44938.0</v>
      </c>
      <c r="W446" s="239">
        <v>17920.85</v>
      </c>
      <c r="X446" s="239">
        <v>17858.2</v>
      </c>
      <c r="Y446" s="240">
        <f t="shared" si="6"/>
        <v>-0.002095475449</v>
      </c>
      <c r="Z446" s="199"/>
      <c r="AA446" s="199"/>
      <c r="AB446" s="199"/>
      <c r="AC446" s="199"/>
      <c r="AD446" s="199"/>
      <c r="AE446" s="199"/>
      <c r="AF446" s="199"/>
      <c r="AG446" s="199"/>
      <c r="AH446" s="199"/>
      <c r="AI446" s="199"/>
      <c r="AJ446" s="199"/>
      <c r="AK446" s="199"/>
      <c r="AL446" s="199"/>
      <c r="AM446" s="199"/>
      <c r="AN446" s="199"/>
      <c r="AO446" s="199"/>
      <c r="AP446" s="199"/>
      <c r="AQ446" s="199"/>
      <c r="AR446" s="199"/>
      <c r="AS446" s="199"/>
      <c r="AT446" s="199"/>
      <c r="AU446" s="199"/>
      <c r="AV446" s="199"/>
      <c r="AW446" s="199"/>
      <c r="AX446" s="199"/>
      <c r="AY446" s="199"/>
      <c r="AZ446" s="199"/>
      <c r="BA446" s="199"/>
      <c r="BB446" s="199"/>
      <c r="BC446" s="199"/>
      <c r="BD446" s="199"/>
      <c r="BE446" s="199"/>
      <c r="BF446" s="199"/>
      <c r="BG446" s="199"/>
      <c r="BH446" s="199"/>
    </row>
    <row r="447">
      <c r="A447" s="199"/>
      <c r="B447" s="223">
        <v>44939.0</v>
      </c>
      <c r="C447" s="224">
        <v>99.45</v>
      </c>
      <c r="D447" s="224">
        <v>99.75</v>
      </c>
      <c r="E447" s="225">
        <f t="shared" si="1"/>
        <v>0.007575757576</v>
      </c>
      <c r="F447" s="226">
        <v>44939.0</v>
      </c>
      <c r="G447" s="227">
        <v>1598.75</v>
      </c>
      <c r="H447" s="227">
        <v>1600.65</v>
      </c>
      <c r="I447" s="228">
        <f t="shared" si="2"/>
        <v>0.0007815430787</v>
      </c>
      <c r="J447" s="229">
        <v>44939.0</v>
      </c>
      <c r="K447" s="230">
        <v>2590.2</v>
      </c>
      <c r="L447" s="230">
        <v>2624.0</v>
      </c>
      <c r="M447" s="231">
        <f t="shared" si="3"/>
        <v>0.01310785506</v>
      </c>
      <c r="N447" s="232">
        <v>44939.0</v>
      </c>
      <c r="O447" s="233">
        <v>2269.102</v>
      </c>
      <c r="P447" s="233">
        <v>2277.594</v>
      </c>
      <c r="Q447" s="234">
        <f t="shared" si="4"/>
        <v>-0.001618385419</v>
      </c>
      <c r="R447" s="235">
        <v>44939.0</v>
      </c>
      <c r="S447" s="236">
        <v>118.55</v>
      </c>
      <c r="T447" s="236">
        <v>120.45</v>
      </c>
      <c r="U447" s="237">
        <f t="shared" si="5"/>
        <v>0.01989839119</v>
      </c>
      <c r="V447" s="238">
        <v>44939.0</v>
      </c>
      <c r="W447" s="239">
        <v>17867.5</v>
      </c>
      <c r="X447" s="239">
        <v>17956.6</v>
      </c>
      <c r="Y447" s="240">
        <f t="shared" si="6"/>
        <v>0.005510073804</v>
      </c>
      <c r="Z447" s="199"/>
      <c r="AA447" s="199"/>
      <c r="AB447" s="199"/>
      <c r="AC447" s="199"/>
      <c r="AD447" s="199"/>
      <c r="AE447" s="199"/>
      <c r="AF447" s="199"/>
      <c r="AG447" s="199"/>
      <c r="AH447" s="199"/>
      <c r="AI447" s="199"/>
      <c r="AJ447" s="199"/>
      <c r="AK447" s="199"/>
      <c r="AL447" s="199"/>
      <c r="AM447" s="199"/>
      <c r="AN447" s="199"/>
      <c r="AO447" s="199"/>
      <c r="AP447" s="199"/>
      <c r="AQ447" s="199"/>
      <c r="AR447" s="199"/>
      <c r="AS447" s="199"/>
      <c r="AT447" s="199"/>
      <c r="AU447" s="199"/>
      <c r="AV447" s="199"/>
      <c r="AW447" s="199"/>
      <c r="AX447" s="199"/>
      <c r="AY447" s="199"/>
      <c r="AZ447" s="199"/>
      <c r="BA447" s="199"/>
      <c r="BB447" s="199"/>
      <c r="BC447" s="199"/>
      <c r="BD447" s="199"/>
      <c r="BE447" s="199"/>
      <c r="BF447" s="199"/>
      <c r="BG447" s="199"/>
      <c r="BH447" s="199"/>
    </row>
    <row r="448">
      <c r="A448" s="199"/>
      <c r="B448" s="223">
        <v>44942.0</v>
      </c>
      <c r="C448" s="224">
        <v>100.6</v>
      </c>
      <c r="D448" s="224">
        <v>99.45</v>
      </c>
      <c r="E448" s="225">
        <f t="shared" si="1"/>
        <v>-0.003007518797</v>
      </c>
      <c r="F448" s="226">
        <v>44942.0</v>
      </c>
      <c r="G448" s="227">
        <v>1615.0</v>
      </c>
      <c r="H448" s="227">
        <v>1585.3</v>
      </c>
      <c r="I448" s="228">
        <f t="shared" si="2"/>
        <v>-0.009589854122</v>
      </c>
      <c r="J448" s="229">
        <v>44942.0</v>
      </c>
      <c r="K448" s="230">
        <v>2627.95</v>
      </c>
      <c r="L448" s="230">
        <v>2597.1</v>
      </c>
      <c r="M448" s="231">
        <f t="shared" si="3"/>
        <v>-0.01025152439</v>
      </c>
      <c r="N448" s="232">
        <v>44942.0</v>
      </c>
      <c r="O448" s="233">
        <v>2282.301</v>
      </c>
      <c r="P448" s="233">
        <v>2255.904</v>
      </c>
      <c r="Q448" s="234">
        <f t="shared" si="4"/>
        <v>-0.009523207385</v>
      </c>
      <c r="R448" s="235">
        <v>44942.0</v>
      </c>
      <c r="S448" s="236">
        <v>121.45</v>
      </c>
      <c r="T448" s="236">
        <v>119.95</v>
      </c>
      <c r="U448" s="237">
        <f t="shared" si="5"/>
        <v>-0.004151100042</v>
      </c>
      <c r="V448" s="238">
        <v>44942.0</v>
      </c>
      <c r="W448" s="239">
        <v>18033.15</v>
      </c>
      <c r="X448" s="239">
        <v>17894.85</v>
      </c>
      <c r="Y448" s="240">
        <f t="shared" si="6"/>
        <v>-0.003438846998</v>
      </c>
      <c r="Z448" s="199"/>
      <c r="AA448" s="199"/>
      <c r="AB448" s="199"/>
      <c r="AC448" s="199"/>
      <c r="AD448" s="199"/>
      <c r="AE448" s="199"/>
      <c r="AF448" s="199"/>
      <c r="AG448" s="199"/>
      <c r="AH448" s="199"/>
      <c r="AI448" s="199"/>
      <c r="AJ448" s="199"/>
      <c r="AK448" s="199"/>
      <c r="AL448" s="199"/>
      <c r="AM448" s="199"/>
      <c r="AN448" s="199"/>
      <c r="AO448" s="199"/>
      <c r="AP448" s="199"/>
      <c r="AQ448" s="199"/>
      <c r="AR448" s="199"/>
      <c r="AS448" s="199"/>
      <c r="AT448" s="199"/>
      <c r="AU448" s="199"/>
      <c r="AV448" s="199"/>
      <c r="AW448" s="199"/>
      <c r="AX448" s="199"/>
      <c r="AY448" s="199"/>
      <c r="AZ448" s="199"/>
      <c r="BA448" s="199"/>
      <c r="BB448" s="199"/>
      <c r="BC448" s="199"/>
      <c r="BD448" s="199"/>
      <c r="BE448" s="199"/>
      <c r="BF448" s="199"/>
      <c r="BG448" s="199"/>
      <c r="BH448" s="199"/>
    </row>
    <row r="449">
      <c r="A449" s="199"/>
      <c r="B449" s="223">
        <v>44943.0</v>
      </c>
      <c r="C449" s="224">
        <v>99.45</v>
      </c>
      <c r="D449" s="224">
        <v>99.1</v>
      </c>
      <c r="E449" s="225">
        <f t="shared" si="1"/>
        <v>-0.003519356461</v>
      </c>
      <c r="F449" s="226">
        <v>44943.0</v>
      </c>
      <c r="G449" s="227">
        <v>1589.8</v>
      </c>
      <c r="H449" s="227">
        <v>1608.9</v>
      </c>
      <c r="I449" s="228">
        <f t="shared" si="2"/>
        <v>0.01488677222</v>
      </c>
      <c r="J449" s="229">
        <v>44943.0</v>
      </c>
      <c r="K449" s="230">
        <v>2605.45</v>
      </c>
      <c r="L449" s="230">
        <v>2667.55</v>
      </c>
      <c r="M449" s="231">
        <f t="shared" si="3"/>
        <v>0.02712641023</v>
      </c>
      <c r="N449" s="232">
        <v>44943.0</v>
      </c>
      <c r="O449" s="233">
        <v>2268.733</v>
      </c>
      <c r="P449" s="233">
        <v>2287.932</v>
      </c>
      <c r="Q449" s="234">
        <f t="shared" si="4"/>
        <v>0.01419741266</v>
      </c>
      <c r="R449" s="235">
        <v>44943.0</v>
      </c>
      <c r="S449" s="236">
        <v>119.75</v>
      </c>
      <c r="T449" s="236">
        <v>119.35</v>
      </c>
      <c r="U449" s="237">
        <f t="shared" si="5"/>
        <v>-0.005002084202</v>
      </c>
      <c r="V449" s="238">
        <v>44943.0</v>
      </c>
      <c r="W449" s="239">
        <v>17922.8</v>
      </c>
      <c r="X449" s="239">
        <v>18053.3</v>
      </c>
      <c r="Y449" s="240">
        <f t="shared" si="6"/>
        <v>0.008854502832</v>
      </c>
      <c r="Z449" s="199"/>
      <c r="AA449" s="199"/>
      <c r="AB449" s="199"/>
      <c r="AC449" s="199"/>
      <c r="AD449" s="199"/>
      <c r="AE449" s="199"/>
      <c r="AF449" s="199"/>
      <c r="AG449" s="199"/>
      <c r="AH449" s="199"/>
      <c r="AI449" s="199"/>
      <c r="AJ449" s="199"/>
      <c r="AK449" s="199"/>
      <c r="AL449" s="199"/>
      <c r="AM449" s="199"/>
      <c r="AN449" s="199"/>
      <c r="AO449" s="199"/>
      <c r="AP449" s="199"/>
      <c r="AQ449" s="199"/>
      <c r="AR449" s="199"/>
      <c r="AS449" s="199"/>
      <c r="AT449" s="199"/>
      <c r="AU449" s="199"/>
      <c r="AV449" s="199"/>
      <c r="AW449" s="199"/>
      <c r="AX449" s="199"/>
      <c r="AY449" s="199"/>
      <c r="AZ449" s="199"/>
      <c r="BA449" s="199"/>
      <c r="BB449" s="199"/>
      <c r="BC449" s="199"/>
      <c r="BD449" s="199"/>
      <c r="BE449" s="199"/>
      <c r="BF449" s="199"/>
      <c r="BG449" s="199"/>
      <c r="BH449" s="199"/>
    </row>
    <row r="450">
      <c r="A450" s="199"/>
      <c r="B450" s="223">
        <v>44944.0</v>
      </c>
      <c r="C450" s="224">
        <v>98.95</v>
      </c>
      <c r="D450" s="224">
        <v>100.6</v>
      </c>
      <c r="E450" s="225">
        <f t="shared" si="1"/>
        <v>0.01513622603</v>
      </c>
      <c r="F450" s="226">
        <v>44944.0</v>
      </c>
      <c r="G450" s="227">
        <v>1605.0</v>
      </c>
      <c r="H450" s="227">
        <v>1637.3</v>
      </c>
      <c r="I450" s="228">
        <f t="shared" si="2"/>
        <v>0.0176518118</v>
      </c>
      <c r="J450" s="229">
        <v>44944.0</v>
      </c>
      <c r="K450" s="230">
        <v>2668.0</v>
      </c>
      <c r="L450" s="230">
        <v>2686.2</v>
      </c>
      <c r="M450" s="231">
        <f t="shared" si="3"/>
        <v>0.006991434087</v>
      </c>
      <c r="N450" s="232">
        <v>44944.0</v>
      </c>
      <c r="O450" s="233">
        <v>2283.04</v>
      </c>
      <c r="P450" s="233">
        <v>2284.147</v>
      </c>
      <c r="Q450" s="234">
        <f t="shared" si="4"/>
        <v>-0.001654332384</v>
      </c>
      <c r="R450" s="235">
        <v>44944.0</v>
      </c>
      <c r="S450" s="236">
        <v>120.0</v>
      </c>
      <c r="T450" s="236">
        <v>122.45</v>
      </c>
      <c r="U450" s="237">
        <f t="shared" si="5"/>
        <v>0.02597402597</v>
      </c>
      <c r="V450" s="238">
        <v>44944.0</v>
      </c>
      <c r="W450" s="239">
        <v>18074.3</v>
      </c>
      <c r="X450" s="239">
        <v>18165.35</v>
      </c>
      <c r="Y450" s="240">
        <f t="shared" si="6"/>
        <v>0.006206621504</v>
      </c>
      <c r="Z450" s="199"/>
      <c r="AA450" s="199"/>
      <c r="AB450" s="199"/>
      <c r="AC450" s="199"/>
      <c r="AD450" s="199"/>
      <c r="AE450" s="199"/>
      <c r="AF450" s="199"/>
      <c r="AG450" s="199"/>
      <c r="AH450" s="199"/>
      <c r="AI450" s="199"/>
      <c r="AJ450" s="199"/>
      <c r="AK450" s="199"/>
      <c r="AL450" s="199"/>
      <c r="AM450" s="199"/>
      <c r="AN450" s="199"/>
      <c r="AO450" s="199"/>
      <c r="AP450" s="199"/>
      <c r="AQ450" s="199"/>
      <c r="AR450" s="199"/>
      <c r="AS450" s="199"/>
      <c r="AT450" s="199"/>
      <c r="AU450" s="199"/>
      <c r="AV450" s="199"/>
      <c r="AW450" s="199"/>
      <c r="AX450" s="199"/>
      <c r="AY450" s="199"/>
      <c r="AZ450" s="199"/>
      <c r="BA450" s="199"/>
      <c r="BB450" s="199"/>
      <c r="BC450" s="199"/>
      <c r="BD450" s="199"/>
      <c r="BE450" s="199"/>
      <c r="BF450" s="199"/>
      <c r="BG450" s="199"/>
      <c r="BH450" s="199"/>
    </row>
    <row r="451">
      <c r="A451" s="199"/>
      <c r="B451" s="223">
        <v>44945.0</v>
      </c>
      <c r="C451" s="224">
        <v>100.8</v>
      </c>
      <c r="D451" s="224">
        <v>100.8</v>
      </c>
      <c r="E451" s="225">
        <f t="shared" si="1"/>
        <v>0.001988071571</v>
      </c>
      <c r="F451" s="226">
        <v>44945.0</v>
      </c>
      <c r="G451" s="227">
        <v>1637.0</v>
      </c>
      <c r="H451" s="227">
        <v>1644.1</v>
      </c>
      <c r="I451" s="228">
        <f t="shared" si="2"/>
        <v>0.004153179014</v>
      </c>
      <c r="J451" s="229">
        <v>44945.0</v>
      </c>
      <c r="K451" s="230">
        <v>2670.1</v>
      </c>
      <c r="L451" s="230">
        <v>2649.75</v>
      </c>
      <c r="M451" s="231">
        <f t="shared" si="3"/>
        <v>-0.01356935448</v>
      </c>
      <c r="N451" s="232">
        <v>44945.0</v>
      </c>
      <c r="O451" s="233">
        <v>2282.486</v>
      </c>
      <c r="P451" s="233">
        <v>2281.701</v>
      </c>
      <c r="Q451" s="234">
        <f t="shared" si="4"/>
        <v>-0.001070859275</v>
      </c>
      <c r="R451" s="235">
        <v>44945.0</v>
      </c>
      <c r="S451" s="236">
        <v>121.8</v>
      </c>
      <c r="T451" s="236">
        <v>123.55</v>
      </c>
      <c r="U451" s="237">
        <f t="shared" si="5"/>
        <v>0.008983258473</v>
      </c>
      <c r="V451" s="238">
        <v>44945.0</v>
      </c>
      <c r="W451" s="239">
        <v>18119.8</v>
      </c>
      <c r="X451" s="239">
        <v>18107.85</v>
      </c>
      <c r="Y451" s="240">
        <f t="shared" si="6"/>
        <v>-0.003165367031</v>
      </c>
      <c r="Z451" s="199"/>
      <c r="AA451" s="199"/>
      <c r="AB451" s="199"/>
      <c r="AC451" s="199"/>
      <c r="AD451" s="199"/>
      <c r="AE451" s="199"/>
      <c r="AF451" s="199"/>
      <c r="AG451" s="199"/>
      <c r="AH451" s="199"/>
      <c r="AI451" s="199"/>
      <c r="AJ451" s="199"/>
      <c r="AK451" s="199"/>
      <c r="AL451" s="199"/>
      <c r="AM451" s="199"/>
      <c r="AN451" s="199"/>
      <c r="AO451" s="199"/>
      <c r="AP451" s="199"/>
      <c r="AQ451" s="199"/>
      <c r="AR451" s="199"/>
      <c r="AS451" s="199"/>
      <c r="AT451" s="199"/>
      <c r="AU451" s="199"/>
      <c r="AV451" s="199"/>
      <c r="AW451" s="199"/>
      <c r="AX451" s="199"/>
      <c r="AY451" s="199"/>
      <c r="AZ451" s="199"/>
      <c r="BA451" s="199"/>
      <c r="BB451" s="199"/>
      <c r="BC451" s="199"/>
      <c r="BD451" s="199"/>
      <c r="BE451" s="199"/>
      <c r="BF451" s="199"/>
      <c r="BG451" s="199"/>
      <c r="BH451" s="199"/>
    </row>
    <row r="452">
      <c r="A452" s="199"/>
      <c r="B452" s="223">
        <v>44946.0</v>
      </c>
      <c r="C452" s="224">
        <v>100.8</v>
      </c>
      <c r="D452" s="224">
        <v>100.2</v>
      </c>
      <c r="E452" s="225">
        <f t="shared" si="1"/>
        <v>-0.005952380952</v>
      </c>
      <c r="F452" s="226">
        <v>44946.0</v>
      </c>
      <c r="G452" s="227">
        <v>1644.1</v>
      </c>
      <c r="H452" s="227">
        <v>1660.95</v>
      </c>
      <c r="I452" s="228">
        <f t="shared" si="2"/>
        <v>0.01024876832</v>
      </c>
      <c r="J452" s="229">
        <v>44946.0</v>
      </c>
      <c r="K452" s="230">
        <v>2550.0</v>
      </c>
      <c r="L452" s="230">
        <v>2548.75</v>
      </c>
      <c r="M452" s="231">
        <f t="shared" si="3"/>
        <v>-0.03811680347</v>
      </c>
      <c r="N452" s="232">
        <v>44946.0</v>
      </c>
      <c r="O452" s="233">
        <v>2284.424</v>
      </c>
      <c r="P452" s="233">
        <v>2254.565</v>
      </c>
      <c r="Q452" s="234">
        <f t="shared" si="4"/>
        <v>-0.01189288167</v>
      </c>
      <c r="R452" s="235">
        <v>44946.0</v>
      </c>
      <c r="S452" s="236">
        <v>123.4</v>
      </c>
      <c r="T452" s="236">
        <v>122.95</v>
      </c>
      <c r="U452" s="237">
        <f t="shared" si="5"/>
        <v>-0.004856333468</v>
      </c>
      <c r="V452" s="238">
        <v>44946.0</v>
      </c>
      <c r="W452" s="239">
        <v>18115.6</v>
      </c>
      <c r="X452" s="239">
        <v>18027.65</v>
      </c>
      <c r="Y452" s="240">
        <f t="shared" si="6"/>
        <v>-0.004429018354</v>
      </c>
      <c r="Z452" s="199"/>
      <c r="AA452" s="199"/>
      <c r="AB452" s="199"/>
      <c r="AC452" s="199"/>
      <c r="AD452" s="199"/>
      <c r="AE452" s="199"/>
      <c r="AF452" s="199"/>
      <c r="AG452" s="199"/>
      <c r="AH452" s="199"/>
      <c r="AI452" s="199"/>
      <c r="AJ452" s="199"/>
      <c r="AK452" s="199"/>
      <c r="AL452" s="199"/>
      <c r="AM452" s="199"/>
      <c r="AN452" s="199"/>
      <c r="AO452" s="199"/>
      <c r="AP452" s="199"/>
      <c r="AQ452" s="199"/>
      <c r="AR452" s="199"/>
      <c r="AS452" s="199"/>
      <c r="AT452" s="199"/>
      <c r="AU452" s="199"/>
      <c r="AV452" s="199"/>
      <c r="AW452" s="199"/>
      <c r="AX452" s="199"/>
      <c r="AY452" s="199"/>
      <c r="AZ452" s="199"/>
      <c r="BA452" s="199"/>
      <c r="BB452" s="199"/>
      <c r="BC452" s="199"/>
      <c r="BD452" s="199"/>
      <c r="BE452" s="199"/>
      <c r="BF452" s="199"/>
      <c r="BG452" s="199"/>
      <c r="BH452" s="199"/>
    </row>
    <row r="453">
      <c r="A453" s="199"/>
      <c r="B453" s="223">
        <v>44949.0</v>
      </c>
      <c r="C453" s="224">
        <v>99.7</v>
      </c>
      <c r="D453" s="224">
        <v>99.4</v>
      </c>
      <c r="E453" s="225">
        <f t="shared" si="1"/>
        <v>-0.007984031936</v>
      </c>
      <c r="F453" s="226">
        <v>44949.0</v>
      </c>
      <c r="G453" s="227">
        <v>1666.25</v>
      </c>
      <c r="H453" s="227">
        <v>1673.1</v>
      </c>
      <c r="I453" s="228">
        <f t="shared" si="2"/>
        <v>0.007315090761</v>
      </c>
      <c r="J453" s="229">
        <v>44949.0</v>
      </c>
      <c r="K453" s="230">
        <v>2560.0</v>
      </c>
      <c r="L453" s="230">
        <v>2596.4</v>
      </c>
      <c r="M453" s="231">
        <f t="shared" si="3"/>
        <v>0.01869543894</v>
      </c>
      <c r="N453" s="232">
        <v>44949.0</v>
      </c>
      <c r="O453" s="233">
        <v>2260.426</v>
      </c>
      <c r="P453" s="233">
        <v>2243.166</v>
      </c>
      <c r="Q453" s="234">
        <f t="shared" si="4"/>
        <v>-0.005055964233</v>
      </c>
      <c r="R453" s="235">
        <v>44949.0</v>
      </c>
      <c r="S453" s="236">
        <v>123.4</v>
      </c>
      <c r="T453" s="236">
        <v>122.0</v>
      </c>
      <c r="U453" s="237">
        <f t="shared" si="5"/>
        <v>-0.007726718178</v>
      </c>
      <c r="V453" s="238">
        <v>44949.0</v>
      </c>
      <c r="W453" s="239">
        <v>18118.45</v>
      </c>
      <c r="X453" s="239">
        <v>18118.55</v>
      </c>
      <c r="Y453" s="240">
        <f t="shared" si="6"/>
        <v>0.005042254537</v>
      </c>
      <c r="Z453" s="199"/>
      <c r="AA453" s="199"/>
      <c r="AB453" s="199"/>
      <c r="AC453" s="199"/>
      <c r="AD453" s="199"/>
      <c r="AE453" s="199"/>
      <c r="AF453" s="199"/>
      <c r="AG453" s="199"/>
      <c r="AH453" s="199"/>
      <c r="AI453" s="199"/>
      <c r="AJ453" s="199"/>
      <c r="AK453" s="199"/>
      <c r="AL453" s="199"/>
      <c r="AM453" s="199"/>
      <c r="AN453" s="199"/>
      <c r="AO453" s="199"/>
      <c r="AP453" s="199"/>
      <c r="AQ453" s="199"/>
      <c r="AR453" s="199"/>
      <c r="AS453" s="199"/>
      <c r="AT453" s="199"/>
      <c r="AU453" s="199"/>
      <c r="AV453" s="199"/>
      <c r="AW453" s="199"/>
      <c r="AX453" s="199"/>
      <c r="AY453" s="199"/>
      <c r="AZ453" s="199"/>
      <c r="BA453" s="199"/>
      <c r="BB453" s="199"/>
      <c r="BC453" s="199"/>
      <c r="BD453" s="199"/>
      <c r="BE453" s="199"/>
      <c r="BF453" s="199"/>
      <c r="BG453" s="199"/>
      <c r="BH453" s="199"/>
    </row>
    <row r="454">
      <c r="A454" s="199"/>
      <c r="B454" s="223">
        <v>44950.0</v>
      </c>
      <c r="C454" s="224">
        <v>99.75</v>
      </c>
      <c r="D454" s="224">
        <v>99.15</v>
      </c>
      <c r="E454" s="225">
        <f t="shared" si="1"/>
        <v>-0.002515090543</v>
      </c>
      <c r="F454" s="226">
        <v>44950.0</v>
      </c>
      <c r="G454" s="227">
        <v>1675.05</v>
      </c>
      <c r="H454" s="227">
        <v>1695.5</v>
      </c>
      <c r="I454" s="228">
        <f t="shared" si="2"/>
        <v>0.01338832108</v>
      </c>
      <c r="J454" s="229">
        <v>44950.0</v>
      </c>
      <c r="K454" s="230">
        <v>2604.0</v>
      </c>
      <c r="L454" s="230">
        <v>2600.5</v>
      </c>
      <c r="M454" s="231">
        <f t="shared" si="3"/>
        <v>0.001579109536</v>
      </c>
      <c r="N454" s="232">
        <v>44950.0</v>
      </c>
      <c r="O454" s="233">
        <v>2252.119</v>
      </c>
      <c r="P454" s="233">
        <v>2229.921</v>
      </c>
      <c r="Q454" s="234">
        <f t="shared" si="4"/>
        <v>-0.005904600908</v>
      </c>
      <c r="R454" s="235">
        <v>44950.0</v>
      </c>
      <c r="S454" s="236">
        <v>122.5</v>
      </c>
      <c r="T454" s="236">
        <v>120.4</v>
      </c>
      <c r="U454" s="237">
        <f t="shared" si="5"/>
        <v>-0.0131147541</v>
      </c>
      <c r="V454" s="238">
        <v>44950.0</v>
      </c>
      <c r="W454" s="239">
        <v>18183.95</v>
      </c>
      <c r="X454" s="239">
        <v>18118.3</v>
      </c>
      <c r="Y454" s="240">
        <f t="shared" si="6"/>
        <v>-0.00001379801364</v>
      </c>
      <c r="Z454" s="199"/>
      <c r="AA454" s="199"/>
      <c r="AB454" s="199"/>
      <c r="AC454" s="199"/>
      <c r="AD454" s="199"/>
      <c r="AE454" s="199"/>
      <c r="AF454" s="199"/>
      <c r="AG454" s="199"/>
      <c r="AH454" s="199"/>
      <c r="AI454" s="199"/>
      <c r="AJ454" s="199"/>
      <c r="AK454" s="199"/>
      <c r="AL454" s="199"/>
      <c r="AM454" s="199"/>
      <c r="AN454" s="199"/>
      <c r="AO454" s="199"/>
      <c r="AP454" s="199"/>
      <c r="AQ454" s="199"/>
      <c r="AR454" s="199"/>
      <c r="AS454" s="199"/>
      <c r="AT454" s="199"/>
      <c r="AU454" s="199"/>
      <c r="AV454" s="199"/>
      <c r="AW454" s="199"/>
      <c r="AX454" s="199"/>
      <c r="AY454" s="199"/>
      <c r="AZ454" s="199"/>
      <c r="BA454" s="199"/>
      <c r="BB454" s="199"/>
      <c r="BC454" s="199"/>
      <c r="BD454" s="199"/>
      <c r="BE454" s="199"/>
      <c r="BF454" s="199"/>
      <c r="BG454" s="199"/>
      <c r="BH454" s="199"/>
    </row>
    <row r="455">
      <c r="A455" s="199"/>
      <c r="B455" s="223">
        <v>44951.0</v>
      </c>
      <c r="C455" s="224">
        <v>98.5</v>
      </c>
      <c r="D455" s="224">
        <v>96.15</v>
      </c>
      <c r="E455" s="225">
        <f t="shared" si="1"/>
        <v>-0.03025718608</v>
      </c>
      <c r="F455" s="226">
        <v>44951.0</v>
      </c>
      <c r="G455" s="227">
        <v>1691.4</v>
      </c>
      <c r="H455" s="227">
        <v>1648.65</v>
      </c>
      <c r="I455" s="228">
        <f t="shared" si="2"/>
        <v>-0.02763196697</v>
      </c>
      <c r="J455" s="229">
        <v>44951.0</v>
      </c>
      <c r="K455" s="230">
        <v>2600.5</v>
      </c>
      <c r="L455" s="230">
        <v>2622.35</v>
      </c>
      <c r="M455" s="231">
        <f t="shared" si="3"/>
        <v>0.00840223034</v>
      </c>
      <c r="N455" s="232">
        <v>44951.0</v>
      </c>
      <c r="O455" s="233">
        <v>2226.691</v>
      </c>
      <c r="P455" s="233">
        <v>2199.093</v>
      </c>
      <c r="Q455" s="234">
        <f t="shared" si="4"/>
        <v>-0.013824705</v>
      </c>
      <c r="R455" s="235">
        <v>44951.0</v>
      </c>
      <c r="S455" s="236">
        <v>120.35</v>
      </c>
      <c r="T455" s="236">
        <v>121.0</v>
      </c>
      <c r="U455" s="237">
        <f t="shared" si="5"/>
        <v>0.004983388704</v>
      </c>
      <c r="V455" s="238">
        <v>44951.0</v>
      </c>
      <c r="W455" s="239">
        <v>18093.35</v>
      </c>
      <c r="X455" s="239">
        <v>17891.95</v>
      </c>
      <c r="Y455" s="240">
        <f t="shared" si="6"/>
        <v>-0.01249289392</v>
      </c>
      <c r="Z455" s="199"/>
      <c r="AA455" s="199"/>
      <c r="AB455" s="199"/>
      <c r="AC455" s="199"/>
      <c r="AD455" s="199"/>
      <c r="AE455" s="199"/>
      <c r="AF455" s="199"/>
      <c r="AG455" s="199"/>
      <c r="AH455" s="199"/>
      <c r="AI455" s="199"/>
      <c r="AJ455" s="199"/>
      <c r="AK455" s="199"/>
      <c r="AL455" s="199"/>
      <c r="AM455" s="199"/>
      <c r="AN455" s="199"/>
      <c r="AO455" s="199"/>
      <c r="AP455" s="199"/>
      <c r="AQ455" s="199"/>
      <c r="AR455" s="199"/>
      <c r="AS455" s="199"/>
      <c r="AT455" s="199"/>
      <c r="AU455" s="199"/>
      <c r="AV455" s="199"/>
      <c r="AW455" s="199"/>
      <c r="AX455" s="199"/>
      <c r="AY455" s="199"/>
      <c r="AZ455" s="199"/>
      <c r="BA455" s="199"/>
      <c r="BB455" s="199"/>
      <c r="BC455" s="199"/>
      <c r="BD455" s="199"/>
      <c r="BE455" s="199"/>
      <c r="BF455" s="199"/>
      <c r="BG455" s="199"/>
      <c r="BH455" s="199"/>
    </row>
    <row r="456">
      <c r="A456" s="199"/>
      <c r="B456" s="223">
        <v>44953.0</v>
      </c>
      <c r="C456" s="224">
        <v>97.0</v>
      </c>
      <c r="D456" s="224">
        <v>91.95</v>
      </c>
      <c r="E456" s="225">
        <f t="shared" si="1"/>
        <v>-0.04368174727</v>
      </c>
      <c r="F456" s="226">
        <v>44953.0</v>
      </c>
      <c r="G456" s="227">
        <v>1632.0</v>
      </c>
      <c r="H456" s="227">
        <v>1615.8</v>
      </c>
      <c r="I456" s="228">
        <f t="shared" si="2"/>
        <v>-0.0199253935</v>
      </c>
      <c r="J456" s="229">
        <v>44953.0</v>
      </c>
      <c r="K456" s="230">
        <v>2635.5</v>
      </c>
      <c r="L456" s="230">
        <v>2612.15</v>
      </c>
      <c r="M456" s="231">
        <f t="shared" si="3"/>
        <v>-0.003889640971</v>
      </c>
      <c r="N456" s="232">
        <v>44953.0</v>
      </c>
      <c r="O456" s="233">
        <v>2200.801</v>
      </c>
      <c r="P456" s="233">
        <v>2157.373</v>
      </c>
      <c r="Q456" s="234">
        <f t="shared" si="4"/>
        <v>-0.01897145778</v>
      </c>
      <c r="R456" s="235">
        <v>44953.0</v>
      </c>
      <c r="S456" s="236">
        <v>121.9</v>
      </c>
      <c r="T456" s="236">
        <v>120.65</v>
      </c>
      <c r="U456" s="237">
        <f t="shared" si="5"/>
        <v>-0.002892561983</v>
      </c>
      <c r="V456" s="238">
        <v>44953.0</v>
      </c>
      <c r="W456" s="239">
        <v>17877.2</v>
      </c>
      <c r="X456" s="239">
        <v>17604.35</v>
      </c>
      <c r="Y456" s="240">
        <f t="shared" si="6"/>
        <v>-0.01607426804</v>
      </c>
      <c r="Z456" s="199"/>
      <c r="AA456" s="199"/>
      <c r="AB456" s="199"/>
      <c r="AC456" s="199"/>
      <c r="AD456" s="199"/>
      <c r="AE456" s="199"/>
      <c r="AF456" s="199"/>
      <c r="AG456" s="199"/>
      <c r="AH456" s="199"/>
      <c r="AI456" s="199"/>
      <c r="AJ456" s="199"/>
      <c r="AK456" s="199"/>
      <c r="AL456" s="199"/>
      <c r="AM456" s="199"/>
      <c r="AN456" s="199"/>
      <c r="AO456" s="199"/>
      <c r="AP456" s="199"/>
      <c r="AQ456" s="199"/>
      <c r="AR456" s="199"/>
      <c r="AS456" s="199"/>
      <c r="AT456" s="199"/>
      <c r="AU456" s="199"/>
      <c r="AV456" s="199"/>
      <c r="AW456" s="199"/>
      <c r="AX456" s="199"/>
      <c r="AY456" s="199"/>
      <c r="AZ456" s="199"/>
      <c r="BA456" s="199"/>
      <c r="BB456" s="199"/>
      <c r="BC456" s="199"/>
      <c r="BD456" s="199"/>
      <c r="BE456" s="199"/>
      <c r="BF456" s="199"/>
      <c r="BG456" s="199"/>
      <c r="BH456" s="199"/>
    </row>
    <row r="457">
      <c r="A457" s="199"/>
      <c r="B457" s="223">
        <v>44956.0</v>
      </c>
      <c r="C457" s="224">
        <v>94.8</v>
      </c>
      <c r="D457" s="224">
        <v>91.35</v>
      </c>
      <c r="E457" s="225">
        <f t="shared" si="1"/>
        <v>-0.006525285481</v>
      </c>
      <c r="F457" s="226">
        <v>44956.0</v>
      </c>
      <c r="G457" s="227">
        <v>1595.0</v>
      </c>
      <c r="H457" s="227">
        <v>1614.15</v>
      </c>
      <c r="I457" s="228">
        <f t="shared" si="2"/>
        <v>-0.001021165986</v>
      </c>
      <c r="J457" s="229">
        <v>44956.0</v>
      </c>
      <c r="K457" s="230">
        <v>2610.0</v>
      </c>
      <c r="L457" s="230">
        <v>2568.15</v>
      </c>
      <c r="M457" s="231">
        <f t="shared" si="3"/>
        <v>-0.01684436192</v>
      </c>
      <c r="N457" s="232">
        <v>44956.0</v>
      </c>
      <c r="O457" s="233">
        <v>2152.158</v>
      </c>
      <c r="P457" s="233">
        <v>2178.049</v>
      </c>
      <c r="Q457" s="234">
        <f t="shared" si="4"/>
        <v>0.00958387817</v>
      </c>
      <c r="R457" s="235">
        <v>44956.0</v>
      </c>
      <c r="S457" s="236">
        <v>120.45</v>
      </c>
      <c r="T457" s="236">
        <v>118.75</v>
      </c>
      <c r="U457" s="237">
        <f t="shared" si="5"/>
        <v>-0.0157480315</v>
      </c>
      <c r="V457" s="238">
        <v>44956.0</v>
      </c>
      <c r="W457" s="239">
        <v>17541.95</v>
      </c>
      <c r="X457" s="239">
        <v>17648.95</v>
      </c>
      <c r="Y457" s="240">
        <f t="shared" si="6"/>
        <v>0.00253346474</v>
      </c>
      <c r="Z457" s="199"/>
      <c r="AA457" s="199"/>
      <c r="AB457" s="199"/>
      <c r="AC457" s="199"/>
      <c r="AD457" s="199"/>
      <c r="AE457" s="199"/>
      <c r="AF457" s="199"/>
      <c r="AG457" s="199"/>
      <c r="AH457" s="199"/>
      <c r="AI457" s="199"/>
      <c r="AJ457" s="199"/>
      <c r="AK457" s="199"/>
      <c r="AL457" s="199"/>
      <c r="AM457" s="199"/>
      <c r="AN457" s="199"/>
      <c r="AO457" s="199"/>
      <c r="AP457" s="199"/>
      <c r="AQ457" s="199"/>
      <c r="AR457" s="199"/>
      <c r="AS457" s="199"/>
      <c r="AT457" s="199"/>
      <c r="AU457" s="199"/>
      <c r="AV457" s="199"/>
      <c r="AW457" s="199"/>
      <c r="AX457" s="199"/>
      <c r="AY457" s="199"/>
      <c r="AZ457" s="199"/>
      <c r="BA457" s="199"/>
      <c r="BB457" s="199"/>
      <c r="BC457" s="199"/>
      <c r="BD457" s="199"/>
      <c r="BE457" s="199"/>
      <c r="BF457" s="199"/>
      <c r="BG457" s="199"/>
      <c r="BH457" s="199"/>
    </row>
    <row r="458">
      <c r="A458" s="199"/>
      <c r="B458" s="223">
        <v>44957.0</v>
      </c>
      <c r="C458" s="224">
        <v>93.8</v>
      </c>
      <c r="D458" s="224">
        <v>90.95</v>
      </c>
      <c r="E458" s="225">
        <f t="shared" si="1"/>
        <v>-0.004378762999</v>
      </c>
      <c r="F458" s="226">
        <v>44957.0</v>
      </c>
      <c r="G458" s="227">
        <v>1619.7</v>
      </c>
      <c r="H458" s="227">
        <v>1603.5</v>
      </c>
      <c r="I458" s="228">
        <f t="shared" si="2"/>
        <v>-0.006597899823</v>
      </c>
      <c r="J458" s="229">
        <v>44957.0</v>
      </c>
      <c r="K458" s="230">
        <v>2568.0</v>
      </c>
      <c r="L458" s="230">
        <v>2576.75</v>
      </c>
      <c r="M458" s="231">
        <f t="shared" si="3"/>
        <v>0.003348714055</v>
      </c>
      <c r="N458" s="232">
        <v>44957.0</v>
      </c>
      <c r="O458" s="233">
        <v>2198.585</v>
      </c>
      <c r="P458" s="233">
        <v>2172.603</v>
      </c>
      <c r="Q458" s="234">
        <f t="shared" si="4"/>
        <v>-0.002500402883</v>
      </c>
      <c r="R458" s="235">
        <v>44957.0</v>
      </c>
      <c r="S458" s="236">
        <v>118.75</v>
      </c>
      <c r="T458" s="236">
        <v>119.7</v>
      </c>
      <c r="U458" s="237">
        <f t="shared" si="5"/>
        <v>0.008</v>
      </c>
      <c r="V458" s="238">
        <v>44957.0</v>
      </c>
      <c r="W458" s="239">
        <v>17731.45</v>
      </c>
      <c r="X458" s="239">
        <v>17662.15</v>
      </c>
      <c r="Y458" s="240">
        <f t="shared" si="6"/>
        <v>0.0007479198479</v>
      </c>
      <c r="Z458" s="199"/>
      <c r="AA458" s="199"/>
      <c r="AB458" s="199"/>
      <c r="AC458" s="199"/>
      <c r="AD458" s="199"/>
      <c r="AE458" s="199"/>
      <c r="AF458" s="199"/>
      <c r="AG458" s="199"/>
      <c r="AH458" s="199"/>
      <c r="AI458" s="199"/>
      <c r="AJ458" s="199"/>
      <c r="AK458" s="199"/>
      <c r="AL458" s="199"/>
      <c r="AM458" s="199"/>
      <c r="AN458" s="199"/>
      <c r="AO458" s="199"/>
      <c r="AP458" s="199"/>
      <c r="AQ458" s="199"/>
      <c r="AR458" s="199"/>
      <c r="AS458" s="199"/>
      <c r="AT458" s="199"/>
      <c r="AU458" s="199"/>
      <c r="AV458" s="199"/>
      <c r="AW458" s="199"/>
      <c r="AX458" s="199"/>
      <c r="AY458" s="199"/>
      <c r="AZ458" s="199"/>
      <c r="BA458" s="199"/>
      <c r="BB458" s="199"/>
      <c r="BC458" s="199"/>
      <c r="BD458" s="199"/>
      <c r="BE458" s="199"/>
      <c r="BF458" s="199"/>
      <c r="BG458" s="199"/>
      <c r="BH458" s="199"/>
    </row>
    <row r="459">
      <c r="A459" s="199"/>
      <c r="B459" s="223">
        <v>44958.0</v>
      </c>
      <c r="C459" s="224">
        <v>91.9</v>
      </c>
      <c r="D459" s="224">
        <v>87.2</v>
      </c>
      <c r="E459" s="225">
        <f t="shared" si="1"/>
        <v>-0.04123144585</v>
      </c>
      <c r="F459" s="226">
        <v>44958.0</v>
      </c>
      <c r="G459" s="227">
        <v>1624.0</v>
      </c>
      <c r="H459" s="227">
        <v>1627.55</v>
      </c>
      <c r="I459" s="228">
        <f t="shared" si="2"/>
        <v>0.01499844091</v>
      </c>
      <c r="J459" s="229">
        <v>44958.0</v>
      </c>
      <c r="K459" s="230">
        <v>2600.2</v>
      </c>
      <c r="L459" s="230">
        <v>2574.25</v>
      </c>
      <c r="M459" s="231">
        <f t="shared" si="3"/>
        <v>-0.0009702144174</v>
      </c>
      <c r="N459" s="232">
        <v>44958.0</v>
      </c>
      <c r="O459" s="233">
        <v>2196.693</v>
      </c>
      <c r="P459" s="233">
        <v>2159.727</v>
      </c>
      <c r="Q459" s="234">
        <f t="shared" si="4"/>
        <v>-0.005926531446</v>
      </c>
      <c r="R459" s="235">
        <v>44958.0</v>
      </c>
      <c r="S459" s="236">
        <v>120.1</v>
      </c>
      <c r="T459" s="236">
        <v>122.05</v>
      </c>
      <c r="U459" s="237">
        <f t="shared" si="5"/>
        <v>0.01963241437</v>
      </c>
      <c r="V459" s="238">
        <v>44958.0</v>
      </c>
      <c r="W459" s="239">
        <v>17811.6</v>
      </c>
      <c r="X459" s="239">
        <v>17616.3</v>
      </c>
      <c r="Y459" s="240">
        <f t="shared" si="6"/>
        <v>-0.0025959467</v>
      </c>
      <c r="Z459" s="199"/>
      <c r="AA459" s="199"/>
      <c r="AB459" s="199"/>
      <c r="AC459" s="199"/>
      <c r="AD459" s="199"/>
      <c r="AE459" s="199"/>
      <c r="AF459" s="199"/>
      <c r="AG459" s="199"/>
      <c r="AH459" s="199"/>
      <c r="AI459" s="199"/>
      <c r="AJ459" s="199"/>
      <c r="AK459" s="199"/>
      <c r="AL459" s="199"/>
      <c r="AM459" s="199"/>
      <c r="AN459" s="199"/>
      <c r="AO459" s="199"/>
      <c r="AP459" s="199"/>
      <c r="AQ459" s="199"/>
      <c r="AR459" s="199"/>
      <c r="AS459" s="199"/>
      <c r="AT459" s="199"/>
      <c r="AU459" s="199"/>
      <c r="AV459" s="199"/>
      <c r="AW459" s="199"/>
      <c r="AX459" s="199"/>
      <c r="AY459" s="199"/>
      <c r="AZ459" s="199"/>
      <c r="BA459" s="199"/>
      <c r="BB459" s="199"/>
      <c r="BC459" s="199"/>
      <c r="BD459" s="199"/>
      <c r="BE459" s="199"/>
      <c r="BF459" s="199"/>
      <c r="BG459" s="199"/>
      <c r="BH459" s="199"/>
    </row>
    <row r="460">
      <c r="A460" s="199"/>
      <c r="B460" s="223">
        <v>44959.0</v>
      </c>
      <c r="C460" s="224">
        <v>87.9</v>
      </c>
      <c r="D460" s="224">
        <v>87.65</v>
      </c>
      <c r="E460" s="225">
        <f t="shared" si="1"/>
        <v>0.005160550459</v>
      </c>
      <c r="F460" s="226">
        <v>44959.0</v>
      </c>
      <c r="G460" s="227">
        <v>1608.1</v>
      </c>
      <c r="H460" s="227">
        <v>1603.35</v>
      </c>
      <c r="I460" s="228">
        <f t="shared" si="2"/>
        <v>-0.01486897484</v>
      </c>
      <c r="J460" s="229">
        <v>44959.0</v>
      </c>
      <c r="K460" s="230">
        <v>2569.5</v>
      </c>
      <c r="L460" s="230">
        <v>2634.85</v>
      </c>
      <c r="M460" s="231">
        <f t="shared" si="3"/>
        <v>0.02354083714</v>
      </c>
      <c r="N460" s="232">
        <v>44959.0</v>
      </c>
      <c r="O460" s="233">
        <v>2139.513</v>
      </c>
      <c r="P460" s="233">
        <v>2147.774</v>
      </c>
      <c r="Q460" s="234">
        <f t="shared" si="4"/>
        <v>-0.005534495795</v>
      </c>
      <c r="R460" s="235">
        <v>44959.0</v>
      </c>
      <c r="S460" s="236">
        <v>121.95</v>
      </c>
      <c r="T460" s="236">
        <v>119.95</v>
      </c>
      <c r="U460" s="237">
        <f t="shared" si="5"/>
        <v>-0.01720606309</v>
      </c>
      <c r="V460" s="238">
        <v>44959.0</v>
      </c>
      <c r="W460" s="239">
        <v>17517.1</v>
      </c>
      <c r="X460" s="239">
        <v>17610.4</v>
      </c>
      <c r="Y460" s="240">
        <f t="shared" si="6"/>
        <v>-0.0003349170938</v>
      </c>
      <c r="Z460" s="199"/>
      <c r="AA460" s="199"/>
      <c r="AB460" s="199"/>
      <c r="AC460" s="199"/>
      <c r="AD460" s="199"/>
      <c r="AE460" s="199"/>
      <c r="AF460" s="199"/>
      <c r="AG460" s="199"/>
      <c r="AH460" s="199"/>
      <c r="AI460" s="199"/>
      <c r="AJ460" s="199"/>
      <c r="AK460" s="199"/>
      <c r="AL460" s="199"/>
      <c r="AM460" s="199"/>
      <c r="AN460" s="199"/>
      <c r="AO460" s="199"/>
      <c r="AP460" s="199"/>
      <c r="AQ460" s="199"/>
      <c r="AR460" s="199"/>
      <c r="AS460" s="199"/>
      <c r="AT460" s="199"/>
      <c r="AU460" s="199"/>
      <c r="AV460" s="199"/>
      <c r="AW460" s="199"/>
      <c r="AX460" s="199"/>
      <c r="AY460" s="199"/>
      <c r="AZ460" s="199"/>
      <c r="BA460" s="199"/>
      <c r="BB460" s="199"/>
      <c r="BC460" s="199"/>
      <c r="BD460" s="199"/>
      <c r="BE460" s="199"/>
      <c r="BF460" s="199"/>
      <c r="BG460" s="199"/>
      <c r="BH460" s="199"/>
    </row>
    <row r="461">
      <c r="A461" s="199"/>
      <c r="B461" s="223">
        <v>44960.0</v>
      </c>
      <c r="C461" s="224">
        <v>88.95</v>
      </c>
      <c r="D461" s="224">
        <v>84.65</v>
      </c>
      <c r="E461" s="225">
        <f t="shared" si="1"/>
        <v>-0.03422703936</v>
      </c>
      <c r="F461" s="226">
        <v>44960.0</v>
      </c>
      <c r="G461" s="227">
        <v>1611.0</v>
      </c>
      <c r="H461" s="227">
        <v>1658.8</v>
      </c>
      <c r="I461" s="228">
        <f t="shared" si="2"/>
        <v>0.03458384008</v>
      </c>
      <c r="J461" s="229">
        <v>44960.0</v>
      </c>
      <c r="K461" s="230">
        <v>2640.0</v>
      </c>
      <c r="L461" s="230">
        <v>2648.75</v>
      </c>
      <c r="M461" s="231">
        <f t="shared" si="3"/>
        <v>0.005275442625</v>
      </c>
      <c r="N461" s="232">
        <v>44960.0</v>
      </c>
      <c r="O461" s="233">
        <v>2168.126</v>
      </c>
      <c r="P461" s="233">
        <v>2149.666</v>
      </c>
      <c r="Q461" s="234">
        <f t="shared" si="4"/>
        <v>0.0008809120513</v>
      </c>
      <c r="R461" s="235">
        <v>44960.0</v>
      </c>
      <c r="S461" s="236">
        <v>120.05</v>
      </c>
      <c r="T461" s="236">
        <v>120.35</v>
      </c>
      <c r="U461" s="237">
        <f t="shared" si="5"/>
        <v>0.003334722801</v>
      </c>
      <c r="V461" s="238">
        <v>44960.0</v>
      </c>
      <c r="W461" s="239">
        <v>17721.75</v>
      </c>
      <c r="X461" s="239">
        <v>17854.05</v>
      </c>
      <c r="Y461" s="240">
        <f t="shared" si="6"/>
        <v>0.01383557443</v>
      </c>
      <c r="Z461" s="199"/>
      <c r="AA461" s="199"/>
      <c r="AB461" s="199"/>
      <c r="AC461" s="199"/>
      <c r="AD461" s="199"/>
      <c r="AE461" s="199"/>
      <c r="AF461" s="199"/>
      <c r="AG461" s="199"/>
      <c r="AH461" s="199"/>
      <c r="AI461" s="199"/>
      <c r="AJ461" s="199"/>
      <c r="AK461" s="199"/>
      <c r="AL461" s="199"/>
      <c r="AM461" s="199"/>
      <c r="AN461" s="199"/>
      <c r="AO461" s="199"/>
      <c r="AP461" s="199"/>
      <c r="AQ461" s="199"/>
      <c r="AR461" s="199"/>
      <c r="AS461" s="199"/>
      <c r="AT461" s="199"/>
      <c r="AU461" s="199"/>
      <c r="AV461" s="199"/>
      <c r="AW461" s="199"/>
      <c r="AX461" s="199"/>
      <c r="AY461" s="199"/>
      <c r="AZ461" s="199"/>
      <c r="BA461" s="199"/>
      <c r="BB461" s="199"/>
      <c r="BC461" s="199"/>
      <c r="BD461" s="199"/>
      <c r="BE461" s="199"/>
      <c r="BF461" s="199"/>
      <c r="BG461" s="199"/>
      <c r="BH461" s="199"/>
    </row>
    <row r="462">
      <c r="A462" s="199"/>
      <c r="B462" s="223">
        <v>44963.0</v>
      </c>
      <c r="C462" s="224">
        <v>84.9</v>
      </c>
      <c r="D462" s="224">
        <v>86.7</v>
      </c>
      <c r="E462" s="225">
        <f t="shared" si="1"/>
        <v>0.02421736562</v>
      </c>
      <c r="F462" s="226">
        <v>44963.0</v>
      </c>
      <c r="G462" s="227">
        <v>1660.0</v>
      </c>
      <c r="H462" s="227">
        <v>1651.75</v>
      </c>
      <c r="I462" s="228">
        <f t="shared" si="2"/>
        <v>-0.004250060285</v>
      </c>
      <c r="J462" s="229">
        <v>44963.0</v>
      </c>
      <c r="K462" s="230">
        <v>2631.0</v>
      </c>
      <c r="L462" s="230">
        <v>2637.6</v>
      </c>
      <c r="M462" s="231">
        <f t="shared" si="3"/>
        <v>-0.004209532798</v>
      </c>
      <c r="N462" s="232">
        <v>44963.0</v>
      </c>
      <c r="O462" s="233">
        <v>2136.744</v>
      </c>
      <c r="P462" s="233">
        <v>2133.468</v>
      </c>
      <c r="Q462" s="234">
        <f t="shared" si="4"/>
        <v>-0.007535124061</v>
      </c>
      <c r="R462" s="235">
        <v>44963.0</v>
      </c>
      <c r="S462" s="236">
        <v>120.0</v>
      </c>
      <c r="T462" s="236">
        <v>117.45</v>
      </c>
      <c r="U462" s="237">
        <f t="shared" si="5"/>
        <v>-0.02409638554</v>
      </c>
      <c r="V462" s="238">
        <v>44963.0</v>
      </c>
      <c r="W462" s="239">
        <v>17818.55</v>
      </c>
      <c r="X462" s="239">
        <v>17764.6</v>
      </c>
      <c r="Y462" s="240">
        <f t="shared" si="6"/>
        <v>-0.005010067744</v>
      </c>
      <c r="Z462" s="199"/>
      <c r="AA462" s="199"/>
      <c r="AB462" s="199"/>
      <c r="AC462" s="199"/>
      <c r="AD462" s="199"/>
      <c r="AE462" s="199"/>
      <c r="AF462" s="199"/>
      <c r="AG462" s="199"/>
      <c r="AH462" s="199"/>
      <c r="AI462" s="199"/>
      <c r="AJ462" s="199"/>
      <c r="AK462" s="199"/>
      <c r="AL462" s="199"/>
      <c r="AM462" s="199"/>
      <c r="AN462" s="199"/>
      <c r="AO462" s="199"/>
      <c r="AP462" s="199"/>
      <c r="AQ462" s="199"/>
      <c r="AR462" s="199"/>
      <c r="AS462" s="199"/>
      <c r="AT462" s="199"/>
      <c r="AU462" s="199"/>
      <c r="AV462" s="199"/>
      <c r="AW462" s="199"/>
      <c r="AX462" s="199"/>
      <c r="AY462" s="199"/>
      <c r="AZ462" s="199"/>
      <c r="BA462" s="199"/>
      <c r="BB462" s="199"/>
      <c r="BC462" s="199"/>
      <c r="BD462" s="199"/>
      <c r="BE462" s="199"/>
      <c r="BF462" s="199"/>
      <c r="BG462" s="199"/>
      <c r="BH462" s="199"/>
    </row>
    <row r="463">
      <c r="A463" s="199"/>
      <c r="B463" s="223">
        <v>44964.0</v>
      </c>
      <c r="C463" s="224">
        <v>87.15</v>
      </c>
      <c r="D463" s="224">
        <v>87.95</v>
      </c>
      <c r="E463" s="225">
        <f t="shared" si="1"/>
        <v>0.01441753172</v>
      </c>
      <c r="F463" s="226">
        <v>44964.0</v>
      </c>
      <c r="G463" s="227">
        <v>1659.4</v>
      </c>
      <c r="H463" s="227">
        <v>1654.2</v>
      </c>
      <c r="I463" s="228">
        <f t="shared" si="2"/>
        <v>0.001483275314</v>
      </c>
      <c r="J463" s="229">
        <v>44964.0</v>
      </c>
      <c r="K463" s="230">
        <v>2645.0</v>
      </c>
      <c r="L463" s="230">
        <v>2601.2</v>
      </c>
      <c r="M463" s="231">
        <f t="shared" si="3"/>
        <v>-0.01380042463</v>
      </c>
      <c r="N463" s="232">
        <v>44964.0</v>
      </c>
      <c r="O463" s="233">
        <v>2133.975</v>
      </c>
      <c r="P463" s="233">
        <v>2128.345</v>
      </c>
      <c r="Q463" s="234">
        <f t="shared" si="4"/>
        <v>-0.002401254671</v>
      </c>
      <c r="R463" s="235">
        <v>44964.0</v>
      </c>
      <c r="S463" s="236">
        <v>112.6</v>
      </c>
      <c r="T463" s="236">
        <v>111.45</v>
      </c>
      <c r="U463" s="237">
        <f t="shared" si="5"/>
        <v>-0.05108556833</v>
      </c>
      <c r="V463" s="238">
        <v>44964.0</v>
      </c>
      <c r="W463" s="239">
        <v>17790.1</v>
      </c>
      <c r="X463" s="239">
        <v>17721.5</v>
      </c>
      <c r="Y463" s="240">
        <f t="shared" si="6"/>
        <v>-0.002426173401</v>
      </c>
      <c r="Z463" s="199"/>
      <c r="AA463" s="199"/>
      <c r="AB463" s="199"/>
      <c r="AC463" s="199"/>
      <c r="AD463" s="199"/>
      <c r="AE463" s="199"/>
      <c r="AF463" s="199"/>
      <c r="AG463" s="199"/>
      <c r="AH463" s="199"/>
      <c r="AI463" s="199"/>
      <c r="AJ463" s="199"/>
      <c r="AK463" s="199"/>
      <c r="AL463" s="199"/>
      <c r="AM463" s="199"/>
      <c r="AN463" s="199"/>
      <c r="AO463" s="199"/>
      <c r="AP463" s="199"/>
      <c r="AQ463" s="199"/>
      <c r="AR463" s="199"/>
      <c r="AS463" s="199"/>
      <c r="AT463" s="199"/>
      <c r="AU463" s="199"/>
      <c r="AV463" s="199"/>
      <c r="AW463" s="199"/>
      <c r="AX463" s="199"/>
      <c r="AY463" s="199"/>
      <c r="AZ463" s="199"/>
      <c r="BA463" s="199"/>
      <c r="BB463" s="199"/>
      <c r="BC463" s="199"/>
      <c r="BD463" s="199"/>
      <c r="BE463" s="199"/>
      <c r="BF463" s="199"/>
      <c r="BG463" s="199"/>
      <c r="BH463" s="199"/>
    </row>
    <row r="464">
      <c r="A464" s="199"/>
      <c r="B464" s="223">
        <v>44965.0</v>
      </c>
      <c r="C464" s="224">
        <v>88.4</v>
      </c>
      <c r="D464" s="224">
        <v>88.45</v>
      </c>
      <c r="E464" s="225">
        <f t="shared" si="1"/>
        <v>0.005685048323</v>
      </c>
      <c r="F464" s="226">
        <v>44965.0</v>
      </c>
      <c r="G464" s="227">
        <v>1654.25</v>
      </c>
      <c r="H464" s="227">
        <v>1654.0</v>
      </c>
      <c r="I464" s="228">
        <f t="shared" si="2"/>
        <v>-0.0001209043646</v>
      </c>
      <c r="J464" s="229">
        <v>44965.0</v>
      </c>
      <c r="K464" s="230">
        <v>2592.7</v>
      </c>
      <c r="L464" s="230">
        <v>2582.8</v>
      </c>
      <c r="M464" s="231">
        <f t="shared" si="3"/>
        <v>-0.007073658312</v>
      </c>
      <c r="N464" s="232">
        <v>44965.0</v>
      </c>
      <c r="O464" s="233">
        <v>2134.898</v>
      </c>
      <c r="P464" s="233">
        <v>2170.849</v>
      </c>
      <c r="Q464" s="234">
        <f t="shared" si="4"/>
        <v>0.01997044652</v>
      </c>
      <c r="R464" s="235">
        <v>44965.0</v>
      </c>
      <c r="S464" s="236">
        <v>111.45</v>
      </c>
      <c r="T464" s="236">
        <v>111.45</v>
      </c>
      <c r="U464" s="237">
        <f t="shared" si="5"/>
        <v>0</v>
      </c>
      <c r="V464" s="238">
        <v>44965.0</v>
      </c>
      <c r="W464" s="239">
        <v>17750.3</v>
      </c>
      <c r="X464" s="239">
        <v>17871.7</v>
      </c>
      <c r="Y464" s="240">
        <f t="shared" si="6"/>
        <v>0.00847558051</v>
      </c>
      <c r="Z464" s="199"/>
      <c r="AA464" s="199"/>
      <c r="AB464" s="199"/>
      <c r="AC464" s="199"/>
      <c r="AD464" s="199"/>
      <c r="AE464" s="199"/>
      <c r="AF464" s="199"/>
      <c r="AG464" s="199"/>
      <c r="AH464" s="199"/>
      <c r="AI464" s="199"/>
      <c r="AJ464" s="199"/>
      <c r="AK464" s="199"/>
      <c r="AL464" s="199"/>
      <c r="AM464" s="199"/>
      <c r="AN464" s="199"/>
      <c r="AO464" s="199"/>
      <c r="AP464" s="199"/>
      <c r="AQ464" s="199"/>
      <c r="AR464" s="199"/>
      <c r="AS464" s="199"/>
      <c r="AT464" s="199"/>
      <c r="AU464" s="199"/>
      <c r="AV464" s="199"/>
      <c r="AW464" s="199"/>
      <c r="AX464" s="199"/>
      <c r="AY464" s="199"/>
      <c r="AZ464" s="199"/>
      <c r="BA464" s="199"/>
      <c r="BB464" s="199"/>
      <c r="BC464" s="199"/>
      <c r="BD464" s="199"/>
      <c r="BE464" s="199"/>
      <c r="BF464" s="199"/>
      <c r="BG464" s="199"/>
      <c r="BH464" s="199"/>
    </row>
    <row r="465">
      <c r="A465" s="199"/>
      <c r="B465" s="223">
        <v>44966.0</v>
      </c>
      <c r="C465" s="224">
        <v>88.45</v>
      </c>
      <c r="D465" s="224">
        <v>87.85</v>
      </c>
      <c r="E465" s="225">
        <f t="shared" si="1"/>
        <v>-0.006783493499</v>
      </c>
      <c r="F465" s="226">
        <v>44966.0</v>
      </c>
      <c r="G465" s="227">
        <v>1660.0</v>
      </c>
      <c r="H465" s="227">
        <v>1650.55</v>
      </c>
      <c r="I465" s="228">
        <f t="shared" si="2"/>
        <v>-0.002085852479</v>
      </c>
      <c r="J465" s="229">
        <v>44966.0</v>
      </c>
      <c r="K465" s="230">
        <v>2587.0</v>
      </c>
      <c r="L465" s="230">
        <v>2586.7</v>
      </c>
      <c r="M465" s="231">
        <f t="shared" si="3"/>
        <v>0.001509989159</v>
      </c>
      <c r="N465" s="232">
        <v>44966.0</v>
      </c>
      <c r="O465" s="233">
        <v>2172.234</v>
      </c>
      <c r="P465" s="233">
        <v>2174.633</v>
      </c>
      <c r="Q465" s="234">
        <f t="shared" si="4"/>
        <v>0.001743096825</v>
      </c>
      <c r="R465" s="235">
        <v>44966.0</v>
      </c>
      <c r="S465" s="236">
        <v>112.15</v>
      </c>
      <c r="T465" s="236">
        <v>111.25</v>
      </c>
      <c r="U465" s="237">
        <f t="shared" si="5"/>
        <v>-0.001794526694</v>
      </c>
      <c r="V465" s="238">
        <v>44966.0</v>
      </c>
      <c r="W465" s="239">
        <v>17885.5</v>
      </c>
      <c r="X465" s="239">
        <v>17893.45</v>
      </c>
      <c r="Y465" s="240">
        <f t="shared" si="6"/>
        <v>0.001217007895</v>
      </c>
      <c r="Z465" s="199"/>
      <c r="AA465" s="199"/>
      <c r="AB465" s="199"/>
      <c r="AC465" s="199"/>
      <c r="AD465" s="199"/>
      <c r="AE465" s="199"/>
      <c r="AF465" s="199"/>
      <c r="AG465" s="199"/>
      <c r="AH465" s="199"/>
      <c r="AI465" s="199"/>
      <c r="AJ465" s="199"/>
      <c r="AK465" s="199"/>
      <c r="AL465" s="199"/>
      <c r="AM465" s="199"/>
      <c r="AN465" s="199"/>
      <c r="AO465" s="199"/>
      <c r="AP465" s="199"/>
      <c r="AQ465" s="199"/>
      <c r="AR465" s="199"/>
      <c r="AS465" s="199"/>
      <c r="AT465" s="199"/>
      <c r="AU465" s="199"/>
      <c r="AV465" s="199"/>
      <c r="AW465" s="199"/>
      <c r="AX465" s="199"/>
      <c r="AY465" s="199"/>
      <c r="AZ465" s="199"/>
      <c r="BA465" s="199"/>
      <c r="BB465" s="199"/>
      <c r="BC465" s="199"/>
      <c r="BD465" s="199"/>
      <c r="BE465" s="199"/>
      <c r="BF465" s="199"/>
      <c r="BG465" s="199"/>
      <c r="BH465" s="199"/>
    </row>
    <row r="466">
      <c r="A466" s="199"/>
      <c r="B466" s="223">
        <v>44967.0</v>
      </c>
      <c r="C466" s="224">
        <v>87.05</v>
      </c>
      <c r="D466" s="224">
        <v>86.5</v>
      </c>
      <c r="E466" s="225">
        <f t="shared" si="1"/>
        <v>-0.01536710302</v>
      </c>
      <c r="F466" s="226">
        <v>44967.0</v>
      </c>
      <c r="G466" s="227">
        <v>1648.8</v>
      </c>
      <c r="H466" s="227">
        <v>1657.1</v>
      </c>
      <c r="I466" s="228">
        <f t="shared" si="2"/>
        <v>0.003968374178</v>
      </c>
      <c r="J466" s="229">
        <v>44967.0</v>
      </c>
      <c r="K466" s="230">
        <v>2585.0</v>
      </c>
      <c r="L466" s="230">
        <v>2577.5</v>
      </c>
      <c r="M466" s="231">
        <f t="shared" si="3"/>
        <v>-0.003556655198</v>
      </c>
      <c r="N466" s="232">
        <v>44967.0</v>
      </c>
      <c r="O466" s="233">
        <v>2173.572</v>
      </c>
      <c r="P466" s="233">
        <v>2156.727</v>
      </c>
      <c r="Q466" s="234">
        <f t="shared" si="4"/>
        <v>-0.008234033053</v>
      </c>
      <c r="R466" s="235">
        <v>44967.0</v>
      </c>
      <c r="S466" s="236">
        <v>111.0</v>
      </c>
      <c r="T466" s="236">
        <v>108.8</v>
      </c>
      <c r="U466" s="237">
        <f t="shared" si="5"/>
        <v>-0.02202247191</v>
      </c>
      <c r="V466" s="238">
        <v>44967.0</v>
      </c>
      <c r="W466" s="239">
        <v>17847.55</v>
      </c>
      <c r="X466" s="239">
        <v>17856.5</v>
      </c>
      <c r="Y466" s="240">
        <f t="shared" si="6"/>
        <v>-0.002065001439</v>
      </c>
      <c r="Z466" s="199"/>
      <c r="AA466" s="199"/>
      <c r="AB466" s="199"/>
      <c r="AC466" s="199"/>
      <c r="AD466" s="199"/>
      <c r="AE466" s="199"/>
      <c r="AF466" s="199"/>
      <c r="AG466" s="199"/>
      <c r="AH466" s="199"/>
      <c r="AI466" s="199"/>
      <c r="AJ466" s="199"/>
      <c r="AK466" s="199"/>
      <c r="AL466" s="199"/>
      <c r="AM466" s="199"/>
      <c r="AN466" s="199"/>
      <c r="AO466" s="199"/>
      <c r="AP466" s="199"/>
      <c r="AQ466" s="199"/>
      <c r="AR466" s="199"/>
      <c r="AS466" s="199"/>
      <c r="AT466" s="199"/>
      <c r="AU466" s="199"/>
      <c r="AV466" s="199"/>
      <c r="AW466" s="199"/>
      <c r="AX466" s="199"/>
      <c r="AY466" s="199"/>
      <c r="AZ466" s="199"/>
      <c r="BA466" s="199"/>
      <c r="BB466" s="199"/>
      <c r="BC466" s="199"/>
      <c r="BD466" s="199"/>
      <c r="BE466" s="199"/>
      <c r="BF466" s="199"/>
      <c r="BG466" s="199"/>
      <c r="BH466" s="199"/>
    </row>
    <row r="467">
      <c r="A467" s="199"/>
      <c r="B467" s="223">
        <v>44970.0</v>
      </c>
      <c r="C467" s="224">
        <v>86.05</v>
      </c>
      <c r="D467" s="224">
        <v>86.45</v>
      </c>
      <c r="E467" s="225">
        <f t="shared" si="1"/>
        <v>-0.0005780346821</v>
      </c>
      <c r="F467" s="226">
        <v>44970.0</v>
      </c>
      <c r="G467" s="227">
        <v>1655.0</v>
      </c>
      <c r="H467" s="227">
        <v>1658.35</v>
      </c>
      <c r="I467" s="228">
        <f t="shared" si="2"/>
        <v>0.0007543298534</v>
      </c>
      <c r="J467" s="229">
        <v>44970.0</v>
      </c>
      <c r="K467" s="230">
        <v>2560.0</v>
      </c>
      <c r="L467" s="230">
        <v>2581.0</v>
      </c>
      <c r="M467" s="231">
        <f t="shared" si="3"/>
        <v>0.001357904947</v>
      </c>
      <c r="N467" s="232">
        <v>44970.0</v>
      </c>
      <c r="O467" s="233">
        <v>2160.004</v>
      </c>
      <c r="P467" s="233">
        <v>2144.451</v>
      </c>
      <c r="Q467" s="234">
        <f t="shared" si="4"/>
        <v>-0.005691958231</v>
      </c>
      <c r="R467" s="235">
        <v>44970.0</v>
      </c>
      <c r="S467" s="236">
        <v>108.8</v>
      </c>
      <c r="T467" s="236">
        <v>108.75</v>
      </c>
      <c r="U467" s="237">
        <f t="shared" si="5"/>
        <v>-0.0004595588235</v>
      </c>
      <c r="V467" s="238">
        <v>44970.0</v>
      </c>
      <c r="W467" s="239">
        <v>17859.1</v>
      </c>
      <c r="X467" s="239">
        <v>17770.9</v>
      </c>
      <c r="Y467" s="240">
        <f t="shared" si="6"/>
        <v>-0.004793772576</v>
      </c>
      <c r="Z467" s="199"/>
      <c r="AA467" s="199"/>
      <c r="AB467" s="199"/>
      <c r="AC467" s="199"/>
      <c r="AD467" s="199"/>
      <c r="AE467" s="199"/>
      <c r="AF467" s="199"/>
      <c r="AG467" s="199"/>
      <c r="AH467" s="199"/>
      <c r="AI467" s="199"/>
      <c r="AJ467" s="199"/>
      <c r="AK467" s="199"/>
      <c r="AL467" s="199"/>
      <c r="AM467" s="199"/>
      <c r="AN467" s="199"/>
      <c r="AO467" s="199"/>
      <c r="AP467" s="199"/>
      <c r="AQ467" s="199"/>
      <c r="AR467" s="199"/>
      <c r="AS467" s="199"/>
      <c r="AT467" s="199"/>
      <c r="AU467" s="199"/>
      <c r="AV467" s="199"/>
      <c r="AW467" s="199"/>
      <c r="AX467" s="199"/>
      <c r="AY467" s="199"/>
      <c r="AZ467" s="199"/>
      <c r="BA467" s="199"/>
      <c r="BB467" s="199"/>
      <c r="BC467" s="199"/>
      <c r="BD467" s="199"/>
      <c r="BE467" s="199"/>
      <c r="BF467" s="199"/>
      <c r="BG467" s="199"/>
      <c r="BH467" s="199"/>
    </row>
    <row r="468">
      <c r="A468" s="199"/>
      <c r="B468" s="223">
        <v>44971.0</v>
      </c>
      <c r="C468" s="224">
        <v>86.9</v>
      </c>
      <c r="D468" s="224">
        <v>85.15</v>
      </c>
      <c r="E468" s="225">
        <f t="shared" si="1"/>
        <v>-0.01503759398</v>
      </c>
      <c r="F468" s="226">
        <v>44971.0</v>
      </c>
      <c r="G468" s="227">
        <v>1665.0</v>
      </c>
      <c r="H468" s="227">
        <v>1673.7</v>
      </c>
      <c r="I468" s="228">
        <f t="shared" si="2"/>
        <v>0.00925618838</v>
      </c>
      <c r="J468" s="229">
        <v>44971.0</v>
      </c>
      <c r="K468" s="230">
        <v>2585.0</v>
      </c>
      <c r="L468" s="230">
        <v>2579.6</v>
      </c>
      <c r="M468" s="231">
        <f t="shared" si="3"/>
        <v>-0.0005424254165</v>
      </c>
      <c r="N468" s="232">
        <v>44971.0</v>
      </c>
      <c r="O468" s="233">
        <v>2150.543</v>
      </c>
      <c r="P468" s="233">
        <v>2194.986</v>
      </c>
      <c r="Q468" s="234">
        <f t="shared" si="4"/>
        <v>0.023565472</v>
      </c>
      <c r="R468" s="235">
        <v>44971.0</v>
      </c>
      <c r="S468" s="236">
        <v>109.55</v>
      </c>
      <c r="T468" s="236">
        <v>109.25</v>
      </c>
      <c r="U468" s="237">
        <f t="shared" si="5"/>
        <v>0.004597701149</v>
      </c>
      <c r="V468" s="238">
        <v>44971.0</v>
      </c>
      <c r="W468" s="239">
        <v>17840.35</v>
      </c>
      <c r="X468" s="239">
        <v>17929.85</v>
      </c>
      <c r="Y468" s="240">
        <f t="shared" si="6"/>
        <v>0.008944397864</v>
      </c>
      <c r="Z468" s="199"/>
      <c r="AA468" s="199"/>
      <c r="AB468" s="199"/>
      <c r="AC468" s="199"/>
      <c r="AD468" s="199"/>
      <c r="AE468" s="199"/>
      <c r="AF468" s="199"/>
      <c r="AG468" s="199"/>
      <c r="AH468" s="199"/>
      <c r="AI468" s="199"/>
      <c r="AJ468" s="199"/>
      <c r="AK468" s="199"/>
      <c r="AL468" s="199"/>
      <c r="AM468" s="199"/>
      <c r="AN468" s="199"/>
      <c r="AO468" s="199"/>
      <c r="AP468" s="199"/>
      <c r="AQ468" s="199"/>
      <c r="AR468" s="199"/>
      <c r="AS468" s="199"/>
      <c r="AT468" s="199"/>
      <c r="AU468" s="199"/>
      <c r="AV468" s="199"/>
      <c r="AW468" s="199"/>
      <c r="AX468" s="199"/>
      <c r="AY468" s="199"/>
      <c r="AZ468" s="199"/>
      <c r="BA468" s="199"/>
      <c r="BB468" s="199"/>
      <c r="BC468" s="199"/>
      <c r="BD468" s="199"/>
      <c r="BE468" s="199"/>
      <c r="BF468" s="199"/>
      <c r="BG468" s="199"/>
      <c r="BH468" s="199"/>
    </row>
    <row r="469">
      <c r="A469" s="199"/>
      <c r="B469" s="223">
        <v>44972.0</v>
      </c>
      <c r="C469" s="224">
        <v>85.6</v>
      </c>
      <c r="D469" s="224">
        <v>85.1</v>
      </c>
      <c r="E469" s="225">
        <f t="shared" si="1"/>
        <v>-0.0005871990605</v>
      </c>
      <c r="F469" s="226">
        <v>44972.0</v>
      </c>
      <c r="G469" s="227">
        <v>1678.0</v>
      </c>
      <c r="H469" s="227">
        <v>1670.3</v>
      </c>
      <c r="I469" s="228">
        <f t="shared" si="2"/>
        <v>-0.002031427376</v>
      </c>
      <c r="J469" s="229">
        <v>44972.0</v>
      </c>
      <c r="K469" s="230">
        <v>2550.0</v>
      </c>
      <c r="L469" s="230">
        <v>2548.45</v>
      </c>
      <c r="M469" s="231">
        <f t="shared" si="3"/>
        <v>-0.01207551558</v>
      </c>
      <c r="N469" s="232">
        <v>44972.0</v>
      </c>
      <c r="O469" s="233">
        <v>2193.047</v>
      </c>
      <c r="P469" s="233">
        <v>2244.689</v>
      </c>
      <c r="Q469" s="234">
        <f t="shared" si="4"/>
        <v>0.02264388019</v>
      </c>
      <c r="R469" s="235">
        <v>44972.0</v>
      </c>
      <c r="S469" s="236">
        <v>109.0</v>
      </c>
      <c r="T469" s="236">
        <v>110.3</v>
      </c>
      <c r="U469" s="237">
        <f t="shared" si="5"/>
        <v>0.009610983982</v>
      </c>
      <c r="V469" s="238">
        <v>44972.0</v>
      </c>
      <c r="W469" s="239">
        <v>17896.6</v>
      </c>
      <c r="X469" s="239">
        <v>18015.85</v>
      </c>
      <c r="Y469" s="240">
        <f t="shared" si="6"/>
        <v>0.00479647069</v>
      </c>
      <c r="Z469" s="199"/>
      <c r="AA469" s="199"/>
      <c r="AB469" s="199"/>
      <c r="AC469" s="199"/>
      <c r="AD469" s="199"/>
      <c r="AE469" s="199"/>
      <c r="AF469" s="199"/>
      <c r="AG469" s="199"/>
      <c r="AH469" s="199"/>
      <c r="AI469" s="199"/>
      <c r="AJ469" s="199"/>
      <c r="AK469" s="199"/>
      <c r="AL469" s="199"/>
      <c r="AM469" s="199"/>
      <c r="AN469" s="199"/>
      <c r="AO469" s="199"/>
      <c r="AP469" s="199"/>
      <c r="AQ469" s="199"/>
      <c r="AR469" s="199"/>
      <c r="AS469" s="199"/>
      <c r="AT469" s="199"/>
      <c r="AU469" s="199"/>
      <c r="AV469" s="199"/>
      <c r="AW469" s="199"/>
      <c r="AX469" s="199"/>
      <c r="AY469" s="199"/>
      <c r="AZ469" s="199"/>
      <c r="BA469" s="199"/>
      <c r="BB469" s="199"/>
      <c r="BC469" s="199"/>
      <c r="BD469" s="199"/>
      <c r="BE469" s="199"/>
      <c r="BF469" s="199"/>
      <c r="BG469" s="199"/>
      <c r="BH469" s="199"/>
    </row>
    <row r="470">
      <c r="A470" s="199"/>
      <c r="B470" s="223">
        <v>44973.0</v>
      </c>
      <c r="C470" s="224">
        <v>84.8</v>
      </c>
      <c r="D470" s="224">
        <v>86.25</v>
      </c>
      <c r="E470" s="225">
        <f t="shared" si="1"/>
        <v>0.01351351351</v>
      </c>
      <c r="F470" s="226">
        <v>44973.0</v>
      </c>
      <c r="G470" s="227">
        <v>1673.2</v>
      </c>
      <c r="H470" s="227">
        <v>1664.25</v>
      </c>
      <c r="I470" s="228">
        <f t="shared" si="2"/>
        <v>-0.003622103814</v>
      </c>
      <c r="J470" s="229">
        <v>44973.0</v>
      </c>
      <c r="K470" s="230">
        <v>2560.0</v>
      </c>
      <c r="L470" s="230">
        <v>2527.1</v>
      </c>
      <c r="M470" s="231">
        <f t="shared" si="3"/>
        <v>-0.008377641311</v>
      </c>
      <c r="N470" s="232">
        <v>44973.0</v>
      </c>
      <c r="O470" s="233">
        <v>2260.842</v>
      </c>
      <c r="P470" s="233">
        <v>2242.935</v>
      </c>
      <c r="Q470" s="234">
        <f t="shared" si="4"/>
        <v>-0.0007814000069</v>
      </c>
      <c r="R470" s="235">
        <v>44973.0</v>
      </c>
      <c r="S470" s="236">
        <v>111.0</v>
      </c>
      <c r="T470" s="236">
        <v>112.0</v>
      </c>
      <c r="U470" s="237">
        <f t="shared" si="5"/>
        <v>0.01541251133</v>
      </c>
      <c r="V470" s="238">
        <v>44973.0</v>
      </c>
      <c r="W470" s="239">
        <v>18094.75</v>
      </c>
      <c r="X470" s="239">
        <v>18035.85</v>
      </c>
      <c r="Y470" s="240">
        <f t="shared" si="6"/>
        <v>0.001110133577</v>
      </c>
      <c r="Z470" s="199"/>
      <c r="AA470" s="199"/>
      <c r="AB470" s="199"/>
      <c r="AC470" s="199"/>
      <c r="AD470" s="199"/>
      <c r="AE470" s="199"/>
      <c r="AF470" s="199"/>
      <c r="AG470" s="199"/>
      <c r="AH470" s="199"/>
      <c r="AI470" s="199"/>
      <c r="AJ470" s="199"/>
      <c r="AK470" s="199"/>
      <c r="AL470" s="199"/>
      <c r="AM470" s="199"/>
      <c r="AN470" s="199"/>
      <c r="AO470" s="199"/>
      <c r="AP470" s="199"/>
      <c r="AQ470" s="199"/>
      <c r="AR470" s="199"/>
      <c r="AS470" s="199"/>
      <c r="AT470" s="199"/>
      <c r="AU470" s="199"/>
      <c r="AV470" s="199"/>
      <c r="AW470" s="199"/>
      <c r="AX470" s="199"/>
      <c r="AY470" s="199"/>
      <c r="AZ470" s="199"/>
      <c r="BA470" s="199"/>
      <c r="BB470" s="199"/>
      <c r="BC470" s="199"/>
      <c r="BD470" s="199"/>
      <c r="BE470" s="199"/>
      <c r="BF470" s="199"/>
      <c r="BG470" s="199"/>
      <c r="BH470" s="199"/>
    </row>
    <row r="471">
      <c r="A471" s="199"/>
      <c r="B471" s="223">
        <v>44974.0</v>
      </c>
      <c r="C471" s="224">
        <v>86.25</v>
      </c>
      <c r="D471" s="224">
        <v>81.15</v>
      </c>
      <c r="E471" s="225">
        <f t="shared" si="1"/>
        <v>-0.05913043478</v>
      </c>
      <c r="F471" s="226">
        <v>44974.0</v>
      </c>
      <c r="G471" s="227">
        <v>1661.0</v>
      </c>
      <c r="H471" s="227">
        <v>1655.9</v>
      </c>
      <c r="I471" s="228">
        <f t="shared" si="2"/>
        <v>-0.005017275049</v>
      </c>
      <c r="J471" s="229">
        <v>44974.0</v>
      </c>
      <c r="K471" s="230">
        <v>2525.0</v>
      </c>
      <c r="L471" s="230">
        <v>2515.5</v>
      </c>
      <c r="M471" s="231">
        <f t="shared" si="3"/>
        <v>-0.004590241779</v>
      </c>
      <c r="N471" s="232">
        <v>44974.0</v>
      </c>
      <c r="O471" s="233">
        <v>2233.659</v>
      </c>
      <c r="P471" s="233">
        <v>2252.304</v>
      </c>
      <c r="Q471" s="234">
        <f t="shared" si="4"/>
        <v>0.004177116145</v>
      </c>
      <c r="R471" s="235">
        <v>44974.0</v>
      </c>
      <c r="S471" s="236">
        <v>111.55</v>
      </c>
      <c r="T471" s="236">
        <v>112.25</v>
      </c>
      <c r="U471" s="237">
        <f t="shared" si="5"/>
        <v>0.002232142857</v>
      </c>
      <c r="V471" s="238">
        <v>44974.0</v>
      </c>
      <c r="W471" s="239">
        <v>17974.85</v>
      </c>
      <c r="X471" s="239">
        <v>17944.2</v>
      </c>
      <c r="Y471" s="240">
        <f t="shared" si="6"/>
        <v>-0.005081545921</v>
      </c>
      <c r="Z471" s="199"/>
      <c r="AA471" s="199"/>
      <c r="AB471" s="199"/>
      <c r="AC471" s="199"/>
      <c r="AD471" s="199"/>
      <c r="AE471" s="199"/>
      <c r="AF471" s="199"/>
      <c r="AG471" s="199"/>
      <c r="AH471" s="199"/>
      <c r="AI471" s="199"/>
      <c r="AJ471" s="199"/>
      <c r="AK471" s="199"/>
      <c r="AL471" s="199"/>
      <c r="AM471" s="199"/>
      <c r="AN471" s="199"/>
      <c r="AO471" s="199"/>
      <c r="AP471" s="199"/>
      <c r="AQ471" s="199"/>
      <c r="AR471" s="199"/>
      <c r="AS471" s="199"/>
      <c r="AT471" s="199"/>
      <c r="AU471" s="199"/>
      <c r="AV471" s="199"/>
      <c r="AW471" s="199"/>
      <c r="AX471" s="199"/>
      <c r="AY471" s="199"/>
      <c r="AZ471" s="199"/>
      <c r="BA471" s="199"/>
      <c r="BB471" s="199"/>
      <c r="BC471" s="199"/>
      <c r="BD471" s="199"/>
      <c r="BE471" s="199"/>
      <c r="BF471" s="199"/>
      <c r="BG471" s="199"/>
      <c r="BH471" s="199"/>
    </row>
    <row r="472">
      <c r="A472" s="199"/>
      <c r="B472" s="223">
        <v>44977.0</v>
      </c>
      <c r="C472" s="224">
        <v>81.5</v>
      </c>
      <c r="D472" s="224">
        <v>80.0</v>
      </c>
      <c r="E472" s="225">
        <f t="shared" si="1"/>
        <v>-0.01417128774</v>
      </c>
      <c r="F472" s="226">
        <v>44977.0</v>
      </c>
      <c r="G472" s="227">
        <v>1660.0</v>
      </c>
      <c r="H472" s="227">
        <v>1640.35</v>
      </c>
      <c r="I472" s="228">
        <f t="shared" si="2"/>
        <v>-0.009390663687</v>
      </c>
      <c r="J472" s="229">
        <v>44977.0</v>
      </c>
      <c r="K472" s="230">
        <v>2518.0</v>
      </c>
      <c r="L472" s="230">
        <v>2511.45</v>
      </c>
      <c r="M472" s="231">
        <f t="shared" si="3"/>
        <v>-0.001610017889</v>
      </c>
      <c r="N472" s="232">
        <v>44977.0</v>
      </c>
      <c r="O472" s="233">
        <v>2256.734</v>
      </c>
      <c r="P472" s="233">
        <v>2228.49</v>
      </c>
      <c r="Q472" s="234">
        <f t="shared" si="4"/>
        <v>-0.01057317307</v>
      </c>
      <c r="R472" s="235">
        <v>44977.0</v>
      </c>
      <c r="S472" s="236">
        <v>112.3</v>
      </c>
      <c r="T472" s="236">
        <v>112.35</v>
      </c>
      <c r="U472" s="237">
        <f t="shared" si="5"/>
        <v>0.0008908685969</v>
      </c>
      <c r="V472" s="238">
        <v>44977.0</v>
      </c>
      <c r="W472" s="239">
        <v>17965.55</v>
      </c>
      <c r="X472" s="239">
        <v>17844.6</v>
      </c>
      <c r="Y472" s="240">
        <f t="shared" si="6"/>
        <v>-0.005550540007</v>
      </c>
      <c r="Z472" s="199"/>
      <c r="AA472" s="199"/>
      <c r="AB472" s="199"/>
      <c r="AC472" s="199"/>
      <c r="AD472" s="199"/>
      <c r="AE472" s="199"/>
      <c r="AF472" s="199"/>
      <c r="AG472" s="199"/>
      <c r="AH472" s="199"/>
      <c r="AI472" s="199"/>
      <c r="AJ472" s="199"/>
      <c r="AK472" s="199"/>
      <c r="AL472" s="199"/>
      <c r="AM472" s="199"/>
      <c r="AN472" s="199"/>
      <c r="AO472" s="199"/>
      <c r="AP472" s="199"/>
      <c r="AQ472" s="199"/>
      <c r="AR472" s="199"/>
      <c r="AS472" s="199"/>
      <c r="AT472" s="199"/>
      <c r="AU472" s="199"/>
      <c r="AV472" s="199"/>
      <c r="AW472" s="199"/>
      <c r="AX472" s="199"/>
      <c r="AY472" s="199"/>
      <c r="AZ472" s="199"/>
      <c r="BA472" s="199"/>
      <c r="BB472" s="199"/>
      <c r="BC472" s="199"/>
      <c r="BD472" s="199"/>
      <c r="BE472" s="199"/>
      <c r="BF472" s="199"/>
      <c r="BG472" s="199"/>
      <c r="BH472" s="199"/>
    </row>
    <row r="473">
      <c r="A473" s="199"/>
      <c r="B473" s="223">
        <v>44978.0</v>
      </c>
      <c r="C473" s="224">
        <v>80.0</v>
      </c>
      <c r="D473" s="224">
        <v>79.6</v>
      </c>
      <c r="E473" s="225">
        <f t="shared" si="1"/>
        <v>-0.005</v>
      </c>
      <c r="F473" s="226">
        <v>44978.0</v>
      </c>
      <c r="G473" s="227">
        <v>1640.0</v>
      </c>
      <c r="H473" s="227">
        <v>1646.5</v>
      </c>
      <c r="I473" s="228">
        <f t="shared" si="2"/>
        <v>0.003749199866</v>
      </c>
      <c r="J473" s="229">
        <v>44978.0</v>
      </c>
      <c r="K473" s="230">
        <v>2528.0</v>
      </c>
      <c r="L473" s="230">
        <v>2516.15</v>
      </c>
      <c r="M473" s="231">
        <f t="shared" si="3"/>
        <v>0.001871428856</v>
      </c>
      <c r="N473" s="232">
        <v>44978.0</v>
      </c>
      <c r="O473" s="233">
        <v>2237.351</v>
      </c>
      <c r="P473" s="233">
        <v>2246.674</v>
      </c>
      <c r="Q473" s="234">
        <f t="shared" si="4"/>
        <v>0.008159785325</v>
      </c>
      <c r="R473" s="235">
        <v>44978.0</v>
      </c>
      <c r="S473" s="236">
        <v>112.9</v>
      </c>
      <c r="T473" s="236">
        <v>113.15</v>
      </c>
      <c r="U473" s="237">
        <f t="shared" si="5"/>
        <v>0.007120605251</v>
      </c>
      <c r="V473" s="238">
        <v>44978.0</v>
      </c>
      <c r="W473" s="239">
        <v>17905.8</v>
      </c>
      <c r="X473" s="239">
        <v>17826.7</v>
      </c>
      <c r="Y473" s="240">
        <f t="shared" si="6"/>
        <v>-0.001003104581</v>
      </c>
      <c r="Z473" s="199"/>
      <c r="AA473" s="199"/>
      <c r="AB473" s="199"/>
      <c r="AC473" s="199"/>
      <c r="AD473" s="199"/>
      <c r="AE473" s="199"/>
      <c r="AF473" s="199"/>
      <c r="AG473" s="199"/>
      <c r="AH473" s="199"/>
      <c r="AI473" s="199"/>
      <c r="AJ473" s="199"/>
      <c r="AK473" s="199"/>
      <c r="AL473" s="199"/>
      <c r="AM473" s="199"/>
      <c r="AN473" s="199"/>
      <c r="AO473" s="199"/>
      <c r="AP473" s="199"/>
      <c r="AQ473" s="199"/>
      <c r="AR473" s="199"/>
      <c r="AS473" s="199"/>
      <c r="AT473" s="199"/>
      <c r="AU473" s="199"/>
      <c r="AV473" s="199"/>
      <c r="AW473" s="199"/>
      <c r="AX473" s="199"/>
      <c r="AY473" s="199"/>
      <c r="AZ473" s="199"/>
      <c r="BA473" s="199"/>
      <c r="BB473" s="199"/>
      <c r="BC473" s="199"/>
      <c r="BD473" s="199"/>
      <c r="BE473" s="199"/>
      <c r="BF473" s="199"/>
      <c r="BG473" s="199"/>
      <c r="BH473" s="199"/>
    </row>
    <row r="474">
      <c r="A474" s="199"/>
      <c r="B474" s="223">
        <v>44979.0</v>
      </c>
      <c r="C474" s="224">
        <v>78.95</v>
      </c>
      <c r="D474" s="224">
        <v>78.0</v>
      </c>
      <c r="E474" s="225">
        <f t="shared" si="1"/>
        <v>-0.02010050251</v>
      </c>
      <c r="F474" s="226">
        <v>44979.0</v>
      </c>
      <c r="G474" s="227">
        <v>1639.0</v>
      </c>
      <c r="H474" s="227">
        <v>1614.2</v>
      </c>
      <c r="I474" s="228">
        <f t="shared" si="2"/>
        <v>-0.01961737018</v>
      </c>
      <c r="J474" s="229">
        <v>44979.0</v>
      </c>
      <c r="K474" s="230">
        <v>2516.15</v>
      </c>
      <c r="L474" s="230">
        <v>2494.05</v>
      </c>
      <c r="M474" s="231">
        <f t="shared" si="3"/>
        <v>-0.008783260139</v>
      </c>
      <c r="N474" s="232">
        <v>44979.0</v>
      </c>
      <c r="O474" s="233">
        <v>2239.151</v>
      </c>
      <c r="P474" s="233">
        <v>2195.724</v>
      </c>
      <c r="Q474" s="234">
        <f t="shared" si="4"/>
        <v>-0.02267796752</v>
      </c>
      <c r="R474" s="235">
        <v>44979.0</v>
      </c>
      <c r="S474" s="236">
        <v>113.25</v>
      </c>
      <c r="T474" s="236">
        <v>111.15</v>
      </c>
      <c r="U474" s="237">
        <f t="shared" si="5"/>
        <v>-0.01767565179</v>
      </c>
      <c r="V474" s="238">
        <v>44979.0</v>
      </c>
      <c r="W474" s="239">
        <v>17755.35</v>
      </c>
      <c r="X474" s="239">
        <v>17554.3</v>
      </c>
      <c r="Y474" s="240">
        <f t="shared" si="6"/>
        <v>-0.01528045011</v>
      </c>
      <c r="Z474" s="199"/>
      <c r="AA474" s="199"/>
      <c r="AB474" s="199"/>
      <c r="AC474" s="199"/>
      <c r="AD474" s="199"/>
      <c r="AE474" s="199"/>
      <c r="AF474" s="199"/>
      <c r="AG474" s="199"/>
      <c r="AH474" s="199"/>
      <c r="AI474" s="199"/>
      <c r="AJ474" s="199"/>
      <c r="AK474" s="199"/>
      <c r="AL474" s="199"/>
      <c r="AM474" s="199"/>
      <c r="AN474" s="199"/>
      <c r="AO474" s="199"/>
      <c r="AP474" s="199"/>
      <c r="AQ474" s="199"/>
      <c r="AR474" s="199"/>
      <c r="AS474" s="199"/>
      <c r="AT474" s="199"/>
      <c r="AU474" s="199"/>
      <c r="AV474" s="199"/>
      <c r="AW474" s="199"/>
      <c r="AX474" s="199"/>
      <c r="AY474" s="199"/>
      <c r="AZ474" s="199"/>
      <c r="BA474" s="199"/>
      <c r="BB474" s="199"/>
      <c r="BC474" s="199"/>
      <c r="BD474" s="199"/>
      <c r="BE474" s="199"/>
      <c r="BF474" s="199"/>
      <c r="BG474" s="199"/>
      <c r="BH474" s="199"/>
    </row>
    <row r="475">
      <c r="A475" s="199"/>
      <c r="B475" s="223">
        <v>44980.0</v>
      </c>
      <c r="C475" s="224">
        <v>77.65</v>
      </c>
      <c r="D475" s="224">
        <v>78.1</v>
      </c>
      <c r="E475" s="225">
        <f t="shared" si="1"/>
        <v>0.001282051282</v>
      </c>
      <c r="F475" s="226">
        <v>44980.0</v>
      </c>
      <c r="G475" s="227">
        <v>1613.0</v>
      </c>
      <c r="H475" s="227">
        <v>1603.25</v>
      </c>
      <c r="I475" s="228">
        <f t="shared" si="2"/>
        <v>-0.006783546029</v>
      </c>
      <c r="J475" s="229">
        <v>44980.0</v>
      </c>
      <c r="K475" s="230">
        <v>2492.0</v>
      </c>
      <c r="L475" s="230">
        <v>2490.65</v>
      </c>
      <c r="M475" s="231">
        <f t="shared" si="3"/>
        <v>-0.001363244522</v>
      </c>
      <c r="N475" s="232">
        <v>44980.0</v>
      </c>
      <c r="O475" s="233">
        <v>2194.893</v>
      </c>
      <c r="P475" s="233">
        <v>2185.202</v>
      </c>
      <c r="Q475" s="234">
        <f t="shared" si="4"/>
        <v>-0.004792041258</v>
      </c>
      <c r="R475" s="235">
        <v>44980.0</v>
      </c>
      <c r="S475" s="236">
        <v>111.55</v>
      </c>
      <c r="T475" s="236">
        <v>112.05</v>
      </c>
      <c r="U475" s="237">
        <f t="shared" si="5"/>
        <v>0.008097165992</v>
      </c>
      <c r="V475" s="238">
        <v>44980.0</v>
      </c>
      <c r="W475" s="239">
        <v>17574.65</v>
      </c>
      <c r="X475" s="239">
        <v>17511.25</v>
      </c>
      <c r="Y475" s="240">
        <f t="shared" si="6"/>
        <v>-0.002452390582</v>
      </c>
      <c r="Z475" s="199"/>
      <c r="AA475" s="199"/>
      <c r="AB475" s="199"/>
      <c r="AC475" s="199"/>
      <c r="AD475" s="199"/>
      <c r="AE475" s="199"/>
      <c r="AF475" s="199"/>
      <c r="AG475" s="199"/>
      <c r="AH475" s="199"/>
      <c r="AI475" s="199"/>
      <c r="AJ475" s="199"/>
      <c r="AK475" s="199"/>
      <c r="AL475" s="199"/>
      <c r="AM475" s="199"/>
      <c r="AN475" s="199"/>
      <c r="AO475" s="199"/>
      <c r="AP475" s="199"/>
      <c r="AQ475" s="199"/>
      <c r="AR475" s="199"/>
      <c r="AS475" s="199"/>
      <c r="AT475" s="199"/>
      <c r="AU475" s="199"/>
      <c r="AV475" s="199"/>
      <c r="AW475" s="199"/>
      <c r="AX475" s="199"/>
      <c r="AY475" s="199"/>
      <c r="AZ475" s="199"/>
      <c r="BA475" s="199"/>
      <c r="BB475" s="199"/>
      <c r="BC475" s="199"/>
      <c r="BD475" s="199"/>
      <c r="BE475" s="199"/>
      <c r="BF475" s="199"/>
      <c r="BG475" s="199"/>
      <c r="BH475" s="199"/>
    </row>
    <row r="476">
      <c r="A476" s="199"/>
      <c r="B476" s="223">
        <v>44981.0</v>
      </c>
      <c r="C476" s="224">
        <v>78.1</v>
      </c>
      <c r="D476" s="224">
        <v>79.1</v>
      </c>
      <c r="E476" s="225">
        <f t="shared" si="1"/>
        <v>0.01280409731</v>
      </c>
      <c r="F476" s="226">
        <v>44981.0</v>
      </c>
      <c r="G476" s="227">
        <v>1617.9</v>
      </c>
      <c r="H476" s="227">
        <v>1588.95</v>
      </c>
      <c r="I476" s="228">
        <f t="shared" si="2"/>
        <v>-0.008919382504</v>
      </c>
      <c r="J476" s="229">
        <v>44981.0</v>
      </c>
      <c r="K476" s="230">
        <v>2492.2</v>
      </c>
      <c r="L476" s="230">
        <v>2484.2</v>
      </c>
      <c r="M476" s="231">
        <f t="shared" si="3"/>
        <v>-0.002589685423</v>
      </c>
      <c r="N476" s="232">
        <v>44981.0</v>
      </c>
      <c r="O476" s="233">
        <v>2189.355</v>
      </c>
      <c r="P476" s="233">
        <v>2200.154</v>
      </c>
      <c r="Q476" s="234">
        <f t="shared" si="4"/>
        <v>0.006842388026</v>
      </c>
      <c r="R476" s="235">
        <v>44981.0</v>
      </c>
      <c r="S476" s="236">
        <v>112.5</v>
      </c>
      <c r="T476" s="236">
        <v>109.75</v>
      </c>
      <c r="U476" s="237">
        <f t="shared" si="5"/>
        <v>-0.02052655065</v>
      </c>
      <c r="V476" s="238">
        <v>44981.0</v>
      </c>
      <c r="W476" s="239">
        <v>17591.35</v>
      </c>
      <c r="X476" s="239">
        <v>17465.8</v>
      </c>
      <c r="Y476" s="240">
        <f t="shared" si="6"/>
        <v>-0.002595474338</v>
      </c>
      <c r="Z476" s="199"/>
      <c r="AA476" s="199"/>
      <c r="AB476" s="199"/>
      <c r="AC476" s="199"/>
      <c r="AD476" s="199"/>
      <c r="AE476" s="199"/>
      <c r="AF476" s="199"/>
      <c r="AG476" s="199"/>
      <c r="AH476" s="199"/>
      <c r="AI476" s="199"/>
      <c r="AJ476" s="199"/>
      <c r="AK476" s="199"/>
      <c r="AL476" s="199"/>
      <c r="AM476" s="199"/>
      <c r="AN476" s="199"/>
      <c r="AO476" s="199"/>
      <c r="AP476" s="199"/>
      <c r="AQ476" s="199"/>
      <c r="AR476" s="199"/>
      <c r="AS476" s="199"/>
      <c r="AT476" s="199"/>
      <c r="AU476" s="199"/>
      <c r="AV476" s="199"/>
      <c r="AW476" s="199"/>
      <c r="AX476" s="199"/>
      <c r="AY476" s="199"/>
      <c r="AZ476" s="199"/>
      <c r="BA476" s="199"/>
      <c r="BB476" s="199"/>
      <c r="BC476" s="199"/>
      <c r="BD476" s="199"/>
      <c r="BE476" s="199"/>
      <c r="BF476" s="199"/>
      <c r="BG476" s="199"/>
      <c r="BH476" s="199"/>
    </row>
    <row r="477">
      <c r="A477" s="199"/>
      <c r="B477" s="223">
        <v>44984.0</v>
      </c>
      <c r="C477" s="224">
        <v>79.8</v>
      </c>
      <c r="D477" s="224">
        <v>78.0</v>
      </c>
      <c r="E477" s="225">
        <f t="shared" si="1"/>
        <v>-0.01390644753</v>
      </c>
      <c r="F477" s="226">
        <v>44984.0</v>
      </c>
      <c r="G477" s="227">
        <v>1585.9</v>
      </c>
      <c r="H477" s="227">
        <v>1592.9</v>
      </c>
      <c r="I477" s="228">
        <f t="shared" si="2"/>
        <v>0.002485918374</v>
      </c>
      <c r="J477" s="229">
        <v>44984.0</v>
      </c>
      <c r="K477" s="230">
        <v>2487.0</v>
      </c>
      <c r="L477" s="230">
        <v>2468.15</v>
      </c>
      <c r="M477" s="231">
        <f t="shared" si="3"/>
        <v>-0.006460832461</v>
      </c>
      <c r="N477" s="232">
        <v>44984.0</v>
      </c>
      <c r="O477" s="233">
        <v>2198.585</v>
      </c>
      <c r="P477" s="233">
        <v>2185.525</v>
      </c>
      <c r="Q477" s="234">
        <f t="shared" si="4"/>
        <v>-0.006649080019</v>
      </c>
      <c r="R477" s="235">
        <v>44984.0</v>
      </c>
      <c r="S477" s="236">
        <v>109.8</v>
      </c>
      <c r="T477" s="236">
        <v>106.1</v>
      </c>
      <c r="U477" s="237">
        <f t="shared" si="5"/>
        <v>-0.03325740319</v>
      </c>
      <c r="V477" s="238">
        <v>44984.0</v>
      </c>
      <c r="W477" s="239">
        <v>17428.6</v>
      </c>
      <c r="X477" s="239">
        <v>17392.7</v>
      </c>
      <c r="Y477" s="240">
        <f t="shared" si="6"/>
        <v>-0.004185322172</v>
      </c>
      <c r="Z477" s="199"/>
      <c r="AA477" s="199"/>
      <c r="AB477" s="199"/>
      <c r="AC477" s="199"/>
      <c r="AD477" s="199"/>
      <c r="AE477" s="199"/>
      <c r="AF477" s="199"/>
      <c r="AG477" s="199"/>
      <c r="AH477" s="199"/>
      <c r="AI477" s="199"/>
      <c r="AJ477" s="199"/>
      <c r="AK477" s="199"/>
      <c r="AL477" s="199"/>
      <c r="AM477" s="199"/>
      <c r="AN477" s="199"/>
      <c r="AO477" s="199"/>
      <c r="AP477" s="199"/>
      <c r="AQ477" s="199"/>
      <c r="AR477" s="199"/>
      <c r="AS477" s="199"/>
      <c r="AT477" s="199"/>
      <c r="AU477" s="199"/>
      <c r="AV477" s="199"/>
      <c r="AW477" s="199"/>
      <c r="AX477" s="199"/>
      <c r="AY477" s="199"/>
      <c r="AZ477" s="199"/>
      <c r="BA477" s="199"/>
      <c r="BB477" s="199"/>
      <c r="BC477" s="199"/>
      <c r="BD477" s="199"/>
      <c r="BE477" s="199"/>
      <c r="BF477" s="199"/>
      <c r="BG477" s="199"/>
      <c r="BH477" s="199"/>
    </row>
    <row r="478">
      <c r="A478" s="199"/>
      <c r="B478" s="223">
        <v>44985.0</v>
      </c>
      <c r="C478" s="224">
        <v>78.45</v>
      </c>
      <c r="D478" s="224">
        <v>78.5</v>
      </c>
      <c r="E478" s="225">
        <f t="shared" si="1"/>
        <v>0.00641025641</v>
      </c>
      <c r="F478" s="226">
        <v>44985.0</v>
      </c>
      <c r="G478" s="227">
        <v>1592.0</v>
      </c>
      <c r="H478" s="227">
        <v>1599.6</v>
      </c>
      <c r="I478" s="228">
        <f t="shared" si="2"/>
        <v>0.004206164857</v>
      </c>
      <c r="J478" s="229">
        <v>44985.0</v>
      </c>
      <c r="K478" s="230">
        <v>2469.75</v>
      </c>
      <c r="L478" s="230">
        <v>2460.65</v>
      </c>
      <c r="M478" s="231">
        <f t="shared" si="3"/>
        <v>-0.003038713206</v>
      </c>
      <c r="N478" s="232">
        <v>44985.0</v>
      </c>
      <c r="O478" s="233">
        <v>2174.679</v>
      </c>
      <c r="P478" s="233">
        <v>2143.713</v>
      </c>
      <c r="Q478" s="234">
        <f t="shared" si="4"/>
        <v>-0.01913133</v>
      </c>
      <c r="R478" s="235">
        <v>44985.0</v>
      </c>
      <c r="S478" s="236">
        <v>106.85</v>
      </c>
      <c r="T478" s="236">
        <v>103.95</v>
      </c>
      <c r="U478" s="237">
        <f t="shared" si="5"/>
        <v>-0.02026390198</v>
      </c>
      <c r="V478" s="238">
        <v>44985.0</v>
      </c>
      <c r="W478" s="239">
        <v>17383.25</v>
      </c>
      <c r="X478" s="239">
        <v>17303.95</v>
      </c>
      <c r="Y478" s="240">
        <f t="shared" si="6"/>
        <v>-0.005102715507</v>
      </c>
      <c r="Z478" s="199"/>
      <c r="AA478" s="199"/>
      <c r="AB478" s="199"/>
      <c r="AC478" s="199"/>
      <c r="AD478" s="199"/>
      <c r="AE478" s="199"/>
      <c r="AF478" s="199"/>
      <c r="AG478" s="199"/>
      <c r="AH478" s="199"/>
      <c r="AI478" s="199"/>
      <c r="AJ478" s="199"/>
      <c r="AK478" s="199"/>
      <c r="AL478" s="199"/>
      <c r="AM478" s="199"/>
      <c r="AN478" s="199"/>
      <c r="AO478" s="199"/>
      <c r="AP478" s="199"/>
      <c r="AQ478" s="199"/>
      <c r="AR478" s="199"/>
      <c r="AS478" s="199"/>
      <c r="AT478" s="199"/>
      <c r="AU478" s="199"/>
      <c r="AV478" s="199"/>
      <c r="AW478" s="199"/>
      <c r="AX478" s="199"/>
      <c r="AY478" s="199"/>
      <c r="AZ478" s="199"/>
      <c r="BA478" s="199"/>
      <c r="BB478" s="199"/>
      <c r="BC478" s="199"/>
      <c r="BD478" s="199"/>
      <c r="BE478" s="199"/>
      <c r="BF478" s="199"/>
      <c r="BG478" s="199"/>
      <c r="BH478" s="199"/>
    </row>
    <row r="479">
      <c r="A479" s="199"/>
      <c r="B479" s="223">
        <v>44986.0</v>
      </c>
      <c r="C479" s="224">
        <v>79.5</v>
      </c>
      <c r="D479" s="224">
        <v>79.75</v>
      </c>
      <c r="E479" s="225">
        <f t="shared" si="1"/>
        <v>0.01592356688</v>
      </c>
      <c r="F479" s="226">
        <v>44986.0</v>
      </c>
      <c r="G479" s="227">
        <v>1612.0</v>
      </c>
      <c r="H479" s="227">
        <v>1598.05</v>
      </c>
      <c r="I479" s="228">
        <f t="shared" si="2"/>
        <v>-0.0009689922481</v>
      </c>
      <c r="J479" s="229">
        <v>44986.0</v>
      </c>
      <c r="K479" s="230">
        <v>2458.0</v>
      </c>
      <c r="L479" s="230">
        <v>2466.25</v>
      </c>
      <c r="M479" s="231">
        <f t="shared" si="3"/>
        <v>0.002275821429</v>
      </c>
      <c r="N479" s="232">
        <v>44986.0</v>
      </c>
      <c r="O479" s="233">
        <v>2163.511</v>
      </c>
      <c r="P479" s="233">
        <v>2163.419</v>
      </c>
      <c r="Q479" s="234">
        <f t="shared" si="4"/>
        <v>0.009192461864</v>
      </c>
      <c r="R479" s="235">
        <v>44986.0</v>
      </c>
      <c r="S479" s="236">
        <v>104.7</v>
      </c>
      <c r="T479" s="236">
        <v>105.5</v>
      </c>
      <c r="U479" s="237">
        <f t="shared" si="5"/>
        <v>0.01491101491</v>
      </c>
      <c r="V479" s="238">
        <v>44986.0</v>
      </c>
      <c r="W479" s="239">
        <v>17360.1</v>
      </c>
      <c r="X479" s="239">
        <v>17450.9</v>
      </c>
      <c r="Y479" s="240">
        <f t="shared" si="6"/>
        <v>0.008492280664</v>
      </c>
      <c r="Z479" s="199"/>
      <c r="AA479" s="199"/>
      <c r="AB479" s="199"/>
      <c r="AC479" s="199"/>
      <c r="AD479" s="199"/>
      <c r="AE479" s="199"/>
      <c r="AF479" s="199"/>
      <c r="AG479" s="199"/>
      <c r="AH479" s="199"/>
      <c r="AI479" s="199"/>
      <c r="AJ479" s="199"/>
      <c r="AK479" s="199"/>
      <c r="AL479" s="199"/>
      <c r="AM479" s="199"/>
      <c r="AN479" s="199"/>
      <c r="AO479" s="199"/>
      <c r="AP479" s="199"/>
      <c r="AQ479" s="199"/>
      <c r="AR479" s="199"/>
      <c r="AS479" s="199"/>
      <c r="AT479" s="199"/>
      <c r="AU479" s="199"/>
      <c r="AV479" s="199"/>
      <c r="AW479" s="199"/>
      <c r="AX479" s="199"/>
      <c r="AY479" s="199"/>
      <c r="AZ479" s="199"/>
      <c r="BA479" s="199"/>
      <c r="BB479" s="199"/>
      <c r="BC479" s="199"/>
      <c r="BD479" s="199"/>
      <c r="BE479" s="199"/>
      <c r="BF479" s="199"/>
      <c r="BG479" s="199"/>
      <c r="BH479" s="199"/>
    </row>
    <row r="480">
      <c r="A480" s="199"/>
      <c r="B480" s="223">
        <v>44987.0</v>
      </c>
      <c r="C480" s="224">
        <v>79.95</v>
      </c>
      <c r="D480" s="224">
        <v>80.0</v>
      </c>
      <c r="E480" s="225">
        <f t="shared" si="1"/>
        <v>0.003134796238</v>
      </c>
      <c r="F480" s="226">
        <v>44987.0</v>
      </c>
      <c r="G480" s="227">
        <v>1594.0</v>
      </c>
      <c r="H480" s="227">
        <v>1584.45</v>
      </c>
      <c r="I480" s="228">
        <f t="shared" si="2"/>
        <v>-0.008510372016</v>
      </c>
      <c r="J480" s="229">
        <v>44987.0</v>
      </c>
      <c r="K480" s="230">
        <v>2466.25</v>
      </c>
      <c r="L480" s="230">
        <v>2455.35</v>
      </c>
      <c r="M480" s="231">
        <f t="shared" si="3"/>
        <v>-0.004419665484</v>
      </c>
      <c r="N480" s="232">
        <v>44987.0</v>
      </c>
      <c r="O480" s="233">
        <v>2157.05</v>
      </c>
      <c r="P480" s="233">
        <v>2146.943</v>
      </c>
      <c r="Q480" s="234">
        <f t="shared" si="4"/>
        <v>-0.007615723075</v>
      </c>
      <c r="R480" s="235">
        <v>44987.0</v>
      </c>
      <c r="S480" s="236">
        <v>106.05</v>
      </c>
      <c r="T480" s="236">
        <v>104.65</v>
      </c>
      <c r="U480" s="237">
        <f t="shared" si="5"/>
        <v>-0.008056872038</v>
      </c>
      <c r="V480" s="238">
        <v>44987.0</v>
      </c>
      <c r="W480" s="239">
        <v>17421.5</v>
      </c>
      <c r="X480" s="239">
        <v>17321.9</v>
      </c>
      <c r="Y480" s="240">
        <f t="shared" si="6"/>
        <v>-0.007392168885</v>
      </c>
      <c r="Z480" s="199"/>
      <c r="AA480" s="199"/>
      <c r="AB480" s="199"/>
      <c r="AC480" s="199"/>
      <c r="AD480" s="199"/>
      <c r="AE480" s="199"/>
      <c r="AF480" s="199"/>
      <c r="AG480" s="199"/>
      <c r="AH480" s="199"/>
      <c r="AI480" s="199"/>
      <c r="AJ480" s="199"/>
      <c r="AK480" s="199"/>
      <c r="AL480" s="199"/>
      <c r="AM480" s="199"/>
      <c r="AN480" s="199"/>
      <c r="AO480" s="199"/>
      <c r="AP480" s="199"/>
      <c r="AQ480" s="199"/>
      <c r="AR480" s="199"/>
      <c r="AS480" s="199"/>
      <c r="AT480" s="199"/>
      <c r="AU480" s="199"/>
      <c r="AV480" s="199"/>
      <c r="AW480" s="199"/>
      <c r="AX480" s="199"/>
      <c r="AY480" s="199"/>
      <c r="AZ480" s="199"/>
      <c r="BA480" s="199"/>
      <c r="BB480" s="199"/>
      <c r="BC480" s="199"/>
      <c r="BD480" s="199"/>
      <c r="BE480" s="199"/>
      <c r="BF480" s="199"/>
      <c r="BG480" s="199"/>
      <c r="BH480" s="199"/>
    </row>
    <row r="481">
      <c r="A481" s="199"/>
      <c r="B481" s="223">
        <v>44988.0</v>
      </c>
      <c r="C481" s="224">
        <v>80.4</v>
      </c>
      <c r="D481" s="224">
        <v>80.4</v>
      </c>
      <c r="E481" s="225">
        <f t="shared" si="1"/>
        <v>0.005</v>
      </c>
      <c r="F481" s="226">
        <v>44988.0</v>
      </c>
      <c r="G481" s="227">
        <v>1596.0</v>
      </c>
      <c r="H481" s="227">
        <v>1615.9</v>
      </c>
      <c r="I481" s="228">
        <f t="shared" si="2"/>
        <v>0.01984915901</v>
      </c>
      <c r="J481" s="229">
        <v>44988.0</v>
      </c>
      <c r="K481" s="230">
        <v>2466.0</v>
      </c>
      <c r="L481" s="230">
        <v>2471.0</v>
      </c>
      <c r="M481" s="231">
        <f t="shared" si="3"/>
        <v>0.006373836724</v>
      </c>
      <c r="N481" s="232">
        <v>44988.0</v>
      </c>
      <c r="O481" s="233">
        <v>2168.265</v>
      </c>
      <c r="P481" s="233">
        <v>2201.723</v>
      </c>
      <c r="Q481" s="234">
        <f t="shared" si="4"/>
        <v>0.02551534903</v>
      </c>
      <c r="R481" s="235">
        <v>44988.0</v>
      </c>
      <c r="S481" s="236">
        <v>106.0</v>
      </c>
      <c r="T481" s="236">
        <v>107.0</v>
      </c>
      <c r="U481" s="237">
        <f t="shared" si="5"/>
        <v>0.02245580506</v>
      </c>
      <c r="V481" s="238">
        <v>44988.0</v>
      </c>
      <c r="W481" s="239">
        <v>17451.25</v>
      </c>
      <c r="X481" s="239">
        <v>17594.35</v>
      </c>
      <c r="Y481" s="240">
        <f t="shared" si="6"/>
        <v>0.01572864409</v>
      </c>
      <c r="Z481" s="199"/>
      <c r="AA481" s="199"/>
      <c r="AB481" s="199"/>
      <c r="AC481" s="199"/>
      <c r="AD481" s="199"/>
      <c r="AE481" s="199"/>
      <c r="AF481" s="199"/>
      <c r="AG481" s="199"/>
      <c r="AH481" s="199"/>
      <c r="AI481" s="199"/>
      <c r="AJ481" s="199"/>
      <c r="AK481" s="199"/>
      <c r="AL481" s="199"/>
      <c r="AM481" s="199"/>
      <c r="AN481" s="199"/>
      <c r="AO481" s="199"/>
      <c r="AP481" s="199"/>
      <c r="AQ481" s="199"/>
      <c r="AR481" s="199"/>
      <c r="AS481" s="199"/>
      <c r="AT481" s="199"/>
      <c r="AU481" s="199"/>
      <c r="AV481" s="199"/>
      <c r="AW481" s="199"/>
      <c r="AX481" s="199"/>
      <c r="AY481" s="199"/>
      <c r="AZ481" s="199"/>
      <c r="BA481" s="199"/>
      <c r="BB481" s="199"/>
      <c r="BC481" s="199"/>
      <c r="BD481" s="199"/>
      <c r="BE481" s="199"/>
      <c r="BF481" s="199"/>
      <c r="BG481" s="199"/>
      <c r="BH481" s="199"/>
    </row>
    <row r="482">
      <c r="A482" s="199"/>
      <c r="B482" s="223">
        <v>44991.0</v>
      </c>
      <c r="C482" s="224">
        <v>80.5</v>
      </c>
      <c r="D482" s="224">
        <v>80.75</v>
      </c>
      <c r="E482" s="225">
        <f t="shared" si="1"/>
        <v>0.004353233831</v>
      </c>
      <c r="F482" s="226">
        <v>44991.0</v>
      </c>
      <c r="G482" s="227">
        <v>1620.0</v>
      </c>
      <c r="H482" s="227">
        <v>1627.3</v>
      </c>
      <c r="I482" s="228">
        <f t="shared" si="2"/>
        <v>0.007054892011</v>
      </c>
      <c r="J482" s="229">
        <v>44991.0</v>
      </c>
      <c r="K482" s="230">
        <v>2481.95</v>
      </c>
      <c r="L482" s="230">
        <v>2484.85</v>
      </c>
      <c r="M482" s="231">
        <f t="shared" si="3"/>
        <v>0.005605018211</v>
      </c>
      <c r="N482" s="232">
        <v>44991.0</v>
      </c>
      <c r="O482" s="233">
        <v>2215.199</v>
      </c>
      <c r="P482" s="233">
        <v>2223.229</v>
      </c>
      <c r="Q482" s="234">
        <f t="shared" si="4"/>
        <v>0.009767804579</v>
      </c>
      <c r="R482" s="235">
        <v>44991.0</v>
      </c>
      <c r="S482" s="236">
        <v>107.5</v>
      </c>
      <c r="T482" s="236">
        <v>105.65</v>
      </c>
      <c r="U482" s="237">
        <f t="shared" si="5"/>
        <v>-0.01261682243</v>
      </c>
      <c r="V482" s="238">
        <v>44991.0</v>
      </c>
      <c r="W482" s="239">
        <v>17680.35</v>
      </c>
      <c r="X482" s="239">
        <v>17711.45</v>
      </c>
      <c r="Y482" s="240">
        <f t="shared" si="6"/>
        <v>0.006655545672</v>
      </c>
      <c r="Z482" s="199"/>
      <c r="AA482" s="199"/>
      <c r="AB482" s="199"/>
      <c r="AC482" s="199"/>
      <c r="AD482" s="199"/>
      <c r="AE482" s="199"/>
      <c r="AF482" s="199"/>
      <c r="AG482" s="199"/>
      <c r="AH482" s="199"/>
      <c r="AI482" s="199"/>
      <c r="AJ482" s="199"/>
      <c r="AK482" s="199"/>
      <c r="AL482" s="199"/>
      <c r="AM482" s="199"/>
      <c r="AN482" s="199"/>
      <c r="AO482" s="199"/>
      <c r="AP482" s="199"/>
      <c r="AQ482" s="199"/>
      <c r="AR482" s="199"/>
      <c r="AS482" s="199"/>
      <c r="AT482" s="199"/>
      <c r="AU482" s="199"/>
      <c r="AV482" s="199"/>
      <c r="AW482" s="199"/>
      <c r="AX482" s="199"/>
      <c r="AY482" s="199"/>
      <c r="AZ482" s="199"/>
      <c r="BA482" s="199"/>
      <c r="BB482" s="199"/>
      <c r="BC482" s="199"/>
      <c r="BD482" s="199"/>
      <c r="BE482" s="199"/>
      <c r="BF482" s="199"/>
      <c r="BG482" s="199"/>
      <c r="BH482" s="199"/>
    </row>
    <row r="483">
      <c r="A483" s="199"/>
      <c r="B483" s="223">
        <v>44993.0</v>
      </c>
      <c r="C483" s="224">
        <v>80.0</v>
      </c>
      <c r="D483" s="224">
        <v>80.0</v>
      </c>
      <c r="E483" s="225">
        <f t="shared" si="1"/>
        <v>-0.009287925697</v>
      </c>
      <c r="F483" s="226">
        <v>44993.0</v>
      </c>
      <c r="G483" s="227">
        <v>1620.0</v>
      </c>
      <c r="H483" s="227">
        <v>1630.55</v>
      </c>
      <c r="I483" s="228">
        <f t="shared" si="2"/>
        <v>0.001997173232</v>
      </c>
      <c r="J483" s="229">
        <v>44993.0</v>
      </c>
      <c r="K483" s="230">
        <v>2487.0</v>
      </c>
      <c r="L483" s="230">
        <v>2485.1</v>
      </c>
      <c r="M483" s="231">
        <f t="shared" si="3"/>
        <v>0.0001006096948</v>
      </c>
      <c r="N483" s="232">
        <v>44993.0</v>
      </c>
      <c r="O483" s="233">
        <v>2223.229</v>
      </c>
      <c r="P483" s="233">
        <v>2231.213</v>
      </c>
      <c r="Q483" s="234">
        <f t="shared" si="4"/>
        <v>0.003591173019</v>
      </c>
      <c r="R483" s="235">
        <v>44993.0</v>
      </c>
      <c r="S483" s="236">
        <v>105.3</v>
      </c>
      <c r="T483" s="236">
        <v>106.5</v>
      </c>
      <c r="U483" s="237">
        <f t="shared" si="5"/>
        <v>0.008045433034</v>
      </c>
      <c r="V483" s="238">
        <v>44993.0</v>
      </c>
      <c r="W483" s="239">
        <v>17665.75</v>
      </c>
      <c r="X483" s="239">
        <v>17754.4</v>
      </c>
      <c r="Y483" s="240">
        <f t="shared" si="6"/>
        <v>0.002424984967</v>
      </c>
      <c r="Z483" s="199"/>
      <c r="AA483" s="199"/>
      <c r="AB483" s="199"/>
      <c r="AC483" s="199"/>
      <c r="AD483" s="199"/>
      <c r="AE483" s="199"/>
      <c r="AF483" s="199"/>
      <c r="AG483" s="199"/>
      <c r="AH483" s="199"/>
      <c r="AI483" s="199"/>
      <c r="AJ483" s="199"/>
      <c r="AK483" s="199"/>
      <c r="AL483" s="199"/>
      <c r="AM483" s="199"/>
      <c r="AN483" s="199"/>
      <c r="AO483" s="199"/>
      <c r="AP483" s="199"/>
      <c r="AQ483" s="199"/>
      <c r="AR483" s="199"/>
      <c r="AS483" s="199"/>
      <c r="AT483" s="199"/>
      <c r="AU483" s="199"/>
      <c r="AV483" s="199"/>
      <c r="AW483" s="199"/>
      <c r="AX483" s="199"/>
      <c r="AY483" s="199"/>
      <c r="AZ483" s="199"/>
      <c r="BA483" s="199"/>
      <c r="BB483" s="199"/>
      <c r="BC483" s="199"/>
      <c r="BD483" s="199"/>
      <c r="BE483" s="199"/>
      <c r="BF483" s="199"/>
      <c r="BG483" s="199"/>
      <c r="BH483" s="199"/>
    </row>
    <row r="484">
      <c r="A484" s="199"/>
      <c r="B484" s="223">
        <v>44994.0</v>
      </c>
      <c r="C484" s="224">
        <v>80.0</v>
      </c>
      <c r="D484" s="224">
        <v>80.4</v>
      </c>
      <c r="E484" s="225">
        <f t="shared" si="1"/>
        <v>0.005</v>
      </c>
      <c r="F484" s="226">
        <v>44994.0</v>
      </c>
      <c r="G484" s="227">
        <v>1629.95</v>
      </c>
      <c r="H484" s="227">
        <v>1630.7</v>
      </c>
      <c r="I484" s="228">
        <f t="shared" si="2"/>
        <v>0.00009199349913</v>
      </c>
      <c r="J484" s="229">
        <v>44994.0</v>
      </c>
      <c r="K484" s="230">
        <v>2484.85</v>
      </c>
      <c r="L484" s="230">
        <v>2461.4</v>
      </c>
      <c r="M484" s="231">
        <f t="shared" si="3"/>
        <v>-0.009536839564</v>
      </c>
      <c r="N484" s="232">
        <v>44994.0</v>
      </c>
      <c r="O484" s="233">
        <v>2229.967</v>
      </c>
      <c r="P484" s="233">
        <v>2177.587</v>
      </c>
      <c r="Q484" s="234">
        <f t="shared" si="4"/>
        <v>-0.02403446018</v>
      </c>
      <c r="R484" s="235">
        <v>44994.0</v>
      </c>
      <c r="S484" s="236">
        <v>107.85</v>
      </c>
      <c r="T484" s="236">
        <v>108.2</v>
      </c>
      <c r="U484" s="237">
        <f t="shared" si="5"/>
        <v>0.01596244131</v>
      </c>
      <c r="V484" s="238">
        <v>44994.0</v>
      </c>
      <c r="W484" s="239">
        <v>17772.05</v>
      </c>
      <c r="X484" s="239">
        <v>17589.6</v>
      </c>
      <c r="Y484" s="240">
        <f t="shared" si="6"/>
        <v>-0.009282206101</v>
      </c>
      <c r="Z484" s="199"/>
      <c r="AA484" s="199"/>
      <c r="AB484" s="199"/>
      <c r="AC484" s="199"/>
      <c r="AD484" s="199"/>
      <c r="AE484" s="199"/>
      <c r="AF484" s="199"/>
      <c r="AG484" s="199"/>
      <c r="AH484" s="199"/>
      <c r="AI484" s="199"/>
      <c r="AJ484" s="199"/>
      <c r="AK484" s="199"/>
      <c r="AL484" s="199"/>
      <c r="AM484" s="199"/>
      <c r="AN484" s="199"/>
      <c r="AO484" s="199"/>
      <c r="AP484" s="199"/>
      <c r="AQ484" s="199"/>
      <c r="AR484" s="199"/>
      <c r="AS484" s="199"/>
      <c r="AT484" s="199"/>
      <c r="AU484" s="199"/>
      <c r="AV484" s="199"/>
      <c r="AW484" s="199"/>
      <c r="AX484" s="199"/>
      <c r="AY484" s="199"/>
      <c r="AZ484" s="199"/>
      <c r="BA484" s="199"/>
      <c r="BB484" s="199"/>
      <c r="BC484" s="199"/>
      <c r="BD484" s="199"/>
      <c r="BE484" s="199"/>
      <c r="BF484" s="199"/>
      <c r="BG484" s="199"/>
      <c r="BH484" s="199"/>
    </row>
    <row r="485">
      <c r="A485" s="199"/>
      <c r="B485" s="223">
        <v>44995.0</v>
      </c>
      <c r="C485" s="224">
        <v>80.4</v>
      </c>
      <c r="D485" s="224">
        <v>80.1</v>
      </c>
      <c r="E485" s="225">
        <f t="shared" si="1"/>
        <v>-0.003731343284</v>
      </c>
      <c r="F485" s="226">
        <v>44995.0</v>
      </c>
      <c r="G485" s="227">
        <v>1610.45</v>
      </c>
      <c r="H485" s="227">
        <v>1588.65</v>
      </c>
      <c r="I485" s="228">
        <f t="shared" si="2"/>
        <v>-0.02578647207</v>
      </c>
      <c r="J485" s="229">
        <v>44995.0</v>
      </c>
      <c r="K485" s="230">
        <v>2450.0</v>
      </c>
      <c r="L485" s="230">
        <v>2465.45</v>
      </c>
      <c r="M485" s="231">
        <f t="shared" si="3"/>
        <v>0.001645405054</v>
      </c>
      <c r="N485" s="232">
        <v>44995.0</v>
      </c>
      <c r="O485" s="233">
        <v>2161.204</v>
      </c>
      <c r="P485" s="233">
        <v>2143.851</v>
      </c>
      <c r="Q485" s="234">
        <f t="shared" si="4"/>
        <v>-0.01549237757</v>
      </c>
      <c r="R485" s="235">
        <v>44995.0</v>
      </c>
      <c r="S485" s="236">
        <v>107.0</v>
      </c>
      <c r="T485" s="236">
        <v>108.1</v>
      </c>
      <c r="U485" s="237">
        <f t="shared" si="5"/>
        <v>-0.0009242144177</v>
      </c>
      <c r="V485" s="238">
        <v>44995.0</v>
      </c>
      <c r="W485" s="239">
        <v>17443.8</v>
      </c>
      <c r="X485" s="239">
        <v>17412.9</v>
      </c>
      <c r="Y485" s="240">
        <f t="shared" si="6"/>
        <v>-0.01004570883</v>
      </c>
      <c r="Z485" s="199"/>
      <c r="AA485" s="199"/>
      <c r="AB485" s="199"/>
      <c r="AC485" s="199"/>
      <c r="AD485" s="199"/>
      <c r="AE485" s="199"/>
      <c r="AF485" s="199"/>
      <c r="AG485" s="199"/>
      <c r="AH485" s="199"/>
      <c r="AI485" s="199"/>
      <c r="AJ485" s="199"/>
      <c r="AK485" s="199"/>
      <c r="AL485" s="199"/>
      <c r="AM485" s="199"/>
      <c r="AN485" s="199"/>
      <c r="AO485" s="199"/>
      <c r="AP485" s="199"/>
      <c r="AQ485" s="199"/>
      <c r="AR485" s="199"/>
      <c r="AS485" s="199"/>
      <c r="AT485" s="199"/>
      <c r="AU485" s="199"/>
      <c r="AV485" s="199"/>
      <c r="AW485" s="199"/>
      <c r="AX485" s="199"/>
      <c r="AY485" s="199"/>
      <c r="AZ485" s="199"/>
      <c r="BA485" s="199"/>
      <c r="BB485" s="199"/>
      <c r="BC485" s="199"/>
      <c r="BD485" s="199"/>
      <c r="BE485" s="199"/>
      <c r="BF485" s="199"/>
      <c r="BG485" s="199"/>
      <c r="BH485" s="199"/>
    </row>
    <row r="486">
      <c r="A486" s="199"/>
      <c r="B486" s="223">
        <v>44998.0</v>
      </c>
      <c r="C486" s="224">
        <v>80.2</v>
      </c>
      <c r="D486" s="224">
        <v>77.75</v>
      </c>
      <c r="E486" s="225">
        <f t="shared" si="1"/>
        <v>-0.02933832709</v>
      </c>
      <c r="F486" s="226">
        <v>44998.0</v>
      </c>
      <c r="G486" s="227">
        <v>1587.9</v>
      </c>
      <c r="H486" s="227">
        <v>1568.55</v>
      </c>
      <c r="I486" s="228">
        <f t="shared" si="2"/>
        <v>-0.01265225191</v>
      </c>
      <c r="J486" s="229">
        <v>44998.0</v>
      </c>
      <c r="K486" s="230">
        <v>2466.0</v>
      </c>
      <c r="L486" s="230">
        <v>2455.1</v>
      </c>
      <c r="M486" s="231">
        <f t="shared" si="3"/>
        <v>-0.004198016589</v>
      </c>
      <c r="N486" s="232">
        <v>44998.0</v>
      </c>
      <c r="O486" s="233">
        <v>2149.666</v>
      </c>
      <c r="P486" s="233">
        <v>2108.593</v>
      </c>
      <c r="Q486" s="234">
        <f t="shared" si="4"/>
        <v>-0.01644610563</v>
      </c>
      <c r="R486" s="235">
        <v>44998.0</v>
      </c>
      <c r="S486" s="236">
        <v>108.25</v>
      </c>
      <c r="T486" s="236">
        <v>106.8</v>
      </c>
      <c r="U486" s="237">
        <f t="shared" si="5"/>
        <v>-0.01202590194</v>
      </c>
      <c r="V486" s="238">
        <v>44998.0</v>
      </c>
      <c r="W486" s="239">
        <v>17421.9</v>
      </c>
      <c r="X486" s="239">
        <v>17154.3</v>
      </c>
      <c r="Y486" s="240">
        <f t="shared" si="6"/>
        <v>-0.0148510587</v>
      </c>
      <c r="Z486" s="199"/>
      <c r="AA486" s="199"/>
      <c r="AB486" s="199"/>
      <c r="AC486" s="199"/>
      <c r="AD486" s="199"/>
      <c r="AE486" s="199"/>
      <c r="AF486" s="199"/>
      <c r="AG486" s="199"/>
      <c r="AH486" s="199"/>
      <c r="AI486" s="199"/>
      <c r="AJ486" s="199"/>
      <c r="AK486" s="199"/>
      <c r="AL486" s="199"/>
      <c r="AM486" s="199"/>
      <c r="AN486" s="199"/>
      <c r="AO486" s="199"/>
      <c r="AP486" s="199"/>
      <c r="AQ486" s="199"/>
      <c r="AR486" s="199"/>
      <c r="AS486" s="199"/>
      <c r="AT486" s="199"/>
      <c r="AU486" s="199"/>
      <c r="AV486" s="199"/>
      <c r="AW486" s="199"/>
      <c r="AX486" s="199"/>
      <c r="AY486" s="199"/>
      <c r="AZ486" s="199"/>
      <c r="BA486" s="199"/>
      <c r="BB486" s="199"/>
      <c r="BC486" s="199"/>
      <c r="BD486" s="199"/>
      <c r="BE486" s="199"/>
      <c r="BF486" s="199"/>
      <c r="BG486" s="199"/>
      <c r="BH486" s="199"/>
    </row>
    <row r="487">
      <c r="A487" s="199"/>
      <c r="B487" s="223">
        <v>44999.0</v>
      </c>
      <c r="C487" s="224">
        <v>78.2</v>
      </c>
      <c r="D487" s="224">
        <v>76.3</v>
      </c>
      <c r="E487" s="225">
        <f t="shared" si="1"/>
        <v>-0.01864951768</v>
      </c>
      <c r="F487" s="226">
        <v>44999.0</v>
      </c>
      <c r="G487" s="227">
        <v>1570.25</v>
      </c>
      <c r="H487" s="227">
        <v>1564.35</v>
      </c>
      <c r="I487" s="228">
        <f t="shared" si="2"/>
        <v>-0.002677632208</v>
      </c>
      <c r="J487" s="229">
        <v>44999.0</v>
      </c>
      <c r="K487" s="230">
        <v>2462.0</v>
      </c>
      <c r="L487" s="230">
        <v>2442.45</v>
      </c>
      <c r="M487" s="231">
        <f t="shared" si="3"/>
        <v>-0.005152539611</v>
      </c>
      <c r="N487" s="232">
        <v>44999.0</v>
      </c>
      <c r="O487" s="233">
        <v>2104.439</v>
      </c>
      <c r="P487" s="233">
        <v>2100.701</v>
      </c>
      <c r="Q487" s="234">
        <f t="shared" si="4"/>
        <v>-0.003742780138</v>
      </c>
      <c r="R487" s="235">
        <v>44999.0</v>
      </c>
      <c r="S487" s="236">
        <v>107.0</v>
      </c>
      <c r="T487" s="236">
        <v>106.4</v>
      </c>
      <c r="U487" s="237">
        <f t="shared" si="5"/>
        <v>-0.003745318352</v>
      </c>
      <c r="V487" s="238">
        <v>44999.0</v>
      </c>
      <c r="W487" s="239">
        <v>17160.55</v>
      </c>
      <c r="X487" s="239">
        <v>17043.3</v>
      </c>
      <c r="Y487" s="240">
        <f t="shared" si="6"/>
        <v>-0.006470680821</v>
      </c>
      <c r="Z487" s="199"/>
      <c r="AA487" s="199"/>
      <c r="AB487" s="199"/>
      <c r="AC487" s="199"/>
      <c r="AD487" s="199"/>
      <c r="AE487" s="199"/>
      <c r="AF487" s="199"/>
      <c r="AG487" s="199"/>
      <c r="AH487" s="199"/>
      <c r="AI487" s="199"/>
      <c r="AJ487" s="199"/>
      <c r="AK487" s="199"/>
      <c r="AL487" s="199"/>
      <c r="AM487" s="199"/>
      <c r="AN487" s="199"/>
      <c r="AO487" s="199"/>
      <c r="AP487" s="199"/>
      <c r="AQ487" s="199"/>
      <c r="AR487" s="199"/>
      <c r="AS487" s="199"/>
      <c r="AT487" s="199"/>
      <c r="AU487" s="199"/>
      <c r="AV487" s="199"/>
      <c r="AW487" s="199"/>
      <c r="AX487" s="199"/>
      <c r="AY487" s="199"/>
      <c r="AZ487" s="199"/>
      <c r="BA487" s="199"/>
      <c r="BB487" s="199"/>
      <c r="BC487" s="199"/>
      <c r="BD487" s="199"/>
      <c r="BE487" s="199"/>
      <c r="BF487" s="199"/>
      <c r="BG487" s="199"/>
      <c r="BH487" s="199"/>
    </row>
    <row r="488">
      <c r="A488" s="199"/>
      <c r="B488" s="223">
        <v>45000.0</v>
      </c>
      <c r="C488" s="224">
        <v>77.1</v>
      </c>
      <c r="D488" s="224">
        <v>76.2</v>
      </c>
      <c r="E488" s="225">
        <f t="shared" si="1"/>
        <v>-0.00131061599</v>
      </c>
      <c r="F488" s="226">
        <v>45000.0</v>
      </c>
      <c r="G488" s="227">
        <v>1578.0</v>
      </c>
      <c r="H488" s="227">
        <v>1541.9</v>
      </c>
      <c r="I488" s="228">
        <f t="shared" si="2"/>
        <v>-0.01435100841</v>
      </c>
      <c r="J488" s="229">
        <v>45000.0</v>
      </c>
      <c r="K488" s="230">
        <v>2451.9</v>
      </c>
      <c r="L488" s="230">
        <v>2406.1</v>
      </c>
      <c r="M488" s="231">
        <f t="shared" si="3"/>
        <v>-0.01488259739</v>
      </c>
      <c r="N488" s="232">
        <v>45000.0</v>
      </c>
      <c r="O488" s="233">
        <v>2108.224</v>
      </c>
      <c r="P488" s="233">
        <v>2064.796</v>
      </c>
      <c r="Q488" s="234">
        <f t="shared" si="4"/>
        <v>-0.0170919136</v>
      </c>
      <c r="R488" s="235">
        <v>45000.0</v>
      </c>
      <c r="S488" s="236">
        <v>107.5</v>
      </c>
      <c r="T488" s="236">
        <v>108.65</v>
      </c>
      <c r="U488" s="237">
        <f t="shared" si="5"/>
        <v>0.02114661654</v>
      </c>
      <c r="V488" s="238">
        <v>45000.0</v>
      </c>
      <c r="W488" s="239">
        <v>17166.45</v>
      </c>
      <c r="X488" s="239">
        <v>16972.15</v>
      </c>
      <c r="Y488" s="240">
        <f t="shared" si="6"/>
        <v>-0.00417466101</v>
      </c>
      <c r="Z488" s="199"/>
      <c r="AA488" s="199"/>
      <c r="AB488" s="199"/>
      <c r="AC488" s="199"/>
      <c r="AD488" s="199"/>
      <c r="AE488" s="199"/>
      <c r="AF488" s="199"/>
      <c r="AG488" s="199"/>
      <c r="AH488" s="199"/>
      <c r="AI488" s="199"/>
      <c r="AJ488" s="199"/>
      <c r="AK488" s="199"/>
      <c r="AL488" s="199"/>
      <c r="AM488" s="199"/>
      <c r="AN488" s="199"/>
      <c r="AO488" s="199"/>
      <c r="AP488" s="199"/>
      <c r="AQ488" s="199"/>
      <c r="AR488" s="199"/>
      <c r="AS488" s="199"/>
      <c r="AT488" s="199"/>
      <c r="AU488" s="199"/>
      <c r="AV488" s="199"/>
      <c r="AW488" s="199"/>
      <c r="AX488" s="199"/>
      <c r="AY488" s="199"/>
      <c r="AZ488" s="199"/>
      <c r="BA488" s="199"/>
      <c r="BB488" s="199"/>
      <c r="BC488" s="199"/>
      <c r="BD488" s="199"/>
      <c r="BE488" s="199"/>
      <c r="BF488" s="199"/>
      <c r="BG488" s="199"/>
      <c r="BH488" s="199"/>
    </row>
    <row r="489">
      <c r="A489" s="199"/>
      <c r="B489" s="223">
        <v>45001.0</v>
      </c>
      <c r="C489" s="224">
        <v>76.5</v>
      </c>
      <c r="D489" s="224">
        <v>75.85</v>
      </c>
      <c r="E489" s="225">
        <f t="shared" si="1"/>
        <v>-0.004593175853</v>
      </c>
      <c r="F489" s="226">
        <v>45001.0</v>
      </c>
      <c r="G489" s="227">
        <v>1539.0</v>
      </c>
      <c r="H489" s="227">
        <v>1551.9</v>
      </c>
      <c r="I489" s="228">
        <f t="shared" si="2"/>
        <v>0.006485504897</v>
      </c>
      <c r="J489" s="229">
        <v>45001.0</v>
      </c>
      <c r="K489" s="230">
        <v>2424.95</v>
      </c>
      <c r="L489" s="230">
        <v>2459.35</v>
      </c>
      <c r="M489" s="231">
        <f t="shared" si="3"/>
        <v>0.02213124974</v>
      </c>
      <c r="N489" s="232">
        <v>45001.0</v>
      </c>
      <c r="O489" s="233">
        <v>2070.288</v>
      </c>
      <c r="P489" s="233">
        <v>2054.505</v>
      </c>
      <c r="Q489" s="234">
        <f t="shared" si="4"/>
        <v>-0.004984027478</v>
      </c>
      <c r="R489" s="235">
        <v>45001.0</v>
      </c>
      <c r="S489" s="236">
        <v>107.25</v>
      </c>
      <c r="T489" s="236">
        <v>105.05</v>
      </c>
      <c r="U489" s="237">
        <f t="shared" si="5"/>
        <v>-0.03313391624</v>
      </c>
      <c r="V489" s="238">
        <v>45001.0</v>
      </c>
      <c r="W489" s="239">
        <v>16994.65</v>
      </c>
      <c r="X489" s="239">
        <v>16985.6</v>
      </c>
      <c r="Y489" s="240">
        <f t="shared" si="6"/>
        <v>0.0007924747307</v>
      </c>
      <c r="Z489" s="199"/>
      <c r="AA489" s="199"/>
      <c r="AB489" s="199"/>
      <c r="AC489" s="199"/>
      <c r="AD489" s="199"/>
      <c r="AE489" s="199"/>
      <c r="AF489" s="199"/>
      <c r="AG489" s="199"/>
      <c r="AH489" s="199"/>
      <c r="AI489" s="199"/>
      <c r="AJ489" s="199"/>
      <c r="AK489" s="199"/>
      <c r="AL489" s="199"/>
      <c r="AM489" s="199"/>
      <c r="AN489" s="199"/>
      <c r="AO489" s="199"/>
      <c r="AP489" s="199"/>
      <c r="AQ489" s="199"/>
      <c r="AR489" s="199"/>
      <c r="AS489" s="199"/>
      <c r="AT489" s="199"/>
      <c r="AU489" s="199"/>
      <c r="AV489" s="199"/>
      <c r="AW489" s="199"/>
      <c r="AX489" s="199"/>
      <c r="AY489" s="199"/>
      <c r="AZ489" s="199"/>
      <c r="BA489" s="199"/>
      <c r="BB489" s="199"/>
      <c r="BC489" s="199"/>
      <c r="BD489" s="199"/>
      <c r="BE489" s="199"/>
      <c r="BF489" s="199"/>
      <c r="BG489" s="199"/>
      <c r="BH489" s="199"/>
    </row>
    <row r="490">
      <c r="A490" s="199"/>
      <c r="B490" s="223">
        <v>45002.0</v>
      </c>
      <c r="C490" s="224">
        <v>76.25</v>
      </c>
      <c r="D490" s="224">
        <v>77.0</v>
      </c>
      <c r="E490" s="225">
        <f t="shared" si="1"/>
        <v>0.01516150297</v>
      </c>
      <c r="F490" s="226">
        <v>45002.0</v>
      </c>
      <c r="G490" s="227">
        <v>1557.5</v>
      </c>
      <c r="H490" s="227">
        <v>1572.65</v>
      </c>
      <c r="I490" s="228">
        <f t="shared" si="2"/>
        <v>0.01337070688</v>
      </c>
      <c r="J490" s="229">
        <v>45002.0</v>
      </c>
      <c r="K490" s="230">
        <v>2471.65</v>
      </c>
      <c r="L490" s="230">
        <v>2447.4</v>
      </c>
      <c r="M490" s="231">
        <f t="shared" si="3"/>
        <v>-0.004859007461</v>
      </c>
      <c r="N490" s="232">
        <v>45002.0</v>
      </c>
      <c r="O490" s="233">
        <v>2071.904</v>
      </c>
      <c r="P490" s="233">
        <v>2051.921</v>
      </c>
      <c r="Q490" s="234">
        <f t="shared" si="4"/>
        <v>-0.00125772388</v>
      </c>
      <c r="R490" s="235">
        <v>45002.0</v>
      </c>
      <c r="S490" s="236">
        <v>106.45</v>
      </c>
      <c r="T490" s="236">
        <v>107.0</v>
      </c>
      <c r="U490" s="237">
        <f t="shared" si="5"/>
        <v>0.01856258924</v>
      </c>
      <c r="V490" s="238">
        <v>45002.0</v>
      </c>
      <c r="W490" s="239">
        <v>17111.8</v>
      </c>
      <c r="X490" s="239">
        <v>17100.05</v>
      </c>
      <c r="Y490" s="240">
        <f t="shared" si="6"/>
        <v>0.006738060475</v>
      </c>
      <c r="Z490" s="199"/>
      <c r="AA490" s="199"/>
      <c r="AB490" s="199"/>
      <c r="AC490" s="199"/>
      <c r="AD490" s="199"/>
      <c r="AE490" s="199"/>
      <c r="AF490" s="199"/>
      <c r="AG490" s="199"/>
      <c r="AH490" s="199"/>
      <c r="AI490" s="199"/>
      <c r="AJ490" s="199"/>
      <c r="AK490" s="199"/>
      <c r="AL490" s="199"/>
      <c r="AM490" s="199"/>
      <c r="AN490" s="199"/>
      <c r="AO490" s="199"/>
      <c r="AP490" s="199"/>
      <c r="AQ490" s="199"/>
      <c r="AR490" s="199"/>
      <c r="AS490" s="199"/>
      <c r="AT490" s="199"/>
      <c r="AU490" s="199"/>
      <c r="AV490" s="199"/>
      <c r="AW490" s="199"/>
      <c r="AX490" s="199"/>
      <c r="AY490" s="199"/>
      <c r="AZ490" s="199"/>
      <c r="BA490" s="199"/>
      <c r="BB490" s="199"/>
      <c r="BC490" s="199"/>
      <c r="BD490" s="199"/>
      <c r="BE490" s="199"/>
      <c r="BF490" s="199"/>
      <c r="BG490" s="199"/>
      <c r="BH490" s="199"/>
    </row>
    <row r="491">
      <c r="A491" s="199"/>
      <c r="B491" s="223">
        <v>45005.0</v>
      </c>
      <c r="C491" s="224">
        <v>77.0</v>
      </c>
      <c r="D491" s="224">
        <v>75.55</v>
      </c>
      <c r="E491" s="225">
        <f t="shared" si="1"/>
        <v>-0.01883116883</v>
      </c>
      <c r="F491" s="226">
        <v>45005.0</v>
      </c>
      <c r="G491" s="227">
        <v>1567.95</v>
      </c>
      <c r="H491" s="227">
        <v>1561.75</v>
      </c>
      <c r="I491" s="228">
        <f t="shared" si="2"/>
        <v>-0.006930976377</v>
      </c>
      <c r="J491" s="229">
        <v>45005.0</v>
      </c>
      <c r="K491" s="230">
        <v>2447.4</v>
      </c>
      <c r="L491" s="230">
        <v>2511.2</v>
      </c>
      <c r="M491" s="231">
        <f t="shared" si="3"/>
        <v>0.02606848084</v>
      </c>
      <c r="N491" s="232">
        <v>45005.0</v>
      </c>
      <c r="O491" s="233">
        <v>2044.444</v>
      </c>
      <c r="P491" s="233">
        <v>2031.753</v>
      </c>
      <c r="Q491" s="234">
        <f t="shared" si="4"/>
        <v>-0.00982883844</v>
      </c>
      <c r="R491" s="235">
        <v>45005.0</v>
      </c>
      <c r="S491" s="236">
        <v>106.1</v>
      </c>
      <c r="T491" s="236">
        <v>104.5</v>
      </c>
      <c r="U491" s="237">
        <f t="shared" si="5"/>
        <v>-0.02336448598</v>
      </c>
      <c r="V491" s="238">
        <v>45005.0</v>
      </c>
      <c r="W491" s="239">
        <v>17066.6</v>
      </c>
      <c r="X491" s="239">
        <v>16988.4</v>
      </c>
      <c r="Y491" s="240">
        <f t="shared" si="6"/>
        <v>-0.006529220675</v>
      </c>
      <c r="Z491" s="199"/>
      <c r="AA491" s="199"/>
      <c r="AB491" s="199"/>
      <c r="AC491" s="199"/>
      <c r="AD491" s="199"/>
      <c r="AE491" s="199"/>
      <c r="AF491" s="199"/>
      <c r="AG491" s="199"/>
      <c r="AH491" s="199"/>
      <c r="AI491" s="199"/>
      <c r="AJ491" s="199"/>
      <c r="AK491" s="199"/>
      <c r="AL491" s="199"/>
      <c r="AM491" s="199"/>
      <c r="AN491" s="199"/>
      <c r="AO491" s="199"/>
      <c r="AP491" s="199"/>
      <c r="AQ491" s="199"/>
      <c r="AR491" s="199"/>
      <c r="AS491" s="199"/>
      <c r="AT491" s="199"/>
      <c r="AU491" s="199"/>
      <c r="AV491" s="199"/>
      <c r="AW491" s="199"/>
      <c r="AX491" s="199"/>
      <c r="AY491" s="199"/>
      <c r="AZ491" s="199"/>
      <c r="BA491" s="199"/>
      <c r="BB491" s="199"/>
      <c r="BC491" s="199"/>
      <c r="BD491" s="199"/>
      <c r="BE491" s="199"/>
      <c r="BF491" s="199"/>
      <c r="BG491" s="199"/>
      <c r="BH491" s="199"/>
    </row>
    <row r="492">
      <c r="A492" s="199"/>
      <c r="B492" s="223">
        <v>45006.0</v>
      </c>
      <c r="C492" s="224">
        <v>76.0</v>
      </c>
      <c r="D492" s="224">
        <v>75.25</v>
      </c>
      <c r="E492" s="225">
        <f t="shared" si="1"/>
        <v>-0.003970880212</v>
      </c>
      <c r="F492" s="226">
        <v>45006.0</v>
      </c>
      <c r="G492" s="227">
        <v>1571.95</v>
      </c>
      <c r="H492" s="227">
        <v>1579.45</v>
      </c>
      <c r="I492" s="228">
        <f t="shared" si="2"/>
        <v>0.01133344005</v>
      </c>
      <c r="J492" s="229">
        <v>45006.0</v>
      </c>
      <c r="K492" s="230">
        <v>2515.0</v>
      </c>
      <c r="L492" s="230">
        <v>2462.6</v>
      </c>
      <c r="M492" s="231">
        <f t="shared" si="3"/>
        <v>-0.01935329723</v>
      </c>
      <c r="N492" s="232">
        <v>45006.0</v>
      </c>
      <c r="O492" s="233">
        <v>2048.09</v>
      </c>
      <c r="P492" s="233">
        <v>2094.932</v>
      </c>
      <c r="Q492" s="234">
        <f t="shared" si="4"/>
        <v>0.03109580741</v>
      </c>
      <c r="R492" s="235">
        <v>45006.0</v>
      </c>
      <c r="S492" s="236">
        <v>105.1</v>
      </c>
      <c r="T492" s="236">
        <v>104.75</v>
      </c>
      <c r="U492" s="237">
        <f t="shared" si="5"/>
        <v>0.002392344498</v>
      </c>
      <c r="V492" s="238">
        <v>45006.0</v>
      </c>
      <c r="W492" s="239">
        <v>17060.4</v>
      </c>
      <c r="X492" s="239">
        <v>17107.5</v>
      </c>
      <c r="Y492" s="240">
        <f t="shared" si="6"/>
        <v>0.007010666102</v>
      </c>
      <c r="Z492" s="199"/>
      <c r="AA492" s="199"/>
      <c r="AB492" s="199"/>
      <c r="AC492" s="199"/>
      <c r="AD492" s="199"/>
      <c r="AE492" s="199"/>
      <c r="AF492" s="199"/>
      <c r="AG492" s="199"/>
      <c r="AH492" s="199"/>
      <c r="AI492" s="199"/>
      <c r="AJ492" s="199"/>
      <c r="AK492" s="199"/>
      <c r="AL492" s="199"/>
      <c r="AM492" s="199"/>
      <c r="AN492" s="199"/>
      <c r="AO492" s="199"/>
      <c r="AP492" s="199"/>
      <c r="AQ492" s="199"/>
      <c r="AR492" s="199"/>
      <c r="AS492" s="199"/>
      <c r="AT492" s="199"/>
      <c r="AU492" s="199"/>
      <c r="AV492" s="199"/>
      <c r="AW492" s="199"/>
      <c r="AX492" s="199"/>
      <c r="AY492" s="199"/>
      <c r="AZ492" s="199"/>
      <c r="BA492" s="199"/>
      <c r="BB492" s="199"/>
      <c r="BC492" s="199"/>
      <c r="BD492" s="199"/>
      <c r="BE492" s="199"/>
      <c r="BF492" s="199"/>
      <c r="BG492" s="199"/>
      <c r="BH492" s="199"/>
    </row>
    <row r="493">
      <c r="A493" s="199"/>
      <c r="B493" s="223">
        <v>45007.0</v>
      </c>
      <c r="C493" s="224">
        <v>75.55</v>
      </c>
      <c r="D493" s="224">
        <v>75.55</v>
      </c>
      <c r="E493" s="225">
        <f t="shared" si="1"/>
        <v>0.003986710963</v>
      </c>
      <c r="F493" s="226">
        <v>45007.0</v>
      </c>
      <c r="G493" s="227">
        <v>1584.0</v>
      </c>
      <c r="H493" s="227">
        <v>1575.8</v>
      </c>
      <c r="I493" s="228">
        <f t="shared" si="2"/>
        <v>-0.00231093102</v>
      </c>
      <c r="J493" s="229">
        <v>45007.0</v>
      </c>
      <c r="K493" s="230">
        <v>2472.6</v>
      </c>
      <c r="L493" s="230">
        <v>2476.35</v>
      </c>
      <c r="M493" s="231">
        <f t="shared" si="3"/>
        <v>0.005583529603</v>
      </c>
      <c r="N493" s="232">
        <v>45007.0</v>
      </c>
      <c r="O493" s="233">
        <v>2109.054</v>
      </c>
      <c r="P493" s="233">
        <v>2101.301</v>
      </c>
      <c r="Q493" s="234">
        <f t="shared" si="4"/>
        <v>0.003040194145</v>
      </c>
      <c r="R493" s="235">
        <v>45007.0</v>
      </c>
      <c r="S493" s="236">
        <v>104.75</v>
      </c>
      <c r="T493" s="236">
        <v>104.8</v>
      </c>
      <c r="U493" s="237">
        <f t="shared" si="5"/>
        <v>0.000477326969</v>
      </c>
      <c r="V493" s="238">
        <v>45007.0</v>
      </c>
      <c r="W493" s="239">
        <v>17177.45</v>
      </c>
      <c r="X493" s="239">
        <v>17151.9</v>
      </c>
      <c r="Y493" s="240">
        <f t="shared" si="6"/>
        <v>0.002595352915</v>
      </c>
      <c r="Z493" s="199"/>
      <c r="AA493" s="199"/>
      <c r="AB493" s="199"/>
      <c r="AC493" s="199"/>
      <c r="AD493" s="199"/>
      <c r="AE493" s="199"/>
      <c r="AF493" s="199"/>
      <c r="AG493" s="199"/>
      <c r="AH493" s="199"/>
      <c r="AI493" s="199"/>
      <c r="AJ493" s="199"/>
      <c r="AK493" s="199"/>
      <c r="AL493" s="199"/>
      <c r="AM493" s="199"/>
      <c r="AN493" s="199"/>
      <c r="AO493" s="199"/>
      <c r="AP493" s="199"/>
      <c r="AQ493" s="199"/>
      <c r="AR493" s="199"/>
      <c r="AS493" s="199"/>
      <c r="AT493" s="199"/>
      <c r="AU493" s="199"/>
      <c r="AV493" s="199"/>
      <c r="AW493" s="199"/>
      <c r="AX493" s="199"/>
      <c r="AY493" s="199"/>
      <c r="AZ493" s="199"/>
      <c r="BA493" s="199"/>
      <c r="BB493" s="199"/>
      <c r="BC493" s="199"/>
      <c r="BD493" s="199"/>
      <c r="BE493" s="199"/>
      <c r="BF493" s="199"/>
      <c r="BG493" s="199"/>
      <c r="BH493" s="199"/>
    </row>
    <row r="494">
      <c r="A494" s="199"/>
      <c r="B494" s="223">
        <v>45008.0</v>
      </c>
      <c r="C494" s="224">
        <v>75.5</v>
      </c>
      <c r="D494" s="224">
        <v>75.35</v>
      </c>
      <c r="E494" s="225">
        <f t="shared" si="1"/>
        <v>-0.002647253475</v>
      </c>
      <c r="F494" s="226">
        <v>45008.0</v>
      </c>
      <c r="G494" s="227">
        <v>1567.75</v>
      </c>
      <c r="H494" s="227">
        <v>1563.15</v>
      </c>
      <c r="I494" s="228">
        <f t="shared" si="2"/>
        <v>-0.008027668486</v>
      </c>
      <c r="J494" s="229">
        <v>45008.0</v>
      </c>
      <c r="K494" s="230">
        <v>2475.0</v>
      </c>
      <c r="L494" s="230">
        <v>2485.1</v>
      </c>
      <c r="M494" s="231">
        <f t="shared" si="3"/>
        <v>0.003533426212</v>
      </c>
      <c r="N494" s="232">
        <v>45008.0</v>
      </c>
      <c r="O494" s="233">
        <v>2093.363</v>
      </c>
      <c r="P494" s="233">
        <v>2074.719</v>
      </c>
      <c r="Q494" s="234">
        <f t="shared" si="4"/>
        <v>-0.0126502581</v>
      </c>
      <c r="R494" s="235">
        <v>45008.0</v>
      </c>
      <c r="S494" s="236">
        <v>104.4</v>
      </c>
      <c r="T494" s="236">
        <v>104.9</v>
      </c>
      <c r="U494" s="237">
        <f t="shared" si="5"/>
        <v>0.0009541984733</v>
      </c>
      <c r="V494" s="238">
        <v>45008.0</v>
      </c>
      <c r="W494" s="239">
        <v>17097.4</v>
      </c>
      <c r="X494" s="239">
        <v>17076.9</v>
      </c>
      <c r="Y494" s="240">
        <f t="shared" si="6"/>
        <v>-0.004372693404</v>
      </c>
      <c r="Z494" s="199"/>
      <c r="AA494" s="199"/>
      <c r="AB494" s="199"/>
      <c r="AC494" s="199"/>
      <c r="AD494" s="199"/>
      <c r="AE494" s="199"/>
      <c r="AF494" s="199"/>
      <c r="AG494" s="199"/>
      <c r="AH494" s="199"/>
      <c r="AI494" s="199"/>
      <c r="AJ494" s="199"/>
      <c r="AK494" s="199"/>
      <c r="AL494" s="199"/>
      <c r="AM494" s="199"/>
      <c r="AN494" s="199"/>
      <c r="AO494" s="199"/>
      <c r="AP494" s="199"/>
      <c r="AQ494" s="199"/>
      <c r="AR494" s="199"/>
      <c r="AS494" s="199"/>
      <c r="AT494" s="199"/>
      <c r="AU494" s="199"/>
      <c r="AV494" s="199"/>
      <c r="AW494" s="199"/>
      <c r="AX494" s="199"/>
      <c r="AY494" s="199"/>
      <c r="AZ494" s="199"/>
      <c r="BA494" s="199"/>
      <c r="BB494" s="199"/>
      <c r="BC494" s="199"/>
      <c r="BD494" s="199"/>
      <c r="BE494" s="199"/>
      <c r="BF494" s="199"/>
      <c r="BG494" s="199"/>
      <c r="BH494" s="199"/>
    </row>
    <row r="495">
      <c r="A495" s="199"/>
      <c r="B495" s="223">
        <v>45009.0</v>
      </c>
      <c r="C495" s="224">
        <v>75.3</v>
      </c>
      <c r="D495" s="224">
        <v>72.9</v>
      </c>
      <c r="E495" s="225">
        <f t="shared" si="1"/>
        <v>-0.03251493033</v>
      </c>
      <c r="F495" s="226">
        <v>45009.0</v>
      </c>
      <c r="G495" s="227">
        <v>1560.0</v>
      </c>
      <c r="H495" s="227">
        <v>1560.65</v>
      </c>
      <c r="I495" s="228">
        <f t="shared" si="2"/>
        <v>-0.001599334677</v>
      </c>
      <c r="J495" s="229">
        <v>45009.0</v>
      </c>
      <c r="K495" s="230">
        <v>2472.2</v>
      </c>
      <c r="L495" s="230">
        <v>2480.8</v>
      </c>
      <c r="M495" s="231">
        <f t="shared" si="3"/>
        <v>-0.001730312663</v>
      </c>
      <c r="N495" s="232">
        <v>45009.0</v>
      </c>
      <c r="O495" s="233">
        <v>2072.365</v>
      </c>
      <c r="P495" s="233">
        <v>2033.645</v>
      </c>
      <c r="Q495" s="234">
        <f t="shared" si="4"/>
        <v>-0.01979737979</v>
      </c>
      <c r="R495" s="235">
        <v>45009.0</v>
      </c>
      <c r="S495" s="236">
        <v>105.0</v>
      </c>
      <c r="T495" s="236">
        <v>102.1</v>
      </c>
      <c r="U495" s="237">
        <f t="shared" si="5"/>
        <v>-0.0266920877</v>
      </c>
      <c r="V495" s="238">
        <v>45009.0</v>
      </c>
      <c r="W495" s="239">
        <v>17076.2</v>
      </c>
      <c r="X495" s="239">
        <v>16945.05</v>
      </c>
      <c r="Y495" s="240">
        <f t="shared" si="6"/>
        <v>-0.00772095638</v>
      </c>
      <c r="Z495" s="199"/>
      <c r="AA495" s="199"/>
      <c r="AB495" s="199"/>
      <c r="AC495" s="199"/>
      <c r="AD495" s="199"/>
      <c r="AE495" s="199"/>
      <c r="AF495" s="199"/>
      <c r="AG495" s="199"/>
      <c r="AH495" s="199"/>
      <c r="AI495" s="199"/>
      <c r="AJ495" s="199"/>
      <c r="AK495" s="199"/>
      <c r="AL495" s="199"/>
      <c r="AM495" s="199"/>
      <c r="AN495" s="199"/>
      <c r="AO495" s="199"/>
      <c r="AP495" s="199"/>
      <c r="AQ495" s="199"/>
      <c r="AR495" s="199"/>
      <c r="AS495" s="199"/>
      <c r="AT495" s="199"/>
      <c r="AU495" s="199"/>
      <c r="AV495" s="199"/>
      <c r="AW495" s="199"/>
      <c r="AX495" s="199"/>
      <c r="AY495" s="199"/>
      <c r="AZ495" s="199"/>
      <c r="BA495" s="199"/>
      <c r="BB495" s="199"/>
      <c r="BC495" s="199"/>
      <c r="BD495" s="199"/>
      <c r="BE495" s="199"/>
      <c r="BF495" s="199"/>
      <c r="BG495" s="199"/>
      <c r="BH495" s="199"/>
    </row>
    <row r="496">
      <c r="A496" s="199"/>
      <c r="B496" s="223">
        <v>45012.0</v>
      </c>
      <c r="C496" s="224">
        <v>72.4</v>
      </c>
      <c r="D496" s="224">
        <v>70.4</v>
      </c>
      <c r="E496" s="225">
        <f t="shared" si="1"/>
        <v>-0.03429355281</v>
      </c>
      <c r="F496" s="226">
        <v>45012.0</v>
      </c>
      <c r="G496" s="227">
        <v>1562.2</v>
      </c>
      <c r="H496" s="227">
        <v>1567.45</v>
      </c>
      <c r="I496" s="228">
        <f t="shared" si="2"/>
        <v>0.004357158876</v>
      </c>
      <c r="J496" s="229">
        <v>45012.0</v>
      </c>
      <c r="K496" s="230">
        <v>2485.0</v>
      </c>
      <c r="L496" s="230">
        <v>2499.0</v>
      </c>
      <c r="M496" s="231">
        <f t="shared" si="3"/>
        <v>0.007336343115</v>
      </c>
      <c r="N496" s="232">
        <v>45012.0</v>
      </c>
      <c r="O496" s="233">
        <v>2046.752</v>
      </c>
      <c r="P496" s="233">
        <v>2065.258</v>
      </c>
      <c r="Q496" s="234">
        <f t="shared" si="4"/>
        <v>0.01554499433</v>
      </c>
      <c r="R496" s="235">
        <v>45012.0</v>
      </c>
      <c r="S496" s="236">
        <v>102.55</v>
      </c>
      <c r="T496" s="236">
        <v>102.3</v>
      </c>
      <c r="U496" s="237">
        <f t="shared" si="5"/>
        <v>0.001958863859</v>
      </c>
      <c r="V496" s="238">
        <v>45012.0</v>
      </c>
      <c r="W496" s="239">
        <v>16984.3</v>
      </c>
      <c r="X496" s="239">
        <v>16985.7</v>
      </c>
      <c r="Y496" s="240">
        <f t="shared" si="6"/>
        <v>0.002398930661</v>
      </c>
      <c r="Z496" s="199"/>
      <c r="AA496" s="199"/>
      <c r="AB496" s="199"/>
      <c r="AC496" s="199"/>
      <c r="AD496" s="199"/>
      <c r="AE496" s="199"/>
      <c r="AF496" s="199"/>
      <c r="AG496" s="199"/>
      <c r="AH496" s="199"/>
      <c r="AI496" s="199"/>
      <c r="AJ496" s="199"/>
      <c r="AK496" s="199"/>
      <c r="AL496" s="199"/>
      <c r="AM496" s="199"/>
      <c r="AN496" s="199"/>
      <c r="AO496" s="199"/>
      <c r="AP496" s="199"/>
      <c r="AQ496" s="199"/>
      <c r="AR496" s="199"/>
      <c r="AS496" s="199"/>
      <c r="AT496" s="199"/>
      <c r="AU496" s="199"/>
      <c r="AV496" s="199"/>
      <c r="AW496" s="199"/>
      <c r="AX496" s="199"/>
      <c r="AY496" s="199"/>
      <c r="AZ496" s="199"/>
      <c r="BA496" s="199"/>
      <c r="BB496" s="199"/>
      <c r="BC496" s="199"/>
      <c r="BD496" s="199"/>
      <c r="BE496" s="199"/>
      <c r="BF496" s="199"/>
      <c r="BG496" s="199"/>
      <c r="BH496" s="199"/>
    </row>
    <row r="497">
      <c r="A497" s="199"/>
      <c r="B497" s="223">
        <v>45013.0</v>
      </c>
      <c r="C497" s="224">
        <v>70.6</v>
      </c>
      <c r="D497" s="224">
        <v>68.55</v>
      </c>
      <c r="E497" s="225">
        <f t="shared" si="1"/>
        <v>-0.02627840909</v>
      </c>
      <c r="F497" s="226">
        <v>45013.0</v>
      </c>
      <c r="G497" s="227">
        <v>1565.7</v>
      </c>
      <c r="H497" s="227">
        <v>1580.2</v>
      </c>
      <c r="I497" s="228">
        <f t="shared" si="2"/>
        <v>0.008134230757</v>
      </c>
      <c r="J497" s="229">
        <v>45013.0</v>
      </c>
      <c r="K497" s="230">
        <v>2509.8</v>
      </c>
      <c r="L497" s="230">
        <v>2482.8</v>
      </c>
      <c r="M497" s="231">
        <f t="shared" si="3"/>
        <v>-0.006482593037</v>
      </c>
      <c r="N497" s="232">
        <v>45013.0</v>
      </c>
      <c r="O497" s="233">
        <v>2072.134</v>
      </c>
      <c r="P497" s="233">
        <v>2074.903</v>
      </c>
      <c r="Q497" s="234">
        <f t="shared" si="4"/>
        <v>0.004670118697</v>
      </c>
      <c r="R497" s="235">
        <v>45013.0</v>
      </c>
      <c r="S497" s="236">
        <v>102.85</v>
      </c>
      <c r="T497" s="236">
        <v>102.5</v>
      </c>
      <c r="U497" s="237">
        <f t="shared" si="5"/>
        <v>0.001955034213</v>
      </c>
      <c r="V497" s="238">
        <v>45013.0</v>
      </c>
      <c r="W497" s="239">
        <v>17031.75</v>
      </c>
      <c r="X497" s="239">
        <v>16951.7</v>
      </c>
      <c r="Y497" s="240">
        <f t="shared" si="6"/>
        <v>-0.002001683769</v>
      </c>
      <c r="Z497" s="199"/>
      <c r="AA497" s="199"/>
      <c r="AB497" s="199"/>
      <c r="AC497" s="199"/>
      <c r="AD497" s="199"/>
      <c r="AE497" s="199"/>
      <c r="AF497" s="199"/>
      <c r="AG497" s="199"/>
      <c r="AH497" s="199"/>
      <c r="AI497" s="199"/>
      <c r="AJ497" s="199"/>
      <c r="AK497" s="199"/>
      <c r="AL497" s="199"/>
      <c r="AM497" s="199"/>
      <c r="AN497" s="199"/>
      <c r="AO497" s="199"/>
      <c r="AP497" s="199"/>
      <c r="AQ497" s="199"/>
      <c r="AR497" s="199"/>
      <c r="AS497" s="199"/>
      <c r="AT497" s="199"/>
      <c r="AU497" s="199"/>
      <c r="AV497" s="199"/>
      <c r="AW497" s="199"/>
      <c r="AX497" s="199"/>
      <c r="AY497" s="199"/>
      <c r="AZ497" s="199"/>
      <c r="BA497" s="199"/>
      <c r="BB497" s="199"/>
      <c r="BC497" s="199"/>
      <c r="BD497" s="199"/>
      <c r="BE497" s="199"/>
      <c r="BF497" s="199"/>
      <c r="BG497" s="199"/>
      <c r="BH497" s="199"/>
    </row>
    <row r="498">
      <c r="A498" s="199"/>
      <c r="B498" s="223">
        <v>45014.0</v>
      </c>
      <c r="C498" s="224">
        <v>68.7</v>
      </c>
      <c r="D498" s="224">
        <v>72.1</v>
      </c>
      <c r="E498" s="225">
        <f t="shared" si="1"/>
        <v>0.05178701678</v>
      </c>
      <c r="F498" s="226">
        <v>45014.0</v>
      </c>
      <c r="G498" s="227">
        <v>1584.0</v>
      </c>
      <c r="H498" s="227">
        <v>1587.8</v>
      </c>
      <c r="I498" s="228">
        <f t="shared" si="2"/>
        <v>0.004809517783</v>
      </c>
      <c r="J498" s="229">
        <v>45014.0</v>
      </c>
      <c r="K498" s="230">
        <v>2485.0</v>
      </c>
      <c r="L498" s="230">
        <v>2530.85</v>
      </c>
      <c r="M498" s="231">
        <f t="shared" si="3"/>
        <v>0.01935314967</v>
      </c>
      <c r="N498" s="232">
        <v>45014.0</v>
      </c>
      <c r="O498" s="233">
        <v>2066.596</v>
      </c>
      <c r="P498" s="233">
        <v>2062.627</v>
      </c>
      <c r="Q498" s="234">
        <f t="shared" si="4"/>
        <v>-0.005916421153</v>
      </c>
      <c r="R498" s="235">
        <v>45014.0</v>
      </c>
      <c r="S498" s="236">
        <v>102.5</v>
      </c>
      <c r="T498" s="236">
        <v>103.6</v>
      </c>
      <c r="U498" s="237">
        <f t="shared" si="5"/>
        <v>0.01073170732</v>
      </c>
      <c r="V498" s="238">
        <v>45014.0</v>
      </c>
      <c r="W498" s="239">
        <v>16977.3</v>
      </c>
      <c r="X498" s="239">
        <v>17080.7</v>
      </c>
      <c r="Y498" s="240">
        <f t="shared" si="6"/>
        <v>0.007609856239</v>
      </c>
      <c r="Z498" s="199"/>
      <c r="AA498" s="199"/>
      <c r="AB498" s="199"/>
      <c r="AC498" s="199"/>
      <c r="AD498" s="199"/>
      <c r="AE498" s="199"/>
      <c r="AF498" s="199"/>
      <c r="AG498" s="199"/>
      <c r="AH498" s="199"/>
      <c r="AI498" s="199"/>
      <c r="AJ498" s="199"/>
      <c r="AK498" s="199"/>
      <c r="AL498" s="199"/>
      <c r="AM498" s="199"/>
      <c r="AN498" s="199"/>
      <c r="AO498" s="199"/>
      <c r="AP498" s="199"/>
      <c r="AQ498" s="199"/>
      <c r="AR498" s="199"/>
      <c r="AS498" s="199"/>
      <c r="AT498" s="199"/>
      <c r="AU498" s="199"/>
      <c r="AV498" s="199"/>
      <c r="AW498" s="199"/>
      <c r="AX498" s="199"/>
      <c r="AY498" s="199"/>
      <c r="AZ498" s="199"/>
      <c r="BA498" s="199"/>
      <c r="BB498" s="199"/>
      <c r="BC498" s="199"/>
      <c r="BD498" s="199"/>
      <c r="BE498" s="199"/>
      <c r="BF498" s="199"/>
      <c r="BG498" s="199"/>
      <c r="BH498" s="199"/>
    </row>
    <row r="499">
      <c r="A499" s="199"/>
      <c r="B499" s="223">
        <v>45016.0</v>
      </c>
      <c r="C499" s="224">
        <v>72.7</v>
      </c>
      <c r="D499" s="224">
        <v>72.75</v>
      </c>
      <c r="E499" s="225">
        <f t="shared" si="1"/>
        <v>0.009015256588</v>
      </c>
      <c r="F499" s="226">
        <v>45016.0</v>
      </c>
      <c r="G499" s="227">
        <v>1595.6</v>
      </c>
      <c r="H499" s="227">
        <v>1609.55</v>
      </c>
      <c r="I499" s="228">
        <f t="shared" si="2"/>
        <v>0.01369819877</v>
      </c>
      <c r="J499" s="229">
        <v>45016.0</v>
      </c>
      <c r="K499" s="230">
        <v>2558.8</v>
      </c>
      <c r="L499" s="230">
        <v>2560.35</v>
      </c>
      <c r="M499" s="231">
        <f t="shared" si="3"/>
        <v>0.01165616295</v>
      </c>
      <c r="N499" s="232">
        <v>45016.0</v>
      </c>
      <c r="O499" s="233">
        <v>2081.364</v>
      </c>
      <c r="P499" s="233">
        <v>2151.558</v>
      </c>
      <c r="Q499" s="234">
        <f t="shared" si="4"/>
        <v>0.04311540574</v>
      </c>
      <c r="R499" s="235">
        <v>45016.0</v>
      </c>
      <c r="S499" s="236">
        <v>105.0</v>
      </c>
      <c r="T499" s="236">
        <v>104.5</v>
      </c>
      <c r="U499" s="237">
        <f t="shared" si="5"/>
        <v>0.008687258687</v>
      </c>
      <c r="V499" s="238">
        <v>45016.0</v>
      </c>
      <c r="W499" s="239">
        <v>17210.35</v>
      </c>
      <c r="X499" s="239">
        <v>17359.75</v>
      </c>
      <c r="Y499" s="240">
        <f t="shared" si="6"/>
        <v>0.01633715246</v>
      </c>
      <c r="Z499" s="199"/>
      <c r="AA499" s="199"/>
      <c r="AB499" s="199"/>
      <c r="AC499" s="199"/>
      <c r="AD499" s="199"/>
      <c r="AE499" s="199"/>
      <c r="AF499" s="199"/>
      <c r="AG499" s="199"/>
      <c r="AH499" s="199"/>
      <c r="AI499" s="199"/>
      <c r="AJ499" s="199"/>
      <c r="AK499" s="199"/>
      <c r="AL499" s="199"/>
      <c r="AM499" s="199"/>
      <c r="AN499" s="199"/>
      <c r="AO499" s="199"/>
      <c r="AP499" s="199"/>
      <c r="AQ499" s="199"/>
      <c r="AR499" s="199"/>
      <c r="AS499" s="199"/>
      <c r="AT499" s="199"/>
      <c r="AU499" s="199"/>
      <c r="AV499" s="199"/>
      <c r="AW499" s="199"/>
      <c r="AX499" s="199"/>
      <c r="AY499" s="199"/>
      <c r="AZ499" s="199"/>
      <c r="BA499" s="199"/>
      <c r="BB499" s="199"/>
      <c r="BC499" s="199"/>
      <c r="BD499" s="199"/>
      <c r="BE499" s="199"/>
      <c r="BF499" s="199"/>
      <c r="BG499" s="199"/>
      <c r="BH499" s="199"/>
    </row>
    <row r="500">
      <c r="A500" s="199"/>
      <c r="B500" s="223">
        <v>45019.0</v>
      </c>
      <c r="C500" s="224">
        <v>74.8</v>
      </c>
      <c r="D500" s="224">
        <v>77.45</v>
      </c>
      <c r="E500" s="225">
        <f t="shared" si="1"/>
        <v>0.064604811</v>
      </c>
      <c r="F500" s="226">
        <v>45019.0</v>
      </c>
      <c r="G500" s="227">
        <v>1607.55</v>
      </c>
      <c r="H500" s="227">
        <v>1610.55</v>
      </c>
      <c r="I500" s="228">
        <f t="shared" si="2"/>
        <v>0.0006212916654</v>
      </c>
      <c r="J500" s="229">
        <v>45019.0</v>
      </c>
      <c r="K500" s="230">
        <v>2570.0</v>
      </c>
      <c r="L500" s="230">
        <v>2536.1</v>
      </c>
      <c r="M500" s="231">
        <f t="shared" si="3"/>
        <v>-0.009471361337</v>
      </c>
      <c r="N500" s="232">
        <v>45019.0</v>
      </c>
      <c r="O500" s="233">
        <v>2164.434</v>
      </c>
      <c r="P500" s="233">
        <v>2151.927</v>
      </c>
      <c r="Q500" s="234">
        <f t="shared" si="4"/>
        <v>0.0001715036267</v>
      </c>
      <c r="R500" s="235">
        <v>45019.0</v>
      </c>
      <c r="S500" s="236">
        <v>105.1</v>
      </c>
      <c r="T500" s="236">
        <v>104.1</v>
      </c>
      <c r="U500" s="237">
        <f t="shared" si="5"/>
        <v>-0.003827751196</v>
      </c>
      <c r="V500" s="238">
        <v>45019.0</v>
      </c>
      <c r="W500" s="239">
        <v>17427.95</v>
      </c>
      <c r="X500" s="239">
        <v>17398.05</v>
      </c>
      <c r="Y500" s="240">
        <f t="shared" si="6"/>
        <v>0.00220625297</v>
      </c>
      <c r="Z500" s="199"/>
      <c r="AA500" s="199"/>
      <c r="AB500" s="199"/>
      <c r="AC500" s="199"/>
      <c r="AD500" s="199"/>
      <c r="AE500" s="199"/>
      <c r="AF500" s="199"/>
      <c r="AG500" s="199"/>
      <c r="AH500" s="199"/>
      <c r="AI500" s="199"/>
      <c r="AJ500" s="199"/>
      <c r="AK500" s="199"/>
      <c r="AL500" s="199"/>
      <c r="AM500" s="199"/>
      <c r="AN500" s="199"/>
      <c r="AO500" s="199"/>
      <c r="AP500" s="199"/>
      <c r="AQ500" s="199"/>
      <c r="AR500" s="199"/>
      <c r="AS500" s="199"/>
      <c r="AT500" s="199"/>
      <c r="AU500" s="199"/>
      <c r="AV500" s="199"/>
      <c r="AW500" s="199"/>
      <c r="AX500" s="199"/>
      <c r="AY500" s="199"/>
      <c r="AZ500" s="199"/>
      <c r="BA500" s="199"/>
      <c r="BB500" s="199"/>
      <c r="BC500" s="199"/>
      <c r="BD500" s="199"/>
      <c r="BE500" s="199"/>
      <c r="BF500" s="199"/>
      <c r="BG500" s="199"/>
      <c r="BH500" s="199"/>
    </row>
    <row r="501">
      <c r="A501" s="199"/>
      <c r="B501" s="223">
        <v>45021.0</v>
      </c>
      <c r="C501" s="224">
        <v>77.95</v>
      </c>
      <c r="D501" s="224">
        <v>78.75</v>
      </c>
      <c r="E501" s="225">
        <f t="shared" si="1"/>
        <v>0.0167850226</v>
      </c>
      <c r="F501" s="226">
        <v>45021.0</v>
      </c>
      <c r="G501" s="227">
        <v>1618.6</v>
      </c>
      <c r="H501" s="227">
        <v>1653.75</v>
      </c>
      <c r="I501" s="228">
        <f t="shared" si="2"/>
        <v>0.02682313495</v>
      </c>
      <c r="J501" s="229">
        <v>45021.0</v>
      </c>
      <c r="K501" s="230">
        <v>2512.5</v>
      </c>
      <c r="L501" s="230">
        <v>2582.75</v>
      </c>
      <c r="M501" s="231">
        <f t="shared" si="3"/>
        <v>0.01839438508</v>
      </c>
      <c r="N501" s="232">
        <v>45021.0</v>
      </c>
      <c r="O501" s="233">
        <v>2167.203</v>
      </c>
      <c r="P501" s="233">
        <v>2146.759</v>
      </c>
      <c r="Q501" s="234">
        <f t="shared" si="4"/>
        <v>-0.002401568455</v>
      </c>
      <c r="R501" s="235">
        <v>45021.0</v>
      </c>
      <c r="S501" s="236">
        <v>104.1</v>
      </c>
      <c r="T501" s="236">
        <v>104.85</v>
      </c>
      <c r="U501" s="237">
        <f t="shared" si="5"/>
        <v>0.007204610951</v>
      </c>
      <c r="V501" s="238">
        <v>45021.0</v>
      </c>
      <c r="W501" s="239">
        <v>17422.3</v>
      </c>
      <c r="X501" s="239">
        <v>17557.05</v>
      </c>
      <c r="Y501" s="240">
        <f t="shared" si="6"/>
        <v>0.009138955228</v>
      </c>
      <c r="Z501" s="199"/>
      <c r="AA501" s="199"/>
      <c r="AB501" s="199"/>
      <c r="AC501" s="199"/>
      <c r="AD501" s="199"/>
      <c r="AE501" s="199"/>
      <c r="AF501" s="199"/>
      <c r="AG501" s="199"/>
      <c r="AH501" s="199"/>
      <c r="AI501" s="199"/>
      <c r="AJ501" s="199"/>
      <c r="AK501" s="199"/>
      <c r="AL501" s="199"/>
      <c r="AM501" s="199"/>
      <c r="AN501" s="199"/>
      <c r="AO501" s="199"/>
      <c r="AP501" s="199"/>
      <c r="AQ501" s="199"/>
      <c r="AR501" s="199"/>
      <c r="AS501" s="199"/>
      <c r="AT501" s="199"/>
      <c r="AU501" s="199"/>
      <c r="AV501" s="199"/>
      <c r="AW501" s="199"/>
      <c r="AX501" s="199"/>
      <c r="AY501" s="199"/>
      <c r="AZ501" s="199"/>
      <c r="BA501" s="199"/>
      <c r="BB501" s="199"/>
      <c r="BC501" s="199"/>
      <c r="BD501" s="199"/>
      <c r="BE501" s="199"/>
      <c r="BF501" s="199"/>
      <c r="BG501" s="199"/>
      <c r="BH501" s="199"/>
    </row>
    <row r="502">
      <c r="A502" s="199"/>
      <c r="B502" s="223">
        <v>45022.0</v>
      </c>
      <c r="C502" s="224">
        <v>78.65</v>
      </c>
      <c r="D502" s="224">
        <v>79.35</v>
      </c>
      <c r="E502" s="225">
        <f t="shared" si="1"/>
        <v>0.007619047619</v>
      </c>
      <c r="F502" s="226">
        <v>45022.0</v>
      </c>
      <c r="G502" s="227">
        <v>1648.55</v>
      </c>
      <c r="H502" s="227">
        <v>1666.35</v>
      </c>
      <c r="I502" s="228">
        <f t="shared" si="2"/>
        <v>0.007619047619</v>
      </c>
      <c r="J502" s="229">
        <v>45022.0</v>
      </c>
      <c r="K502" s="230">
        <v>2575.0</v>
      </c>
      <c r="L502" s="230">
        <v>2565.25</v>
      </c>
      <c r="M502" s="231">
        <f t="shared" si="3"/>
        <v>-0.00677572355</v>
      </c>
      <c r="N502" s="232">
        <v>45022.0</v>
      </c>
      <c r="O502" s="233">
        <v>2139.652</v>
      </c>
      <c r="P502" s="233">
        <v>2161.157</v>
      </c>
      <c r="Q502" s="234">
        <f t="shared" si="4"/>
        <v>0.006706854379</v>
      </c>
      <c r="R502" s="235">
        <v>45022.0</v>
      </c>
      <c r="S502" s="236">
        <v>104.85</v>
      </c>
      <c r="T502" s="236">
        <v>104.35</v>
      </c>
      <c r="U502" s="237">
        <f t="shared" si="5"/>
        <v>-0.004768717215</v>
      </c>
      <c r="V502" s="238">
        <v>45022.0</v>
      </c>
      <c r="W502" s="239">
        <v>17533.85</v>
      </c>
      <c r="X502" s="239">
        <v>17599.15</v>
      </c>
      <c r="Y502" s="240">
        <f t="shared" si="6"/>
        <v>0.002397897141</v>
      </c>
      <c r="Z502" s="199"/>
      <c r="AA502" s="199"/>
      <c r="AB502" s="199"/>
      <c r="AC502" s="199"/>
      <c r="AD502" s="199"/>
      <c r="AE502" s="199"/>
      <c r="AF502" s="199"/>
      <c r="AG502" s="199"/>
      <c r="AH502" s="199"/>
      <c r="AI502" s="199"/>
      <c r="AJ502" s="199"/>
      <c r="AK502" s="199"/>
      <c r="AL502" s="199"/>
      <c r="AM502" s="199"/>
      <c r="AN502" s="199"/>
      <c r="AO502" s="199"/>
      <c r="AP502" s="199"/>
      <c r="AQ502" s="199"/>
      <c r="AR502" s="199"/>
      <c r="AS502" s="199"/>
      <c r="AT502" s="199"/>
      <c r="AU502" s="199"/>
      <c r="AV502" s="199"/>
      <c r="AW502" s="199"/>
      <c r="AX502" s="199"/>
      <c r="AY502" s="199"/>
      <c r="AZ502" s="199"/>
      <c r="BA502" s="199"/>
      <c r="BB502" s="199"/>
      <c r="BC502" s="199"/>
      <c r="BD502" s="199"/>
      <c r="BE502" s="199"/>
      <c r="BF502" s="199"/>
      <c r="BG502" s="199"/>
      <c r="BH502" s="199"/>
    </row>
    <row r="503">
      <c r="A503" s="199"/>
      <c r="B503" s="223">
        <v>45026.0</v>
      </c>
      <c r="C503" s="224">
        <v>79.75</v>
      </c>
      <c r="D503" s="224">
        <v>83.2</v>
      </c>
      <c r="E503" s="225">
        <f t="shared" si="1"/>
        <v>0.04851921865</v>
      </c>
      <c r="F503" s="226">
        <v>45026.0</v>
      </c>
      <c r="G503" s="227">
        <v>1663.25</v>
      </c>
      <c r="H503" s="227">
        <v>1658.45</v>
      </c>
      <c r="I503" s="228">
        <f t="shared" si="2"/>
        <v>-0.004740900771</v>
      </c>
      <c r="J503" s="229">
        <v>45026.0</v>
      </c>
      <c r="K503" s="230">
        <v>2565.25</v>
      </c>
      <c r="L503" s="230">
        <v>2532.15</v>
      </c>
      <c r="M503" s="231">
        <f t="shared" si="3"/>
        <v>-0.01290322581</v>
      </c>
      <c r="N503" s="232">
        <v>45026.0</v>
      </c>
      <c r="O503" s="233">
        <v>2169.049</v>
      </c>
      <c r="P503" s="233">
        <v>2145.836</v>
      </c>
      <c r="Q503" s="234">
        <f t="shared" si="4"/>
        <v>-0.007089258208</v>
      </c>
      <c r="R503" s="235">
        <v>45026.0</v>
      </c>
      <c r="S503" s="236">
        <v>104.5</v>
      </c>
      <c r="T503" s="236">
        <v>104.95</v>
      </c>
      <c r="U503" s="237">
        <f t="shared" si="5"/>
        <v>0.005749880211</v>
      </c>
      <c r="V503" s="238">
        <v>45026.0</v>
      </c>
      <c r="W503" s="239">
        <v>17634.9</v>
      </c>
      <c r="X503" s="239">
        <v>17624.05</v>
      </c>
      <c r="Y503" s="240">
        <f t="shared" si="6"/>
        <v>0.001414841058</v>
      </c>
      <c r="Z503" s="199"/>
      <c r="AA503" s="199"/>
      <c r="AB503" s="199"/>
      <c r="AC503" s="199"/>
      <c r="AD503" s="199"/>
      <c r="AE503" s="199"/>
      <c r="AF503" s="199"/>
      <c r="AG503" s="199"/>
      <c r="AH503" s="199"/>
      <c r="AI503" s="199"/>
      <c r="AJ503" s="199"/>
      <c r="AK503" s="199"/>
      <c r="AL503" s="199"/>
      <c r="AM503" s="199"/>
      <c r="AN503" s="199"/>
      <c r="AO503" s="199"/>
      <c r="AP503" s="199"/>
      <c r="AQ503" s="199"/>
      <c r="AR503" s="199"/>
      <c r="AS503" s="199"/>
      <c r="AT503" s="199"/>
      <c r="AU503" s="199"/>
      <c r="AV503" s="199"/>
      <c r="AW503" s="199"/>
      <c r="AX503" s="199"/>
      <c r="AY503" s="199"/>
      <c r="AZ503" s="199"/>
      <c r="BA503" s="199"/>
      <c r="BB503" s="199"/>
      <c r="BC503" s="199"/>
      <c r="BD503" s="199"/>
      <c r="BE503" s="199"/>
      <c r="BF503" s="199"/>
      <c r="BG503" s="199"/>
      <c r="BH503" s="199"/>
    </row>
    <row r="504">
      <c r="A504" s="199"/>
      <c r="B504" s="223">
        <v>45027.0</v>
      </c>
      <c r="C504" s="224">
        <v>83.6</v>
      </c>
      <c r="D504" s="224">
        <v>82.55</v>
      </c>
      <c r="E504" s="225">
        <f t="shared" si="1"/>
        <v>-0.0078125</v>
      </c>
      <c r="F504" s="226">
        <v>45027.0</v>
      </c>
      <c r="G504" s="227">
        <v>1659.0</v>
      </c>
      <c r="H504" s="227">
        <v>1663.3</v>
      </c>
      <c r="I504" s="228">
        <f t="shared" si="2"/>
        <v>0.002924417378</v>
      </c>
      <c r="J504" s="229">
        <v>45027.0</v>
      </c>
      <c r="K504" s="230">
        <v>2540.0</v>
      </c>
      <c r="L504" s="230">
        <v>2547.75</v>
      </c>
      <c r="M504" s="231">
        <f t="shared" si="3"/>
        <v>0.006160772466</v>
      </c>
      <c r="N504" s="232">
        <v>45027.0</v>
      </c>
      <c r="O504" s="233">
        <v>2154.281</v>
      </c>
      <c r="P504" s="233">
        <v>2156.45</v>
      </c>
      <c r="Q504" s="234">
        <f t="shared" si="4"/>
        <v>0.00494632395</v>
      </c>
      <c r="R504" s="235">
        <v>45027.0</v>
      </c>
      <c r="S504" s="236">
        <v>105.55</v>
      </c>
      <c r="T504" s="236">
        <v>107.55</v>
      </c>
      <c r="U504" s="237">
        <f t="shared" si="5"/>
        <v>0.02477370176</v>
      </c>
      <c r="V504" s="238">
        <v>45027.0</v>
      </c>
      <c r="W504" s="239">
        <v>17704.8</v>
      </c>
      <c r="X504" s="239">
        <v>17722.3</v>
      </c>
      <c r="Y504" s="240">
        <f t="shared" si="6"/>
        <v>0.005574768569</v>
      </c>
      <c r="Z504" s="199"/>
      <c r="AA504" s="199"/>
      <c r="AB504" s="199"/>
      <c r="AC504" s="199"/>
      <c r="AD504" s="199"/>
      <c r="AE504" s="199"/>
      <c r="AF504" s="199"/>
      <c r="AG504" s="199"/>
      <c r="AH504" s="199"/>
      <c r="AI504" s="199"/>
      <c r="AJ504" s="199"/>
      <c r="AK504" s="199"/>
      <c r="AL504" s="199"/>
      <c r="AM504" s="199"/>
      <c r="AN504" s="199"/>
      <c r="AO504" s="199"/>
      <c r="AP504" s="199"/>
      <c r="AQ504" s="199"/>
      <c r="AR504" s="199"/>
      <c r="AS504" s="199"/>
      <c r="AT504" s="199"/>
      <c r="AU504" s="199"/>
      <c r="AV504" s="199"/>
      <c r="AW504" s="199"/>
      <c r="AX504" s="199"/>
      <c r="AY504" s="199"/>
      <c r="AZ504" s="199"/>
      <c r="BA504" s="199"/>
      <c r="BB504" s="199"/>
      <c r="BC504" s="199"/>
      <c r="BD504" s="199"/>
      <c r="BE504" s="199"/>
      <c r="BF504" s="199"/>
      <c r="BG504" s="199"/>
      <c r="BH504" s="199"/>
    </row>
    <row r="505">
      <c r="A505" s="199"/>
      <c r="B505" s="223">
        <v>45028.0</v>
      </c>
      <c r="C505" s="224">
        <v>83.0</v>
      </c>
      <c r="D505" s="224">
        <v>83.3</v>
      </c>
      <c r="E505" s="225">
        <f t="shared" si="1"/>
        <v>0.009085402786</v>
      </c>
      <c r="F505" s="226">
        <v>45028.0</v>
      </c>
      <c r="G505" s="227">
        <v>1668.0</v>
      </c>
      <c r="H505" s="227">
        <v>1684.9</v>
      </c>
      <c r="I505" s="228">
        <f t="shared" si="2"/>
        <v>0.01298623219</v>
      </c>
      <c r="J505" s="229">
        <v>45028.0</v>
      </c>
      <c r="K505" s="230">
        <v>2556.0</v>
      </c>
      <c r="L505" s="230">
        <v>2528.95</v>
      </c>
      <c r="M505" s="231">
        <f t="shared" si="3"/>
        <v>-0.007379059955</v>
      </c>
      <c r="N505" s="232">
        <v>45028.0</v>
      </c>
      <c r="O505" s="233">
        <v>2156.45</v>
      </c>
      <c r="P505" s="233">
        <v>2165.957</v>
      </c>
      <c r="Q505" s="234">
        <f t="shared" si="4"/>
        <v>0.004408634561</v>
      </c>
      <c r="R505" s="235">
        <v>45028.0</v>
      </c>
      <c r="S505" s="236">
        <v>108.2</v>
      </c>
      <c r="T505" s="236">
        <v>107.6</v>
      </c>
      <c r="U505" s="237">
        <f t="shared" si="5"/>
        <v>0.0004649000465</v>
      </c>
      <c r="V505" s="238">
        <v>45028.0</v>
      </c>
      <c r="W505" s="239">
        <v>17759.55</v>
      </c>
      <c r="X505" s="239">
        <v>17812.4</v>
      </c>
      <c r="Y505" s="240">
        <f t="shared" si="6"/>
        <v>0.005083990227</v>
      </c>
      <c r="Z505" s="199"/>
      <c r="AA505" s="199"/>
      <c r="AB505" s="199"/>
      <c r="AC505" s="199"/>
      <c r="AD505" s="199"/>
      <c r="AE505" s="199"/>
      <c r="AF505" s="199"/>
      <c r="AG505" s="199"/>
      <c r="AH505" s="199"/>
      <c r="AI505" s="199"/>
      <c r="AJ505" s="199"/>
      <c r="AK505" s="199"/>
      <c r="AL505" s="199"/>
      <c r="AM505" s="199"/>
      <c r="AN505" s="199"/>
      <c r="AO505" s="199"/>
      <c r="AP505" s="199"/>
      <c r="AQ505" s="199"/>
      <c r="AR505" s="199"/>
      <c r="AS505" s="199"/>
      <c r="AT505" s="199"/>
      <c r="AU505" s="199"/>
      <c r="AV505" s="199"/>
      <c r="AW505" s="199"/>
      <c r="AX505" s="199"/>
      <c r="AY505" s="199"/>
      <c r="AZ505" s="199"/>
      <c r="BA505" s="199"/>
      <c r="BB505" s="199"/>
      <c r="BC505" s="199"/>
      <c r="BD505" s="199"/>
      <c r="BE505" s="199"/>
      <c r="BF505" s="199"/>
      <c r="BG505" s="199"/>
      <c r="BH505" s="199"/>
    </row>
    <row r="506">
      <c r="A506" s="199"/>
      <c r="B506" s="223">
        <v>45029.0</v>
      </c>
      <c r="C506" s="224">
        <v>83.3</v>
      </c>
      <c r="D506" s="224">
        <v>82.45</v>
      </c>
      <c r="E506" s="225">
        <f t="shared" si="1"/>
        <v>-0.01020408163</v>
      </c>
      <c r="F506" s="226">
        <v>45029.0</v>
      </c>
      <c r="G506" s="227">
        <v>1688.3</v>
      </c>
      <c r="H506" s="227">
        <v>1692.45</v>
      </c>
      <c r="I506" s="228">
        <f t="shared" si="2"/>
        <v>0.0044809781</v>
      </c>
      <c r="J506" s="229">
        <v>45029.0</v>
      </c>
      <c r="K506" s="230">
        <v>2525.0</v>
      </c>
      <c r="L506" s="230">
        <v>2536.2</v>
      </c>
      <c r="M506" s="231">
        <f t="shared" si="3"/>
        <v>0.002866802428</v>
      </c>
      <c r="N506" s="232">
        <v>45029.0</v>
      </c>
      <c r="O506" s="233">
        <v>2171.818</v>
      </c>
      <c r="P506" s="233">
        <v>2174.126</v>
      </c>
      <c r="Q506" s="234">
        <f t="shared" si="4"/>
        <v>0.003771543018</v>
      </c>
      <c r="R506" s="235">
        <v>45029.0</v>
      </c>
      <c r="S506" s="236">
        <v>107.5</v>
      </c>
      <c r="T506" s="236">
        <v>107.5</v>
      </c>
      <c r="U506" s="237">
        <f t="shared" si="5"/>
        <v>-0.0009293680297</v>
      </c>
      <c r="V506" s="238">
        <v>45029.0</v>
      </c>
      <c r="W506" s="239">
        <v>17807.3</v>
      </c>
      <c r="X506" s="239">
        <v>17828.0</v>
      </c>
      <c r="Y506" s="240">
        <f t="shared" si="6"/>
        <v>0.0008757943904</v>
      </c>
      <c r="Z506" s="199"/>
      <c r="AA506" s="199"/>
      <c r="AB506" s="199"/>
      <c r="AC506" s="199"/>
      <c r="AD506" s="199"/>
      <c r="AE506" s="199"/>
      <c r="AF506" s="199"/>
      <c r="AG506" s="199"/>
      <c r="AH506" s="199"/>
      <c r="AI506" s="199"/>
      <c r="AJ506" s="199"/>
      <c r="AK506" s="199"/>
      <c r="AL506" s="199"/>
      <c r="AM506" s="199"/>
      <c r="AN506" s="199"/>
      <c r="AO506" s="199"/>
      <c r="AP506" s="199"/>
      <c r="AQ506" s="199"/>
      <c r="AR506" s="199"/>
      <c r="AS506" s="199"/>
      <c r="AT506" s="199"/>
      <c r="AU506" s="199"/>
      <c r="AV506" s="199"/>
      <c r="AW506" s="199"/>
      <c r="AX506" s="199"/>
      <c r="AY506" s="199"/>
      <c r="AZ506" s="199"/>
      <c r="BA506" s="199"/>
      <c r="BB506" s="199"/>
      <c r="BC506" s="199"/>
      <c r="BD506" s="199"/>
      <c r="BE506" s="199"/>
      <c r="BF506" s="199"/>
      <c r="BG506" s="199"/>
      <c r="BH506" s="199"/>
    </row>
    <row r="507">
      <c r="A507" s="199"/>
      <c r="B507" s="223">
        <v>45033.0</v>
      </c>
      <c r="C507" s="224">
        <v>81.95</v>
      </c>
      <c r="D507" s="224">
        <v>82.85</v>
      </c>
      <c r="E507" s="225">
        <f t="shared" si="1"/>
        <v>0.004851425106</v>
      </c>
      <c r="F507" s="226">
        <v>45033.0</v>
      </c>
      <c r="G507" s="227">
        <v>1720.0</v>
      </c>
      <c r="H507" s="227">
        <v>1666.65</v>
      </c>
      <c r="I507" s="228">
        <f t="shared" si="2"/>
        <v>-0.01524417265</v>
      </c>
      <c r="J507" s="229">
        <v>45033.0</v>
      </c>
      <c r="K507" s="230">
        <v>2573.0</v>
      </c>
      <c r="L507" s="230">
        <v>2551.85</v>
      </c>
      <c r="M507" s="231">
        <f t="shared" si="3"/>
        <v>0.006170649002</v>
      </c>
      <c r="N507" s="232">
        <v>45033.0</v>
      </c>
      <c r="O507" s="233">
        <v>2238.228</v>
      </c>
      <c r="P507" s="233">
        <v>2185.156</v>
      </c>
      <c r="Q507" s="234">
        <f t="shared" si="4"/>
        <v>0.005073303019</v>
      </c>
      <c r="R507" s="235">
        <v>45033.0</v>
      </c>
      <c r="S507" s="236">
        <v>107.6</v>
      </c>
      <c r="T507" s="236">
        <v>107.15</v>
      </c>
      <c r="U507" s="237">
        <f t="shared" si="5"/>
        <v>-0.003255813953</v>
      </c>
      <c r="V507" s="238">
        <v>45033.0</v>
      </c>
      <c r="W507" s="239">
        <v>17863.0</v>
      </c>
      <c r="X507" s="239">
        <v>17706.85</v>
      </c>
      <c r="Y507" s="240">
        <f t="shared" si="6"/>
        <v>-0.00679549024</v>
      </c>
      <c r="Z507" s="199"/>
      <c r="AA507" s="199"/>
      <c r="AB507" s="199"/>
      <c r="AC507" s="199"/>
      <c r="AD507" s="199"/>
      <c r="AE507" s="199"/>
      <c r="AF507" s="199"/>
      <c r="AG507" s="199"/>
      <c r="AH507" s="199"/>
      <c r="AI507" s="199"/>
      <c r="AJ507" s="199"/>
      <c r="AK507" s="199"/>
      <c r="AL507" s="199"/>
      <c r="AM507" s="199"/>
      <c r="AN507" s="199"/>
      <c r="AO507" s="199"/>
      <c r="AP507" s="199"/>
      <c r="AQ507" s="199"/>
      <c r="AR507" s="199"/>
      <c r="AS507" s="199"/>
      <c r="AT507" s="199"/>
      <c r="AU507" s="199"/>
      <c r="AV507" s="199"/>
      <c r="AW507" s="199"/>
      <c r="AX507" s="199"/>
      <c r="AY507" s="199"/>
      <c r="AZ507" s="199"/>
      <c r="BA507" s="199"/>
      <c r="BB507" s="199"/>
      <c r="BC507" s="199"/>
      <c r="BD507" s="199"/>
      <c r="BE507" s="199"/>
      <c r="BF507" s="199"/>
      <c r="BG507" s="199"/>
      <c r="BH507" s="199"/>
    </row>
    <row r="508">
      <c r="A508" s="199"/>
      <c r="B508" s="223">
        <v>45034.0</v>
      </c>
      <c r="C508" s="224">
        <v>83.0</v>
      </c>
      <c r="D508" s="224">
        <v>81.15</v>
      </c>
      <c r="E508" s="225">
        <f t="shared" si="1"/>
        <v>-0.02051901026</v>
      </c>
      <c r="F508" s="226">
        <v>45034.0</v>
      </c>
      <c r="G508" s="227">
        <v>1670.0</v>
      </c>
      <c r="H508" s="227">
        <v>1659.6</v>
      </c>
      <c r="I508" s="228">
        <f t="shared" si="2"/>
        <v>-0.0042300423</v>
      </c>
      <c r="J508" s="229">
        <v>45034.0</v>
      </c>
      <c r="K508" s="230">
        <v>2560.0</v>
      </c>
      <c r="L508" s="230">
        <v>2541.05</v>
      </c>
      <c r="M508" s="231">
        <f t="shared" si="3"/>
        <v>-0.004232223681</v>
      </c>
      <c r="N508" s="232">
        <v>45034.0</v>
      </c>
      <c r="O508" s="233">
        <v>2193.97</v>
      </c>
      <c r="P508" s="233">
        <v>2160.142</v>
      </c>
      <c r="Q508" s="234">
        <f t="shared" si="4"/>
        <v>-0.01144723763</v>
      </c>
      <c r="R508" s="235">
        <v>45034.0</v>
      </c>
      <c r="S508" s="236">
        <v>107.2</v>
      </c>
      <c r="T508" s="236">
        <v>107.6</v>
      </c>
      <c r="U508" s="237">
        <f t="shared" si="5"/>
        <v>0.004199720019</v>
      </c>
      <c r="V508" s="238">
        <v>45034.0</v>
      </c>
      <c r="W508" s="239">
        <v>17766.6</v>
      </c>
      <c r="X508" s="239">
        <v>17660.15</v>
      </c>
      <c r="Y508" s="240">
        <f t="shared" si="6"/>
        <v>-0.002637397391</v>
      </c>
      <c r="Z508" s="199"/>
      <c r="AA508" s="199"/>
      <c r="AB508" s="199"/>
      <c r="AC508" s="199"/>
      <c r="AD508" s="199"/>
      <c r="AE508" s="199"/>
      <c r="AF508" s="199"/>
      <c r="AG508" s="199"/>
      <c r="AH508" s="199"/>
      <c r="AI508" s="199"/>
      <c r="AJ508" s="199"/>
      <c r="AK508" s="199"/>
      <c r="AL508" s="199"/>
      <c r="AM508" s="199"/>
      <c r="AN508" s="199"/>
      <c r="AO508" s="199"/>
      <c r="AP508" s="199"/>
      <c r="AQ508" s="199"/>
      <c r="AR508" s="199"/>
      <c r="AS508" s="199"/>
      <c r="AT508" s="199"/>
      <c r="AU508" s="199"/>
      <c r="AV508" s="199"/>
      <c r="AW508" s="199"/>
      <c r="AX508" s="199"/>
      <c r="AY508" s="199"/>
      <c r="AZ508" s="199"/>
      <c r="BA508" s="199"/>
      <c r="BB508" s="199"/>
      <c r="BC508" s="199"/>
      <c r="BD508" s="199"/>
      <c r="BE508" s="199"/>
      <c r="BF508" s="199"/>
      <c r="BG508" s="199"/>
      <c r="BH508" s="199"/>
    </row>
    <row r="509">
      <c r="A509" s="199"/>
      <c r="B509" s="223">
        <v>45035.0</v>
      </c>
      <c r="C509" s="224">
        <v>81.5</v>
      </c>
      <c r="D509" s="224">
        <v>84.15</v>
      </c>
      <c r="E509" s="225">
        <f t="shared" si="1"/>
        <v>0.03696857671</v>
      </c>
      <c r="F509" s="226">
        <v>45035.0</v>
      </c>
      <c r="G509" s="227">
        <v>1665.0</v>
      </c>
      <c r="H509" s="227">
        <v>1665.7</v>
      </c>
      <c r="I509" s="228">
        <f t="shared" si="2"/>
        <v>0.003675584478</v>
      </c>
      <c r="J509" s="229">
        <v>45035.0</v>
      </c>
      <c r="K509" s="230">
        <v>2548.0</v>
      </c>
      <c r="L509" s="230">
        <v>2531.6</v>
      </c>
      <c r="M509" s="231">
        <f t="shared" si="3"/>
        <v>-0.003718935086</v>
      </c>
      <c r="N509" s="232">
        <v>45035.0</v>
      </c>
      <c r="O509" s="233">
        <v>2158.942</v>
      </c>
      <c r="P509" s="233">
        <v>2170.895</v>
      </c>
      <c r="Q509" s="234">
        <f t="shared" si="4"/>
        <v>0.004977913489</v>
      </c>
      <c r="R509" s="235">
        <v>45035.0</v>
      </c>
      <c r="S509" s="236">
        <v>107.85</v>
      </c>
      <c r="T509" s="236">
        <v>108.1</v>
      </c>
      <c r="U509" s="237">
        <f t="shared" si="5"/>
        <v>0.004646840149</v>
      </c>
      <c r="V509" s="238">
        <v>45035.0</v>
      </c>
      <c r="W509" s="239">
        <v>17653.35</v>
      </c>
      <c r="X509" s="239">
        <v>17618.75</v>
      </c>
      <c r="Y509" s="240">
        <f t="shared" si="6"/>
        <v>-0.002344260949</v>
      </c>
      <c r="Z509" s="199"/>
      <c r="AA509" s="199"/>
      <c r="AB509" s="199"/>
      <c r="AC509" s="199"/>
      <c r="AD509" s="199"/>
      <c r="AE509" s="199"/>
      <c r="AF509" s="199"/>
      <c r="AG509" s="199"/>
      <c r="AH509" s="199"/>
      <c r="AI509" s="199"/>
      <c r="AJ509" s="199"/>
      <c r="AK509" s="199"/>
      <c r="AL509" s="199"/>
      <c r="AM509" s="199"/>
      <c r="AN509" s="199"/>
      <c r="AO509" s="199"/>
      <c r="AP509" s="199"/>
      <c r="AQ509" s="199"/>
      <c r="AR509" s="199"/>
      <c r="AS509" s="199"/>
      <c r="AT509" s="199"/>
      <c r="AU509" s="199"/>
      <c r="AV509" s="199"/>
      <c r="AW509" s="199"/>
      <c r="AX509" s="199"/>
      <c r="AY509" s="199"/>
      <c r="AZ509" s="199"/>
      <c r="BA509" s="199"/>
      <c r="BB509" s="199"/>
      <c r="BC509" s="199"/>
      <c r="BD509" s="199"/>
      <c r="BE509" s="199"/>
      <c r="BF509" s="199"/>
      <c r="BG509" s="199"/>
      <c r="BH509" s="199"/>
    </row>
    <row r="510">
      <c r="A510" s="199"/>
      <c r="B510" s="223">
        <v>45036.0</v>
      </c>
      <c r="C510" s="224">
        <v>85.0</v>
      </c>
      <c r="D510" s="224">
        <v>83.4</v>
      </c>
      <c r="E510" s="225">
        <f t="shared" si="1"/>
        <v>-0.008912655971</v>
      </c>
      <c r="F510" s="226">
        <v>45036.0</v>
      </c>
      <c r="G510" s="227">
        <v>1671.7</v>
      </c>
      <c r="H510" s="227">
        <v>1671.9</v>
      </c>
      <c r="I510" s="228">
        <f t="shared" si="2"/>
        <v>0.003722158852</v>
      </c>
      <c r="J510" s="229">
        <v>45036.0</v>
      </c>
      <c r="K510" s="230">
        <v>2517.8</v>
      </c>
      <c r="L510" s="230">
        <v>2492.6</v>
      </c>
      <c r="M510" s="231">
        <f t="shared" si="3"/>
        <v>-0.01540527729</v>
      </c>
      <c r="N510" s="232">
        <v>45036.0</v>
      </c>
      <c r="O510" s="233">
        <v>2172.833</v>
      </c>
      <c r="P510" s="233">
        <v>2165.403</v>
      </c>
      <c r="Q510" s="234">
        <f t="shared" si="4"/>
        <v>-0.002529832166</v>
      </c>
      <c r="R510" s="235">
        <v>45036.0</v>
      </c>
      <c r="S510" s="236">
        <v>108.2</v>
      </c>
      <c r="T510" s="236">
        <v>108.0</v>
      </c>
      <c r="U510" s="237">
        <f t="shared" si="5"/>
        <v>-0.0009250693802</v>
      </c>
      <c r="V510" s="238">
        <v>45036.0</v>
      </c>
      <c r="W510" s="239">
        <v>17638.6</v>
      </c>
      <c r="X510" s="239">
        <v>17624.45</v>
      </c>
      <c r="Y510" s="240">
        <f t="shared" si="6"/>
        <v>0.0003235189784</v>
      </c>
      <c r="Z510" s="199"/>
      <c r="AA510" s="199"/>
      <c r="AB510" s="199"/>
      <c r="AC510" s="199"/>
      <c r="AD510" s="199"/>
      <c r="AE510" s="199"/>
      <c r="AF510" s="199"/>
      <c r="AG510" s="199"/>
      <c r="AH510" s="199"/>
      <c r="AI510" s="199"/>
      <c r="AJ510" s="199"/>
      <c r="AK510" s="199"/>
      <c r="AL510" s="199"/>
      <c r="AM510" s="199"/>
      <c r="AN510" s="199"/>
      <c r="AO510" s="199"/>
      <c r="AP510" s="199"/>
      <c r="AQ510" s="199"/>
      <c r="AR510" s="199"/>
      <c r="AS510" s="199"/>
      <c r="AT510" s="199"/>
      <c r="AU510" s="199"/>
      <c r="AV510" s="199"/>
      <c r="AW510" s="199"/>
      <c r="AX510" s="199"/>
      <c r="AY510" s="199"/>
      <c r="AZ510" s="199"/>
      <c r="BA510" s="199"/>
      <c r="BB510" s="199"/>
      <c r="BC510" s="199"/>
      <c r="BD510" s="199"/>
      <c r="BE510" s="199"/>
      <c r="BF510" s="199"/>
      <c r="BG510" s="199"/>
      <c r="BH510" s="199"/>
    </row>
    <row r="511">
      <c r="A511" s="199"/>
      <c r="B511" s="223">
        <v>45037.0</v>
      </c>
      <c r="C511" s="224">
        <v>83.85</v>
      </c>
      <c r="D511" s="224">
        <v>83.5</v>
      </c>
      <c r="E511" s="225">
        <f t="shared" si="1"/>
        <v>0.001199040767</v>
      </c>
      <c r="F511" s="226">
        <v>45037.0</v>
      </c>
      <c r="G511" s="227">
        <v>1669.0</v>
      </c>
      <c r="H511" s="227">
        <v>1674.6</v>
      </c>
      <c r="I511" s="228">
        <f t="shared" si="2"/>
        <v>0.001614929123</v>
      </c>
      <c r="J511" s="229">
        <v>45037.0</v>
      </c>
      <c r="K511" s="230">
        <v>2492.0</v>
      </c>
      <c r="L511" s="230">
        <v>2497.95</v>
      </c>
      <c r="M511" s="231">
        <f t="shared" si="3"/>
        <v>0.002146353205</v>
      </c>
      <c r="N511" s="232">
        <v>45037.0</v>
      </c>
      <c r="O511" s="233">
        <v>2169.649</v>
      </c>
      <c r="P511" s="233">
        <v>2168.126</v>
      </c>
      <c r="Q511" s="234">
        <f t="shared" si="4"/>
        <v>0.001257502645</v>
      </c>
      <c r="R511" s="235">
        <v>45037.0</v>
      </c>
      <c r="S511" s="236">
        <v>108.0</v>
      </c>
      <c r="T511" s="236">
        <v>106.15</v>
      </c>
      <c r="U511" s="237">
        <f t="shared" si="5"/>
        <v>-0.01712962963</v>
      </c>
      <c r="V511" s="238">
        <v>45037.0</v>
      </c>
      <c r="W511" s="239">
        <v>17639.75</v>
      </c>
      <c r="X511" s="239">
        <v>17624.05</v>
      </c>
      <c r="Y511" s="240">
        <f t="shared" si="6"/>
        <v>-0.0000226957437</v>
      </c>
      <c r="Z511" s="199"/>
      <c r="AA511" s="199"/>
      <c r="AB511" s="199"/>
      <c r="AC511" s="199"/>
      <c r="AD511" s="199"/>
      <c r="AE511" s="199"/>
      <c r="AF511" s="199"/>
      <c r="AG511" s="199"/>
      <c r="AH511" s="199"/>
      <c r="AI511" s="199"/>
      <c r="AJ511" s="199"/>
      <c r="AK511" s="199"/>
      <c r="AL511" s="199"/>
      <c r="AM511" s="199"/>
      <c r="AN511" s="199"/>
      <c r="AO511" s="199"/>
      <c r="AP511" s="199"/>
      <c r="AQ511" s="199"/>
      <c r="AR511" s="199"/>
      <c r="AS511" s="199"/>
      <c r="AT511" s="199"/>
      <c r="AU511" s="199"/>
      <c r="AV511" s="199"/>
      <c r="AW511" s="199"/>
      <c r="AX511" s="199"/>
      <c r="AY511" s="199"/>
      <c r="AZ511" s="199"/>
      <c r="BA511" s="199"/>
      <c r="BB511" s="199"/>
      <c r="BC511" s="199"/>
      <c r="BD511" s="199"/>
      <c r="BE511" s="199"/>
      <c r="BF511" s="199"/>
      <c r="BG511" s="199"/>
      <c r="BH511" s="199"/>
    </row>
    <row r="512">
      <c r="A512" s="199"/>
      <c r="B512" s="223">
        <v>45040.0</v>
      </c>
      <c r="C512" s="224">
        <v>83.9</v>
      </c>
      <c r="D512" s="224">
        <v>83.85</v>
      </c>
      <c r="E512" s="225">
        <f t="shared" si="1"/>
        <v>0.004191616766</v>
      </c>
      <c r="F512" s="226">
        <v>45040.0</v>
      </c>
      <c r="G512" s="227">
        <v>1687.0</v>
      </c>
      <c r="H512" s="227">
        <v>1688.15</v>
      </c>
      <c r="I512" s="228">
        <f t="shared" si="2"/>
        <v>0.008091484534</v>
      </c>
      <c r="J512" s="229">
        <v>45040.0</v>
      </c>
      <c r="K512" s="230">
        <v>2502.0</v>
      </c>
      <c r="L512" s="230">
        <v>2499.75</v>
      </c>
      <c r="M512" s="231">
        <f t="shared" si="3"/>
        <v>0.0007205908845</v>
      </c>
      <c r="N512" s="232">
        <v>45040.0</v>
      </c>
      <c r="O512" s="233">
        <v>2192.124</v>
      </c>
      <c r="P512" s="233">
        <v>2176.433</v>
      </c>
      <c r="Q512" s="234">
        <f t="shared" si="4"/>
        <v>0.003831419392</v>
      </c>
      <c r="R512" s="235">
        <v>45040.0</v>
      </c>
      <c r="S512" s="236">
        <v>106.4</v>
      </c>
      <c r="T512" s="236">
        <v>106.5</v>
      </c>
      <c r="U512" s="237">
        <f t="shared" si="5"/>
        <v>0.003297220914</v>
      </c>
      <c r="V512" s="238">
        <v>45040.0</v>
      </c>
      <c r="W512" s="239">
        <v>17707.55</v>
      </c>
      <c r="X512" s="239">
        <v>17743.4</v>
      </c>
      <c r="Y512" s="240">
        <f t="shared" si="6"/>
        <v>0.006771996221</v>
      </c>
      <c r="Z512" s="199"/>
      <c r="AA512" s="199"/>
      <c r="AB512" s="199"/>
      <c r="AC512" s="199"/>
      <c r="AD512" s="199"/>
      <c r="AE512" s="199"/>
      <c r="AF512" s="199"/>
      <c r="AG512" s="199"/>
      <c r="AH512" s="199"/>
      <c r="AI512" s="199"/>
      <c r="AJ512" s="199"/>
      <c r="AK512" s="199"/>
      <c r="AL512" s="199"/>
      <c r="AM512" s="199"/>
      <c r="AN512" s="199"/>
      <c r="AO512" s="199"/>
      <c r="AP512" s="199"/>
      <c r="AQ512" s="199"/>
      <c r="AR512" s="199"/>
      <c r="AS512" s="199"/>
      <c r="AT512" s="199"/>
      <c r="AU512" s="199"/>
      <c r="AV512" s="199"/>
      <c r="AW512" s="199"/>
      <c r="AX512" s="199"/>
      <c r="AY512" s="199"/>
      <c r="AZ512" s="199"/>
      <c r="BA512" s="199"/>
      <c r="BB512" s="199"/>
      <c r="BC512" s="199"/>
      <c r="BD512" s="199"/>
      <c r="BE512" s="199"/>
      <c r="BF512" s="199"/>
      <c r="BG512" s="199"/>
      <c r="BH512" s="199"/>
    </row>
    <row r="513">
      <c r="A513" s="199"/>
      <c r="B513" s="223">
        <v>45041.0</v>
      </c>
      <c r="C513" s="224">
        <v>83.85</v>
      </c>
      <c r="D513" s="224">
        <v>85.25</v>
      </c>
      <c r="E513" s="225">
        <f t="shared" si="1"/>
        <v>0.01669648181</v>
      </c>
      <c r="F513" s="226">
        <v>45041.0</v>
      </c>
      <c r="G513" s="227">
        <v>1687.7</v>
      </c>
      <c r="H513" s="227">
        <v>1664.15</v>
      </c>
      <c r="I513" s="228">
        <f t="shared" si="2"/>
        <v>-0.01421674614</v>
      </c>
      <c r="J513" s="229">
        <v>45041.0</v>
      </c>
      <c r="K513" s="230">
        <v>2490.85</v>
      </c>
      <c r="L513" s="230">
        <v>2490.45</v>
      </c>
      <c r="M513" s="231">
        <f t="shared" si="3"/>
        <v>-0.003720372037</v>
      </c>
      <c r="N513" s="232">
        <v>45041.0</v>
      </c>
      <c r="O513" s="233">
        <v>2183.817</v>
      </c>
      <c r="P513" s="233">
        <v>2193.093</v>
      </c>
      <c r="Q513" s="234">
        <f t="shared" si="4"/>
        <v>0.007654726794</v>
      </c>
      <c r="R513" s="235">
        <v>45041.0</v>
      </c>
      <c r="S513" s="236">
        <v>106.7</v>
      </c>
      <c r="T513" s="236">
        <v>107.05</v>
      </c>
      <c r="U513" s="237">
        <f t="shared" si="5"/>
        <v>0.005164319249</v>
      </c>
      <c r="V513" s="238">
        <v>45041.0</v>
      </c>
      <c r="W513" s="239">
        <v>17761.55</v>
      </c>
      <c r="X513" s="239">
        <v>17769.25</v>
      </c>
      <c r="Y513" s="240">
        <f t="shared" si="6"/>
        <v>0.001456879741</v>
      </c>
      <c r="Z513" s="199"/>
      <c r="AA513" s="199"/>
      <c r="AB513" s="199"/>
      <c r="AC513" s="199"/>
      <c r="AD513" s="199"/>
      <c r="AE513" s="199"/>
      <c r="AF513" s="199"/>
      <c r="AG513" s="199"/>
      <c r="AH513" s="199"/>
      <c r="AI513" s="199"/>
      <c r="AJ513" s="199"/>
      <c r="AK513" s="199"/>
      <c r="AL513" s="199"/>
      <c r="AM513" s="199"/>
      <c r="AN513" s="199"/>
      <c r="AO513" s="199"/>
      <c r="AP513" s="199"/>
      <c r="AQ513" s="199"/>
      <c r="AR513" s="199"/>
      <c r="AS513" s="199"/>
      <c r="AT513" s="199"/>
      <c r="AU513" s="199"/>
      <c r="AV513" s="199"/>
      <c r="AW513" s="199"/>
      <c r="AX513" s="199"/>
      <c r="AY513" s="199"/>
      <c r="AZ513" s="199"/>
      <c r="BA513" s="199"/>
      <c r="BB513" s="199"/>
      <c r="BC513" s="199"/>
      <c r="BD513" s="199"/>
      <c r="BE513" s="199"/>
      <c r="BF513" s="199"/>
      <c r="BG513" s="199"/>
      <c r="BH513" s="199"/>
    </row>
    <row r="514">
      <c r="A514" s="199"/>
      <c r="B514" s="223">
        <v>45042.0</v>
      </c>
      <c r="C514" s="224">
        <v>85.45</v>
      </c>
      <c r="D514" s="224">
        <v>88.0</v>
      </c>
      <c r="E514" s="225">
        <f t="shared" si="1"/>
        <v>0.03225806452</v>
      </c>
      <c r="F514" s="226">
        <v>45042.0</v>
      </c>
      <c r="G514" s="227">
        <v>1660.0</v>
      </c>
      <c r="H514" s="227">
        <v>1671.8</v>
      </c>
      <c r="I514" s="228">
        <f t="shared" si="2"/>
        <v>0.004596941381</v>
      </c>
      <c r="J514" s="229">
        <v>45042.0</v>
      </c>
      <c r="K514" s="230">
        <v>2490.0</v>
      </c>
      <c r="L514" s="230">
        <v>2510.8</v>
      </c>
      <c r="M514" s="231">
        <f t="shared" si="3"/>
        <v>0.008171214038</v>
      </c>
      <c r="N514" s="232">
        <v>45042.0</v>
      </c>
      <c r="O514" s="233">
        <v>2195.816</v>
      </c>
      <c r="P514" s="233">
        <v>2180.218</v>
      </c>
      <c r="Q514" s="234">
        <f t="shared" si="4"/>
        <v>-0.00587070407</v>
      </c>
      <c r="R514" s="235">
        <v>45042.0</v>
      </c>
      <c r="S514" s="236">
        <v>106.5</v>
      </c>
      <c r="T514" s="236">
        <v>106.85</v>
      </c>
      <c r="U514" s="237">
        <f t="shared" si="5"/>
        <v>-0.001868285848</v>
      </c>
      <c r="V514" s="238">
        <v>45042.0</v>
      </c>
      <c r="W514" s="239">
        <v>17767.3</v>
      </c>
      <c r="X514" s="239">
        <v>17813.6</v>
      </c>
      <c r="Y514" s="240">
        <f t="shared" si="6"/>
        <v>0.002495884745</v>
      </c>
      <c r="Z514" s="199"/>
      <c r="AA514" s="199"/>
      <c r="AB514" s="199"/>
      <c r="AC514" s="199"/>
      <c r="AD514" s="199"/>
      <c r="AE514" s="199"/>
      <c r="AF514" s="199"/>
      <c r="AG514" s="199"/>
      <c r="AH514" s="199"/>
      <c r="AI514" s="199"/>
      <c r="AJ514" s="199"/>
      <c r="AK514" s="199"/>
      <c r="AL514" s="199"/>
      <c r="AM514" s="199"/>
      <c r="AN514" s="199"/>
      <c r="AO514" s="199"/>
      <c r="AP514" s="199"/>
      <c r="AQ514" s="199"/>
      <c r="AR514" s="199"/>
      <c r="AS514" s="199"/>
      <c r="AT514" s="199"/>
      <c r="AU514" s="199"/>
      <c r="AV514" s="199"/>
      <c r="AW514" s="199"/>
      <c r="AX514" s="199"/>
      <c r="AY514" s="199"/>
      <c r="AZ514" s="199"/>
      <c r="BA514" s="199"/>
      <c r="BB514" s="199"/>
      <c r="BC514" s="199"/>
      <c r="BD514" s="199"/>
      <c r="BE514" s="199"/>
      <c r="BF514" s="199"/>
      <c r="BG514" s="199"/>
      <c r="BH514" s="199"/>
    </row>
    <row r="515">
      <c r="A515" s="199"/>
      <c r="B515" s="223">
        <v>45043.0</v>
      </c>
      <c r="C515" s="224">
        <v>88.5</v>
      </c>
      <c r="D515" s="224">
        <v>86.95</v>
      </c>
      <c r="E515" s="225">
        <f t="shared" si="1"/>
        <v>-0.01193181818</v>
      </c>
      <c r="F515" s="226">
        <v>45043.0</v>
      </c>
      <c r="G515" s="227">
        <v>1670.5</v>
      </c>
      <c r="H515" s="227">
        <v>1681.0</v>
      </c>
      <c r="I515" s="228">
        <f t="shared" si="2"/>
        <v>0.005503050604</v>
      </c>
      <c r="J515" s="229">
        <v>45043.0</v>
      </c>
      <c r="K515" s="230">
        <v>2513.95</v>
      </c>
      <c r="L515" s="230">
        <v>2468.95</v>
      </c>
      <c r="M515" s="231">
        <f t="shared" si="3"/>
        <v>-0.01666799426</v>
      </c>
      <c r="N515" s="232">
        <v>45043.0</v>
      </c>
      <c r="O515" s="233">
        <v>2192.124</v>
      </c>
      <c r="P515" s="233">
        <v>2194.016</v>
      </c>
      <c r="Q515" s="234">
        <f t="shared" si="4"/>
        <v>0.006328724926</v>
      </c>
      <c r="R515" s="235">
        <v>45043.0</v>
      </c>
      <c r="S515" s="236">
        <v>106.3</v>
      </c>
      <c r="T515" s="236">
        <v>107.65</v>
      </c>
      <c r="U515" s="237">
        <f t="shared" si="5"/>
        <v>0.007487131493</v>
      </c>
      <c r="V515" s="238">
        <v>45043.0</v>
      </c>
      <c r="W515" s="239">
        <v>17813.1</v>
      </c>
      <c r="X515" s="239">
        <v>17915.05</v>
      </c>
      <c r="Y515" s="240">
        <f t="shared" si="6"/>
        <v>0.0056950869</v>
      </c>
      <c r="Z515" s="199"/>
      <c r="AA515" s="199"/>
      <c r="AB515" s="199"/>
      <c r="AC515" s="199"/>
      <c r="AD515" s="199"/>
      <c r="AE515" s="199"/>
      <c r="AF515" s="199"/>
      <c r="AG515" s="199"/>
      <c r="AH515" s="199"/>
      <c r="AI515" s="199"/>
      <c r="AJ515" s="199"/>
      <c r="AK515" s="199"/>
      <c r="AL515" s="199"/>
      <c r="AM515" s="199"/>
      <c r="AN515" s="199"/>
      <c r="AO515" s="199"/>
      <c r="AP515" s="199"/>
      <c r="AQ515" s="199"/>
      <c r="AR515" s="199"/>
      <c r="AS515" s="199"/>
      <c r="AT515" s="199"/>
      <c r="AU515" s="199"/>
      <c r="AV515" s="199"/>
      <c r="AW515" s="199"/>
      <c r="AX515" s="199"/>
      <c r="AY515" s="199"/>
      <c r="AZ515" s="199"/>
      <c r="BA515" s="199"/>
      <c r="BB515" s="199"/>
      <c r="BC515" s="199"/>
      <c r="BD515" s="199"/>
      <c r="BE515" s="199"/>
      <c r="BF515" s="199"/>
      <c r="BG515" s="199"/>
      <c r="BH515" s="199"/>
    </row>
    <row r="516">
      <c r="A516" s="199"/>
      <c r="B516" s="223">
        <v>45044.0</v>
      </c>
      <c r="C516" s="224">
        <v>87.35</v>
      </c>
      <c r="D516" s="224">
        <v>87.5</v>
      </c>
      <c r="E516" s="225">
        <f t="shared" si="1"/>
        <v>0.006325474411</v>
      </c>
      <c r="F516" s="226">
        <v>45044.0</v>
      </c>
      <c r="G516" s="227">
        <v>1684.7</v>
      </c>
      <c r="H516" s="227">
        <v>1687.6</v>
      </c>
      <c r="I516" s="228">
        <f t="shared" si="2"/>
        <v>0.003926234384</v>
      </c>
      <c r="J516" s="229">
        <v>45044.0</v>
      </c>
      <c r="K516" s="230">
        <v>2436.05</v>
      </c>
      <c r="L516" s="230">
        <v>2457.3</v>
      </c>
      <c r="M516" s="231">
        <f t="shared" si="3"/>
        <v>-0.004718605075</v>
      </c>
      <c r="N516" s="232">
        <v>45044.0</v>
      </c>
      <c r="O516" s="233">
        <v>2198.585</v>
      </c>
      <c r="P516" s="233">
        <v>2234.121</v>
      </c>
      <c r="Q516" s="234">
        <f t="shared" si="4"/>
        <v>0.01827926506</v>
      </c>
      <c r="R516" s="235">
        <v>45044.0</v>
      </c>
      <c r="S516" s="236">
        <v>107.8</v>
      </c>
      <c r="T516" s="236">
        <v>107.95</v>
      </c>
      <c r="U516" s="237">
        <f t="shared" si="5"/>
        <v>0.002786809104</v>
      </c>
      <c r="V516" s="238">
        <v>45044.0</v>
      </c>
      <c r="W516" s="239">
        <v>17950.4</v>
      </c>
      <c r="X516" s="239">
        <v>18065.0</v>
      </c>
      <c r="Y516" s="240">
        <f t="shared" si="6"/>
        <v>0.008370057577</v>
      </c>
      <c r="Z516" s="199"/>
      <c r="AA516" s="199"/>
      <c r="AB516" s="199"/>
      <c r="AC516" s="199"/>
      <c r="AD516" s="199"/>
      <c r="AE516" s="199"/>
      <c r="AF516" s="199"/>
      <c r="AG516" s="199"/>
      <c r="AH516" s="199"/>
      <c r="AI516" s="199"/>
      <c r="AJ516" s="199"/>
      <c r="AK516" s="199"/>
      <c r="AL516" s="199"/>
      <c r="AM516" s="199"/>
      <c r="AN516" s="199"/>
      <c r="AO516" s="199"/>
      <c r="AP516" s="199"/>
      <c r="AQ516" s="199"/>
      <c r="AR516" s="199"/>
      <c r="AS516" s="199"/>
      <c r="AT516" s="199"/>
      <c r="AU516" s="199"/>
      <c r="AV516" s="199"/>
      <c r="AW516" s="199"/>
      <c r="AX516" s="199"/>
      <c r="AY516" s="199"/>
      <c r="AZ516" s="199"/>
      <c r="BA516" s="199"/>
      <c r="BB516" s="199"/>
      <c r="BC516" s="199"/>
      <c r="BD516" s="199"/>
      <c r="BE516" s="199"/>
      <c r="BF516" s="199"/>
      <c r="BG516" s="199"/>
      <c r="BH516" s="199"/>
    </row>
    <row r="517">
      <c r="A517" s="199"/>
      <c r="B517" s="223">
        <v>45048.0</v>
      </c>
      <c r="C517" s="224">
        <v>95.0</v>
      </c>
      <c r="D517" s="224">
        <v>90.75</v>
      </c>
      <c r="E517" s="225">
        <f t="shared" si="1"/>
        <v>0.03714285714</v>
      </c>
      <c r="F517" s="226">
        <v>45048.0</v>
      </c>
      <c r="G517" s="227">
        <v>1688.7</v>
      </c>
      <c r="H517" s="227">
        <v>1687.25</v>
      </c>
      <c r="I517" s="228">
        <f t="shared" si="2"/>
        <v>-0.0002073951173</v>
      </c>
      <c r="J517" s="229">
        <v>45048.0</v>
      </c>
      <c r="K517" s="230">
        <v>2471.8</v>
      </c>
      <c r="L517" s="230">
        <v>2451.7</v>
      </c>
      <c r="M517" s="231">
        <f t="shared" si="3"/>
        <v>-0.002278924022</v>
      </c>
      <c r="N517" s="232">
        <v>45048.0</v>
      </c>
      <c r="O517" s="233">
        <v>2248.612</v>
      </c>
      <c r="P517" s="233">
        <v>2253.088</v>
      </c>
      <c r="Q517" s="234">
        <f t="shared" si="4"/>
        <v>0.008489692367</v>
      </c>
      <c r="R517" s="235">
        <v>45048.0</v>
      </c>
      <c r="S517" s="236">
        <v>108.0</v>
      </c>
      <c r="T517" s="236">
        <v>110.3</v>
      </c>
      <c r="U517" s="237">
        <f t="shared" si="5"/>
        <v>0.02176933766</v>
      </c>
      <c r="V517" s="238">
        <v>45048.0</v>
      </c>
      <c r="W517" s="239">
        <v>18124.8</v>
      </c>
      <c r="X517" s="239">
        <v>18147.65</v>
      </c>
      <c r="Y517" s="240">
        <f t="shared" si="6"/>
        <v>0.004575145309</v>
      </c>
      <c r="Z517" s="199"/>
      <c r="AA517" s="199"/>
      <c r="AB517" s="199"/>
      <c r="AC517" s="199"/>
      <c r="AD517" s="199"/>
      <c r="AE517" s="199"/>
      <c r="AF517" s="199"/>
      <c r="AG517" s="199"/>
      <c r="AH517" s="199"/>
      <c r="AI517" s="199"/>
      <c r="AJ517" s="199"/>
      <c r="AK517" s="199"/>
      <c r="AL517" s="199"/>
      <c r="AM517" s="199"/>
      <c r="AN517" s="199"/>
      <c r="AO517" s="199"/>
      <c r="AP517" s="199"/>
      <c r="AQ517" s="199"/>
      <c r="AR517" s="199"/>
      <c r="AS517" s="199"/>
      <c r="AT517" s="199"/>
      <c r="AU517" s="199"/>
      <c r="AV517" s="199"/>
      <c r="AW517" s="199"/>
      <c r="AX517" s="199"/>
      <c r="AY517" s="199"/>
      <c r="AZ517" s="199"/>
      <c r="BA517" s="199"/>
      <c r="BB517" s="199"/>
      <c r="BC517" s="199"/>
      <c r="BD517" s="199"/>
      <c r="BE517" s="199"/>
      <c r="BF517" s="199"/>
      <c r="BG517" s="199"/>
      <c r="BH517" s="199"/>
    </row>
    <row r="518">
      <c r="A518" s="199"/>
      <c r="B518" s="223">
        <v>45049.0</v>
      </c>
      <c r="C518" s="224">
        <v>90.0</v>
      </c>
      <c r="D518" s="224">
        <v>93.45</v>
      </c>
      <c r="E518" s="225">
        <f t="shared" si="1"/>
        <v>0.02975206612</v>
      </c>
      <c r="F518" s="226">
        <v>45049.0</v>
      </c>
      <c r="G518" s="227">
        <v>1684.95</v>
      </c>
      <c r="H518" s="227">
        <v>1693.15</v>
      </c>
      <c r="I518" s="228">
        <f t="shared" si="2"/>
        <v>0.003496814343</v>
      </c>
      <c r="J518" s="229">
        <v>45049.0</v>
      </c>
      <c r="K518" s="230">
        <v>2456.95</v>
      </c>
      <c r="L518" s="230">
        <v>2486.0</v>
      </c>
      <c r="M518" s="231">
        <f t="shared" si="3"/>
        <v>0.01399029245</v>
      </c>
      <c r="N518" s="232">
        <v>45049.0</v>
      </c>
      <c r="O518" s="233">
        <v>2256.734</v>
      </c>
      <c r="P518" s="233">
        <v>2233.751</v>
      </c>
      <c r="Q518" s="234">
        <f t="shared" si="4"/>
        <v>-0.008582443296</v>
      </c>
      <c r="R518" s="235">
        <v>45049.0</v>
      </c>
      <c r="S518" s="236">
        <v>109.8</v>
      </c>
      <c r="T518" s="236">
        <v>109.7</v>
      </c>
      <c r="U518" s="237">
        <f t="shared" si="5"/>
        <v>-0.005439709882</v>
      </c>
      <c r="V518" s="238">
        <v>45049.0</v>
      </c>
      <c r="W518" s="239">
        <v>18113.8</v>
      </c>
      <c r="X518" s="239">
        <v>18089.85</v>
      </c>
      <c r="Y518" s="240">
        <f t="shared" si="6"/>
        <v>-0.003184985384</v>
      </c>
      <c r="Z518" s="199"/>
      <c r="AA518" s="199"/>
      <c r="AB518" s="199"/>
      <c r="AC518" s="199"/>
      <c r="AD518" s="199"/>
      <c r="AE518" s="199"/>
      <c r="AF518" s="199"/>
      <c r="AG518" s="199"/>
      <c r="AH518" s="199"/>
      <c r="AI518" s="199"/>
      <c r="AJ518" s="199"/>
      <c r="AK518" s="199"/>
      <c r="AL518" s="199"/>
      <c r="AM518" s="199"/>
      <c r="AN518" s="199"/>
      <c r="AO518" s="199"/>
      <c r="AP518" s="199"/>
      <c r="AQ518" s="199"/>
      <c r="AR518" s="199"/>
      <c r="AS518" s="199"/>
      <c r="AT518" s="199"/>
      <c r="AU518" s="199"/>
      <c r="AV518" s="199"/>
      <c r="AW518" s="199"/>
      <c r="AX518" s="199"/>
      <c r="AY518" s="199"/>
      <c r="AZ518" s="199"/>
      <c r="BA518" s="199"/>
      <c r="BB518" s="199"/>
      <c r="BC518" s="199"/>
      <c r="BD518" s="199"/>
      <c r="BE518" s="199"/>
      <c r="BF518" s="199"/>
      <c r="BG518" s="199"/>
      <c r="BH518" s="199"/>
    </row>
    <row r="519">
      <c r="A519" s="199"/>
      <c r="B519" s="223">
        <v>45050.0</v>
      </c>
      <c r="C519" s="224">
        <v>93.65</v>
      </c>
      <c r="D519" s="224">
        <v>95.75</v>
      </c>
      <c r="E519" s="225">
        <f t="shared" si="1"/>
        <v>0.02461209203</v>
      </c>
      <c r="F519" s="226">
        <v>45050.0</v>
      </c>
      <c r="G519" s="227">
        <v>1687.1</v>
      </c>
      <c r="H519" s="227">
        <v>1727.8</v>
      </c>
      <c r="I519" s="228">
        <f t="shared" si="2"/>
        <v>0.0204648141</v>
      </c>
      <c r="J519" s="229">
        <v>45050.0</v>
      </c>
      <c r="K519" s="230">
        <v>2486.95</v>
      </c>
      <c r="L519" s="230">
        <v>2506.75</v>
      </c>
      <c r="M519" s="231">
        <f t="shared" si="3"/>
        <v>0.008346741754</v>
      </c>
      <c r="N519" s="232">
        <v>45050.0</v>
      </c>
      <c r="O519" s="233">
        <v>2234.721</v>
      </c>
      <c r="P519" s="233">
        <v>2259.503</v>
      </c>
      <c r="Q519" s="234">
        <f t="shared" si="4"/>
        <v>0.01152859025</v>
      </c>
      <c r="R519" s="235">
        <v>45050.0</v>
      </c>
      <c r="S519" s="236">
        <v>110.0</v>
      </c>
      <c r="T519" s="236">
        <v>111.05</v>
      </c>
      <c r="U519" s="237">
        <f t="shared" si="5"/>
        <v>0.01230628988</v>
      </c>
      <c r="V519" s="238">
        <v>45050.0</v>
      </c>
      <c r="W519" s="239">
        <v>18081.0</v>
      </c>
      <c r="X519" s="239">
        <v>18255.8</v>
      </c>
      <c r="Y519" s="240">
        <f t="shared" si="6"/>
        <v>0.009173652628</v>
      </c>
      <c r="Z519" s="199"/>
      <c r="AA519" s="199"/>
      <c r="AB519" s="199"/>
      <c r="AC519" s="199"/>
      <c r="AD519" s="199"/>
      <c r="AE519" s="199"/>
      <c r="AF519" s="199"/>
      <c r="AG519" s="199"/>
      <c r="AH519" s="199"/>
      <c r="AI519" s="199"/>
      <c r="AJ519" s="199"/>
      <c r="AK519" s="199"/>
      <c r="AL519" s="199"/>
      <c r="AM519" s="199"/>
      <c r="AN519" s="199"/>
      <c r="AO519" s="199"/>
      <c r="AP519" s="199"/>
      <c r="AQ519" s="199"/>
      <c r="AR519" s="199"/>
      <c r="AS519" s="199"/>
      <c r="AT519" s="199"/>
      <c r="AU519" s="199"/>
      <c r="AV519" s="199"/>
      <c r="AW519" s="199"/>
      <c r="AX519" s="199"/>
      <c r="AY519" s="199"/>
      <c r="AZ519" s="199"/>
      <c r="BA519" s="199"/>
      <c r="BB519" s="199"/>
      <c r="BC519" s="199"/>
      <c r="BD519" s="199"/>
      <c r="BE519" s="199"/>
      <c r="BF519" s="199"/>
      <c r="BG519" s="199"/>
      <c r="BH519" s="199"/>
    </row>
    <row r="520">
      <c r="A520" s="199"/>
      <c r="B520" s="223">
        <v>45051.0</v>
      </c>
      <c r="C520" s="224">
        <v>95.8</v>
      </c>
      <c r="D520" s="224">
        <v>91.95</v>
      </c>
      <c r="E520" s="225">
        <f t="shared" si="1"/>
        <v>-0.03968668407</v>
      </c>
      <c r="F520" s="226">
        <v>45051.0</v>
      </c>
      <c r="G520" s="227">
        <v>1639.0</v>
      </c>
      <c r="H520" s="227">
        <v>1625.65</v>
      </c>
      <c r="I520" s="228">
        <f t="shared" si="2"/>
        <v>-0.05912142609</v>
      </c>
      <c r="J520" s="229">
        <v>45051.0</v>
      </c>
      <c r="K520" s="230">
        <v>2500.0</v>
      </c>
      <c r="L520" s="230">
        <v>2500.75</v>
      </c>
      <c r="M520" s="231">
        <f t="shared" si="3"/>
        <v>-0.002393537449</v>
      </c>
      <c r="N520" s="232">
        <v>45051.0</v>
      </c>
      <c r="O520" s="233">
        <v>2253.042</v>
      </c>
      <c r="P520" s="233">
        <v>2253.734</v>
      </c>
      <c r="Q520" s="234">
        <f t="shared" si="4"/>
        <v>-0.002553216349</v>
      </c>
      <c r="R520" s="235">
        <v>45051.0</v>
      </c>
      <c r="S520" s="236">
        <v>110.85</v>
      </c>
      <c r="T520" s="236">
        <v>108.65</v>
      </c>
      <c r="U520" s="237">
        <f t="shared" si="5"/>
        <v>-0.02161188654</v>
      </c>
      <c r="V520" s="238">
        <v>45051.0</v>
      </c>
      <c r="W520" s="239">
        <v>18117.3</v>
      </c>
      <c r="X520" s="239">
        <v>18069.0</v>
      </c>
      <c r="Y520" s="240">
        <f t="shared" si="6"/>
        <v>-0.01023236451</v>
      </c>
      <c r="Z520" s="199"/>
      <c r="AA520" s="199"/>
      <c r="AB520" s="199"/>
      <c r="AC520" s="199"/>
      <c r="AD520" s="199"/>
      <c r="AE520" s="199"/>
      <c r="AF520" s="199"/>
      <c r="AG520" s="199"/>
      <c r="AH520" s="199"/>
      <c r="AI520" s="199"/>
      <c r="AJ520" s="199"/>
      <c r="AK520" s="199"/>
      <c r="AL520" s="199"/>
      <c r="AM520" s="199"/>
      <c r="AN520" s="199"/>
      <c r="AO520" s="199"/>
      <c r="AP520" s="199"/>
      <c r="AQ520" s="199"/>
      <c r="AR520" s="199"/>
      <c r="AS520" s="199"/>
      <c r="AT520" s="199"/>
      <c r="AU520" s="199"/>
      <c r="AV520" s="199"/>
      <c r="AW520" s="199"/>
      <c r="AX520" s="199"/>
      <c r="AY520" s="199"/>
      <c r="AZ520" s="199"/>
      <c r="BA520" s="199"/>
      <c r="BB520" s="199"/>
      <c r="BC520" s="199"/>
      <c r="BD520" s="199"/>
      <c r="BE520" s="199"/>
      <c r="BF520" s="199"/>
      <c r="BG520" s="199"/>
      <c r="BH520" s="199"/>
    </row>
    <row r="521">
      <c r="A521" s="199"/>
      <c r="B521" s="223">
        <v>45054.0</v>
      </c>
      <c r="C521" s="224">
        <v>92.55</v>
      </c>
      <c r="D521" s="224">
        <v>92.9</v>
      </c>
      <c r="E521" s="225">
        <f t="shared" si="1"/>
        <v>0.01033170201</v>
      </c>
      <c r="F521" s="226">
        <v>45054.0</v>
      </c>
      <c r="G521" s="227">
        <v>1635.0</v>
      </c>
      <c r="H521" s="227">
        <v>1644.45</v>
      </c>
      <c r="I521" s="228">
        <f t="shared" si="2"/>
        <v>0.01156460493</v>
      </c>
      <c r="J521" s="229">
        <v>45054.0</v>
      </c>
      <c r="K521" s="230">
        <v>2505.75</v>
      </c>
      <c r="L521" s="230">
        <v>2516.3</v>
      </c>
      <c r="M521" s="231">
        <f t="shared" si="3"/>
        <v>0.00621813456</v>
      </c>
      <c r="N521" s="232">
        <v>45054.0</v>
      </c>
      <c r="O521" s="233">
        <v>2261.349</v>
      </c>
      <c r="P521" s="233">
        <v>2281.563</v>
      </c>
      <c r="Q521" s="234">
        <f t="shared" si="4"/>
        <v>0.01234795233</v>
      </c>
      <c r="R521" s="235">
        <v>45054.0</v>
      </c>
      <c r="S521" s="236">
        <v>109.25</v>
      </c>
      <c r="T521" s="236">
        <v>109.55</v>
      </c>
      <c r="U521" s="237">
        <f t="shared" si="5"/>
        <v>0.008283479061</v>
      </c>
      <c r="V521" s="238">
        <v>45054.0</v>
      </c>
      <c r="W521" s="239">
        <v>18120.6</v>
      </c>
      <c r="X521" s="239">
        <v>18264.4</v>
      </c>
      <c r="Y521" s="240">
        <f t="shared" si="6"/>
        <v>0.0108141015</v>
      </c>
      <c r="Z521" s="199"/>
      <c r="AA521" s="199"/>
      <c r="AB521" s="199"/>
      <c r="AC521" s="199"/>
      <c r="AD521" s="199"/>
      <c r="AE521" s="199"/>
      <c r="AF521" s="199"/>
      <c r="AG521" s="199"/>
      <c r="AH521" s="199"/>
      <c r="AI521" s="199"/>
      <c r="AJ521" s="199"/>
      <c r="AK521" s="199"/>
      <c r="AL521" s="199"/>
      <c r="AM521" s="199"/>
      <c r="AN521" s="199"/>
      <c r="AO521" s="199"/>
      <c r="AP521" s="199"/>
      <c r="AQ521" s="199"/>
      <c r="AR521" s="199"/>
      <c r="AS521" s="199"/>
      <c r="AT521" s="199"/>
      <c r="AU521" s="199"/>
      <c r="AV521" s="199"/>
      <c r="AW521" s="199"/>
      <c r="AX521" s="199"/>
      <c r="AY521" s="199"/>
      <c r="AZ521" s="199"/>
      <c r="BA521" s="199"/>
      <c r="BB521" s="199"/>
      <c r="BC521" s="199"/>
      <c r="BD521" s="199"/>
      <c r="BE521" s="199"/>
      <c r="BF521" s="199"/>
      <c r="BG521" s="199"/>
      <c r="BH521" s="199"/>
    </row>
    <row r="522">
      <c r="A522" s="199"/>
      <c r="B522" s="223">
        <v>45055.0</v>
      </c>
      <c r="C522" s="224">
        <v>92.95</v>
      </c>
      <c r="D522" s="224">
        <v>93.2</v>
      </c>
      <c r="E522" s="225">
        <f t="shared" si="1"/>
        <v>0.003229278794</v>
      </c>
      <c r="F522" s="226">
        <v>45055.0</v>
      </c>
      <c r="G522" s="227">
        <v>1649.9</v>
      </c>
      <c r="H522" s="227">
        <v>1644.5</v>
      </c>
      <c r="I522" s="228">
        <f t="shared" si="2"/>
        <v>0.00003040530268</v>
      </c>
      <c r="J522" s="229">
        <v>45055.0</v>
      </c>
      <c r="K522" s="230">
        <v>2525.0</v>
      </c>
      <c r="L522" s="230">
        <v>2515.8</v>
      </c>
      <c r="M522" s="231">
        <f t="shared" si="3"/>
        <v>-0.000198704447</v>
      </c>
      <c r="N522" s="232">
        <v>45055.0</v>
      </c>
      <c r="O522" s="233">
        <v>2284.424</v>
      </c>
      <c r="P522" s="233">
        <v>2288.624</v>
      </c>
      <c r="Q522" s="234">
        <f t="shared" si="4"/>
        <v>0.003094808252</v>
      </c>
      <c r="R522" s="235">
        <v>45055.0</v>
      </c>
      <c r="S522" s="236">
        <v>109.6</v>
      </c>
      <c r="T522" s="236">
        <v>109.55</v>
      </c>
      <c r="U522" s="237">
        <f t="shared" si="5"/>
        <v>0</v>
      </c>
      <c r="V522" s="238">
        <v>45055.0</v>
      </c>
      <c r="W522" s="239">
        <v>18303.4</v>
      </c>
      <c r="X522" s="239">
        <v>18265.95</v>
      </c>
      <c r="Y522" s="240">
        <f t="shared" si="6"/>
        <v>0.00008486454524</v>
      </c>
      <c r="Z522" s="199"/>
      <c r="AA522" s="199"/>
      <c r="AB522" s="199"/>
      <c r="AC522" s="199"/>
      <c r="AD522" s="199"/>
      <c r="AE522" s="199"/>
      <c r="AF522" s="199"/>
      <c r="AG522" s="199"/>
      <c r="AH522" s="199"/>
      <c r="AI522" s="199"/>
      <c r="AJ522" s="199"/>
      <c r="AK522" s="199"/>
      <c r="AL522" s="199"/>
      <c r="AM522" s="199"/>
      <c r="AN522" s="199"/>
      <c r="AO522" s="199"/>
      <c r="AP522" s="199"/>
      <c r="AQ522" s="199"/>
      <c r="AR522" s="199"/>
      <c r="AS522" s="199"/>
      <c r="AT522" s="199"/>
      <c r="AU522" s="199"/>
      <c r="AV522" s="199"/>
      <c r="AW522" s="199"/>
      <c r="AX522" s="199"/>
      <c r="AY522" s="199"/>
      <c r="AZ522" s="199"/>
      <c r="BA522" s="199"/>
      <c r="BB522" s="199"/>
      <c r="BC522" s="199"/>
      <c r="BD522" s="199"/>
      <c r="BE522" s="199"/>
      <c r="BF522" s="199"/>
      <c r="BG522" s="199"/>
      <c r="BH522" s="199"/>
    </row>
    <row r="523">
      <c r="A523" s="199"/>
      <c r="B523" s="223">
        <v>45056.0</v>
      </c>
      <c r="C523" s="224">
        <v>93.1</v>
      </c>
      <c r="D523" s="224">
        <v>93.85</v>
      </c>
      <c r="E523" s="225">
        <f t="shared" si="1"/>
        <v>0.006974248927</v>
      </c>
      <c r="F523" s="226">
        <v>45056.0</v>
      </c>
      <c r="G523" s="227">
        <v>1644.5</v>
      </c>
      <c r="H523" s="227">
        <v>1652.1</v>
      </c>
      <c r="I523" s="228">
        <f t="shared" si="2"/>
        <v>0.004621465491</v>
      </c>
      <c r="J523" s="229">
        <v>45056.0</v>
      </c>
      <c r="K523" s="230">
        <v>2521.0</v>
      </c>
      <c r="L523" s="230">
        <v>2522.7</v>
      </c>
      <c r="M523" s="231">
        <f t="shared" si="3"/>
        <v>0.002742666349</v>
      </c>
      <c r="N523" s="232">
        <v>45056.0</v>
      </c>
      <c r="O523" s="233">
        <v>2298.269</v>
      </c>
      <c r="P523" s="233">
        <v>2304.361</v>
      </c>
      <c r="Q523" s="234">
        <f t="shared" si="4"/>
        <v>0.006876184118</v>
      </c>
      <c r="R523" s="235">
        <v>45056.0</v>
      </c>
      <c r="S523" s="236">
        <v>109.6</v>
      </c>
      <c r="T523" s="236">
        <v>109.25</v>
      </c>
      <c r="U523" s="237">
        <f t="shared" si="5"/>
        <v>-0.002738475582</v>
      </c>
      <c r="V523" s="238">
        <v>45056.0</v>
      </c>
      <c r="W523" s="239">
        <v>18313.6</v>
      </c>
      <c r="X523" s="239">
        <v>18315.1</v>
      </c>
      <c r="Y523" s="240">
        <f t="shared" si="6"/>
        <v>0.002690799</v>
      </c>
      <c r="Z523" s="199"/>
      <c r="AA523" s="199"/>
      <c r="AB523" s="199"/>
      <c r="AC523" s="199"/>
      <c r="AD523" s="199"/>
      <c r="AE523" s="199"/>
      <c r="AF523" s="199"/>
      <c r="AG523" s="199"/>
      <c r="AH523" s="199"/>
      <c r="AI523" s="199"/>
      <c r="AJ523" s="199"/>
      <c r="AK523" s="199"/>
      <c r="AL523" s="199"/>
      <c r="AM523" s="199"/>
      <c r="AN523" s="199"/>
      <c r="AO523" s="199"/>
      <c r="AP523" s="199"/>
      <c r="AQ523" s="199"/>
      <c r="AR523" s="199"/>
      <c r="AS523" s="199"/>
      <c r="AT523" s="199"/>
      <c r="AU523" s="199"/>
      <c r="AV523" s="199"/>
      <c r="AW523" s="199"/>
      <c r="AX523" s="199"/>
      <c r="AY523" s="199"/>
      <c r="AZ523" s="199"/>
      <c r="BA523" s="199"/>
      <c r="BB523" s="199"/>
      <c r="BC523" s="199"/>
      <c r="BD523" s="199"/>
      <c r="BE523" s="199"/>
      <c r="BF523" s="199"/>
      <c r="BG523" s="199"/>
      <c r="BH523" s="199"/>
    </row>
    <row r="524">
      <c r="A524" s="199"/>
      <c r="B524" s="223">
        <v>45057.0</v>
      </c>
      <c r="C524" s="224">
        <v>93.85</v>
      </c>
      <c r="D524" s="224">
        <v>99.75</v>
      </c>
      <c r="E524" s="225">
        <f t="shared" si="1"/>
        <v>0.06286627597</v>
      </c>
      <c r="F524" s="226">
        <v>45057.0</v>
      </c>
      <c r="G524" s="227">
        <v>1665.15</v>
      </c>
      <c r="H524" s="227">
        <v>1653.2</v>
      </c>
      <c r="I524" s="228">
        <f t="shared" si="2"/>
        <v>0.0006658192603</v>
      </c>
      <c r="J524" s="229">
        <v>45057.0</v>
      </c>
      <c r="K524" s="230">
        <v>2536.95</v>
      </c>
      <c r="L524" s="230">
        <v>2592.4</v>
      </c>
      <c r="M524" s="231">
        <f t="shared" si="3"/>
        <v>0.02762912752</v>
      </c>
      <c r="N524" s="232">
        <v>45057.0</v>
      </c>
      <c r="O524" s="233">
        <v>2306.53</v>
      </c>
      <c r="P524" s="233">
        <v>2289.316</v>
      </c>
      <c r="Q524" s="234">
        <f t="shared" si="4"/>
        <v>-0.006528924938</v>
      </c>
      <c r="R524" s="235">
        <v>45057.0</v>
      </c>
      <c r="S524" s="236">
        <v>109.2</v>
      </c>
      <c r="T524" s="236">
        <v>108.55</v>
      </c>
      <c r="U524" s="237">
        <f t="shared" si="5"/>
        <v>-0.006407322654</v>
      </c>
      <c r="V524" s="238">
        <v>45057.0</v>
      </c>
      <c r="W524" s="239">
        <v>18357.8</v>
      </c>
      <c r="X524" s="239">
        <v>18297.0</v>
      </c>
      <c r="Y524" s="240">
        <f t="shared" si="6"/>
        <v>-0.0009882555924</v>
      </c>
      <c r="Z524" s="199"/>
      <c r="AA524" s="199"/>
      <c r="AB524" s="199"/>
      <c r="AC524" s="199"/>
      <c r="AD524" s="199"/>
      <c r="AE524" s="199"/>
      <c r="AF524" s="199"/>
      <c r="AG524" s="199"/>
      <c r="AH524" s="199"/>
      <c r="AI524" s="199"/>
      <c r="AJ524" s="199"/>
      <c r="AK524" s="199"/>
      <c r="AL524" s="199"/>
      <c r="AM524" s="199"/>
      <c r="AN524" s="199"/>
      <c r="AO524" s="199"/>
      <c r="AP524" s="199"/>
      <c r="AQ524" s="199"/>
      <c r="AR524" s="199"/>
      <c r="AS524" s="199"/>
      <c r="AT524" s="199"/>
      <c r="AU524" s="199"/>
      <c r="AV524" s="199"/>
      <c r="AW524" s="199"/>
      <c r="AX524" s="199"/>
      <c r="AY524" s="199"/>
      <c r="AZ524" s="199"/>
      <c r="BA524" s="199"/>
      <c r="BB524" s="199"/>
      <c r="BC524" s="199"/>
      <c r="BD524" s="199"/>
      <c r="BE524" s="199"/>
      <c r="BF524" s="199"/>
      <c r="BG524" s="199"/>
      <c r="BH524" s="199"/>
    </row>
    <row r="525">
      <c r="A525" s="199"/>
      <c r="B525" s="223">
        <v>45058.0</v>
      </c>
      <c r="C525" s="224">
        <v>100.0</v>
      </c>
      <c r="D525" s="224">
        <v>107.5</v>
      </c>
      <c r="E525" s="225">
        <f t="shared" si="1"/>
        <v>0.07769423559</v>
      </c>
      <c r="F525" s="226">
        <v>45058.0</v>
      </c>
      <c r="G525" s="227">
        <v>1647.0</v>
      </c>
      <c r="H525" s="227">
        <v>1667.8</v>
      </c>
      <c r="I525" s="228">
        <f t="shared" si="2"/>
        <v>0.008831357368</v>
      </c>
      <c r="J525" s="229">
        <v>45058.0</v>
      </c>
      <c r="K525" s="230">
        <v>2594.0</v>
      </c>
      <c r="L525" s="230">
        <v>2623.4</v>
      </c>
      <c r="M525" s="231">
        <f t="shared" si="3"/>
        <v>0.01195803117</v>
      </c>
      <c r="N525" s="232">
        <v>45058.0</v>
      </c>
      <c r="O525" s="233">
        <v>2279.625</v>
      </c>
      <c r="P525" s="233">
        <v>2293.054</v>
      </c>
      <c r="Q525" s="234">
        <f t="shared" si="4"/>
        <v>0.001632802112</v>
      </c>
      <c r="R525" s="235">
        <v>45058.0</v>
      </c>
      <c r="S525" s="236">
        <v>108.35</v>
      </c>
      <c r="T525" s="236">
        <v>106.75</v>
      </c>
      <c r="U525" s="237">
        <f t="shared" si="5"/>
        <v>-0.01658222018</v>
      </c>
      <c r="V525" s="238">
        <v>45058.0</v>
      </c>
      <c r="W525" s="239">
        <v>18273.75</v>
      </c>
      <c r="X525" s="239">
        <v>18314.8</v>
      </c>
      <c r="Y525" s="240">
        <f t="shared" si="6"/>
        <v>0.0009728370771</v>
      </c>
      <c r="Z525" s="199"/>
      <c r="AA525" s="199"/>
      <c r="AB525" s="199"/>
      <c r="AC525" s="199"/>
      <c r="AD525" s="199"/>
      <c r="AE525" s="199"/>
      <c r="AF525" s="199"/>
      <c r="AG525" s="199"/>
      <c r="AH525" s="199"/>
      <c r="AI525" s="199"/>
      <c r="AJ525" s="199"/>
      <c r="AK525" s="199"/>
      <c r="AL525" s="199"/>
      <c r="AM525" s="199"/>
      <c r="AN525" s="199"/>
      <c r="AO525" s="199"/>
      <c r="AP525" s="199"/>
      <c r="AQ525" s="199"/>
      <c r="AR525" s="199"/>
      <c r="AS525" s="199"/>
      <c r="AT525" s="199"/>
      <c r="AU525" s="199"/>
      <c r="AV525" s="199"/>
      <c r="AW525" s="199"/>
      <c r="AX525" s="199"/>
      <c r="AY525" s="199"/>
      <c r="AZ525" s="199"/>
      <c r="BA525" s="199"/>
      <c r="BB525" s="199"/>
      <c r="BC525" s="199"/>
      <c r="BD525" s="199"/>
      <c r="BE525" s="199"/>
      <c r="BF525" s="199"/>
      <c r="BG525" s="199"/>
      <c r="BH525" s="199"/>
    </row>
    <row r="526">
      <c r="A526" s="199"/>
      <c r="B526" s="223">
        <v>45061.0</v>
      </c>
      <c r="C526" s="224">
        <v>107.55</v>
      </c>
      <c r="D526" s="224">
        <v>105.1</v>
      </c>
      <c r="E526" s="225">
        <f t="shared" si="1"/>
        <v>-0.0223255814</v>
      </c>
      <c r="F526" s="226">
        <v>45061.0</v>
      </c>
      <c r="G526" s="227">
        <v>1672.0</v>
      </c>
      <c r="H526" s="227">
        <v>1675.8</v>
      </c>
      <c r="I526" s="228">
        <f t="shared" si="2"/>
        <v>0.004796738218</v>
      </c>
      <c r="J526" s="229">
        <v>45061.0</v>
      </c>
      <c r="K526" s="230">
        <v>2637.95</v>
      </c>
      <c r="L526" s="230">
        <v>2662.25</v>
      </c>
      <c r="M526" s="231">
        <f t="shared" si="3"/>
        <v>0.01480902645</v>
      </c>
      <c r="N526" s="232">
        <v>45061.0</v>
      </c>
      <c r="O526" s="233">
        <v>2298.177</v>
      </c>
      <c r="P526" s="233">
        <v>2297.577</v>
      </c>
      <c r="Q526" s="234">
        <f t="shared" si="4"/>
        <v>0.001972478625</v>
      </c>
      <c r="R526" s="235">
        <v>45061.0</v>
      </c>
      <c r="S526" s="236">
        <v>107.05</v>
      </c>
      <c r="T526" s="236">
        <v>107.7</v>
      </c>
      <c r="U526" s="237">
        <f t="shared" si="5"/>
        <v>0.008899297424</v>
      </c>
      <c r="V526" s="238">
        <v>45061.0</v>
      </c>
      <c r="W526" s="239">
        <v>18339.3</v>
      </c>
      <c r="X526" s="239">
        <v>18398.85</v>
      </c>
      <c r="Y526" s="240">
        <f t="shared" si="6"/>
        <v>0.004589184703</v>
      </c>
      <c r="Z526" s="199"/>
      <c r="AA526" s="199"/>
      <c r="AB526" s="199"/>
      <c r="AC526" s="199"/>
      <c r="AD526" s="199"/>
      <c r="AE526" s="199"/>
      <c r="AF526" s="199"/>
      <c r="AG526" s="199"/>
      <c r="AH526" s="199"/>
      <c r="AI526" s="199"/>
      <c r="AJ526" s="199"/>
      <c r="AK526" s="199"/>
      <c r="AL526" s="199"/>
      <c r="AM526" s="199"/>
      <c r="AN526" s="199"/>
      <c r="AO526" s="199"/>
      <c r="AP526" s="199"/>
      <c r="AQ526" s="199"/>
      <c r="AR526" s="199"/>
      <c r="AS526" s="199"/>
      <c r="AT526" s="199"/>
      <c r="AU526" s="199"/>
      <c r="AV526" s="199"/>
      <c r="AW526" s="199"/>
      <c r="AX526" s="199"/>
      <c r="AY526" s="199"/>
      <c r="AZ526" s="199"/>
      <c r="BA526" s="199"/>
      <c r="BB526" s="199"/>
      <c r="BC526" s="199"/>
      <c r="BD526" s="199"/>
      <c r="BE526" s="199"/>
      <c r="BF526" s="199"/>
      <c r="BG526" s="199"/>
      <c r="BH526" s="199"/>
    </row>
    <row r="527">
      <c r="A527" s="199"/>
      <c r="B527" s="223">
        <v>45062.0</v>
      </c>
      <c r="C527" s="224">
        <v>107.7</v>
      </c>
      <c r="D527" s="224">
        <v>105.75</v>
      </c>
      <c r="E527" s="225">
        <f t="shared" si="1"/>
        <v>0.006184586108</v>
      </c>
      <c r="F527" s="226">
        <v>45062.0</v>
      </c>
      <c r="G527" s="227">
        <v>1671.8</v>
      </c>
      <c r="H527" s="227">
        <v>1647.3</v>
      </c>
      <c r="I527" s="228">
        <f t="shared" si="2"/>
        <v>-0.01700680272</v>
      </c>
      <c r="J527" s="229">
        <v>45062.0</v>
      </c>
      <c r="K527" s="230">
        <v>2670.0</v>
      </c>
      <c r="L527" s="230">
        <v>2675.9</v>
      </c>
      <c r="M527" s="231">
        <f t="shared" si="3"/>
        <v>0.005127241995</v>
      </c>
      <c r="N527" s="232">
        <v>45062.0</v>
      </c>
      <c r="O527" s="233">
        <v>2301.961</v>
      </c>
      <c r="P527" s="233">
        <v>2264.857</v>
      </c>
      <c r="Q527" s="234">
        <f t="shared" si="4"/>
        <v>-0.01424108963</v>
      </c>
      <c r="R527" s="235">
        <v>45062.0</v>
      </c>
      <c r="S527" s="236">
        <v>108.2</v>
      </c>
      <c r="T527" s="236">
        <v>107.4</v>
      </c>
      <c r="U527" s="237">
        <f t="shared" si="5"/>
        <v>-0.00278551532</v>
      </c>
      <c r="V527" s="238">
        <v>45062.0</v>
      </c>
      <c r="W527" s="239">
        <v>18432.35</v>
      </c>
      <c r="X527" s="239">
        <v>18286.5</v>
      </c>
      <c r="Y527" s="240">
        <f t="shared" si="6"/>
        <v>-0.006106359908</v>
      </c>
      <c r="Z527" s="199"/>
      <c r="AA527" s="199"/>
      <c r="AB527" s="199"/>
      <c r="AC527" s="199"/>
      <c r="AD527" s="199"/>
      <c r="AE527" s="199"/>
      <c r="AF527" s="199"/>
      <c r="AG527" s="199"/>
      <c r="AH527" s="199"/>
      <c r="AI527" s="199"/>
      <c r="AJ527" s="199"/>
      <c r="AK527" s="199"/>
      <c r="AL527" s="199"/>
      <c r="AM527" s="199"/>
      <c r="AN527" s="199"/>
      <c r="AO527" s="199"/>
      <c r="AP527" s="199"/>
      <c r="AQ527" s="199"/>
      <c r="AR527" s="199"/>
      <c r="AS527" s="199"/>
      <c r="AT527" s="199"/>
      <c r="AU527" s="199"/>
      <c r="AV527" s="199"/>
      <c r="AW527" s="199"/>
      <c r="AX527" s="199"/>
      <c r="AY527" s="199"/>
      <c r="AZ527" s="199"/>
      <c r="BA527" s="199"/>
      <c r="BB527" s="199"/>
      <c r="BC527" s="199"/>
      <c r="BD527" s="199"/>
      <c r="BE527" s="199"/>
      <c r="BF527" s="199"/>
      <c r="BG527" s="199"/>
      <c r="BH527" s="199"/>
    </row>
    <row r="528">
      <c r="A528" s="199"/>
      <c r="B528" s="223">
        <v>45063.0</v>
      </c>
      <c r="C528" s="224">
        <v>106.0</v>
      </c>
      <c r="D528" s="224">
        <v>108.05</v>
      </c>
      <c r="E528" s="225">
        <f t="shared" si="1"/>
        <v>0.02174940898</v>
      </c>
      <c r="F528" s="226">
        <v>45063.0</v>
      </c>
      <c r="G528" s="227">
        <v>1650.0</v>
      </c>
      <c r="H528" s="227">
        <v>1638.45</v>
      </c>
      <c r="I528" s="228">
        <f t="shared" si="2"/>
        <v>-0.005372427609</v>
      </c>
      <c r="J528" s="229">
        <v>45063.0</v>
      </c>
      <c r="K528" s="230">
        <v>2672.0</v>
      </c>
      <c r="L528" s="230">
        <v>2661.75</v>
      </c>
      <c r="M528" s="231">
        <f t="shared" si="3"/>
        <v>-0.005287940506</v>
      </c>
      <c r="N528" s="232">
        <v>45063.0</v>
      </c>
      <c r="O528" s="233">
        <v>2273.348</v>
      </c>
      <c r="P528" s="233">
        <v>2251.473</v>
      </c>
      <c r="Q528" s="234">
        <f t="shared" si="4"/>
        <v>-0.005909423862</v>
      </c>
      <c r="R528" s="235">
        <v>45063.0</v>
      </c>
      <c r="S528" s="236">
        <v>107.4</v>
      </c>
      <c r="T528" s="236">
        <v>106.0</v>
      </c>
      <c r="U528" s="237">
        <f t="shared" si="5"/>
        <v>-0.01303538175</v>
      </c>
      <c r="V528" s="238">
        <v>45063.0</v>
      </c>
      <c r="W528" s="239">
        <v>18300.45</v>
      </c>
      <c r="X528" s="239">
        <v>18181.75</v>
      </c>
      <c r="Y528" s="240">
        <f t="shared" si="6"/>
        <v>-0.005728269488</v>
      </c>
      <c r="Z528" s="199"/>
      <c r="AA528" s="199"/>
      <c r="AB528" s="199"/>
      <c r="AC528" s="199"/>
      <c r="AD528" s="199"/>
      <c r="AE528" s="199"/>
      <c r="AF528" s="199"/>
      <c r="AG528" s="199"/>
      <c r="AH528" s="199"/>
      <c r="AI528" s="199"/>
      <c r="AJ528" s="199"/>
      <c r="AK528" s="199"/>
      <c r="AL528" s="199"/>
      <c r="AM528" s="199"/>
      <c r="AN528" s="199"/>
      <c r="AO528" s="199"/>
      <c r="AP528" s="199"/>
      <c r="AQ528" s="199"/>
      <c r="AR528" s="199"/>
      <c r="AS528" s="199"/>
      <c r="AT528" s="199"/>
      <c r="AU528" s="199"/>
      <c r="AV528" s="199"/>
      <c r="AW528" s="199"/>
      <c r="AX528" s="199"/>
      <c r="AY528" s="199"/>
      <c r="AZ528" s="199"/>
      <c r="BA528" s="199"/>
      <c r="BB528" s="199"/>
      <c r="BC528" s="199"/>
      <c r="BD528" s="199"/>
      <c r="BE528" s="199"/>
      <c r="BF528" s="199"/>
      <c r="BG528" s="199"/>
      <c r="BH528" s="199"/>
    </row>
    <row r="529">
      <c r="A529" s="199"/>
      <c r="B529" s="223">
        <v>45064.0</v>
      </c>
      <c r="C529" s="224">
        <v>108.65</v>
      </c>
      <c r="D529" s="224">
        <v>108.85</v>
      </c>
      <c r="E529" s="225">
        <f t="shared" si="1"/>
        <v>0.007403979639</v>
      </c>
      <c r="F529" s="226">
        <v>45064.0</v>
      </c>
      <c r="G529" s="227">
        <v>1648.0</v>
      </c>
      <c r="H529" s="227">
        <v>1645.0</v>
      </c>
      <c r="I529" s="228">
        <f t="shared" si="2"/>
        <v>0.003997680735</v>
      </c>
      <c r="J529" s="229">
        <v>45064.0</v>
      </c>
      <c r="K529" s="230">
        <v>2665.5</v>
      </c>
      <c r="L529" s="230">
        <v>2627.55</v>
      </c>
      <c r="M529" s="231">
        <f t="shared" si="3"/>
        <v>-0.01284868977</v>
      </c>
      <c r="N529" s="232">
        <v>45064.0</v>
      </c>
      <c r="O529" s="233">
        <v>2260.934</v>
      </c>
      <c r="P529" s="233">
        <v>2246.627</v>
      </c>
      <c r="Q529" s="234">
        <f t="shared" si="4"/>
        <v>-0.002152368694</v>
      </c>
      <c r="R529" s="235">
        <v>45064.0</v>
      </c>
      <c r="S529" s="236">
        <v>106.5</v>
      </c>
      <c r="T529" s="236">
        <v>105.2</v>
      </c>
      <c r="U529" s="237">
        <f t="shared" si="5"/>
        <v>-0.007547169811</v>
      </c>
      <c r="V529" s="238">
        <v>45064.0</v>
      </c>
      <c r="W529" s="239">
        <v>18287.5</v>
      </c>
      <c r="X529" s="239">
        <v>18129.95</v>
      </c>
      <c r="Y529" s="240">
        <f t="shared" si="6"/>
        <v>-0.002849010684</v>
      </c>
      <c r="Z529" s="199"/>
      <c r="AA529" s="199"/>
      <c r="AB529" s="199"/>
      <c r="AC529" s="199"/>
      <c r="AD529" s="199"/>
      <c r="AE529" s="199"/>
      <c r="AF529" s="199"/>
      <c r="AG529" s="199"/>
      <c r="AH529" s="199"/>
      <c r="AI529" s="199"/>
      <c r="AJ529" s="199"/>
      <c r="AK529" s="199"/>
      <c r="AL529" s="199"/>
      <c r="AM529" s="199"/>
      <c r="AN529" s="199"/>
      <c r="AO529" s="199"/>
      <c r="AP529" s="199"/>
      <c r="AQ529" s="199"/>
      <c r="AR529" s="199"/>
      <c r="AS529" s="199"/>
      <c r="AT529" s="199"/>
      <c r="AU529" s="199"/>
      <c r="AV529" s="199"/>
      <c r="AW529" s="199"/>
      <c r="AX529" s="199"/>
      <c r="AY529" s="199"/>
      <c r="AZ529" s="199"/>
      <c r="BA529" s="199"/>
      <c r="BB529" s="199"/>
      <c r="BC529" s="199"/>
      <c r="BD529" s="199"/>
      <c r="BE529" s="199"/>
      <c r="BF529" s="199"/>
      <c r="BG529" s="199"/>
      <c r="BH529" s="199"/>
    </row>
    <row r="530">
      <c r="A530" s="199"/>
      <c r="B530" s="223">
        <v>45065.0</v>
      </c>
      <c r="C530" s="224">
        <v>108.0</v>
      </c>
      <c r="D530" s="224">
        <v>105.6</v>
      </c>
      <c r="E530" s="225">
        <f t="shared" si="1"/>
        <v>-0.0298576022</v>
      </c>
      <c r="F530" s="226">
        <v>45065.0</v>
      </c>
      <c r="G530" s="227">
        <v>1648.0</v>
      </c>
      <c r="H530" s="227">
        <v>1646.9</v>
      </c>
      <c r="I530" s="228">
        <f t="shared" si="2"/>
        <v>0.001155015198</v>
      </c>
      <c r="J530" s="229">
        <v>45065.0</v>
      </c>
      <c r="K530" s="230">
        <v>2628.65</v>
      </c>
      <c r="L530" s="230">
        <v>2641.45</v>
      </c>
      <c r="M530" s="231">
        <f t="shared" si="3"/>
        <v>0.005290099142</v>
      </c>
      <c r="N530" s="232">
        <v>45065.0</v>
      </c>
      <c r="O530" s="233">
        <v>2246.627</v>
      </c>
      <c r="P530" s="233">
        <v>2253.919</v>
      </c>
      <c r="Q530" s="234">
        <f t="shared" si="4"/>
        <v>0.003245754636</v>
      </c>
      <c r="R530" s="235">
        <v>45065.0</v>
      </c>
      <c r="S530" s="236">
        <v>105.6</v>
      </c>
      <c r="T530" s="236">
        <v>104.65</v>
      </c>
      <c r="U530" s="237">
        <f t="shared" si="5"/>
        <v>-0.005228136882</v>
      </c>
      <c r="V530" s="238">
        <v>45065.0</v>
      </c>
      <c r="W530" s="239">
        <v>18186.15</v>
      </c>
      <c r="X530" s="239">
        <v>18203.4</v>
      </c>
      <c r="Y530" s="240">
        <f t="shared" si="6"/>
        <v>0.004051307367</v>
      </c>
      <c r="Z530" s="199"/>
      <c r="AA530" s="199"/>
      <c r="AB530" s="199"/>
      <c r="AC530" s="199"/>
      <c r="AD530" s="199"/>
      <c r="AE530" s="199"/>
      <c r="AF530" s="199"/>
      <c r="AG530" s="199"/>
      <c r="AH530" s="199"/>
      <c r="AI530" s="199"/>
      <c r="AJ530" s="199"/>
      <c r="AK530" s="199"/>
      <c r="AL530" s="199"/>
      <c r="AM530" s="199"/>
      <c r="AN530" s="199"/>
      <c r="AO530" s="199"/>
      <c r="AP530" s="199"/>
      <c r="AQ530" s="199"/>
      <c r="AR530" s="199"/>
      <c r="AS530" s="199"/>
      <c r="AT530" s="199"/>
      <c r="AU530" s="199"/>
      <c r="AV530" s="199"/>
      <c r="AW530" s="199"/>
      <c r="AX530" s="199"/>
      <c r="AY530" s="199"/>
      <c r="AZ530" s="199"/>
      <c r="BA530" s="199"/>
      <c r="BB530" s="199"/>
      <c r="BC530" s="199"/>
      <c r="BD530" s="199"/>
      <c r="BE530" s="199"/>
      <c r="BF530" s="199"/>
      <c r="BG530" s="199"/>
      <c r="BH530" s="199"/>
    </row>
    <row r="531">
      <c r="A531" s="199"/>
      <c r="B531" s="223">
        <v>45068.0</v>
      </c>
      <c r="C531" s="224">
        <v>105.95</v>
      </c>
      <c r="D531" s="224">
        <v>105.5</v>
      </c>
      <c r="E531" s="225">
        <f t="shared" si="1"/>
        <v>-0.000946969697</v>
      </c>
      <c r="F531" s="226">
        <v>45068.0</v>
      </c>
      <c r="G531" s="227">
        <v>1645.0</v>
      </c>
      <c r="H531" s="227">
        <v>1641.05</v>
      </c>
      <c r="I531" s="228">
        <f t="shared" si="2"/>
        <v>-0.003552128241</v>
      </c>
      <c r="J531" s="229">
        <v>45068.0</v>
      </c>
      <c r="K531" s="230">
        <v>2635.0</v>
      </c>
      <c r="L531" s="230">
        <v>2638.1</v>
      </c>
      <c r="M531" s="231">
        <f t="shared" si="3"/>
        <v>-0.001268242821</v>
      </c>
      <c r="N531" s="232">
        <v>45068.0</v>
      </c>
      <c r="O531" s="233">
        <v>2247.504</v>
      </c>
      <c r="P531" s="233">
        <v>2265.964</v>
      </c>
      <c r="Q531" s="234">
        <f t="shared" si="4"/>
        <v>0.005344025229</v>
      </c>
      <c r="R531" s="235">
        <v>45068.0</v>
      </c>
      <c r="S531" s="236">
        <v>105.0</v>
      </c>
      <c r="T531" s="236">
        <v>105.0</v>
      </c>
      <c r="U531" s="237">
        <f t="shared" si="5"/>
        <v>0.003344481605</v>
      </c>
      <c r="V531" s="238">
        <v>45068.0</v>
      </c>
      <c r="W531" s="239">
        <v>18201.1</v>
      </c>
      <c r="X531" s="239">
        <v>18314.4</v>
      </c>
      <c r="Y531" s="240">
        <f t="shared" si="6"/>
        <v>0.006097761957</v>
      </c>
      <c r="Z531" s="199"/>
      <c r="AA531" s="199"/>
      <c r="AB531" s="199"/>
      <c r="AC531" s="199"/>
      <c r="AD531" s="199"/>
      <c r="AE531" s="199"/>
      <c r="AF531" s="199"/>
      <c r="AG531" s="199"/>
      <c r="AH531" s="199"/>
      <c r="AI531" s="199"/>
      <c r="AJ531" s="199"/>
      <c r="AK531" s="199"/>
      <c r="AL531" s="199"/>
      <c r="AM531" s="199"/>
      <c r="AN531" s="199"/>
      <c r="AO531" s="199"/>
      <c r="AP531" s="199"/>
      <c r="AQ531" s="199"/>
      <c r="AR531" s="199"/>
      <c r="AS531" s="199"/>
      <c r="AT531" s="199"/>
      <c r="AU531" s="199"/>
      <c r="AV531" s="199"/>
      <c r="AW531" s="199"/>
      <c r="AX531" s="199"/>
      <c r="AY531" s="199"/>
      <c r="AZ531" s="199"/>
      <c r="BA531" s="199"/>
      <c r="BB531" s="199"/>
      <c r="BC531" s="199"/>
      <c r="BD531" s="199"/>
      <c r="BE531" s="199"/>
      <c r="BF531" s="199"/>
      <c r="BG531" s="199"/>
      <c r="BH531" s="199"/>
    </row>
    <row r="532">
      <c r="A532" s="199"/>
      <c r="B532" s="223">
        <v>45069.0</v>
      </c>
      <c r="C532" s="224">
        <v>105.55</v>
      </c>
      <c r="D532" s="224">
        <v>104.05</v>
      </c>
      <c r="E532" s="225">
        <f t="shared" si="1"/>
        <v>-0.01374407583</v>
      </c>
      <c r="F532" s="226">
        <v>45069.0</v>
      </c>
      <c r="G532" s="227">
        <v>1649.0</v>
      </c>
      <c r="H532" s="227">
        <v>1637.2</v>
      </c>
      <c r="I532" s="228">
        <f t="shared" si="2"/>
        <v>-0.002346058926</v>
      </c>
      <c r="J532" s="229">
        <v>45069.0</v>
      </c>
      <c r="K532" s="230">
        <v>2632.0</v>
      </c>
      <c r="L532" s="230">
        <v>2628.3</v>
      </c>
      <c r="M532" s="231">
        <f t="shared" si="3"/>
        <v>-0.003714794739</v>
      </c>
      <c r="N532" s="232">
        <v>45069.0</v>
      </c>
      <c r="O532" s="233">
        <v>2271.179</v>
      </c>
      <c r="P532" s="233">
        <v>2265.549</v>
      </c>
      <c r="Q532" s="234">
        <f t="shared" si="4"/>
        <v>-0.0001831450102</v>
      </c>
      <c r="R532" s="235">
        <v>45069.0</v>
      </c>
      <c r="S532" s="236">
        <v>105.1</v>
      </c>
      <c r="T532" s="236">
        <v>105.6</v>
      </c>
      <c r="U532" s="237">
        <f t="shared" si="5"/>
        <v>0.005714285714</v>
      </c>
      <c r="V532" s="238">
        <v>45069.0</v>
      </c>
      <c r="W532" s="239">
        <v>18362.9</v>
      </c>
      <c r="X532" s="239">
        <v>18348.0</v>
      </c>
      <c r="Y532" s="240">
        <f t="shared" si="6"/>
        <v>0.001834621937</v>
      </c>
      <c r="Z532" s="199"/>
      <c r="AA532" s="199"/>
      <c r="AB532" s="199"/>
      <c r="AC532" s="199"/>
      <c r="AD532" s="199"/>
      <c r="AE532" s="199"/>
      <c r="AF532" s="199"/>
      <c r="AG532" s="199"/>
      <c r="AH532" s="199"/>
      <c r="AI532" s="199"/>
      <c r="AJ532" s="199"/>
      <c r="AK532" s="199"/>
      <c r="AL532" s="199"/>
      <c r="AM532" s="199"/>
      <c r="AN532" s="199"/>
      <c r="AO532" s="199"/>
      <c r="AP532" s="199"/>
      <c r="AQ532" s="199"/>
      <c r="AR532" s="199"/>
      <c r="AS532" s="199"/>
      <c r="AT532" s="199"/>
      <c r="AU532" s="199"/>
      <c r="AV532" s="199"/>
      <c r="AW532" s="199"/>
      <c r="AX532" s="199"/>
      <c r="AY532" s="199"/>
      <c r="AZ532" s="199"/>
      <c r="BA532" s="199"/>
      <c r="BB532" s="199"/>
      <c r="BC532" s="199"/>
      <c r="BD532" s="199"/>
      <c r="BE532" s="199"/>
      <c r="BF532" s="199"/>
      <c r="BG532" s="199"/>
      <c r="BH532" s="199"/>
    </row>
    <row r="533">
      <c r="A533" s="199"/>
      <c r="B533" s="223">
        <v>45070.0</v>
      </c>
      <c r="C533" s="224">
        <v>103.9</v>
      </c>
      <c r="D533" s="224">
        <v>102.05</v>
      </c>
      <c r="E533" s="225">
        <f t="shared" si="1"/>
        <v>-0.01922152811</v>
      </c>
      <c r="F533" s="226">
        <v>45070.0</v>
      </c>
      <c r="G533" s="227">
        <v>1627.55</v>
      </c>
      <c r="H533" s="227">
        <v>1615.8</v>
      </c>
      <c r="I533" s="228">
        <f t="shared" si="2"/>
        <v>-0.01307109699</v>
      </c>
      <c r="J533" s="229">
        <v>45070.0</v>
      </c>
      <c r="K533" s="230">
        <v>2620.0</v>
      </c>
      <c r="L533" s="230">
        <v>2614.95</v>
      </c>
      <c r="M533" s="231">
        <f t="shared" si="3"/>
        <v>-0.005079328844</v>
      </c>
      <c r="N533" s="232">
        <v>45070.0</v>
      </c>
      <c r="O533" s="233">
        <v>2257.565</v>
      </c>
      <c r="P533" s="233">
        <v>2252.35</v>
      </c>
      <c r="Q533" s="234">
        <f t="shared" si="4"/>
        <v>-0.005825960948</v>
      </c>
      <c r="R533" s="235">
        <v>45070.0</v>
      </c>
      <c r="S533" s="236">
        <v>105.1</v>
      </c>
      <c r="T533" s="236">
        <v>105.2</v>
      </c>
      <c r="U533" s="237">
        <f t="shared" si="5"/>
        <v>-0.003787878788</v>
      </c>
      <c r="V533" s="238">
        <v>45070.0</v>
      </c>
      <c r="W533" s="239">
        <v>18294.8</v>
      </c>
      <c r="X533" s="239">
        <v>18285.4</v>
      </c>
      <c r="Y533" s="240">
        <f t="shared" si="6"/>
        <v>-0.003411816002</v>
      </c>
      <c r="Z533" s="199"/>
      <c r="AA533" s="199"/>
      <c r="AB533" s="199"/>
      <c r="AC533" s="199"/>
      <c r="AD533" s="199"/>
      <c r="AE533" s="199"/>
      <c r="AF533" s="199"/>
      <c r="AG533" s="199"/>
      <c r="AH533" s="199"/>
      <c r="AI533" s="199"/>
      <c r="AJ533" s="199"/>
      <c r="AK533" s="199"/>
      <c r="AL533" s="199"/>
      <c r="AM533" s="199"/>
      <c r="AN533" s="199"/>
      <c r="AO533" s="199"/>
      <c r="AP533" s="199"/>
      <c r="AQ533" s="199"/>
      <c r="AR533" s="199"/>
      <c r="AS533" s="199"/>
      <c r="AT533" s="199"/>
      <c r="AU533" s="199"/>
      <c r="AV533" s="199"/>
      <c r="AW533" s="199"/>
      <c r="AX533" s="199"/>
      <c r="AY533" s="199"/>
      <c r="AZ533" s="199"/>
      <c r="BA533" s="199"/>
      <c r="BB533" s="199"/>
      <c r="BC533" s="199"/>
      <c r="BD533" s="199"/>
      <c r="BE533" s="199"/>
      <c r="BF533" s="199"/>
      <c r="BG533" s="199"/>
      <c r="BH533" s="199"/>
    </row>
    <row r="534">
      <c r="A534" s="199"/>
      <c r="B534" s="223">
        <v>45071.0</v>
      </c>
      <c r="C534" s="224">
        <v>102.05</v>
      </c>
      <c r="D534" s="224">
        <v>102.05</v>
      </c>
      <c r="E534" s="225">
        <f t="shared" si="1"/>
        <v>0</v>
      </c>
      <c r="F534" s="226">
        <v>45071.0</v>
      </c>
      <c r="G534" s="227">
        <v>1615.7</v>
      </c>
      <c r="H534" s="227">
        <v>1609.6</v>
      </c>
      <c r="I534" s="228">
        <f t="shared" si="2"/>
        <v>-0.003837108553</v>
      </c>
      <c r="J534" s="229">
        <v>45071.0</v>
      </c>
      <c r="K534" s="230">
        <v>2610.0</v>
      </c>
      <c r="L534" s="230">
        <v>2597.25</v>
      </c>
      <c r="M534" s="231">
        <f t="shared" si="3"/>
        <v>-0.006768771869</v>
      </c>
      <c r="N534" s="232">
        <v>45071.0</v>
      </c>
      <c r="O534" s="233">
        <v>2246.489</v>
      </c>
      <c r="P534" s="233">
        <v>2252.073</v>
      </c>
      <c r="Q534" s="234">
        <f t="shared" si="4"/>
        <v>-0.0001229826626</v>
      </c>
      <c r="R534" s="235">
        <v>45071.0</v>
      </c>
      <c r="S534" s="236">
        <v>105.0</v>
      </c>
      <c r="T534" s="236">
        <v>104.85</v>
      </c>
      <c r="U534" s="237">
        <f t="shared" si="5"/>
        <v>-0.003326996198</v>
      </c>
      <c r="V534" s="238">
        <v>45071.0</v>
      </c>
      <c r="W534" s="239">
        <v>18268.9</v>
      </c>
      <c r="X534" s="239">
        <v>18321.15</v>
      </c>
      <c r="Y534" s="240">
        <f t="shared" si="6"/>
        <v>0.001955111728</v>
      </c>
      <c r="Z534" s="199"/>
      <c r="AA534" s="199"/>
      <c r="AB534" s="199"/>
      <c r="AC534" s="199"/>
      <c r="AD534" s="199"/>
      <c r="AE534" s="199"/>
      <c r="AF534" s="199"/>
      <c r="AG534" s="199"/>
      <c r="AH534" s="199"/>
      <c r="AI534" s="199"/>
      <c r="AJ534" s="199"/>
      <c r="AK534" s="199"/>
      <c r="AL534" s="199"/>
      <c r="AM534" s="199"/>
      <c r="AN534" s="199"/>
      <c r="AO534" s="199"/>
      <c r="AP534" s="199"/>
      <c r="AQ534" s="199"/>
      <c r="AR534" s="199"/>
      <c r="AS534" s="199"/>
      <c r="AT534" s="199"/>
      <c r="AU534" s="199"/>
      <c r="AV534" s="199"/>
      <c r="AW534" s="199"/>
      <c r="AX534" s="199"/>
      <c r="AY534" s="199"/>
      <c r="AZ534" s="199"/>
      <c r="BA534" s="199"/>
      <c r="BB534" s="199"/>
      <c r="BC534" s="199"/>
      <c r="BD534" s="199"/>
      <c r="BE534" s="199"/>
      <c r="BF534" s="199"/>
      <c r="BG534" s="199"/>
      <c r="BH534" s="199"/>
    </row>
    <row r="535">
      <c r="A535" s="199"/>
      <c r="B535" s="223">
        <v>45072.0</v>
      </c>
      <c r="C535" s="224">
        <v>101.5</v>
      </c>
      <c r="D535" s="224">
        <v>101.4</v>
      </c>
      <c r="E535" s="225">
        <f t="shared" si="1"/>
        <v>-0.006369426752</v>
      </c>
      <c r="F535" s="226">
        <v>45072.0</v>
      </c>
      <c r="G535" s="227">
        <v>1619.0</v>
      </c>
      <c r="H535" s="227">
        <v>1615.8</v>
      </c>
      <c r="I535" s="228">
        <f t="shared" si="2"/>
        <v>0.003851888668</v>
      </c>
      <c r="J535" s="229">
        <v>45072.0</v>
      </c>
      <c r="K535" s="230">
        <v>2603.75</v>
      </c>
      <c r="L535" s="230">
        <v>2652.35</v>
      </c>
      <c r="M535" s="231">
        <f t="shared" si="3"/>
        <v>0.02121474637</v>
      </c>
      <c r="N535" s="232">
        <v>45072.0</v>
      </c>
      <c r="O535" s="233">
        <v>2268.733</v>
      </c>
      <c r="P535" s="233">
        <v>2313.499</v>
      </c>
      <c r="Q535" s="234">
        <f t="shared" si="4"/>
        <v>0.02727531479</v>
      </c>
      <c r="R535" s="235">
        <v>45072.0</v>
      </c>
      <c r="S535" s="236">
        <v>105.0</v>
      </c>
      <c r="T535" s="236">
        <v>106.4</v>
      </c>
      <c r="U535" s="237">
        <f t="shared" si="5"/>
        <v>0.01478302337</v>
      </c>
      <c r="V535" s="238">
        <v>45072.0</v>
      </c>
      <c r="W535" s="239">
        <v>18368.35</v>
      </c>
      <c r="X535" s="239">
        <v>18499.35</v>
      </c>
      <c r="Y535" s="240">
        <f t="shared" si="6"/>
        <v>0.009726463677</v>
      </c>
      <c r="Z535" s="199"/>
      <c r="AA535" s="199"/>
      <c r="AB535" s="199"/>
      <c r="AC535" s="199"/>
      <c r="AD535" s="199"/>
      <c r="AE535" s="199"/>
      <c r="AF535" s="199"/>
      <c r="AG535" s="199"/>
      <c r="AH535" s="199"/>
      <c r="AI535" s="199"/>
      <c r="AJ535" s="199"/>
      <c r="AK535" s="199"/>
      <c r="AL535" s="199"/>
      <c r="AM535" s="199"/>
      <c r="AN535" s="199"/>
      <c r="AO535" s="199"/>
      <c r="AP535" s="199"/>
      <c r="AQ535" s="199"/>
      <c r="AR535" s="199"/>
      <c r="AS535" s="199"/>
      <c r="AT535" s="199"/>
      <c r="AU535" s="199"/>
      <c r="AV535" s="199"/>
      <c r="AW535" s="199"/>
      <c r="AX535" s="199"/>
      <c r="AY535" s="199"/>
      <c r="AZ535" s="199"/>
      <c r="BA535" s="199"/>
      <c r="BB535" s="199"/>
      <c r="BC535" s="199"/>
      <c r="BD535" s="199"/>
      <c r="BE535" s="199"/>
      <c r="BF535" s="199"/>
      <c r="BG535" s="199"/>
      <c r="BH535" s="199"/>
    </row>
    <row r="536">
      <c r="A536" s="199"/>
      <c r="B536" s="223">
        <v>45075.0</v>
      </c>
      <c r="C536" s="224">
        <v>102.4</v>
      </c>
      <c r="D536" s="224">
        <v>100.7</v>
      </c>
      <c r="E536" s="225">
        <f t="shared" si="1"/>
        <v>-0.006903353057</v>
      </c>
      <c r="F536" s="226">
        <v>45075.0</v>
      </c>
      <c r="G536" s="227">
        <v>1628.5</v>
      </c>
      <c r="H536" s="227">
        <v>1635.5</v>
      </c>
      <c r="I536" s="228">
        <f t="shared" si="2"/>
        <v>0.01219210298</v>
      </c>
      <c r="J536" s="229">
        <v>45075.0</v>
      </c>
      <c r="K536" s="230">
        <v>2670.0</v>
      </c>
      <c r="L536" s="230">
        <v>2650.3</v>
      </c>
      <c r="M536" s="231">
        <f t="shared" si="3"/>
        <v>-0.0007728995042</v>
      </c>
      <c r="N536" s="232">
        <v>45075.0</v>
      </c>
      <c r="O536" s="233">
        <v>2326.882</v>
      </c>
      <c r="P536" s="233">
        <v>2326.513</v>
      </c>
      <c r="Q536" s="234">
        <f t="shared" si="4"/>
        <v>0.00562524557</v>
      </c>
      <c r="R536" s="235">
        <v>45075.0</v>
      </c>
      <c r="S536" s="236">
        <v>107.0</v>
      </c>
      <c r="T536" s="236">
        <v>108.45</v>
      </c>
      <c r="U536" s="237">
        <f t="shared" si="5"/>
        <v>0.01926691729</v>
      </c>
      <c r="V536" s="238">
        <v>45075.0</v>
      </c>
      <c r="W536" s="239">
        <v>18619.15</v>
      </c>
      <c r="X536" s="239">
        <v>18598.65</v>
      </c>
      <c r="Y536" s="240">
        <f t="shared" si="6"/>
        <v>0.005367756164</v>
      </c>
      <c r="Z536" s="199"/>
      <c r="AA536" s="199"/>
      <c r="AB536" s="199"/>
      <c r="AC536" s="199"/>
      <c r="AD536" s="199"/>
      <c r="AE536" s="199"/>
      <c r="AF536" s="199"/>
      <c r="AG536" s="199"/>
      <c r="AH536" s="199"/>
      <c r="AI536" s="199"/>
      <c r="AJ536" s="199"/>
      <c r="AK536" s="199"/>
      <c r="AL536" s="199"/>
      <c r="AM536" s="199"/>
      <c r="AN536" s="199"/>
      <c r="AO536" s="199"/>
      <c r="AP536" s="199"/>
      <c r="AQ536" s="199"/>
      <c r="AR536" s="199"/>
      <c r="AS536" s="199"/>
      <c r="AT536" s="199"/>
      <c r="AU536" s="199"/>
      <c r="AV536" s="199"/>
      <c r="AW536" s="199"/>
      <c r="AX536" s="199"/>
      <c r="AY536" s="199"/>
      <c r="AZ536" s="199"/>
      <c r="BA536" s="199"/>
      <c r="BB536" s="199"/>
      <c r="BC536" s="199"/>
      <c r="BD536" s="199"/>
      <c r="BE536" s="199"/>
      <c r="BF536" s="199"/>
      <c r="BG536" s="199"/>
      <c r="BH536" s="199"/>
    </row>
    <row r="537">
      <c r="A537" s="199"/>
      <c r="B537" s="223">
        <v>45076.0</v>
      </c>
      <c r="C537" s="224">
        <v>101.5</v>
      </c>
      <c r="D537" s="224">
        <v>100.0</v>
      </c>
      <c r="E537" s="225">
        <f t="shared" si="1"/>
        <v>-0.006951340616</v>
      </c>
      <c r="F537" s="226">
        <v>45076.0</v>
      </c>
      <c r="G537" s="227">
        <v>1633.6</v>
      </c>
      <c r="H537" s="227">
        <v>1636.75</v>
      </c>
      <c r="I537" s="228">
        <f t="shared" si="2"/>
        <v>0.0007642922654</v>
      </c>
      <c r="J537" s="229">
        <v>45076.0</v>
      </c>
      <c r="K537" s="230">
        <v>2655.5</v>
      </c>
      <c r="L537" s="230">
        <v>2656.55</v>
      </c>
      <c r="M537" s="231">
        <f t="shared" si="3"/>
        <v>0.002358223597</v>
      </c>
      <c r="N537" s="232">
        <v>45076.0</v>
      </c>
      <c r="O537" s="233">
        <v>2326.513</v>
      </c>
      <c r="P537" s="233">
        <v>2325.913</v>
      </c>
      <c r="Q537" s="234">
        <f t="shared" si="4"/>
        <v>-0.0002578966892</v>
      </c>
      <c r="R537" s="235">
        <v>45076.0</v>
      </c>
      <c r="S537" s="236">
        <v>108.95</v>
      </c>
      <c r="T537" s="236">
        <v>107.05</v>
      </c>
      <c r="U537" s="237">
        <f t="shared" si="5"/>
        <v>-0.01290917473</v>
      </c>
      <c r="V537" s="238">
        <v>45076.0</v>
      </c>
      <c r="W537" s="239">
        <v>18606.65</v>
      </c>
      <c r="X537" s="239">
        <v>18633.85</v>
      </c>
      <c r="Y537" s="240">
        <f t="shared" si="6"/>
        <v>0.001892610485</v>
      </c>
      <c r="Z537" s="199"/>
      <c r="AA537" s="199"/>
      <c r="AB537" s="199"/>
      <c r="AC537" s="199"/>
      <c r="AD537" s="199"/>
      <c r="AE537" s="199"/>
      <c r="AF537" s="199"/>
      <c r="AG537" s="199"/>
      <c r="AH537" s="199"/>
      <c r="AI537" s="199"/>
      <c r="AJ537" s="199"/>
      <c r="AK537" s="199"/>
      <c r="AL537" s="199"/>
      <c r="AM537" s="199"/>
      <c r="AN537" s="199"/>
      <c r="AO537" s="199"/>
      <c r="AP537" s="199"/>
      <c r="AQ537" s="199"/>
      <c r="AR537" s="199"/>
      <c r="AS537" s="199"/>
      <c r="AT537" s="199"/>
      <c r="AU537" s="199"/>
      <c r="AV537" s="199"/>
      <c r="AW537" s="199"/>
      <c r="AX537" s="199"/>
      <c r="AY537" s="199"/>
      <c r="AZ537" s="199"/>
      <c r="BA537" s="199"/>
      <c r="BB537" s="199"/>
      <c r="BC537" s="199"/>
      <c r="BD537" s="199"/>
      <c r="BE537" s="199"/>
      <c r="BF537" s="199"/>
      <c r="BG537" s="199"/>
      <c r="BH537" s="199"/>
    </row>
    <row r="538">
      <c r="A538" s="199"/>
      <c r="B538" s="223">
        <v>45077.0</v>
      </c>
      <c r="C538" s="224">
        <v>99.8</v>
      </c>
      <c r="D538" s="224">
        <v>98.9</v>
      </c>
      <c r="E538" s="225">
        <f t="shared" si="1"/>
        <v>-0.011</v>
      </c>
      <c r="F538" s="226">
        <v>45077.0</v>
      </c>
      <c r="G538" s="227">
        <v>1629.9</v>
      </c>
      <c r="H538" s="227">
        <v>1610.85</v>
      </c>
      <c r="I538" s="228">
        <f t="shared" si="2"/>
        <v>-0.01582404155</v>
      </c>
      <c r="J538" s="229">
        <v>45077.0</v>
      </c>
      <c r="K538" s="230">
        <v>2656.55</v>
      </c>
      <c r="L538" s="230">
        <v>2667.55</v>
      </c>
      <c r="M538" s="231">
        <f t="shared" si="3"/>
        <v>0.004140708814</v>
      </c>
      <c r="N538" s="232">
        <v>45077.0</v>
      </c>
      <c r="O538" s="233">
        <v>2307.499</v>
      </c>
      <c r="P538" s="233">
        <v>2279.717</v>
      </c>
      <c r="Q538" s="234">
        <f t="shared" si="4"/>
        <v>-0.01986144796</v>
      </c>
      <c r="R538" s="235">
        <v>45077.0</v>
      </c>
      <c r="S538" s="236">
        <v>106.4</v>
      </c>
      <c r="T538" s="236">
        <v>105.8</v>
      </c>
      <c r="U538" s="237">
        <f t="shared" si="5"/>
        <v>-0.01167678655</v>
      </c>
      <c r="V538" s="238">
        <v>45077.0</v>
      </c>
      <c r="W538" s="239">
        <v>18594.2</v>
      </c>
      <c r="X538" s="239">
        <v>18534.4</v>
      </c>
      <c r="Y538" s="240">
        <f t="shared" si="6"/>
        <v>-0.005337061316</v>
      </c>
      <c r="Z538" s="199"/>
      <c r="AA538" s="199"/>
      <c r="AB538" s="199"/>
      <c r="AC538" s="199"/>
      <c r="AD538" s="199"/>
      <c r="AE538" s="199"/>
      <c r="AF538" s="199"/>
      <c r="AG538" s="199"/>
      <c r="AH538" s="199"/>
      <c r="AI538" s="199"/>
      <c r="AJ538" s="199"/>
      <c r="AK538" s="199"/>
      <c r="AL538" s="199"/>
      <c r="AM538" s="199"/>
      <c r="AN538" s="199"/>
      <c r="AO538" s="199"/>
      <c r="AP538" s="199"/>
      <c r="AQ538" s="199"/>
      <c r="AR538" s="199"/>
      <c r="AS538" s="199"/>
      <c r="AT538" s="199"/>
      <c r="AU538" s="199"/>
      <c r="AV538" s="199"/>
      <c r="AW538" s="199"/>
      <c r="AX538" s="199"/>
      <c r="AY538" s="199"/>
      <c r="AZ538" s="199"/>
      <c r="BA538" s="199"/>
      <c r="BB538" s="199"/>
      <c r="BC538" s="199"/>
      <c r="BD538" s="199"/>
      <c r="BE538" s="199"/>
      <c r="BF538" s="199"/>
      <c r="BG538" s="199"/>
      <c r="BH538" s="199"/>
    </row>
    <row r="539">
      <c r="A539" s="199"/>
      <c r="B539" s="223">
        <v>45078.0</v>
      </c>
      <c r="C539" s="224">
        <v>98.6</v>
      </c>
      <c r="D539" s="224">
        <v>100.0</v>
      </c>
      <c r="E539" s="225">
        <f t="shared" si="1"/>
        <v>0.0111223458</v>
      </c>
      <c r="F539" s="226">
        <v>45078.0</v>
      </c>
      <c r="G539" s="227">
        <v>1619.9</v>
      </c>
      <c r="H539" s="227">
        <v>1604.0</v>
      </c>
      <c r="I539" s="228">
        <f t="shared" si="2"/>
        <v>-0.004252413322</v>
      </c>
      <c r="J539" s="229">
        <v>45078.0</v>
      </c>
      <c r="K539" s="230">
        <v>2667.0</v>
      </c>
      <c r="L539" s="230">
        <v>2697.9</v>
      </c>
      <c r="M539" s="231">
        <f t="shared" si="3"/>
        <v>0.01137748121</v>
      </c>
      <c r="N539" s="232">
        <v>45078.0</v>
      </c>
      <c r="O539" s="233">
        <v>2289.178</v>
      </c>
      <c r="P539" s="233">
        <v>2273.579</v>
      </c>
      <c r="Q539" s="234">
        <f t="shared" si="4"/>
        <v>-0.002692439456</v>
      </c>
      <c r="R539" s="235">
        <v>45078.0</v>
      </c>
      <c r="S539" s="236">
        <v>105.9</v>
      </c>
      <c r="T539" s="236">
        <v>105.95</v>
      </c>
      <c r="U539" s="237">
        <f t="shared" si="5"/>
        <v>0.001417769376</v>
      </c>
      <c r="V539" s="238">
        <v>45078.0</v>
      </c>
      <c r="W539" s="239">
        <v>18579.4</v>
      </c>
      <c r="X539" s="239">
        <v>18487.75</v>
      </c>
      <c r="Y539" s="240">
        <f t="shared" si="6"/>
        <v>-0.002516941471</v>
      </c>
      <c r="Z539" s="199"/>
      <c r="AA539" s="199"/>
      <c r="AB539" s="199"/>
      <c r="AC539" s="199"/>
      <c r="AD539" s="199"/>
      <c r="AE539" s="199"/>
      <c r="AF539" s="199"/>
      <c r="AG539" s="199"/>
      <c r="AH539" s="199"/>
      <c r="AI539" s="199"/>
      <c r="AJ539" s="199"/>
      <c r="AK539" s="199"/>
      <c r="AL539" s="199"/>
      <c r="AM539" s="199"/>
      <c r="AN539" s="199"/>
      <c r="AO539" s="199"/>
      <c r="AP539" s="199"/>
      <c r="AQ539" s="199"/>
      <c r="AR539" s="199"/>
      <c r="AS539" s="199"/>
      <c r="AT539" s="199"/>
      <c r="AU539" s="199"/>
      <c r="AV539" s="199"/>
      <c r="AW539" s="199"/>
      <c r="AX539" s="199"/>
      <c r="AY539" s="199"/>
      <c r="AZ539" s="199"/>
      <c r="BA539" s="199"/>
      <c r="BB539" s="199"/>
      <c r="BC539" s="199"/>
      <c r="BD539" s="199"/>
      <c r="BE539" s="199"/>
      <c r="BF539" s="199"/>
      <c r="BG539" s="199"/>
      <c r="BH539" s="199"/>
    </row>
    <row r="540">
      <c r="A540" s="199"/>
      <c r="B540" s="223">
        <v>45079.0</v>
      </c>
      <c r="C540" s="224">
        <v>100.45</v>
      </c>
      <c r="D540" s="224">
        <v>105.4</v>
      </c>
      <c r="E540" s="225">
        <f t="shared" si="1"/>
        <v>0.054</v>
      </c>
      <c r="F540" s="226">
        <v>45079.0</v>
      </c>
      <c r="G540" s="227">
        <v>1612.45</v>
      </c>
      <c r="H540" s="227">
        <v>1606.5</v>
      </c>
      <c r="I540" s="228">
        <f t="shared" si="2"/>
        <v>0.001558603491</v>
      </c>
      <c r="J540" s="229">
        <v>45079.0</v>
      </c>
      <c r="K540" s="230">
        <v>2710.0</v>
      </c>
      <c r="L540" s="230">
        <v>2716.7</v>
      </c>
      <c r="M540" s="231">
        <f t="shared" si="3"/>
        <v>0.006968382816</v>
      </c>
      <c r="N540" s="232">
        <v>45079.0</v>
      </c>
      <c r="O540" s="233">
        <v>2280.732</v>
      </c>
      <c r="P540" s="233">
        <v>2266.149</v>
      </c>
      <c r="Q540" s="234">
        <f t="shared" si="4"/>
        <v>-0.003267975294</v>
      </c>
      <c r="R540" s="235">
        <v>45079.0</v>
      </c>
      <c r="S540" s="236">
        <v>106.5</v>
      </c>
      <c r="T540" s="236">
        <v>108.0</v>
      </c>
      <c r="U540" s="237">
        <f t="shared" si="5"/>
        <v>0.01934874941</v>
      </c>
      <c r="V540" s="238">
        <v>45079.0</v>
      </c>
      <c r="W540" s="239">
        <v>18550.85</v>
      </c>
      <c r="X540" s="239">
        <v>18534.1</v>
      </c>
      <c r="Y540" s="240">
        <f t="shared" si="6"/>
        <v>0.002507065489</v>
      </c>
      <c r="Z540" s="199"/>
      <c r="AA540" s="199"/>
      <c r="AB540" s="199"/>
      <c r="AC540" s="199"/>
      <c r="AD540" s="199"/>
      <c r="AE540" s="199"/>
      <c r="AF540" s="199"/>
      <c r="AG540" s="199"/>
      <c r="AH540" s="199"/>
      <c r="AI540" s="199"/>
      <c r="AJ540" s="199"/>
      <c r="AK540" s="199"/>
      <c r="AL540" s="199"/>
      <c r="AM540" s="199"/>
      <c r="AN540" s="199"/>
      <c r="AO540" s="199"/>
      <c r="AP540" s="199"/>
      <c r="AQ540" s="199"/>
      <c r="AR540" s="199"/>
      <c r="AS540" s="199"/>
      <c r="AT540" s="199"/>
      <c r="AU540" s="199"/>
      <c r="AV540" s="199"/>
      <c r="AW540" s="199"/>
      <c r="AX540" s="199"/>
      <c r="AY540" s="199"/>
      <c r="AZ540" s="199"/>
      <c r="BA540" s="199"/>
      <c r="BB540" s="199"/>
      <c r="BC540" s="199"/>
      <c r="BD540" s="199"/>
      <c r="BE540" s="199"/>
      <c r="BF540" s="199"/>
      <c r="BG540" s="199"/>
      <c r="BH540" s="199"/>
    </row>
    <row r="541">
      <c r="A541" s="199"/>
      <c r="B541" s="223">
        <v>45082.0</v>
      </c>
      <c r="C541" s="224">
        <v>106.4</v>
      </c>
      <c r="D541" s="224">
        <v>104.15</v>
      </c>
      <c r="E541" s="225">
        <f t="shared" si="1"/>
        <v>-0.01185958254</v>
      </c>
      <c r="F541" s="226">
        <v>45082.0</v>
      </c>
      <c r="G541" s="227">
        <v>1614.5</v>
      </c>
      <c r="H541" s="227">
        <v>1604.4</v>
      </c>
      <c r="I541" s="228">
        <f t="shared" si="2"/>
        <v>-0.001307189542</v>
      </c>
      <c r="J541" s="229">
        <v>45082.0</v>
      </c>
      <c r="K541" s="230">
        <v>2716.45</v>
      </c>
      <c r="L541" s="230">
        <v>2695.8</v>
      </c>
      <c r="M541" s="231">
        <f t="shared" si="3"/>
        <v>-0.007693157139</v>
      </c>
      <c r="N541" s="232">
        <v>45082.0</v>
      </c>
      <c r="O541" s="233">
        <v>2277.225</v>
      </c>
      <c r="P541" s="233">
        <v>2286.501</v>
      </c>
      <c r="Q541" s="234">
        <f t="shared" si="4"/>
        <v>0.008980874603</v>
      </c>
      <c r="R541" s="235">
        <v>45082.0</v>
      </c>
      <c r="S541" s="236">
        <v>108.65</v>
      </c>
      <c r="T541" s="236">
        <v>109.4</v>
      </c>
      <c r="U541" s="237">
        <f t="shared" si="5"/>
        <v>0.01296296296</v>
      </c>
      <c r="V541" s="238">
        <v>45082.0</v>
      </c>
      <c r="W541" s="239">
        <v>18612.0</v>
      </c>
      <c r="X541" s="239">
        <v>18593.85</v>
      </c>
      <c r="Y541" s="240">
        <f t="shared" si="6"/>
        <v>0.003223787505</v>
      </c>
      <c r="Z541" s="199"/>
      <c r="AA541" s="199"/>
      <c r="AB541" s="199"/>
      <c r="AC541" s="199"/>
      <c r="AD541" s="199"/>
      <c r="AE541" s="199"/>
      <c r="AF541" s="199"/>
      <c r="AG541" s="199"/>
      <c r="AH541" s="199"/>
      <c r="AI541" s="199"/>
      <c r="AJ541" s="199"/>
      <c r="AK541" s="199"/>
      <c r="AL541" s="199"/>
      <c r="AM541" s="199"/>
      <c r="AN541" s="199"/>
      <c r="AO541" s="199"/>
      <c r="AP541" s="199"/>
      <c r="AQ541" s="199"/>
      <c r="AR541" s="199"/>
      <c r="AS541" s="199"/>
      <c r="AT541" s="199"/>
      <c r="AU541" s="199"/>
      <c r="AV541" s="199"/>
      <c r="AW541" s="199"/>
      <c r="AX541" s="199"/>
      <c r="AY541" s="199"/>
      <c r="AZ541" s="199"/>
      <c r="BA541" s="199"/>
      <c r="BB541" s="199"/>
      <c r="BC541" s="199"/>
      <c r="BD541" s="199"/>
      <c r="BE541" s="199"/>
      <c r="BF541" s="199"/>
      <c r="BG541" s="199"/>
      <c r="BH541" s="199"/>
    </row>
    <row r="542">
      <c r="A542" s="199"/>
      <c r="B542" s="223">
        <v>45083.0</v>
      </c>
      <c r="C542" s="224">
        <v>104.95</v>
      </c>
      <c r="D542" s="224">
        <v>106.55</v>
      </c>
      <c r="E542" s="225">
        <f t="shared" si="1"/>
        <v>0.02304368699</v>
      </c>
      <c r="F542" s="226">
        <v>45083.0</v>
      </c>
      <c r="G542" s="227">
        <v>1607.65</v>
      </c>
      <c r="H542" s="227">
        <v>1599.4</v>
      </c>
      <c r="I542" s="228">
        <f t="shared" si="2"/>
        <v>-0.003116429818</v>
      </c>
      <c r="J542" s="229">
        <v>45083.0</v>
      </c>
      <c r="K542" s="230">
        <v>2700.0</v>
      </c>
      <c r="L542" s="230">
        <v>2691.15</v>
      </c>
      <c r="M542" s="231">
        <f t="shared" si="3"/>
        <v>-0.001724905408</v>
      </c>
      <c r="N542" s="232">
        <v>45083.0</v>
      </c>
      <c r="O542" s="233">
        <v>2292.224</v>
      </c>
      <c r="P542" s="233">
        <v>2288.439</v>
      </c>
      <c r="Q542" s="234">
        <f t="shared" si="4"/>
        <v>0.0008475832724</v>
      </c>
      <c r="R542" s="235">
        <v>45083.0</v>
      </c>
      <c r="S542" s="236">
        <v>109.75</v>
      </c>
      <c r="T542" s="236">
        <v>109.0</v>
      </c>
      <c r="U542" s="237">
        <f t="shared" si="5"/>
        <v>-0.00365630713</v>
      </c>
      <c r="V542" s="238">
        <v>45083.0</v>
      </c>
      <c r="W542" s="239">
        <v>18600.8</v>
      </c>
      <c r="X542" s="239">
        <v>18599.0</v>
      </c>
      <c r="Y542" s="240">
        <f t="shared" si="6"/>
        <v>0.0002769733003</v>
      </c>
      <c r="Z542" s="199"/>
      <c r="AA542" s="199"/>
      <c r="AB542" s="199"/>
      <c r="AC542" s="199"/>
      <c r="AD542" s="199"/>
      <c r="AE542" s="199"/>
      <c r="AF542" s="199"/>
      <c r="AG542" s="199"/>
      <c r="AH542" s="199"/>
      <c r="AI542" s="199"/>
      <c r="AJ542" s="199"/>
      <c r="AK542" s="199"/>
      <c r="AL542" s="199"/>
      <c r="AM542" s="199"/>
      <c r="AN542" s="199"/>
      <c r="AO542" s="199"/>
      <c r="AP542" s="199"/>
      <c r="AQ542" s="199"/>
      <c r="AR542" s="199"/>
      <c r="AS542" s="199"/>
      <c r="AT542" s="199"/>
      <c r="AU542" s="199"/>
      <c r="AV542" s="199"/>
      <c r="AW542" s="199"/>
      <c r="AX542" s="199"/>
      <c r="AY542" s="199"/>
      <c r="AZ542" s="199"/>
      <c r="BA542" s="199"/>
      <c r="BB542" s="199"/>
      <c r="BC542" s="199"/>
      <c r="BD542" s="199"/>
      <c r="BE542" s="199"/>
      <c r="BF542" s="199"/>
      <c r="BG542" s="199"/>
      <c r="BH542" s="199"/>
    </row>
    <row r="543">
      <c r="A543" s="199"/>
      <c r="B543" s="223">
        <v>45084.0</v>
      </c>
      <c r="C543" s="224">
        <v>108.0</v>
      </c>
      <c r="D543" s="224">
        <v>104.85</v>
      </c>
      <c r="E543" s="225">
        <f t="shared" si="1"/>
        <v>-0.01595495073</v>
      </c>
      <c r="F543" s="226">
        <v>45084.0</v>
      </c>
      <c r="G543" s="227">
        <v>1603.45</v>
      </c>
      <c r="H543" s="227">
        <v>1607.7</v>
      </c>
      <c r="I543" s="228">
        <f t="shared" si="2"/>
        <v>0.005189446042</v>
      </c>
      <c r="J543" s="229">
        <v>45084.0</v>
      </c>
      <c r="K543" s="230">
        <v>2690.0</v>
      </c>
      <c r="L543" s="230">
        <v>2716.2</v>
      </c>
      <c r="M543" s="231">
        <f t="shared" si="3"/>
        <v>0.009308288278</v>
      </c>
      <c r="N543" s="232">
        <v>45084.0</v>
      </c>
      <c r="O543" s="233">
        <v>2295.5</v>
      </c>
      <c r="P543" s="233">
        <v>2305.792</v>
      </c>
      <c r="Q543" s="234">
        <f t="shared" si="4"/>
        <v>0.007582898211</v>
      </c>
      <c r="R543" s="235">
        <v>45084.0</v>
      </c>
      <c r="S543" s="236">
        <v>109.5</v>
      </c>
      <c r="T543" s="236">
        <v>111.5</v>
      </c>
      <c r="U543" s="237">
        <f t="shared" si="5"/>
        <v>0.02293577982</v>
      </c>
      <c r="V543" s="238">
        <v>45084.0</v>
      </c>
      <c r="W543" s="239">
        <v>18665.6</v>
      </c>
      <c r="X543" s="239">
        <v>18726.4</v>
      </c>
      <c r="Y543" s="240">
        <f t="shared" si="6"/>
        <v>0.006849830636</v>
      </c>
      <c r="Z543" s="199"/>
      <c r="AA543" s="199"/>
      <c r="AB543" s="199"/>
      <c r="AC543" s="199"/>
      <c r="AD543" s="199"/>
      <c r="AE543" s="199"/>
      <c r="AF543" s="199"/>
      <c r="AG543" s="199"/>
      <c r="AH543" s="199"/>
      <c r="AI543" s="199"/>
      <c r="AJ543" s="199"/>
      <c r="AK543" s="199"/>
      <c r="AL543" s="199"/>
      <c r="AM543" s="199"/>
      <c r="AN543" s="199"/>
      <c r="AO543" s="199"/>
      <c r="AP543" s="199"/>
      <c r="AQ543" s="199"/>
      <c r="AR543" s="199"/>
      <c r="AS543" s="199"/>
      <c r="AT543" s="199"/>
      <c r="AU543" s="199"/>
      <c r="AV543" s="199"/>
      <c r="AW543" s="199"/>
      <c r="AX543" s="199"/>
      <c r="AY543" s="199"/>
      <c r="AZ543" s="199"/>
      <c r="BA543" s="199"/>
      <c r="BB543" s="199"/>
      <c r="BC543" s="199"/>
      <c r="BD543" s="199"/>
      <c r="BE543" s="199"/>
      <c r="BF543" s="199"/>
      <c r="BG543" s="199"/>
      <c r="BH543" s="199"/>
    </row>
    <row r="544">
      <c r="A544" s="199"/>
      <c r="B544" s="223">
        <v>45085.0</v>
      </c>
      <c r="C544" s="224">
        <v>105.6</v>
      </c>
      <c r="D544" s="224">
        <v>102.2</v>
      </c>
      <c r="E544" s="225">
        <f t="shared" si="1"/>
        <v>-0.02527420124</v>
      </c>
      <c r="F544" s="226">
        <v>45085.0</v>
      </c>
      <c r="G544" s="227">
        <v>1603.25</v>
      </c>
      <c r="H544" s="227">
        <v>1608.7</v>
      </c>
      <c r="I544" s="228">
        <f t="shared" si="2"/>
        <v>0.0006220065933</v>
      </c>
      <c r="J544" s="229">
        <v>45085.0</v>
      </c>
      <c r="K544" s="230">
        <v>2707.0</v>
      </c>
      <c r="L544" s="230">
        <v>2679.9</v>
      </c>
      <c r="M544" s="231">
        <f t="shared" si="3"/>
        <v>-0.01336425889</v>
      </c>
      <c r="N544" s="232">
        <v>45085.0</v>
      </c>
      <c r="O544" s="233">
        <v>2313.037</v>
      </c>
      <c r="P544" s="233">
        <v>2307.176</v>
      </c>
      <c r="Q544" s="234">
        <f t="shared" si="4"/>
        <v>0.0006002276008</v>
      </c>
      <c r="R544" s="235">
        <v>45085.0</v>
      </c>
      <c r="S544" s="236">
        <v>111.5</v>
      </c>
      <c r="T544" s="236">
        <v>111.15</v>
      </c>
      <c r="U544" s="237">
        <f t="shared" si="5"/>
        <v>-0.003139013453</v>
      </c>
      <c r="V544" s="238">
        <v>45085.0</v>
      </c>
      <c r="W544" s="239">
        <v>18725.35</v>
      </c>
      <c r="X544" s="239">
        <v>18634.55</v>
      </c>
      <c r="Y544" s="240">
        <f t="shared" si="6"/>
        <v>-0.004904840226</v>
      </c>
      <c r="Z544" s="199"/>
      <c r="AA544" s="199"/>
      <c r="AB544" s="199"/>
      <c r="AC544" s="199"/>
      <c r="AD544" s="199"/>
      <c r="AE544" s="199"/>
      <c r="AF544" s="199"/>
      <c r="AG544" s="199"/>
      <c r="AH544" s="199"/>
      <c r="AI544" s="199"/>
      <c r="AJ544" s="199"/>
      <c r="AK544" s="199"/>
      <c r="AL544" s="199"/>
      <c r="AM544" s="199"/>
      <c r="AN544" s="199"/>
      <c r="AO544" s="199"/>
      <c r="AP544" s="199"/>
      <c r="AQ544" s="199"/>
      <c r="AR544" s="199"/>
      <c r="AS544" s="199"/>
      <c r="AT544" s="199"/>
      <c r="AU544" s="199"/>
      <c r="AV544" s="199"/>
      <c r="AW544" s="199"/>
      <c r="AX544" s="199"/>
      <c r="AY544" s="199"/>
      <c r="AZ544" s="199"/>
      <c r="BA544" s="199"/>
      <c r="BB544" s="199"/>
      <c r="BC544" s="199"/>
      <c r="BD544" s="199"/>
      <c r="BE544" s="199"/>
      <c r="BF544" s="199"/>
      <c r="BG544" s="199"/>
      <c r="BH544" s="199"/>
    </row>
    <row r="545">
      <c r="A545" s="199"/>
      <c r="B545" s="223">
        <v>45086.0</v>
      </c>
      <c r="C545" s="224">
        <v>102.95</v>
      </c>
      <c r="D545" s="224">
        <v>102.25</v>
      </c>
      <c r="E545" s="225">
        <f t="shared" si="1"/>
        <v>0.0004892367906</v>
      </c>
      <c r="F545" s="226">
        <v>45086.0</v>
      </c>
      <c r="G545" s="227">
        <v>1615.9</v>
      </c>
      <c r="H545" s="227">
        <v>1610.6</v>
      </c>
      <c r="I545" s="228">
        <f t="shared" si="2"/>
        <v>0.001181077889</v>
      </c>
      <c r="J545" s="229">
        <v>45086.0</v>
      </c>
      <c r="K545" s="230">
        <v>2688.95</v>
      </c>
      <c r="L545" s="230">
        <v>2636.2</v>
      </c>
      <c r="M545" s="231">
        <f t="shared" si="3"/>
        <v>-0.0163065786</v>
      </c>
      <c r="N545" s="232">
        <v>45086.0</v>
      </c>
      <c r="O545" s="233">
        <v>2313.96</v>
      </c>
      <c r="P545" s="233">
        <v>2290.839</v>
      </c>
      <c r="Q545" s="234">
        <f t="shared" si="4"/>
        <v>-0.007080950911</v>
      </c>
      <c r="R545" s="235">
        <v>45086.0</v>
      </c>
      <c r="S545" s="236">
        <v>111.25</v>
      </c>
      <c r="T545" s="236">
        <v>108.9</v>
      </c>
      <c r="U545" s="237">
        <f t="shared" si="5"/>
        <v>-0.02024291498</v>
      </c>
      <c r="V545" s="238">
        <v>45086.0</v>
      </c>
      <c r="W545" s="239">
        <v>18655.9</v>
      </c>
      <c r="X545" s="239">
        <v>18563.4</v>
      </c>
      <c r="Y545" s="240">
        <f t="shared" si="6"/>
        <v>-0.003818176452</v>
      </c>
      <c r="Z545" s="199"/>
      <c r="AA545" s="199"/>
      <c r="AB545" s="199"/>
      <c r="AC545" s="199"/>
      <c r="AD545" s="199"/>
      <c r="AE545" s="199"/>
      <c r="AF545" s="199"/>
      <c r="AG545" s="199"/>
      <c r="AH545" s="199"/>
      <c r="AI545" s="199"/>
      <c r="AJ545" s="199"/>
      <c r="AK545" s="199"/>
      <c r="AL545" s="199"/>
      <c r="AM545" s="199"/>
      <c r="AN545" s="199"/>
      <c r="AO545" s="199"/>
      <c r="AP545" s="199"/>
      <c r="AQ545" s="199"/>
      <c r="AR545" s="199"/>
      <c r="AS545" s="199"/>
      <c r="AT545" s="199"/>
      <c r="AU545" s="199"/>
      <c r="AV545" s="199"/>
      <c r="AW545" s="199"/>
      <c r="AX545" s="199"/>
      <c r="AY545" s="199"/>
      <c r="AZ545" s="199"/>
      <c r="BA545" s="199"/>
      <c r="BB545" s="199"/>
      <c r="BC545" s="199"/>
      <c r="BD545" s="199"/>
      <c r="BE545" s="199"/>
      <c r="BF545" s="199"/>
      <c r="BG545" s="199"/>
      <c r="BH545" s="199"/>
    </row>
    <row r="546">
      <c r="A546" s="199"/>
      <c r="B546" s="223">
        <v>45089.0</v>
      </c>
      <c r="C546" s="224">
        <v>102.85</v>
      </c>
      <c r="D546" s="224">
        <v>105.85</v>
      </c>
      <c r="E546" s="225">
        <f t="shared" si="1"/>
        <v>0.03520782396</v>
      </c>
      <c r="F546" s="226">
        <v>45089.0</v>
      </c>
      <c r="G546" s="227">
        <v>1612.55</v>
      </c>
      <c r="H546" s="227">
        <v>1600.8</v>
      </c>
      <c r="I546" s="228">
        <f t="shared" si="2"/>
        <v>-0.006084688936</v>
      </c>
      <c r="J546" s="229">
        <v>45089.0</v>
      </c>
      <c r="K546" s="230">
        <v>2645.0</v>
      </c>
      <c r="L546" s="230">
        <v>2643.45</v>
      </c>
      <c r="M546" s="231">
        <f t="shared" si="3"/>
        <v>0.0027501707</v>
      </c>
      <c r="N546" s="232">
        <v>45089.0</v>
      </c>
      <c r="O546" s="233">
        <v>2284.886</v>
      </c>
      <c r="P546" s="233">
        <v>2292.87</v>
      </c>
      <c r="Q546" s="234">
        <f t="shared" si="4"/>
        <v>0.000886574744</v>
      </c>
      <c r="R546" s="235">
        <v>45089.0</v>
      </c>
      <c r="S546" s="236">
        <v>109.15</v>
      </c>
      <c r="T546" s="236">
        <v>109.5</v>
      </c>
      <c r="U546" s="237">
        <f t="shared" si="5"/>
        <v>0.005509641873</v>
      </c>
      <c r="V546" s="238">
        <v>45089.0</v>
      </c>
      <c r="W546" s="239">
        <v>18595.05</v>
      </c>
      <c r="X546" s="239">
        <v>18601.5</v>
      </c>
      <c r="Y546" s="240">
        <f t="shared" si="6"/>
        <v>0.002052425741</v>
      </c>
      <c r="Z546" s="199"/>
      <c r="AA546" s="199"/>
      <c r="AB546" s="199"/>
      <c r="AC546" s="199"/>
      <c r="AD546" s="199"/>
      <c r="AE546" s="199"/>
      <c r="AF546" s="199"/>
      <c r="AG546" s="199"/>
      <c r="AH546" s="199"/>
      <c r="AI546" s="199"/>
      <c r="AJ546" s="199"/>
      <c r="AK546" s="199"/>
      <c r="AL546" s="199"/>
      <c r="AM546" s="199"/>
      <c r="AN546" s="199"/>
      <c r="AO546" s="199"/>
      <c r="AP546" s="199"/>
      <c r="AQ546" s="199"/>
      <c r="AR546" s="199"/>
      <c r="AS546" s="199"/>
      <c r="AT546" s="199"/>
      <c r="AU546" s="199"/>
      <c r="AV546" s="199"/>
      <c r="AW546" s="199"/>
      <c r="AX546" s="199"/>
      <c r="AY546" s="199"/>
      <c r="AZ546" s="199"/>
      <c r="BA546" s="199"/>
      <c r="BB546" s="199"/>
      <c r="BC546" s="199"/>
      <c r="BD546" s="199"/>
      <c r="BE546" s="199"/>
      <c r="BF546" s="199"/>
      <c r="BG546" s="199"/>
      <c r="BH546" s="199"/>
    </row>
    <row r="547">
      <c r="A547" s="199"/>
      <c r="B547" s="223">
        <v>45090.0</v>
      </c>
      <c r="C547" s="224">
        <v>106.45</v>
      </c>
      <c r="D547" s="224">
        <v>103.95</v>
      </c>
      <c r="E547" s="225">
        <f t="shared" si="1"/>
        <v>-0.01794992915</v>
      </c>
      <c r="F547" s="226">
        <v>45090.0</v>
      </c>
      <c r="G547" s="227">
        <v>1590.1</v>
      </c>
      <c r="H547" s="227">
        <v>1603.5</v>
      </c>
      <c r="I547" s="228">
        <f t="shared" si="2"/>
        <v>0.001686656672</v>
      </c>
      <c r="J547" s="229">
        <v>45090.0</v>
      </c>
      <c r="K547" s="230">
        <v>2629.6</v>
      </c>
      <c r="L547" s="230">
        <v>2675.9</v>
      </c>
      <c r="M547" s="231">
        <f t="shared" si="3"/>
        <v>0.01227562466</v>
      </c>
      <c r="N547" s="232">
        <v>45090.0</v>
      </c>
      <c r="O547" s="233">
        <v>2302.884</v>
      </c>
      <c r="P547" s="233">
        <v>2326.744</v>
      </c>
      <c r="Q547" s="234">
        <f t="shared" si="4"/>
        <v>0.01477362432</v>
      </c>
      <c r="R547" s="235">
        <v>45090.0</v>
      </c>
      <c r="S547" s="236">
        <v>110.0</v>
      </c>
      <c r="T547" s="236">
        <v>111.15</v>
      </c>
      <c r="U547" s="237">
        <f t="shared" si="5"/>
        <v>0.01506849315</v>
      </c>
      <c r="V547" s="238">
        <v>45090.0</v>
      </c>
      <c r="W547" s="239">
        <v>18631.8</v>
      </c>
      <c r="X547" s="239">
        <v>18716.15</v>
      </c>
      <c r="Y547" s="240">
        <f t="shared" si="6"/>
        <v>0.00616348144</v>
      </c>
      <c r="Z547" s="199"/>
      <c r="AA547" s="199"/>
      <c r="AB547" s="199"/>
      <c r="AC547" s="199"/>
      <c r="AD547" s="199"/>
      <c r="AE547" s="199"/>
      <c r="AF547" s="199"/>
      <c r="AG547" s="199"/>
      <c r="AH547" s="199"/>
      <c r="AI547" s="199"/>
      <c r="AJ547" s="199"/>
      <c r="AK547" s="199"/>
      <c r="AL547" s="199"/>
      <c r="AM547" s="199"/>
      <c r="AN547" s="199"/>
      <c r="AO547" s="199"/>
      <c r="AP547" s="199"/>
      <c r="AQ547" s="199"/>
      <c r="AR547" s="199"/>
      <c r="AS547" s="199"/>
      <c r="AT547" s="199"/>
      <c r="AU547" s="199"/>
      <c r="AV547" s="199"/>
      <c r="AW547" s="199"/>
      <c r="AX547" s="199"/>
      <c r="AY547" s="199"/>
      <c r="AZ547" s="199"/>
      <c r="BA547" s="199"/>
      <c r="BB547" s="199"/>
      <c r="BC547" s="199"/>
      <c r="BD547" s="199"/>
      <c r="BE547" s="199"/>
      <c r="BF547" s="199"/>
      <c r="BG547" s="199"/>
      <c r="BH547" s="199"/>
    </row>
    <row r="548">
      <c r="A548" s="199"/>
      <c r="B548" s="223">
        <v>45091.0</v>
      </c>
      <c r="C548" s="224">
        <v>104.25</v>
      </c>
      <c r="D548" s="224">
        <v>106.9</v>
      </c>
      <c r="E548" s="225">
        <f t="shared" si="1"/>
        <v>0.02837902838</v>
      </c>
      <c r="F548" s="226">
        <v>45091.0</v>
      </c>
      <c r="G548" s="227">
        <v>1610.45</v>
      </c>
      <c r="H548" s="227">
        <v>1601.75</v>
      </c>
      <c r="I548" s="228">
        <f t="shared" si="2"/>
        <v>-0.001091362644</v>
      </c>
      <c r="J548" s="229">
        <v>45091.0</v>
      </c>
      <c r="K548" s="230">
        <v>2671.0</v>
      </c>
      <c r="L548" s="230">
        <v>2698.75</v>
      </c>
      <c r="M548" s="231">
        <f t="shared" si="3"/>
        <v>0.008539183079</v>
      </c>
      <c r="N548" s="232">
        <v>45091.0</v>
      </c>
      <c r="O548" s="233">
        <v>2326.882</v>
      </c>
      <c r="P548" s="233">
        <v>2355.357</v>
      </c>
      <c r="Q548" s="234">
        <f t="shared" si="4"/>
        <v>0.01229744226</v>
      </c>
      <c r="R548" s="235">
        <v>45091.0</v>
      </c>
      <c r="S548" s="236">
        <v>111.5</v>
      </c>
      <c r="T548" s="236">
        <v>113.8</v>
      </c>
      <c r="U548" s="237">
        <f t="shared" si="5"/>
        <v>0.02384165542</v>
      </c>
      <c r="V548" s="238">
        <v>45091.0</v>
      </c>
      <c r="W548" s="239">
        <v>18744.6</v>
      </c>
      <c r="X548" s="239">
        <v>18755.9</v>
      </c>
      <c r="Y548" s="240">
        <f t="shared" si="6"/>
        <v>0.002123834229</v>
      </c>
      <c r="Z548" s="199"/>
      <c r="AA548" s="199"/>
      <c r="AB548" s="199"/>
      <c r="AC548" s="199"/>
      <c r="AD548" s="199"/>
      <c r="AE548" s="199"/>
      <c r="AF548" s="199"/>
      <c r="AG548" s="199"/>
      <c r="AH548" s="199"/>
      <c r="AI548" s="199"/>
      <c r="AJ548" s="199"/>
      <c r="AK548" s="199"/>
      <c r="AL548" s="199"/>
      <c r="AM548" s="199"/>
      <c r="AN548" s="199"/>
      <c r="AO548" s="199"/>
      <c r="AP548" s="199"/>
      <c r="AQ548" s="199"/>
      <c r="AR548" s="199"/>
      <c r="AS548" s="199"/>
      <c r="AT548" s="199"/>
      <c r="AU548" s="199"/>
      <c r="AV548" s="199"/>
      <c r="AW548" s="199"/>
      <c r="AX548" s="199"/>
      <c r="AY548" s="199"/>
      <c r="AZ548" s="199"/>
      <c r="BA548" s="199"/>
      <c r="BB548" s="199"/>
      <c r="BC548" s="199"/>
      <c r="BD548" s="199"/>
      <c r="BE548" s="199"/>
      <c r="BF548" s="199"/>
      <c r="BG548" s="199"/>
      <c r="BH548" s="199"/>
    </row>
    <row r="549">
      <c r="A549" s="199"/>
      <c r="B549" s="223">
        <v>45092.0</v>
      </c>
      <c r="C549" s="224">
        <v>107.7</v>
      </c>
      <c r="D549" s="224">
        <v>107.8</v>
      </c>
      <c r="E549" s="225">
        <f t="shared" si="1"/>
        <v>0.008419083255</v>
      </c>
      <c r="F549" s="226">
        <v>45092.0</v>
      </c>
      <c r="G549" s="227">
        <v>1604.0</v>
      </c>
      <c r="H549" s="227">
        <v>1582.05</v>
      </c>
      <c r="I549" s="228">
        <f t="shared" si="2"/>
        <v>-0.01229904792</v>
      </c>
      <c r="J549" s="229">
        <v>45092.0</v>
      </c>
      <c r="K549" s="230">
        <v>2713.95</v>
      </c>
      <c r="L549" s="230">
        <v>2689.7</v>
      </c>
      <c r="M549" s="231">
        <f t="shared" si="3"/>
        <v>-0.003353404354</v>
      </c>
      <c r="N549" s="232">
        <v>45092.0</v>
      </c>
      <c r="O549" s="233">
        <v>2355.311</v>
      </c>
      <c r="P549" s="233">
        <v>2356.003</v>
      </c>
      <c r="Q549" s="234">
        <f t="shared" si="4"/>
        <v>0.0002742684018</v>
      </c>
      <c r="R549" s="235">
        <v>45092.0</v>
      </c>
      <c r="S549" s="236">
        <v>113.9</v>
      </c>
      <c r="T549" s="236">
        <v>113.75</v>
      </c>
      <c r="U549" s="237">
        <f t="shared" si="5"/>
        <v>-0.0004393673111</v>
      </c>
      <c r="V549" s="238">
        <v>45092.0</v>
      </c>
      <c r="W549" s="239">
        <v>18774.45</v>
      </c>
      <c r="X549" s="239">
        <v>18688.1</v>
      </c>
      <c r="Y549" s="240">
        <f t="shared" si="6"/>
        <v>-0.003614862523</v>
      </c>
      <c r="Z549" s="199"/>
      <c r="AA549" s="199"/>
      <c r="AB549" s="199"/>
      <c r="AC549" s="199"/>
      <c r="AD549" s="199"/>
      <c r="AE549" s="199"/>
      <c r="AF549" s="199"/>
      <c r="AG549" s="199"/>
      <c r="AH549" s="199"/>
      <c r="AI549" s="199"/>
      <c r="AJ549" s="199"/>
      <c r="AK549" s="199"/>
      <c r="AL549" s="199"/>
      <c r="AM549" s="199"/>
      <c r="AN549" s="199"/>
      <c r="AO549" s="199"/>
      <c r="AP549" s="199"/>
      <c r="AQ549" s="199"/>
      <c r="AR549" s="199"/>
      <c r="AS549" s="199"/>
      <c r="AT549" s="199"/>
      <c r="AU549" s="199"/>
      <c r="AV549" s="199"/>
      <c r="AW549" s="199"/>
      <c r="AX549" s="199"/>
      <c r="AY549" s="199"/>
      <c r="AZ549" s="199"/>
      <c r="BA549" s="199"/>
      <c r="BB549" s="199"/>
      <c r="BC549" s="199"/>
      <c r="BD549" s="199"/>
      <c r="BE549" s="199"/>
      <c r="BF549" s="199"/>
      <c r="BG549" s="199"/>
      <c r="BH549" s="199"/>
    </row>
    <row r="550">
      <c r="A550" s="199"/>
      <c r="B550" s="223">
        <v>45093.0</v>
      </c>
      <c r="C550" s="224">
        <v>109.8</v>
      </c>
      <c r="D550" s="224">
        <v>112.3</v>
      </c>
      <c r="E550" s="225">
        <f t="shared" si="1"/>
        <v>0.04174397032</v>
      </c>
      <c r="F550" s="226">
        <v>45093.0</v>
      </c>
      <c r="G550" s="227">
        <v>1587.15</v>
      </c>
      <c r="H550" s="227">
        <v>1602.75</v>
      </c>
      <c r="I550" s="228">
        <f t="shared" si="2"/>
        <v>0.01308428937</v>
      </c>
      <c r="J550" s="229">
        <v>45093.0</v>
      </c>
      <c r="K550" s="230">
        <v>2689.7</v>
      </c>
      <c r="L550" s="230">
        <v>2715.65</v>
      </c>
      <c r="M550" s="231">
        <f t="shared" si="3"/>
        <v>0.009647916124</v>
      </c>
      <c r="N550" s="232">
        <v>45093.0</v>
      </c>
      <c r="O550" s="233">
        <v>2363.064</v>
      </c>
      <c r="P550" s="233">
        <v>2378.939</v>
      </c>
      <c r="Q550" s="234">
        <f t="shared" si="4"/>
        <v>0.009735131916</v>
      </c>
      <c r="R550" s="235">
        <v>45093.0</v>
      </c>
      <c r="S550" s="236">
        <v>114.4</v>
      </c>
      <c r="T550" s="236">
        <v>114.25</v>
      </c>
      <c r="U550" s="237">
        <f t="shared" si="5"/>
        <v>0.004395604396</v>
      </c>
      <c r="V550" s="238">
        <v>45093.0</v>
      </c>
      <c r="W550" s="239">
        <v>18723.3</v>
      </c>
      <c r="X550" s="239">
        <v>18826.0</v>
      </c>
      <c r="Y550" s="240">
        <f t="shared" si="6"/>
        <v>0.007379027295</v>
      </c>
      <c r="Z550" s="199"/>
      <c r="AA550" s="199"/>
      <c r="AB550" s="199"/>
      <c r="AC550" s="199"/>
      <c r="AD550" s="199"/>
      <c r="AE550" s="199"/>
      <c r="AF550" s="199"/>
      <c r="AG550" s="199"/>
      <c r="AH550" s="199"/>
      <c r="AI550" s="199"/>
      <c r="AJ550" s="199"/>
      <c r="AK550" s="199"/>
      <c r="AL550" s="199"/>
      <c r="AM550" s="199"/>
      <c r="AN550" s="199"/>
      <c r="AO550" s="199"/>
      <c r="AP550" s="199"/>
      <c r="AQ550" s="199"/>
      <c r="AR550" s="199"/>
      <c r="AS550" s="199"/>
      <c r="AT550" s="199"/>
      <c r="AU550" s="199"/>
      <c r="AV550" s="199"/>
      <c r="AW550" s="199"/>
      <c r="AX550" s="199"/>
      <c r="AY550" s="199"/>
      <c r="AZ550" s="199"/>
      <c r="BA550" s="199"/>
      <c r="BB550" s="199"/>
      <c r="BC550" s="199"/>
      <c r="BD550" s="199"/>
      <c r="BE550" s="199"/>
      <c r="BF550" s="199"/>
      <c r="BG550" s="199"/>
      <c r="BH550" s="199"/>
    </row>
    <row r="551">
      <c r="A551" s="199"/>
      <c r="B551" s="223">
        <v>45096.0</v>
      </c>
      <c r="C551" s="224">
        <v>113.0</v>
      </c>
      <c r="D551" s="224">
        <v>111.5</v>
      </c>
      <c r="E551" s="225">
        <f t="shared" si="1"/>
        <v>-0.007123775601</v>
      </c>
      <c r="F551" s="226">
        <v>45096.0</v>
      </c>
      <c r="G551" s="227">
        <v>1611.0</v>
      </c>
      <c r="H551" s="227">
        <v>1604.15</v>
      </c>
      <c r="I551" s="228">
        <f t="shared" si="2"/>
        <v>0.0008734986742</v>
      </c>
      <c r="J551" s="229">
        <v>45096.0</v>
      </c>
      <c r="K551" s="230">
        <v>2702.0</v>
      </c>
      <c r="L551" s="230">
        <v>2683.25</v>
      </c>
      <c r="M551" s="231">
        <f t="shared" si="3"/>
        <v>-0.01193084529</v>
      </c>
      <c r="N551" s="232">
        <v>45096.0</v>
      </c>
      <c r="O551" s="233">
        <v>2385.031</v>
      </c>
      <c r="P551" s="233">
        <v>2355.311</v>
      </c>
      <c r="Q551" s="234">
        <f t="shared" si="4"/>
        <v>-0.009932158832</v>
      </c>
      <c r="R551" s="235">
        <v>45096.0</v>
      </c>
      <c r="S551" s="236">
        <v>115.45</v>
      </c>
      <c r="T551" s="236">
        <v>114.1</v>
      </c>
      <c r="U551" s="237">
        <f t="shared" si="5"/>
        <v>-0.001312910284</v>
      </c>
      <c r="V551" s="238">
        <v>45096.0</v>
      </c>
      <c r="W551" s="239">
        <v>18873.3</v>
      </c>
      <c r="X551" s="239">
        <v>18755.45</v>
      </c>
      <c r="Y551" s="240">
        <f t="shared" si="6"/>
        <v>-0.003747476894</v>
      </c>
      <c r="Z551" s="199"/>
      <c r="AA551" s="199"/>
      <c r="AB551" s="199"/>
      <c r="AC551" s="199"/>
      <c r="AD551" s="199"/>
      <c r="AE551" s="199"/>
      <c r="AF551" s="199"/>
      <c r="AG551" s="199"/>
      <c r="AH551" s="199"/>
      <c r="AI551" s="199"/>
      <c r="AJ551" s="199"/>
      <c r="AK551" s="199"/>
      <c r="AL551" s="199"/>
      <c r="AM551" s="199"/>
      <c r="AN551" s="199"/>
      <c r="AO551" s="199"/>
      <c r="AP551" s="199"/>
      <c r="AQ551" s="199"/>
      <c r="AR551" s="199"/>
      <c r="AS551" s="199"/>
      <c r="AT551" s="199"/>
      <c r="AU551" s="199"/>
      <c r="AV551" s="199"/>
      <c r="AW551" s="199"/>
      <c r="AX551" s="199"/>
      <c r="AY551" s="199"/>
      <c r="AZ551" s="199"/>
      <c r="BA551" s="199"/>
      <c r="BB551" s="199"/>
      <c r="BC551" s="199"/>
      <c r="BD551" s="199"/>
      <c r="BE551" s="199"/>
      <c r="BF551" s="199"/>
      <c r="BG551" s="199"/>
      <c r="BH551" s="199"/>
    </row>
    <row r="552">
      <c r="A552" s="199"/>
      <c r="B552" s="223">
        <v>45097.0</v>
      </c>
      <c r="C552" s="224">
        <v>110.05</v>
      </c>
      <c r="D552" s="224">
        <v>114.9</v>
      </c>
      <c r="E552" s="225">
        <f t="shared" si="1"/>
        <v>0.03049327354</v>
      </c>
      <c r="F552" s="226">
        <v>45097.0</v>
      </c>
      <c r="G552" s="227">
        <v>1604.15</v>
      </c>
      <c r="H552" s="227">
        <v>1607.5</v>
      </c>
      <c r="I552" s="228">
        <f t="shared" si="2"/>
        <v>0.002088333385</v>
      </c>
      <c r="J552" s="229">
        <v>45097.0</v>
      </c>
      <c r="K552" s="230">
        <v>2670.0</v>
      </c>
      <c r="L552" s="230">
        <v>2676.1</v>
      </c>
      <c r="M552" s="231">
        <f t="shared" si="3"/>
        <v>-0.002664679027</v>
      </c>
      <c r="N552" s="232">
        <v>45097.0</v>
      </c>
      <c r="O552" s="233">
        <v>2351.388</v>
      </c>
      <c r="P552" s="233">
        <v>2360.202</v>
      </c>
      <c r="Q552" s="234">
        <f t="shared" si="4"/>
        <v>0.002076583517</v>
      </c>
      <c r="R552" s="235">
        <v>45097.0</v>
      </c>
      <c r="S552" s="236">
        <v>114.1</v>
      </c>
      <c r="T552" s="236">
        <v>114.25</v>
      </c>
      <c r="U552" s="237">
        <f t="shared" si="5"/>
        <v>0.001314636284</v>
      </c>
      <c r="V552" s="238">
        <v>45097.0</v>
      </c>
      <c r="W552" s="239">
        <v>18752.35</v>
      </c>
      <c r="X552" s="239">
        <v>18816.7</v>
      </c>
      <c r="Y552" s="240">
        <f t="shared" si="6"/>
        <v>0.003265717431</v>
      </c>
      <c r="Z552" s="199"/>
      <c r="AA552" s="199"/>
      <c r="AB552" s="199"/>
      <c r="AC552" s="199"/>
      <c r="AD552" s="199"/>
      <c r="AE552" s="199"/>
      <c r="AF552" s="199"/>
      <c r="AG552" s="199"/>
      <c r="AH552" s="199"/>
      <c r="AI552" s="199"/>
      <c r="AJ552" s="199"/>
      <c r="AK552" s="199"/>
      <c r="AL552" s="199"/>
      <c r="AM552" s="199"/>
      <c r="AN552" s="199"/>
      <c r="AO552" s="199"/>
      <c r="AP552" s="199"/>
      <c r="AQ552" s="199"/>
      <c r="AR552" s="199"/>
      <c r="AS552" s="199"/>
      <c r="AT552" s="199"/>
      <c r="AU552" s="199"/>
      <c r="AV552" s="199"/>
      <c r="AW552" s="199"/>
      <c r="AX552" s="199"/>
      <c r="AY552" s="199"/>
      <c r="AZ552" s="199"/>
      <c r="BA552" s="199"/>
      <c r="BB552" s="199"/>
      <c r="BC552" s="199"/>
      <c r="BD552" s="199"/>
      <c r="BE552" s="199"/>
      <c r="BF552" s="199"/>
      <c r="BG552" s="199"/>
      <c r="BH552" s="199"/>
    </row>
    <row r="553">
      <c r="A553" s="199"/>
      <c r="B553" s="223">
        <v>45098.0</v>
      </c>
      <c r="C553" s="224">
        <v>115.0</v>
      </c>
      <c r="D553" s="224">
        <v>114.05</v>
      </c>
      <c r="E553" s="225">
        <f t="shared" si="1"/>
        <v>-0.007397737163</v>
      </c>
      <c r="F553" s="226">
        <v>45098.0</v>
      </c>
      <c r="G553" s="227">
        <v>1616.0</v>
      </c>
      <c r="H553" s="227">
        <v>1635.6</v>
      </c>
      <c r="I553" s="228">
        <f t="shared" si="2"/>
        <v>0.01748055988</v>
      </c>
      <c r="J553" s="229">
        <v>45098.0</v>
      </c>
      <c r="K553" s="230">
        <v>2685.95</v>
      </c>
      <c r="L553" s="230">
        <v>2676.6</v>
      </c>
      <c r="M553" s="231">
        <f t="shared" si="3"/>
        <v>0.0001868390568</v>
      </c>
      <c r="N553" s="232">
        <v>45098.0</v>
      </c>
      <c r="O553" s="233">
        <v>2360.11</v>
      </c>
      <c r="P553" s="233">
        <v>2366.848</v>
      </c>
      <c r="Q553" s="234">
        <f t="shared" si="4"/>
        <v>0.002815860676</v>
      </c>
      <c r="R553" s="235">
        <v>45098.0</v>
      </c>
      <c r="S553" s="236">
        <v>114.9</v>
      </c>
      <c r="T553" s="236">
        <v>113.9</v>
      </c>
      <c r="U553" s="237">
        <f t="shared" si="5"/>
        <v>-0.00306345733</v>
      </c>
      <c r="V553" s="238">
        <v>45098.0</v>
      </c>
      <c r="W553" s="239">
        <v>18849.4</v>
      </c>
      <c r="X553" s="239">
        <v>18856.85</v>
      </c>
      <c r="Y553" s="240">
        <f t="shared" si="6"/>
        <v>0.002133742899</v>
      </c>
      <c r="Z553" s="199"/>
      <c r="AA553" s="199"/>
      <c r="AB553" s="199"/>
      <c r="AC553" s="199"/>
      <c r="AD553" s="199"/>
      <c r="AE553" s="199"/>
      <c r="AF553" s="199"/>
      <c r="AG553" s="199"/>
      <c r="AH553" s="199"/>
      <c r="AI553" s="199"/>
      <c r="AJ553" s="199"/>
      <c r="AK553" s="199"/>
      <c r="AL553" s="199"/>
      <c r="AM553" s="199"/>
      <c r="AN553" s="199"/>
      <c r="AO553" s="199"/>
      <c r="AP553" s="199"/>
      <c r="AQ553" s="199"/>
      <c r="AR553" s="199"/>
      <c r="AS553" s="199"/>
      <c r="AT553" s="199"/>
      <c r="AU553" s="199"/>
      <c r="AV553" s="199"/>
      <c r="AW553" s="199"/>
      <c r="AX553" s="199"/>
      <c r="AY553" s="199"/>
      <c r="AZ553" s="199"/>
      <c r="BA553" s="199"/>
      <c r="BB553" s="199"/>
      <c r="BC553" s="199"/>
      <c r="BD553" s="199"/>
      <c r="BE553" s="199"/>
      <c r="BF553" s="199"/>
      <c r="BG553" s="199"/>
      <c r="BH553" s="199"/>
    </row>
    <row r="554">
      <c r="A554" s="199"/>
      <c r="B554" s="223">
        <v>45099.0</v>
      </c>
      <c r="C554" s="224">
        <v>115.0</v>
      </c>
      <c r="D554" s="224">
        <v>112.25</v>
      </c>
      <c r="E554" s="225">
        <f t="shared" si="1"/>
        <v>-0.01578255151</v>
      </c>
      <c r="F554" s="226">
        <v>45099.0</v>
      </c>
      <c r="G554" s="227">
        <v>1640.0</v>
      </c>
      <c r="H554" s="227">
        <v>1643.6</v>
      </c>
      <c r="I554" s="228">
        <f t="shared" si="2"/>
        <v>0.004891171436</v>
      </c>
      <c r="J554" s="229">
        <v>45099.0</v>
      </c>
      <c r="K554" s="230">
        <v>2668.65</v>
      </c>
      <c r="L554" s="230">
        <v>2654.35</v>
      </c>
      <c r="M554" s="231">
        <f t="shared" si="3"/>
        <v>-0.008312784876</v>
      </c>
      <c r="N554" s="232">
        <v>45099.0</v>
      </c>
      <c r="O554" s="233">
        <v>2359.187</v>
      </c>
      <c r="P554" s="233">
        <v>2340.266</v>
      </c>
      <c r="Q554" s="234">
        <f t="shared" si="4"/>
        <v>-0.01123097047</v>
      </c>
      <c r="R554" s="235">
        <v>45099.0</v>
      </c>
      <c r="S554" s="236">
        <v>110.6</v>
      </c>
      <c r="T554" s="236">
        <v>111.1</v>
      </c>
      <c r="U554" s="237">
        <f t="shared" si="5"/>
        <v>-0.02458296752</v>
      </c>
      <c r="V554" s="238">
        <v>45099.0</v>
      </c>
      <c r="W554" s="239">
        <v>18853.6</v>
      </c>
      <c r="X554" s="239">
        <v>18771.25</v>
      </c>
      <c r="Y554" s="240">
        <f t="shared" si="6"/>
        <v>-0.004539464439</v>
      </c>
      <c r="Z554" s="199"/>
      <c r="AA554" s="199"/>
      <c r="AB554" s="199"/>
      <c r="AC554" s="199"/>
      <c r="AD554" s="199"/>
      <c r="AE554" s="199"/>
      <c r="AF554" s="199"/>
      <c r="AG554" s="199"/>
      <c r="AH554" s="199"/>
      <c r="AI554" s="199"/>
      <c r="AJ554" s="199"/>
      <c r="AK554" s="199"/>
      <c r="AL554" s="199"/>
      <c r="AM554" s="199"/>
      <c r="AN554" s="199"/>
      <c r="AO554" s="199"/>
      <c r="AP554" s="199"/>
      <c r="AQ554" s="199"/>
      <c r="AR554" s="199"/>
      <c r="AS554" s="199"/>
      <c r="AT554" s="199"/>
      <c r="AU554" s="199"/>
      <c r="AV554" s="199"/>
      <c r="AW554" s="199"/>
      <c r="AX554" s="199"/>
      <c r="AY554" s="199"/>
      <c r="AZ554" s="199"/>
      <c r="BA554" s="199"/>
      <c r="BB554" s="199"/>
      <c r="BC554" s="199"/>
      <c r="BD554" s="199"/>
      <c r="BE554" s="199"/>
      <c r="BF554" s="199"/>
      <c r="BG554" s="199"/>
      <c r="BH554" s="199"/>
    </row>
    <row r="555">
      <c r="A555" s="199"/>
      <c r="B555" s="223">
        <v>45100.0</v>
      </c>
      <c r="C555" s="224">
        <v>112.4</v>
      </c>
      <c r="D555" s="224">
        <v>120.4</v>
      </c>
      <c r="E555" s="225">
        <f t="shared" si="1"/>
        <v>0.07260579065</v>
      </c>
      <c r="F555" s="226">
        <v>45100.0</v>
      </c>
      <c r="G555" s="227">
        <v>1637.55</v>
      </c>
      <c r="H555" s="227">
        <v>1643.5</v>
      </c>
      <c r="I555" s="228">
        <f t="shared" si="2"/>
        <v>-0.00006084205403</v>
      </c>
      <c r="J555" s="229">
        <v>45100.0</v>
      </c>
      <c r="K555" s="230">
        <v>2651.3</v>
      </c>
      <c r="L555" s="230">
        <v>2641.6</v>
      </c>
      <c r="M555" s="231">
        <f t="shared" si="3"/>
        <v>-0.004803435869</v>
      </c>
      <c r="N555" s="232">
        <v>45100.0</v>
      </c>
      <c r="O555" s="233">
        <v>2334.174</v>
      </c>
      <c r="P555" s="233">
        <v>2321.114</v>
      </c>
      <c r="Q555" s="234">
        <f t="shared" si="4"/>
        <v>-0.008183685102</v>
      </c>
      <c r="R555" s="235">
        <v>45100.0</v>
      </c>
      <c r="S555" s="236">
        <v>110.5</v>
      </c>
      <c r="T555" s="236">
        <v>109.6</v>
      </c>
      <c r="U555" s="237">
        <f t="shared" si="5"/>
        <v>-0.01350135014</v>
      </c>
      <c r="V555" s="238">
        <v>45100.0</v>
      </c>
      <c r="W555" s="239">
        <v>18741.85</v>
      </c>
      <c r="X555" s="239">
        <v>18665.5</v>
      </c>
      <c r="Y555" s="240">
        <f t="shared" si="6"/>
        <v>-0.005633615236</v>
      </c>
      <c r="Z555" s="199"/>
      <c r="AA555" s="199"/>
      <c r="AB555" s="199"/>
      <c r="AC555" s="199"/>
      <c r="AD555" s="199"/>
      <c r="AE555" s="199"/>
      <c r="AF555" s="199"/>
      <c r="AG555" s="199"/>
      <c r="AH555" s="199"/>
      <c r="AI555" s="199"/>
      <c r="AJ555" s="199"/>
      <c r="AK555" s="199"/>
      <c r="AL555" s="199"/>
      <c r="AM555" s="199"/>
      <c r="AN555" s="199"/>
      <c r="AO555" s="199"/>
      <c r="AP555" s="199"/>
      <c r="AQ555" s="199"/>
      <c r="AR555" s="199"/>
      <c r="AS555" s="199"/>
      <c r="AT555" s="199"/>
      <c r="AU555" s="199"/>
      <c r="AV555" s="199"/>
      <c r="AW555" s="199"/>
      <c r="AX555" s="199"/>
      <c r="AY555" s="199"/>
      <c r="AZ555" s="199"/>
      <c r="BA555" s="199"/>
      <c r="BB555" s="199"/>
      <c r="BC555" s="199"/>
      <c r="BD555" s="199"/>
      <c r="BE555" s="199"/>
      <c r="BF555" s="199"/>
      <c r="BG555" s="199"/>
      <c r="BH555" s="199"/>
    </row>
    <row r="556">
      <c r="A556" s="199"/>
      <c r="B556" s="223">
        <v>45103.0</v>
      </c>
      <c r="C556" s="224">
        <v>122.0</v>
      </c>
      <c r="D556" s="224">
        <v>137.7</v>
      </c>
      <c r="E556" s="225">
        <f t="shared" si="1"/>
        <v>0.1436877076</v>
      </c>
      <c r="F556" s="226">
        <v>45103.0</v>
      </c>
      <c r="G556" s="227">
        <v>1645.0</v>
      </c>
      <c r="H556" s="227">
        <v>1635.55</v>
      </c>
      <c r="I556" s="228">
        <f t="shared" si="2"/>
        <v>-0.004837237603</v>
      </c>
      <c r="J556" s="229">
        <v>45103.0</v>
      </c>
      <c r="K556" s="230">
        <v>2642.15</v>
      </c>
      <c r="L556" s="230">
        <v>2652.1</v>
      </c>
      <c r="M556" s="231">
        <f t="shared" si="3"/>
        <v>0.003974863719</v>
      </c>
      <c r="N556" s="232">
        <v>45103.0</v>
      </c>
      <c r="O556" s="233">
        <v>2313.96</v>
      </c>
      <c r="P556" s="233">
        <v>2303.392</v>
      </c>
      <c r="Q556" s="234">
        <f t="shared" si="4"/>
        <v>-0.007635126926</v>
      </c>
      <c r="R556" s="235">
        <v>45103.0</v>
      </c>
      <c r="S556" s="236">
        <v>109.6</v>
      </c>
      <c r="T556" s="236">
        <v>109.85</v>
      </c>
      <c r="U556" s="237">
        <f t="shared" si="5"/>
        <v>0.002281021898</v>
      </c>
      <c r="V556" s="238">
        <v>45103.0</v>
      </c>
      <c r="W556" s="239">
        <v>18682.35</v>
      </c>
      <c r="X556" s="239">
        <v>18691.2</v>
      </c>
      <c r="Y556" s="240">
        <f t="shared" si="6"/>
        <v>0.001376871769</v>
      </c>
      <c r="Z556" s="199"/>
      <c r="AA556" s="199"/>
      <c r="AB556" s="199"/>
      <c r="AC556" s="199"/>
      <c r="AD556" s="199"/>
      <c r="AE556" s="199"/>
      <c r="AF556" s="199"/>
      <c r="AG556" s="199"/>
      <c r="AH556" s="199"/>
      <c r="AI556" s="199"/>
      <c r="AJ556" s="199"/>
      <c r="AK556" s="199"/>
      <c r="AL556" s="199"/>
      <c r="AM556" s="199"/>
      <c r="AN556" s="199"/>
      <c r="AO556" s="199"/>
      <c r="AP556" s="199"/>
      <c r="AQ556" s="199"/>
      <c r="AR556" s="199"/>
      <c r="AS556" s="199"/>
      <c r="AT556" s="199"/>
      <c r="AU556" s="199"/>
      <c r="AV556" s="199"/>
      <c r="AW556" s="199"/>
      <c r="AX556" s="199"/>
      <c r="AY556" s="199"/>
      <c r="AZ556" s="199"/>
      <c r="BA556" s="199"/>
      <c r="BB556" s="199"/>
      <c r="BC556" s="199"/>
      <c r="BD556" s="199"/>
      <c r="BE556" s="199"/>
      <c r="BF556" s="199"/>
      <c r="BG556" s="199"/>
      <c r="BH556" s="199"/>
    </row>
    <row r="557">
      <c r="A557" s="199"/>
      <c r="B557" s="223">
        <v>45104.0</v>
      </c>
      <c r="C557" s="224">
        <v>137.7</v>
      </c>
      <c r="D557" s="224">
        <v>138.2</v>
      </c>
      <c r="E557" s="225">
        <f t="shared" si="1"/>
        <v>0.003631082062</v>
      </c>
      <c r="F557" s="226">
        <v>45104.0</v>
      </c>
      <c r="G557" s="227">
        <v>1642.95</v>
      </c>
      <c r="H557" s="227">
        <v>1658.6</v>
      </c>
      <c r="I557" s="228">
        <f t="shared" si="2"/>
        <v>0.01409311852</v>
      </c>
      <c r="J557" s="229">
        <v>45104.0</v>
      </c>
      <c r="K557" s="230">
        <v>2652.1</v>
      </c>
      <c r="L557" s="230">
        <v>2651.35</v>
      </c>
      <c r="M557" s="231">
        <f t="shared" si="3"/>
        <v>-0.0002827947664</v>
      </c>
      <c r="N557" s="232">
        <v>45104.0</v>
      </c>
      <c r="O557" s="233">
        <v>2304.315</v>
      </c>
      <c r="P557" s="233">
        <v>2304.223</v>
      </c>
      <c r="Q557" s="234">
        <f t="shared" si="4"/>
        <v>0.0003607722871</v>
      </c>
      <c r="R557" s="235">
        <v>45104.0</v>
      </c>
      <c r="S557" s="236">
        <v>110.6</v>
      </c>
      <c r="T557" s="236">
        <v>110.75</v>
      </c>
      <c r="U557" s="237">
        <f t="shared" si="5"/>
        <v>0.008192990442</v>
      </c>
      <c r="V557" s="238">
        <v>45104.0</v>
      </c>
      <c r="W557" s="239">
        <v>18748.55</v>
      </c>
      <c r="X557" s="239">
        <v>18817.4</v>
      </c>
      <c r="Y557" s="240">
        <f t="shared" si="6"/>
        <v>0.006751840438</v>
      </c>
      <c r="Z557" s="199"/>
      <c r="AA557" s="199"/>
      <c r="AB557" s="199"/>
      <c r="AC557" s="199"/>
      <c r="AD557" s="199"/>
      <c r="AE557" s="199"/>
      <c r="AF557" s="199"/>
      <c r="AG557" s="199"/>
      <c r="AH557" s="199"/>
      <c r="AI557" s="199"/>
      <c r="AJ557" s="199"/>
      <c r="AK557" s="199"/>
      <c r="AL557" s="199"/>
      <c r="AM557" s="199"/>
      <c r="AN557" s="199"/>
      <c r="AO557" s="199"/>
      <c r="AP557" s="199"/>
      <c r="AQ557" s="199"/>
      <c r="AR557" s="199"/>
      <c r="AS557" s="199"/>
      <c r="AT557" s="199"/>
      <c r="AU557" s="199"/>
      <c r="AV557" s="199"/>
      <c r="AW557" s="199"/>
      <c r="AX557" s="199"/>
      <c r="AY557" s="199"/>
      <c r="AZ557" s="199"/>
      <c r="BA557" s="199"/>
      <c r="BB557" s="199"/>
      <c r="BC557" s="199"/>
      <c r="BD557" s="199"/>
      <c r="BE557" s="199"/>
      <c r="BF557" s="199"/>
      <c r="BG557" s="199"/>
      <c r="BH557" s="199"/>
    </row>
    <row r="558">
      <c r="A558" s="199"/>
      <c r="B558" s="223">
        <v>45105.0</v>
      </c>
      <c r="C558" s="224">
        <v>137.95</v>
      </c>
      <c r="D558" s="224">
        <v>140.2</v>
      </c>
      <c r="E558" s="225">
        <f t="shared" si="1"/>
        <v>0.01447178003</v>
      </c>
      <c r="F558" s="226">
        <v>45105.0</v>
      </c>
      <c r="G558" s="227">
        <v>1670.0</v>
      </c>
      <c r="H558" s="227">
        <v>1676.15</v>
      </c>
      <c r="I558" s="228">
        <f t="shared" si="2"/>
        <v>0.01058121307</v>
      </c>
      <c r="J558" s="229">
        <v>45105.0</v>
      </c>
      <c r="K558" s="230">
        <v>2652.95</v>
      </c>
      <c r="L558" s="230">
        <v>2661.25</v>
      </c>
      <c r="M558" s="231">
        <f t="shared" si="3"/>
        <v>0.003733946857</v>
      </c>
      <c r="N558" s="232">
        <v>45105.0</v>
      </c>
      <c r="O558" s="233">
        <v>2319.498</v>
      </c>
      <c r="P558" s="233">
        <v>2334.728</v>
      </c>
      <c r="Q558" s="234">
        <f t="shared" si="4"/>
        <v>0.01323873601</v>
      </c>
      <c r="R558" s="235">
        <v>45105.0</v>
      </c>
      <c r="S558" s="236">
        <v>111.5</v>
      </c>
      <c r="T558" s="236">
        <v>111.55</v>
      </c>
      <c r="U558" s="237">
        <f t="shared" si="5"/>
        <v>0.007223476298</v>
      </c>
      <c r="V558" s="238">
        <v>45105.0</v>
      </c>
      <c r="W558" s="239">
        <v>18908.15</v>
      </c>
      <c r="X558" s="239">
        <v>18972.1</v>
      </c>
      <c r="Y558" s="240">
        <f t="shared" si="6"/>
        <v>0.0082211145</v>
      </c>
      <c r="Z558" s="199"/>
      <c r="AA558" s="199"/>
      <c r="AB558" s="199"/>
      <c r="AC558" s="199"/>
      <c r="AD558" s="199"/>
      <c r="AE558" s="199"/>
      <c r="AF558" s="199"/>
      <c r="AG558" s="199"/>
      <c r="AH558" s="199"/>
      <c r="AI558" s="199"/>
      <c r="AJ558" s="199"/>
      <c r="AK558" s="199"/>
      <c r="AL558" s="199"/>
      <c r="AM558" s="199"/>
      <c r="AN558" s="199"/>
      <c r="AO558" s="199"/>
      <c r="AP558" s="199"/>
      <c r="AQ558" s="199"/>
      <c r="AR558" s="199"/>
      <c r="AS558" s="199"/>
      <c r="AT558" s="199"/>
      <c r="AU558" s="199"/>
      <c r="AV558" s="199"/>
      <c r="AW558" s="199"/>
      <c r="AX558" s="199"/>
      <c r="AY558" s="199"/>
      <c r="AZ558" s="199"/>
      <c r="BA558" s="199"/>
      <c r="BB558" s="199"/>
      <c r="BC558" s="199"/>
      <c r="BD558" s="199"/>
      <c r="BE558" s="199"/>
      <c r="BF558" s="199"/>
      <c r="BG558" s="199"/>
      <c r="BH558" s="199"/>
    </row>
    <row r="559">
      <c r="A559" s="199"/>
      <c r="B559" s="223">
        <v>45107.0</v>
      </c>
      <c r="C559" s="224">
        <v>140.85</v>
      </c>
      <c r="D559" s="224">
        <v>147.0</v>
      </c>
      <c r="E559" s="225">
        <f t="shared" si="1"/>
        <v>0.0485021398</v>
      </c>
      <c r="F559" s="226">
        <v>45107.0</v>
      </c>
      <c r="G559" s="227">
        <v>1704.0</v>
      </c>
      <c r="H559" s="227">
        <v>1701.4</v>
      </c>
      <c r="I559" s="228">
        <f t="shared" si="2"/>
        <v>0.01506428422</v>
      </c>
      <c r="J559" s="229">
        <v>45107.0</v>
      </c>
      <c r="K559" s="230">
        <v>2665.95</v>
      </c>
      <c r="L559" s="230">
        <v>2678.15</v>
      </c>
      <c r="M559" s="231">
        <f t="shared" si="3"/>
        <v>0.006350399248</v>
      </c>
      <c r="N559" s="232">
        <v>45107.0</v>
      </c>
      <c r="O559" s="233">
        <v>2350.326</v>
      </c>
      <c r="P559" s="233">
        <v>2353.88</v>
      </c>
      <c r="Q559" s="234">
        <f t="shared" si="4"/>
        <v>0.008203096892</v>
      </c>
      <c r="R559" s="235">
        <v>45107.0</v>
      </c>
      <c r="S559" s="236">
        <v>111.6</v>
      </c>
      <c r="T559" s="236">
        <v>112.0</v>
      </c>
      <c r="U559" s="237">
        <f t="shared" si="5"/>
        <v>0.004034065442</v>
      </c>
      <c r="V559" s="238">
        <v>45107.0</v>
      </c>
      <c r="W559" s="239">
        <v>19076.85</v>
      </c>
      <c r="X559" s="239">
        <v>19189.05</v>
      </c>
      <c r="Y559" s="240">
        <f t="shared" si="6"/>
        <v>0.01143521276</v>
      </c>
      <c r="Z559" s="199"/>
      <c r="AA559" s="199"/>
      <c r="AB559" s="199"/>
      <c r="AC559" s="199"/>
      <c r="AD559" s="199"/>
      <c r="AE559" s="199"/>
      <c r="AF559" s="199"/>
      <c r="AG559" s="199"/>
      <c r="AH559" s="199"/>
      <c r="AI559" s="199"/>
      <c r="AJ559" s="199"/>
      <c r="AK559" s="199"/>
      <c r="AL559" s="199"/>
      <c r="AM559" s="199"/>
      <c r="AN559" s="199"/>
      <c r="AO559" s="199"/>
      <c r="AP559" s="199"/>
      <c r="AQ559" s="199"/>
      <c r="AR559" s="199"/>
      <c r="AS559" s="199"/>
      <c r="AT559" s="199"/>
      <c r="AU559" s="199"/>
      <c r="AV559" s="199"/>
      <c r="AW559" s="199"/>
      <c r="AX559" s="199"/>
      <c r="AY559" s="199"/>
      <c r="AZ559" s="199"/>
      <c r="BA559" s="199"/>
      <c r="BB559" s="199"/>
      <c r="BC559" s="199"/>
      <c r="BD559" s="199"/>
      <c r="BE559" s="199"/>
      <c r="BF559" s="199"/>
      <c r="BG559" s="199"/>
      <c r="BH559" s="199"/>
    </row>
    <row r="560">
      <c r="A560" s="199"/>
      <c r="B560" s="223">
        <v>45110.0</v>
      </c>
      <c r="C560" s="224">
        <v>147.8</v>
      </c>
      <c r="D560" s="224">
        <v>138.8</v>
      </c>
      <c r="E560" s="225">
        <f t="shared" si="1"/>
        <v>-0.05578231293</v>
      </c>
      <c r="F560" s="226">
        <v>45110.0</v>
      </c>
      <c r="G560" s="227">
        <v>1712.5</v>
      </c>
      <c r="H560" s="227">
        <v>1719.8</v>
      </c>
      <c r="I560" s="228">
        <f t="shared" si="2"/>
        <v>0.01081462325</v>
      </c>
      <c r="J560" s="229">
        <v>45110.0</v>
      </c>
      <c r="K560" s="230">
        <v>2687.0</v>
      </c>
      <c r="L560" s="230">
        <v>2701.05</v>
      </c>
      <c r="M560" s="231">
        <f t="shared" si="3"/>
        <v>0.00855067864</v>
      </c>
      <c r="N560" s="232">
        <v>45110.0</v>
      </c>
      <c r="O560" s="233">
        <v>2361.079</v>
      </c>
      <c r="P560" s="233">
        <v>2414.29</v>
      </c>
      <c r="Q560" s="234">
        <f t="shared" si="4"/>
        <v>0.02566401006</v>
      </c>
      <c r="R560" s="235">
        <v>45110.0</v>
      </c>
      <c r="S560" s="236">
        <v>112.25</v>
      </c>
      <c r="T560" s="236">
        <v>113.1</v>
      </c>
      <c r="U560" s="237">
        <f t="shared" si="5"/>
        <v>0.009821428571</v>
      </c>
      <c r="V560" s="238">
        <v>45110.0</v>
      </c>
      <c r="W560" s="239">
        <v>19246.5</v>
      </c>
      <c r="X560" s="239">
        <v>19322.55</v>
      </c>
      <c r="Y560" s="240">
        <f t="shared" si="6"/>
        <v>0.006957092717</v>
      </c>
      <c r="Z560" s="199"/>
      <c r="AA560" s="199"/>
      <c r="AB560" s="199"/>
      <c r="AC560" s="199"/>
      <c r="AD560" s="199"/>
      <c r="AE560" s="199"/>
      <c r="AF560" s="199"/>
      <c r="AG560" s="199"/>
      <c r="AH560" s="199"/>
      <c r="AI560" s="199"/>
      <c r="AJ560" s="199"/>
      <c r="AK560" s="199"/>
      <c r="AL560" s="199"/>
      <c r="AM560" s="199"/>
      <c r="AN560" s="199"/>
      <c r="AO560" s="199"/>
      <c r="AP560" s="199"/>
      <c r="AQ560" s="199"/>
      <c r="AR560" s="199"/>
      <c r="AS560" s="199"/>
      <c r="AT560" s="199"/>
      <c r="AU560" s="199"/>
      <c r="AV560" s="199"/>
      <c r="AW560" s="199"/>
      <c r="AX560" s="199"/>
      <c r="AY560" s="199"/>
      <c r="AZ560" s="199"/>
      <c r="BA560" s="199"/>
      <c r="BB560" s="199"/>
      <c r="BC560" s="199"/>
      <c r="BD560" s="199"/>
      <c r="BE560" s="199"/>
      <c r="BF560" s="199"/>
      <c r="BG560" s="199"/>
      <c r="BH560" s="199"/>
    </row>
    <row r="561">
      <c r="A561" s="199"/>
      <c r="B561" s="223">
        <v>45111.0</v>
      </c>
      <c r="C561" s="224">
        <v>138.1</v>
      </c>
      <c r="D561" s="224">
        <v>136.75</v>
      </c>
      <c r="E561" s="225">
        <f t="shared" si="1"/>
        <v>-0.01476945245</v>
      </c>
      <c r="F561" s="226">
        <v>45111.0</v>
      </c>
      <c r="G561" s="227">
        <v>1723.45</v>
      </c>
      <c r="H561" s="227">
        <v>1728.2</v>
      </c>
      <c r="I561" s="228">
        <f t="shared" si="2"/>
        <v>0.004884288871</v>
      </c>
      <c r="J561" s="229">
        <v>45111.0</v>
      </c>
      <c r="K561" s="230">
        <v>2701.05</v>
      </c>
      <c r="L561" s="230">
        <v>2700.0</v>
      </c>
      <c r="M561" s="231">
        <f t="shared" si="3"/>
        <v>-0.0003887377131</v>
      </c>
      <c r="N561" s="232">
        <v>45111.0</v>
      </c>
      <c r="O561" s="233">
        <v>2422.874</v>
      </c>
      <c r="P561" s="233">
        <v>2389.416</v>
      </c>
      <c r="Q561" s="234">
        <f t="shared" si="4"/>
        <v>-0.01030282195</v>
      </c>
      <c r="R561" s="235">
        <v>45111.0</v>
      </c>
      <c r="S561" s="236">
        <v>113.2</v>
      </c>
      <c r="T561" s="236">
        <v>112.4</v>
      </c>
      <c r="U561" s="237">
        <f t="shared" si="5"/>
        <v>-0.006189213086</v>
      </c>
      <c r="V561" s="238">
        <v>45111.0</v>
      </c>
      <c r="W561" s="239">
        <v>19406.6</v>
      </c>
      <c r="X561" s="239">
        <v>19389.0</v>
      </c>
      <c r="Y561" s="240">
        <f t="shared" si="6"/>
        <v>0.00343898709</v>
      </c>
      <c r="Z561" s="199"/>
      <c r="AA561" s="199"/>
      <c r="AB561" s="199"/>
      <c r="AC561" s="199"/>
      <c r="AD561" s="199"/>
      <c r="AE561" s="199"/>
      <c r="AF561" s="199"/>
      <c r="AG561" s="199"/>
      <c r="AH561" s="199"/>
      <c r="AI561" s="199"/>
      <c r="AJ561" s="199"/>
      <c r="AK561" s="199"/>
      <c r="AL561" s="199"/>
      <c r="AM561" s="199"/>
      <c r="AN561" s="199"/>
      <c r="AO561" s="199"/>
      <c r="AP561" s="199"/>
      <c r="AQ561" s="199"/>
      <c r="AR561" s="199"/>
      <c r="AS561" s="199"/>
      <c r="AT561" s="199"/>
      <c r="AU561" s="199"/>
      <c r="AV561" s="199"/>
      <c r="AW561" s="199"/>
      <c r="AX561" s="199"/>
      <c r="AY561" s="199"/>
      <c r="AZ561" s="199"/>
      <c r="BA561" s="199"/>
      <c r="BB561" s="199"/>
      <c r="BC561" s="199"/>
      <c r="BD561" s="199"/>
      <c r="BE561" s="199"/>
      <c r="BF561" s="199"/>
      <c r="BG561" s="199"/>
      <c r="BH561" s="199"/>
    </row>
    <row r="562">
      <c r="A562" s="199"/>
      <c r="B562" s="223">
        <v>45112.0</v>
      </c>
      <c r="C562" s="224">
        <v>137.0</v>
      </c>
      <c r="D562" s="224">
        <v>137.35</v>
      </c>
      <c r="E562" s="225">
        <f t="shared" si="1"/>
        <v>0.004387568556</v>
      </c>
      <c r="F562" s="226">
        <v>45112.0</v>
      </c>
      <c r="G562" s="227">
        <v>1716.25</v>
      </c>
      <c r="H562" s="227">
        <v>1673.3</v>
      </c>
      <c r="I562" s="228">
        <f t="shared" si="2"/>
        <v>-0.03176715658</v>
      </c>
      <c r="J562" s="229">
        <v>45112.0</v>
      </c>
      <c r="K562" s="230">
        <v>2699.95</v>
      </c>
      <c r="L562" s="230">
        <v>2755.85</v>
      </c>
      <c r="M562" s="231">
        <f t="shared" si="3"/>
        <v>0.02068518519</v>
      </c>
      <c r="N562" s="232">
        <v>45112.0</v>
      </c>
      <c r="O562" s="233">
        <v>2408.106</v>
      </c>
      <c r="P562" s="233">
        <v>2385.493</v>
      </c>
      <c r="Q562" s="234">
        <f t="shared" si="4"/>
        <v>-0.001641823776</v>
      </c>
      <c r="R562" s="235">
        <v>45112.0</v>
      </c>
      <c r="S562" s="236">
        <v>112.55</v>
      </c>
      <c r="T562" s="236">
        <v>112.95</v>
      </c>
      <c r="U562" s="237">
        <f t="shared" si="5"/>
        <v>0.004893238434</v>
      </c>
      <c r="V562" s="238">
        <v>45112.0</v>
      </c>
      <c r="W562" s="239">
        <v>19405.95</v>
      </c>
      <c r="X562" s="239">
        <v>19398.5</v>
      </c>
      <c r="Y562" s="240">
        <f t="shared" si="6"/>
        <v>0.0004899685389</v>
      </c>
      <c r="Z562" s="199"/>
      <c r="AA562" s="199"/>
      <c r="AB562" s="199"/>
      <c r="AC562" s="199"/>
      <c r="AD562" s="199"/>
      <c r="AE562" s="199"/>
      <c r="AF562" s="199"/>
      <c r="AG562" s="199"/>
      <c r="AH562" s="199"/>
      <c r="AI562" s="199"/>
      <c r="AJ562" s="199"/>
      <c r="AK562" s="199"/>
      <c r="AL562" s="199"/>
      <c r="AM562" s="199"/>
      <c r="AN562" s="199"/>
      <c r="AO562" s="199"/>
      <c r="AP562" s="199"/>
      <c r="AQ562" s="199"/>
      <c r="AR562" s="199"/>
      <c r="AS562" s="199"/>
      <c r="AT562" s="199"/>
      <c r="AU562" s="199"/>
      <c r="AV562" s="199"/>
      <c r="AW562" s="199"/>
      <c r="AX562" s="199"/>
      <c r="AY562" s="199"/>
      <c r="AZ562" s="199"/>
      <c r="BA562" s="199"/>
      <c r="BB562" s="199"/>
      <c r="BC562" s="199"/>
      <c r="BD562" s="199"/>
      <c r="BE562" s="199"/>
      <c r="BF562" s="199"/>
      <c r="BG562" s="199"/>
      <c r="BH562" s="199"/>
    </row>
    <row r="563">
      <c r="A563" s="199"/>
      <c r="B563" s="223">
        <v>45113.0</v>
      </c>
      <c r="C563" s="224">
        <v>138.2</v>
      </c>
      <c r="D563" s="224">
        <v>136.5</v>
      </c>
      <c r="E563" s="225">
        <f t="shared" si="1"/>
        <v>-0.006188569348</v>
      </c>
      <c r="F563" s="226">
        <v>45113.0</v>
      </c>
      <c r="G563" s="227">
        <v>1673.0</v>
      </c>
      <c r="H563" s="227">
        <v>1675.0</v>
      </c>
      <c r="I563" s="228">
        <f t="shared" si="2"/>
        <v>0.001015956493</v>
      </c>
      <c r="J563" s="229">
        <v>45113.0</v>
      </c>
      <c r="K563" s="230">
        <v>2759.9</v>
      </c>
      <c r="L563" s="230">
        <v>2757.1</v>
      </c>
      <c r="M563" s="231">
        <f t="shared" si="3"/>
        <v>0.000453580565</v>
      </c>
      <c r="N563" s="232">
        <v>45113.0</v>
      </c>
      <c r="O563" s="233">
        <v>2377.693</v>
      </c>
      <c r="P563" s="233">
        <v>2435.565</v>
      </c>
      <c r="Q563" s="234">
        <f t="shared" si="4"/>
        <v>0.02099021041</v>
      </c>
      <c r="R563" s="235">
        <v>45113.0</v>
      </c>
      <c r="S563" s="236">
        <v>112.0</v>
      </c>
      <c r="T563" s="236">
        <v>112.65</v>
      </c>
      <c r="U563" s="237">
        <f t="shared" si="5"/>
        <v>-0.002656042497</v>
      </c>
      <c r="V563" s="238">
        <v>45113.0</v>
      </c>
      <c r="W563" s="239">
        <v>19385.7</v>
      </c>
      <c r="X563" s="239">
        <v>19497.3</v>
      </c>
      <c r="Y563" s="240">
        <f t="shared" si="6"/>
        <v>0.005093177308</v>
      </c>
      <c r="Z563" s="199"/>
      <c r="AA563" s="199"/>
      <c r="AB563" s="199"/>
      <c r="AC563" s="199"/>
      <c r="AD563" s="199"/>
      <c r="AE563" s="199"/>
      <c r="AF563" s="199"/>
      <c r="AG563" s="199"/>
      <c r="AH563" s="199"/>
      <c r="AI563" s="199"/>
      <c r="AJ563" s="199"/>
      <c r="AK563" s="199"/>
      <c r="AL563" s="199"/>
      <c r="AM563" s="199"/>
      <c r="AN563" s="199"/>
      <c r="AO563" s="199"/>
      <c r="AP563" s="199"/>
      <c r="AQ563" s="199"/>
      <c r="AR563" s="199"/>
      <c r="AS563" s="199"/>
      <c r="AT563" s="199"/>
      <c r="AU563" s="199"/>
      <c r="AV563" s="199"/>
      <c r="AW563" s="199"/>
      <c r="AX563" s="199"/>
      <c r="AY563" s="199"/>
      <c r="AZ563" s="199"/>
      <c r="BA563" s="199"/>
      <c r="BB563" s="199"/>
      <c r="BC563" s="199"/>
      <c r="BD563" s="199"/>
      <c r="BE563" s="199"/>
      <c r="BF563" s="199"/>
      <c r="BG563" s="199"/>
      <c r="BH563" s="199"/>
    </row>
    <row r="564">
      <c r="A564" s="199"/>
      <c r="B564" s="223">
        <v>45114.0</v>
      </c>
      <c r="C564" s="224">
        <v>137.45</v>
      </c>
      <c r="D564" s="224">
        <v>133.55</v>
      </c>
      <c r="E564" s="225">
        <f t="shared" si="1"/>
        <v>-0.02161172161</v>
      </c>
      <c r="F564" s="226">
        <v>45114.0</v>
      </c>
      <c r="G564" s="227">
        <v>1665.0</v>
      </c>
      <c r="H564" s="227">
        <v>1660.4</v>
      </c>
      <c r="I564" s="228">
        <f t="shared" si="2"/>
        <v>-0.00871641791</v>
      </c>
      <c r="J564" s="229">
        <v>45114.0</v>
      </c>
      <c r="K564" s="230">
        <v>2753.1</v>
      </c>
      <c r="L564" s="230">
        <v>2698.1</v>
      </c>
      <c r="M564" s="231">
        <f t="shared" si="3"/>
        <v>-0.02139929636</v>
      </c>
      <c r="N564" s="232">
        <v>45114.0</v>
      </c>
      <c r="O564" s="233">
        <v>2432.104</v>
      </c>
      <c r="P564" s="233">
        <v>2430.812</v>
      </c>
      <c r="Q564" s="234">
        <f t="shared" si="4"/>
        <v>-0.001951497907</v>
      </c>
      <c r="R564" s="235">
        <v>45114.0</v>
      </c>
      <c r="S564" s="236">
        <v>112.0</v>
      </c>
      <c r="T564" s="236">
        <v>111.6</v>
      </c>
      <c r="U564" s="237">
        <f t="shared" si="5"/>
        <v>-0.009320905459</v>
      </c>
      <c r="V564" s="238">
        <v>45114.0</v>
      </c>
      <c r="W564" s="239">
        <v>19422.8</v>
      </c>
      <c r="X564" s="239">
        <v>19331.8</v>
      </c>
      <c r="Y564" s="240">
        <f t="shared" si="6"/>
        <v>-0.008488354798</v>
      </c>
      <c r="Z564" s="199"/>
      <c r="AA564" s="199"/>
      <c r="AB564" s="199"/>
      <c r="AC564" s="199"/>
      <c r="AD564" s="199"/>
      <c r="AE564" s="199"/>
      <c r="AF564" s="199"/>
      <c r="AG564" s="199"/>
      <c r="AH564" s="199"/>
      <c r="AI564" s="199"/>
      <c r="AJ564" s="199"/>
      <c r="AK564" s="199"/>
      <c r="AL564" s="199"/>
      <c r="AM564" s="199"/>
      <c r="AN564" s="199"/>
      <c r="AO564" s="199"/>
      <c r="AP564" s="199"/>
      <c r="AQ564" s="199"/>
      <c r="AR564" s="199"/>
      <c r="AS564" s="199"/>
      <c r="AT564" s="199"/>
      <c r="AU564" s="199"/>
      <c r="AV564" s="199"/>
      <c r="AW564" s="199"/>
      <c r="AX564" s="199"/>
      <c r="AY564" s="199"/>
      <c r="AZ564" s="199"/>
      <c r="BA564" s="199"/>
      <c r="BB564" s="199"/>
      <c r="BC564" s="199"/>
      <c r="BD564" s="199"/>
      <c r="BE564" s="199"/>
      <c r="BF564" s="199"/>
      <c r="BG564" s="199"/>
      <c r="BH564" s="199"/>
    </row>
    <row r="565">
      <c r="A565" s="199"/>
      <c r="B565" s="223">
        <v>45117.0</v>
      </c>
      <c r="C565" s="224">
        <v>134.55</v>
      </c>
      <c r="D565" s="224">
        <v>130.3</v>
      </c>
      <c r="E565" s="225">
        <f t="shared" si="1"/>
        <v>-0.02433545489</v>
      </c>
      <c r="F565" s="226">
        <v>45117.0</v>
      </c>
      <c r="G565" s="227">
        <v>1661.0</v>
      </c>
      <c r="H565" s="227">
        <v>1656.45</v>
      </c>
      <c r="I565" s="228">
        <f t="shared" si="2"/>
        <v>-0.002378944833</v>
      </c>
      <c r="J565" s="229">
        <v>45117.0</v>
      </c>
      <c r="K565" s="230">
        <v>2709.9</v>
      </c>
      <c r="L565" s="230">
        <v>2656.55</v>
      </c>
      <c r="M565" s="231">
        <f t="shared" si="3"/>
        <v>-0.01539972573</v>
      </c>
      <c r="N565" s="232">
        <v>45117.0</v>
      </c>
      <c r="O565" s="233">
        <v>2481.854</v>
      </c>
      <c r="P565" s="233">
        <v>2524.45</v>
      </c>
      <c r="Q565" s="234">
        <f t="shared" si="4"/>
        <v>0.03852128425</v>
      </c>
      <c r="R565" s="235">
        <v>45117.0</v>
      </c>
      <c r="S565" s="236">
        <v>112.25</v>
      </c>
      <c r="T565" s="236">
        <v>115.3</v>
      </c>
      <c r="U565" s="237">
        <f t="shared" si="5"/>
        <v>0.03315412186</v>
      </c>
      <c r="V565" s="238">
        <v>45117.0</v>
      </c>
      <c r="W565" s="239">
        <v>19400.35</v>
      </c>
      <c r="X565" s="239">
        <v>19355.9</v>
      </c>
      <c r="Y565" s="240">
        <f t="shared" si="6"/>
        <v>0.001246650596</v>
      </c>
      <c r="Z565" s="199"/>
      <c r="AA565" s="199"/>
      <c r="AB565" s="199"/>
      <c r="AC565" s="199"/>
      <c r="AD565" s="199"/>
      <c r="AE565" s="199"/>
      <c r="AF565" s="199"/>
      <c r="AG565" s="199"/>
      <c r="AH565" s="199"/>
      <c r="AI565" s="199"/>
      <c r="AJ565" s="199"/>
      <c r="AK565" s="199"/>
      <c r="AL565" s="199"/>
      <c r="AM565" s="199"/>
      <c r="AN565" s="199"/>
      <c r="AO565" s="199"/>
      <c r="AP565" s="199"/>
      <c r="AQ565" s="199"/>
      <c r="AR565" s="199"/>
      <c r="AS565" s="199"/>
      <c r="AT565" s="199"/>
      <c r="AU565" s="199"/>
      <c r="AV565" s="199"/>
      <c r="AW565" s="199"/>
      <c r="AX565" s="199"/>
      <c r="AY565" s="199"/>
      <c r="AZ565" s="199"/>
      <c r="BA565" s="199"/>
      <c r="BB565" s="199"/>
      <c r="BC565" s="199"/>
      <c r="BD565" s="199"/>
      <c r="BE565" s="199"/>
      <c r="BF565" s="199"/>
      <c r="BG565" s="199"/>
      <c r="BH565" s="199"/>
    </row>
    <row r="566">
      <c r="A566" s="199"/>
      <c r="B566" s="223">
        <v>45118.0</v>
      </c>
      <c r="C566" s="224">
        <v>130.6</v>
      </c>
      <c r="D566" s="224">
        <v>134.05</v>
      </c>
      <c r="E566" s="225">
        <f t="shared" si="1"/>
        <v>0.02877973906</v>
      </c>
      <c r="F566" s="226">
        <v>45118.0</v>
      </c>
      <c r="G566" s="227">
        <v>1663.0</v>
      </c>
      <c r="H566" s="227">
        <v>1648.4</v>
      </c>
      <c r="I566" s="228">
        <f t="shared" si="2"/>
        <v>-0.004859790516</v>
      </c>
      <c r="J566" s="229">
        <v>45118.0</v>
      </c>
      <c r="K566" s="230">
        <v>2657.1</v>
      </c>
      <c r="L566" s="230">
        <v>2684.5</v>
      </c>
      <c r="M566" s="231">
        <f t="shared" si="3"/>
        <v>0.01052116467</v>
      </c>
      <c r="N566" s="232">
        <v>45118.0</v>
      </c>
      <c r="O566" s="233">
        <v>2540.926</v>
      </c>
      <c r="P566" s="233">
        <v>2551.817</v>
      </c>
      <c r="Q566" s="234">
        <f t="shared" si="4"/>
        <v>0.0108407772</v>
      </c>
      <c r="R566" s="235">
        <v>45118.0</v>
      </c>
      <c r="S566" s="236">
        <v>115.6</v>
      </c>
      <c r="T566" s="236">
        <v>115.15</v>
      </c>
      <c r="U566" s="237">
        <f t="shared" si="5"/>
        <v>-0.001300954033</v>
      </c>
      <c r="V566" s="238">
        <v>45118.0</v>
      </c>
      <c r="W566" s="239">
        <v>19427.1</v>
      </c>
      <c r="X566" s="239">
        <v>19439.4</v>
      </c>
      <c r="Y566" s="240">
        <f t="shared" si="6"/>
        <v>0.004313930119</v>
      </c>
      <c r="Z566" s="199"/>
      <c r="AA566" s="199"/>
      <c r="AB566" s="199"/>
      <c r="AC566" s="199"/>
      <c r="AD566" s="199"/>
      <c r="AE566" s="199"/>
      <c r="AF566" s="199"/>
      <c r="AG566" s="199"/>
      <c r="AH566" s="199"/>
      <c r="AI566" s="199"/>
      <c r="AJ566" s="199"/>
      <c r="AK566" s="199"/>
      <c r="AL566" s="199"/>
      <c r="AM566" s="199"/>
      <c r="AN566" s="199"/>
      <c r="AO566" s="199"/>
      <c r="AP566" s="199"/>
      <c r="AQ566" s="199"/>
      <c r="AR566" s="199"/>
      <c r="AS566" s="199"/>
      <c r="AT566" s="199"/>
      <c r="AU566" s="199"/>
      <c r="AV566" s="199"/>
      <c r="AW566" s="199"/>
      <c r="AX566" s="199"/>
      <c r="AY566" s="199"/>
      <c r="AZ566" s="199"/>
      <c r="BA566" s="199"/>
      <c r="BB566" s="199"/>
      <c r="BC566" s="199"/>
      <c r="BD566" s="199"/>
      <c r="BE566" s="199"/>
      <c r="BF566" s="199"/>
      <c r="BG566" s="199"/>
      <c r="BH566" s="199"/>
    </row>
    <row r="567">
      <c r="A567" s="199"/>
      <c r="B567" s="223">
        <v>45119.0</v>
      </c>
      <c r="C567" s="224">
        <v>134.7</v>
      </c>
      <c r="D567" s="224">
        <v>137.75</v>
      </c>
      <c r="E567" s="225">
        <f t="shared" si="1"/>
        <v>0.02760164118</v>
      </c>
      <c r="F567" s="226">
        <v>45119.0</v>
      </c>
      <c r="G567" s="227">
        <v>1655.35</v>
      </c>
      <c r="H567" s="227">
        <v>1632.95</v>
      </c>
      <c r="I567" s="228">
        <f t="shared" si="2"/>
        <v>-0.009372725067</v>
      </c>
      <c r="J567" s="229">
        <v>45119.0</v>
      </c>
      <c r="K567" s="230">
        <v>2704.95</v>
      </c>
      <c r="L567" s="230">
        <v>2673.65</v>
      </c>
      <c r="M567" s="231">
        <f t="shared" si="3"/>
        <v>-0.004041720991</v>
      </c>
      <c r="N567" s="232">
        <v>45119.0</v>
      </c>
      <c r="O567" s="233">
        <v>2553.294</v>
      </c>
      <c r="P567" s="233">
        <v>2554.632</v>
      </c>
      <c r="Q567" s="234">
        <f t="shared" si="4"/>
        <v>0.00110313553</v>
      </c>
      <c r="R567" s="235">
        <v>45119.0</v>
      </c>
      <c r="S567" s="236">
        <v>115.15</v>
      </c>
      <c r="T567" s="236">
        <v>114.7</v>
      </c>
      <c r="U567" s="237">
        <f t="shared" si="5"/>
        <v>-0.003907946157</v>
      </c>
      <c r="V567" s="238">
        <v>45119.0</v>
      </c>
      <c r="W567" s="239">
        <v>19497.45</v>
      </c>
      <c r="X567" s="239">
        <v>19384.3</v>
      </c>
      <c r="Y567" s="240">
        <f t="shared" si="6"/>
        <v>-0.002834449623</v>
      </c>
      <c r="Z567" s="199"/>
      <c r="AA567" s="199"/>
      <c r="AB567" s="199"/>
      <c r="AC567" s="199"/>
      <c r="AD567" s="199"/>
      <c r="AE567" s="199"/>
      <c r="AF567" s="199"/>
      <c r="AG567" s="199"/>
      <c r="AH567" s="199"/>
      <c r="AI567" s="199"/>
      <c r="AJ567" s="199"/>
      <c r="AK567" s="199"/>
      <c r="AL567" s="199"/>
      <c r="AM567" s="199"/>
      <c r="AN567" s="199"/>
      <c r="AO567" s="199"/>
      <c r="AP567" s="199"/>
      <c r="AQ567" s="199"/>
      <c r="AR567" s="199"/>
      <c r="AS567" s="199"/>
      <c r="AT567" s="199"/>
      <c r="AU567" s="199"/>
      <c r="AV567" s="199"/>
      <c r="AW567" s="199"/>
      <c r="AX567" s="199"/>
      <c r="AY567" s="199"/>
      <c r="AZ567" s="199"/>
      <c r="BA567" s="199"/>
      <c r="BB567" s="199"/>
      <c r="BC567" s="199"/>
      <c r="BD567" s="199"/>
      <c r="BE567" s="199"/>
      <c r="BF567" s="199"/>
      <c r="BG567" s="199"/>
      <c r="BH567" s="199"/>
    </row>
    <row r="568">
      <c r="A568" s="199"/>
      <c r="B568" s="223">
        <v>45120.0</v>
      </c>
      <c r="C568" s="224">
        <v>138.7</v>
      </c>
      <c r="D568" s="224">
        <v>135.3</v>
      </c>
      <c r="E568" s="225">
        <f t="shared" si="1"/>
        <v>-0.01778584392</v>
      </c>
      <c r="F568" s="226">
        <v>45120.0</v>
      </c>
      <c r="G568" s="227">
        <v>1656.7</v>
      </c>
      <c r="H568" s="227">
        <v>1641.1</v>
      </c>
      <c r="I568" s="228">
        <f t="shared" si="2"/>
        <v>0.004990967268</v>
      </c>
      <c r="J568" s="229">
        <v>45120.0</v>
      </c>
      <c r="K568" s="230">
        <v>2684.95</v>
      </c>
      <c r="L568" s="230">
        <v>2654.7</v>
      </c>
      <c r="M568" s="231">
        <f t="shared" si="3"/>
        <v>-0.007087689114</v>
      </c>
      <c r="N568" s="232">
        <v>45120.0</v>
      </c>
      <c r="O568" s="233">
        <v>2569.539</v>
      </c>
      <c r="P568" s="233">
        <v>2531.788</v>
      </c>
      <c r="Q568" s="234">
        <f t="shared" si="4"/>
        <v>-0.008942188151</v>
      </c>
      <c r="R568" s="235">
        <v>45120.0</v>
      </c>
      <c r="S568" s="236">
        <v>116.0</v>
      </c>
      <c r="T568" s="236">
        <v>114.85</v>
      </c>
      <c r="U568" s="237">
        <f t="shared" si="5"/>
        <v>0.001307759372</v>
      </c>
      <c r="V568" s="238">
        <v>45120.0</v>
      </c>
      <c r="W568" s="239">
        <v>19495.2</v>
      </c>
      <c r="X568" s="239">
        <v>19413.75</v>
      </c>
      <c r="Y568" s="240">
        <f t="shared" si="6"/>
        <v>0.00151927075</v>
      </c>
      <c r="Z568" s="199"/>
      <c r="AA568" s="199"/>
      <c r="AB568" s="199"/>
      <c r="AC568" s="199"/>
      <c r="AD568" s="199"/>
      <c r="AE568" s="199"/>
      <c r="AF568" s="199"/>
      <c r="AG568" s="199"/>
      <c r="AH568" s="199"/>
      <c r="AI568" s="199"/>
      <c r="AJ568" s="199"/>
      <c r="AK568" s="199"/>
      <c r="AL568" s="199"/>
      <c r="AM568" s="199"/>
      <c r="AN568" s="199"/>
      <c r="AO568" s="199"/>
      <c r="AP568" s="199"/>
      <c r="AQ568" s="199"/>
      <c r="AR568" s="199"/>
      <c r="AS568" s="199"/>
      <c r="AT568" s="199"/>
      <c r="AU568" s="199"/>
      <c r="AV568" s="199"/>
      <c r="AW568" s="199"/>
      <c r="AX568" s="199"/>
      <c r="AY568" s="199"/>
      <c r="AZ568" s="199"/>
      <c r="BA568" s="199"/>
      <c r="BB568" s="199"/>
      <c r="BC568" s="199"/>
      <c r="BD568" s="199"/>
      <c r="BE568" s="199"/>
      <c r="BF568" s="199"/>
      <c r="BG568" s="199"/>
      <c r="BH568" s="199"/>
    </row>
    <row r="569">
      <c r="A569" s="199"/>
      <c r="B569" s="223">
        <v>45121.0</v>
      </c>
      <c r="C569" s="224">
        <v>136.1</v>
      </c>
      <c r="D569" s="224">
        <v>136.85</v>
      </c>
      <c r="E569" s="225">
        <f t="shared" si="1"/>
        <v>0.01145602365</v>
      </c>
      <c r="F569" s="226">
        <v>45121.0</v>
      </c>
      <c r="G569" s="227">
        <v>1653.6</v>
      </c>
      <c r="H569" s="227">
        <v>1644.5</v>
      </c>
      <c r="I569" s="228">
        <f t="shared" si="2"/>
        <v>0.002071781122</v>
      </c>
      <c r="J569" s="229">
        <v>45121.0</v>
      </c>
      <c r="K569" s="230">
        <v>2655.0</v>
      </c>
      <c r="L569" s="230">
        <v>2676.9</v>
      </c>
      <c r="M569" s="231">
        <f t="shared" si="3"/>
        <v>0.008362526839</v>
      </c>
      <c r="N569" s="232">
        <v>45121.0</v>
      </c>
      <c r="O569" s="233">
        <v>2538.249</v>
      </c>
      <c r="P569" s="233">
        <v>2529.665</v>
      </c>
      <c r="Q569" s="234">
        <f t="shared" si="4"/>
        <v>-0.0008385378239</v>
      </c>
      <c r="R569" s="235">
        <v>45121.0</v>
      </c>
      <c r="S569" s="236">
        <v>115.7</v>
      </c>
      <c r="T569" s="236">
        <v>117.15</v>
      </c>
      <c r="U569" s="237">
        <f t="shared" si="5"/>
        <v>0.02002612103</v>
      </c>
      <c r="V569" s="238">
        <v>45121.0</v>
      </c>
      <c r="W569" s="239">
        <v>19493.45</v>
      </c>
      <c r="X569" s="239">
        <v>19564.5</v>
      </c>
      <c r="Y569" s="240">
        <f t="shared" si="6"/>
        <v>0.007765114931</v>
      </c>
      <c r="Z569" s="199"/>
      <c r="AA569" s="199"/>
      <c r="AB569" s="199"/>
      <c r="AC569" s="199"/>
      <c r="AD569" s="199"/>
      <c r="AE569" s="199"/>
      <c r="AF569" s="199"/>
      <c r="AG569" s="199"/>
      <c r="AH569" s="199"/>
      <c r="AI569" s="199"/>
      <c r="AJ569" s="199"/>
      <c r="AK569" s="199"/>
      <c r="AL569" s="199"/>
      <c r="AM569" s="199"/>
      <c r="AN569" s="199"/>
      <c r="AO569" s="199"/>
      <c r="AP569" s="199"/>
      <c r="AQ569" s="199"/>
      <c r="AR569" s="199"/>
      <c r="AS569" s="199"/>
      <c r="AT569" s="199"/>
      <c r="AU569" s="199"/>
      <c r="AV569" s="199"/>
      <c r="AW569" s="199"/>
      <c r="AX569" s="199"/>
      <c r="AY569" s="199"/>
      <c r="AZ569" s="199"/>
      <c r="BA569" s="199"/>
      <c r="BB569" s="199"/>
      <c r="BC569" s="199"/>
      <c r="BD569" s="199"/>
      <c r="BE569" s="199"/>
      <c r="BF569" s="199"/>
      <c r="BG569" s="199"/>
      <c r="BH569" s="199"/>
    </row>
    <row r="570">
      <c r="A570" s="199"/>
      <c r="B570" s="223">
        <v>45124.0</v>
      </c>
      <c r="C570" s="224">
        <v>138.0</v>
      </c>
      <c r="D570" s="224">
        <v>137.65</v>
      </c>
      <c r="E570" s="225">
        <f t="shared" si="1"/>
        <v>0.005845816588</v>
      </c>
      <c r="F570" s="226">
        <v>45124.0</v>
      </c>
      <c r="G570" s="227">
        <v>1650.0</v>
      </c>
      <c r="H570" s="227">
        <v>1678.9</v>
      </c>
      <c r="I570" s="228">
        <f t="shared" si="2"/>
        <v>0.02091821222</v>
      </c>
      <c r="J570" s="229">
        <v>45124.0</v>
      </c>
      <c r="K570" s="230">
        <v>2670.0</v>
      </c>
      <c r="L570" s="230">
        <v>2681.7</v>
      </c>
      <c r="M570" s="231">
        <f t="shared" si="3"/>
        <v>0.001793118906</v>
      </c>
      <c r="N570" s="232">
        <v>45124.0</v>
      </c>
      <c r="O570" s="233">
        <v>2535.48</v>
      </c>
      <c r="P570" s="233">
        <v>2581.353</v>
      </c>
      <c r="Q570" s="234">
        <f t="shared" si="4"/>
        <v>0.02043274505</v>
      </c>
      <c r="R570" s="235">
        <v>45124.0</v>
      </c>
      <c r="S570" s="236">
        <v>117.95</v>
      </c>
      <c r="T570" s="236">
        <v>117.75</v>
      </c>
      <c r="U570" s="237">
        <f t="shared" si="5"/>
        <v>0.005121638924</v>
      </c>
      <c r="V570" s="238">
        <v>45124.0</v>
      </c>
      <c r="W570" s="239">
        <v>19612.15</v>
      </c>
      <c r="X570" s="239">
        <v>19711.45</v>
      </c>
      <c r="Y570" s="240">
        <f t="shared" si="6"/>
        <v>0.007511053183</v>
      </c>
      <c r="Z570" s="199"/>
      <c r="AA570" s="199"/>
      <c r="AB570" s="199"/>
      <c r="AC570" s="199"/>
      <c r="AD570" s="199"/>
      <c r="AE570" s="199"/>
      <c r="AF570" s="199"/>
      <c r="AG570" s="199"/>
      <c r="AH570" s="199"/>
      <c r="AI570" s="199"/>
      <c r="AJ570" s="199"/>
      <c r="AK570" s="199"/>
      <c r="AL570" s="199"/>
      <c r="AM570" s="199"/>
      <c r="AN570" s="199"/>
      <c r="AO570" s="199"/>
      <c r="AP570" s="199"/>
      <c r="AQ570" s="199"/>
      <c r="AR570" s="199"/>
      <c r="AS570" s="199"/>
      <c r="AT570" s="199"/>
      <c r="AU570" s="199"/>
      <c r="AV570" s="199"/>
      <c r="AW570" s="199"/>
      <c r="AX570" s="199"/>
      <c r="AY570" s="199"/>
      <c r="AZ570" s="199"/>
      <c r="BA570" s="199"/>
      <c r="BB570" s="199"/>
      <c r="BC570" s="199"/>
      <c r="BD570" s="199"/>
      <c r="BE570" s="199"/>
      <c r="BF570" s="199"/>
      <c r="BG570" s="199"/>
      <c r="BH570" s="199"/>
    </row>
    <row r="571">
      <c r="A571" s="199"/>
      <c r="B571" s="223">
        <v>45125.0</v>
      </c>
      <c r="C571" s="224">
        <v>138.35</v>
      </c>
      <c r="D571" s="224">
        <v>135.45</v>
      </c>
      <c r="E571" s="225">
        <f t="shared" si="1"/>
        <v>-0.01598256448</v>
      </c>
      <c r="F571" s="226">
        <v>45125.0</v>
      </c>
      <c r="G571" s="227">
        <v>1698.0</v>
      </c>
      <c r="H571" s="227">
        <v>1677.5</v>
      </c>
      <c r="I571" s="228">
        <f t="shared" si="2"/>
        <v>-0.0008338793257</v>
      </c>
      <c r="J571" s="229">
        <v>45125.0</v>
      </c>
      <c r="K571" s="230">
        <v>2685.55</v>
      </c>
      <c r="L571" s="230">
        <v>2682.8</v>
      </c>
      <c r="M571" s="231">
        <f t="shared" si="3"/>
        <v>0.0004101875676</v>
      </c>
      <c r="N571" s="232">
        <v>45125.0</v>
      </c>
      <c r="O571" s="233">
        <v>2600.09</v>
      </c>
      <c r="P571" s="233">
        <v>2603.274</v>
      </c>
      <c r="Q571" s="234">
        <f t="shared" si="4"/>
        <v>0.008492058235</v>
      </c>
      <c r="R571" s="235">
        <v>45125.0</v>
      </c>
      <c r="S571" s="236">
        <v>118.0</v>
      </c>
      <c r="T571" s="236">
        <v>116.6</v>
      </c>
      <c r="U571" s="237">
        <f t="shared" si="5"/>
        <v>-0.009766454352</v>
      </c>
      <c r="V571" s="238">
        <v>45125.0</v>
      </c>
      <c r="W571" s="239">
        <v>19787.5</v>
      </c>
      <c r="X571" s="239">
        <v>19749.25</v>
      </c>
      <c r="Y571" s="240">
        <f t="shared" si="6"/>
        <v>0.001917667143</v>
      </c>
      <c r="Z571" s="199"/>
      <c r="AA571" s="199"/>
      <c r="AB571" s="199"/>
      <c r="AC571" s="199"/>
      <c r="AD571" s="199"/>
      <c r="AE571" s="199"/>
      <c r="AF571" s="199"/>
      <c r="AG571" s="199"/>
      <c r="AH571" s="199"/>
      <c r="AI571" s="199"/>
      <c r="AJ571" s="199"/>
      <c r="AK571" s="199"/>
      <c r="AL571" s="199"/>
      <c r="AM571" s="199"/>
      <c r="AN571" s="199"/>
      <c r="AO571" s="199"/>
      <c r="AP571" s="199"/>
      <c r="AQ571" s="199"/>
      <c r="AR571" s="199"/>
      <c r="AS571" s="199"/>
      <c r="AT571" s="199"/>
      <c r="AU571" s="199"/>
      <c r="AV571" s="199"/>
      <c r="AW571" s="199"/>
      <c r="AX571" s="199"/>
      <c r="AY571" s="199"/>
      <c r="AZ571" s="199"/>
      <c r="BA571" s="199"/>
      <c r="BB571" s="199"/>
      <c r="BC571" s="199"/>
      <c r="BD571" s="199"/>
      <c r="BE571" s="199"/>
      <c r="BF571" s="199"/>
      <c r="BG571" s="199"/>
      <c r="BH571" s="199"/>
    </row>
    <row r="572">
      <c r="A572" s="199"/>
      <c r="B572" s="223">
        <v>45126.0</v>
      </c>
      <c r="C572" s="224">
        <v>136.05</v>
      </c>
      <c r="D572" s="224">
        <v>136.0</v>
      </c>
      <c r="E572" s="225">
        <f t="shared" si="1"/>
        <v>0.004060538944</v>
      </c>
      <c r="F572" s="226">
        <v>45126.0</v>
      </c>
      <c r="G572" s="227">
        <v>1681.1</v>
      </c>
      <c r="H572" s="227">
        <v>1685.1</v>
      </c>
      <c r="I572" s="228">
        <f t="shared" si="2"/>
        <v>0.004530551416</v>
      </c>
      <c r="J572" s="229">
        <v>45126.0</v>
      </c>
      <c r="K572" s="230">
        <v>2682.75</v>
      </c>
      <c r="L572" s="230">
        <v>2671.6</v>
      </c>
      <c r="M572" s="231">
        <f t="shared" si="3"/>
        <v>-0.004174742806</v>
      </c>
      <c r="N572" s="232">
        <v>45126.0</v>
      </c>
      <c r="O572" s="233">
        <v>2612.089</v>
      </c>
      <c r="P572" s="233">
        <v>2623.027</v>
      </c>
      <c r="Q572" s="234">
        <f t="shared" si="4"/>
        <v>0.00758775296</v>
      </c>
      <c r="R572" s="235">
        <v>45126.0</v>
      </c>
      <c r="S572" s="236">
        <v>116.7</v>
      </c>
      <c r="T572" s="236">
        <v>116.7</v>
      </c>
      <c r="U572" s="237">
        <f t="shared" si="5"/>
        <v>0.0008576329331</v>
      </c>
      <c r="V572" s="238">
        <v>45126.0</v>
      </c>
      <c r="W572" s="239">
        <v>19802.95</v>
      </c>
      <c r="X572" s="239">
        <v>19833.15</v>
      </c>
      <c r="Y572" s="240">
        <f t="shared" si="6"/>
        <v>0.004248262592</v>
      </c>
      <c r="Z572" s="199"/>
      <c r="AA572" s="199"/>
      <c r="AB572" s="199"/>
      <c r="AC572" s="199"/>
      <c r="AD572" s="199"/>
      <c r="AE572" s="199"/>
      <c r="AF572" s="199"/>
      <c r="AG572" s="199"/>
      <c r="AH572" s="199"/>
      <c r="AI572" s="199"/>
      <c r="AJ572" s="199"/>
      <c r="AK572" s="199"/>
      <c r="AL572" s="199"/>
      <c r="AM572" s="199"/>
      <c r="AN572" s="199"/>
      <c r="AO572" s="199"/>
      <c r="AP572" s="199"/>
      <c r="AQ572" s="199"/>
      <c r="AR572" s="199"/>
      <c r="AS572" s="199"/>
      <c r="AT572" s="199"/>
      <c r="AU572" s="199"/>
      <c r="AV572" s="199"/>
      <c r="AW572" s="199"/>
      <c r="AX572" s="199"/>
      <c r="AY572" s="199"/>
      <c r="AZ572" s="199"/>
      <c r="BA572" s="199"/>
      <c r="BB572" s="199"/>
      <c r="BC572" s="199"/>
      <c r="BD572" s="199"/>
      <c r="BE572" s="199"/>
      <c r="BF572" s="199"/>
      <c r="BG572" s="199"/>
      <c r="BH572" s="199"/>
    </row>
    <row r="573">
      <c r="A573" s="199"/>
      <c r="B573" s="223">
        <v>45127.0</v>
      </c>
      <c r="C573" s="224">
        <v>136.7</v>
      </c>
      <c r="D573" s="224">
        <v>144.75</v>
      </c>
      <c r="E573" s="225">
        <f t="shared" si="1"/>
        <v>0.06433823529</v>
      </c>
      <c r="F573" s="226">
        <v>45127.0</v>
      </c>
      <c r="G573" s="227">
        <v>1681.15</v>
      </c>
      <c r="H573" s="227">
        <v>1688.75</v>
      </c>
      <c r="I573" s="228">
        <f t="shared" si="2"/>
        <v>0.002166043558</v>
      </c>
      <c r="J573" s="229">
        <v>45127.0</v>
      </c>
      <c r="K573" s="230">
        <v>2669.05</v>
      </c>
      <c r="L573" s="230">
        <v>2703.25</v>
      </c>
      <c r="M573" s="231">
        <f t="shared" si="3"/>
        <v>0.01184683336</v>
      </c>
      <c r="N573" s="232">
        <v>45127.0</v>
      </c>
      <c r="O573" s="233">
        <v>2580.0</v>
      </c>
      <c r="P573" s="233">
        <v>2619.85</v>
      </c>
      <c r="Q573" s="234">
        <f t="shared" si="4"/>
        <v>-0.001211196072</v>
      </c>
      <c r="R573" s="235">
        <v>45127.0</v>
      </c>
      <c r="S573" s="236">
        <v>116.7</v>
      </c>
      <c r="T573" s="236">
        <v>116.95</v>
      </c>
      <c r="U573" s="237">
        <f t="shared" si="5"/>
        <v>0.002142245073</v>
      </c>
      <c r="V573" s="238">
        <v>45127.0</v>
      </c>
      <c r="W573" s="239">
        <v>19831.7</v>
      </c>
      <c r="X573" s="239">
        <v>19979.15</v>
      </c>
      <c r="Y573" s="240">
        <f t="shared" si="6"/>
        <v>0.007361412584</v>
      </c>
      <c r="Z573" s="199"/>
      <c r="AA573" s="199"/>
      <c r="AB573" s="199"/>
      <c r="AC573" s="199"/>
      <c r="AD573" s="199"/>
      <c r="AE573" s="199"/>
      <c r="AF573" s="199"/>
      <c r="AG573" s="199"/>
      <c r="AH573" s="199"/>
      <c r="AI573" s="199"/>
      <c r="AJ573" s="199"/>
      <c r="AK573" s="199"/>
      <c r="AL573" s="199"/>
      <c r="AM573" s="199"/>
      <c r="AN573" s="199"/>
      <c r="AO573" s="199"/>
      <c r="AP573" s="199"/>
      <c r="AQ573" s="199"/>
      <c r="AR573" s="199"/>
      <c r="AS573" s="199"/>
      <c r="AT573" s="199"/>
      <c r="AU573" s="199"/>
      <c r="AV573" s="199"/>
      <c r="AW573" s="199"/>
      <c r="AX573" s="199"/>
      <c r="AY573" s="199"/>
      <c r="AZ573" s="199"/>
      <c r="BA573" s="199"/>
      <c r="BB573" s="199"/>
      <c r="BC573" s="199"/>
      <c r="BD573" s="199"/>
      <c r="BE573" s="199"/>
      <c r="BF573" s="199"/>
      <c r="BG573" s="199"/>
      <c r="BH573" s="199"/>
    </row>
    <row r="574">
      <c r="A574" s="199"/>
      <c r="B574" s="223">
        <v>45128.0</v>
      </c>
      <c r="C574" s="224">
        <v>144.35</v>
      </c>
      <c r="D574" s="224">
        <v>150.95</v>
      </c>
      <c r="E574" s="225">
        <f t="shared" si="1"/>
        <v>0.04283246978</v>
      </c>
      <c r="F574" s="226">
        <v>45128.0</v>
      </c>
      <c r="G574" s="227">
        <v>1680.0</v>
      </c>
      <c r="H574" s="227">
        <v>1675.75</v>
      </c>
      <c r="I574" s="228">
        <f t="shared" si="2"/>
        <v>-0.00769800148</v>
      </c>
      <c r="J574" s="229">
        <v>45128.0</v>
      </c>
      <c r="K574" s="230">
        <v>2650.0</v>
      </c>
      <c r="L574" s="230">
        <v>2604.0</v>
      </c>
      <c r="M574" s="231">
        <f t="shared" si="3"/>
        <v>-0.0367150652</v>
      </c>
      <c r="N574" s="232">
        <v>45128.0</v>
      </c>
      <c r="O574" s="233">
        <v>2609.0</v>
      </c>
      <c r="P574" s="233">
        <v>2538.75</v>
      </c>
      <c r="Q574" s="234">
        <f t="shared" si="4"/>
        <v>-0.03095597076</v>
      </c>
      <c r="R574" s="235">
        <v>45128.0</v>
      </c>
      <c r="S574" s="236">
        <v>116.6</v>
      </c>
      <c r="T574" s="236">
        <v>116.6</v>
      </c>
      <c r="U574" s="237">
        <f t="shared" si="5"/>
        <v>-0.002992731937</v>
      </c>
      <c r="V574" s="238">
        <v>45128.0</v>
      </c>
      <c r="W574" s="239">
        <v>19800.45</v>
      </c>
      <c r="X574" s="239">
        <v>19745.0</v>
      </c>
      <c r="Y574" s="240">
        <f t="shared" si="6"/>
        <v>-0.01171971781</v>
      </c>
      <c r="Z574" s="199"/>
      <c r="AA574" s="199"/>
      <c r="AB574" s="199"/>
      <c r="AC574" s="199"/>
      <c r="AD574" s="199"/>
      <c r="AE574" s="199"/>
      <c r="AF574" s="199"/>
      <c r="AG574" s="199"/>
      <c r="AH574" s="199"/>
      <c r="AI574" s="199"/>
      <c r="AJ574" s="199"/>
      <c r="AK574" s="199"/>
      <c r="AL574" s="199"/>
      <c r="AM574" s="199"/>
      <c r="AN574" s="199"/>
      <c r="AO574" s="199"/>
      <c r="AP574" s="199"/>
      <c r="AQ574" s="199"/>
      <c r="AR574" s="199"/>
      <c r="AS574" s="199"/>
      <c r="AT574" s="199"/>
      <c r="AU574" s="199"/>
      <c r="AV574" s="199"/>
      <c r="AW574" s="199"/>
      <c r="AX574" s="199"/>
      <c r="AY574" s="199"/>
      <c r="AZ574" s="199"/>
      <c r="BA574" s="199"/>
      <c r="BB574" s="199"/>
      <c r="BC574" s="199"/>
      <c r="BD574" s="199"/>
      <c r="BE574" s="199"/>
      <c r="BF574" s="199"/>
      <c r="BG574" s="199"/>
      <c r="BH574" s="199"/>
    </row>
    <row r="575">
      <c r="A575" s="199"/>
      <c r="B575" s="223">
        <v>45131.0</v>
      </c>
      <c r="C575" s="224">
        <v>153.8</v>
      </c>
      <c r="D575" s="224">
        <v>159.55</v>
      </c>
      <c r="E575" s="225">
        <f t="shared" si="1"/>
        <v>0.05697250745</v>
      </c>
      <c r="F575" s="226">
        <v>45131.0</v>
      </c>
      <c r="G575" s="227">
        <v>1678.5</v>
      </c>
      <c r="H575" s="227">
        <v>1678.4</v>
      </c>
      <c r="I575" s="228">
        <f t="shared" si="2"/>
        <v>0.001581381471</v>
      </c>
      <c r="J575" s="229">
        <v>45131.0</v>
      </c>
      <c r="K575" s="230">
        <v>2604.0</v>
      </c>
      <c r="L575" s="230">
        <v>2580.25</v>
      </c>
      <c r="M575" s="231">
        <f t="shared" si="3"/>
        <v>-0.009120583717</v>
      </c>
      <c r="N575" s="232">
        <v>45131.0</v>
      </c>
      <c r="O575" s="233">
        <v>2481.0</v>
      </c>
      <c r="P575" s="233">
        <v>2487.4</v>
      </c>
      <c r="Q575" s="234">
        <f t="shared" si="4"/>
        <v>-0.02022648941</v>
      </c>
      <c r="R575" s="235">
        <v>45131.0</v>
      </c>
      <c r="S575" s="236">
        <v>116.5</v>
      </c>
      <c r="T575" s="236">
        <v>115.5</v>
      </c>
      <c r="U575" s="237">
        <f t="shared" si="5"/>
        <v>-0.009433962264</v>
      </c>
      <c r="V575" s="238">
        <v>45131.0</v>
      </c>
      <c r="W575" s="239">
        <v>19748.45</v>
      </c>
      <c r="X575" s="239">
        <v>19672.35</v>
      </c>
      <c r="Y575" s="240">
        <f t="shared" si="6"/>
        <v>-0.003679412509</v>
      </c>
      <c r="Z575" s="199"/>
      <c r="AA575" s="199"/>
      <c r="AB575" s="199"/>
      <c r="AC575" s="199"/>
      <c r="AD575" s="199"/>
      <c r="AE575" s="199"/>
      <c r="AF575" s="199"/>
      <c r="AG575" s="199"/>
      <c r="AH575" s="199"/>
      <c r="AI575" s="199"/>
      <c r="AJ575" s="199"/>
      <c r="AK575" s="199"/>
      <c r="AL575" s="199"/>
      <c r="AM575" s="199"/>
      <c r="AN575" s="199"/>
      <c r="AO575" s="199"/>
      <c r="AP575" s="199"/>
      <c r="AQ575" s="199"/>
      <c r="AR575" s="199"/>
      <c r="AS575" s="199"/>
      <c r="AT575" s="199"/>
      <c r="AU575" s="199"/>
      <c r="AV575" s="199"/>
      <c r="AW575" s="199"/>
      <c r="AX575" s="199"/>
      <c r="AY575" s="199"/>
      <c r="AZ575" s="199"/>
      <c r="BA575" s="199"/>
      <c r="BB575" s="199"/>
      <c r="BC575" s="199"/>
      <c r="BD575" s="199"/>
      <c r="BE575" s="199"/>
      <c r="BF575" s="199"/>
      <c r="BG575" s="199"/>
      <c r="BH575" s="199"/>
    </row>
    <row r="576">
      <c r="A576" s="199"/>
      <c r="B576" s="223">
        <v>45132.0</v>
      </c>
      <c r="C576" s="224">
        <v>161.2</v>
      </c>
      <c r="D576" s="224">
        <v>158.65</v>
      </c>
      <c r="E576" s="225">
        <f t="shared" si="1"/>
        <v>-0.005640864933</v>
      </c>
      <c r="F576" s="226">
        <v>45132.0</v>
      </c>
      <c r="G576" s="227">
        <v>1684.65</v>
      </c>
      <c r="H576" s="227">
        <v>1696.6</v>
      </c>
      <c r="I576" s="228">
        <f t="shared" si="2"/>
        <v>0.01084366063</v>
      </c>
      <c r="J576" s="229">
        <v>45132.0</v>
      </c>
      <c r="K576" s="230">
        <v>2580.2</v>
      </c>
      <c r="L576" s="230">
        <v>2568.15</v>
      </c>
      <c r="M576" s="231">
        <f t="shared" si="3"/>
        <v>-0.004689468075</v>
      </c>
      <c r="N576" s="232">
        <v>45132.0</v>
      </c>
      <c r="O576" s="233">
        <v>2494.0</v>
      </c>
      <c r="P576" s="233">
        <v>2485.8</v>
      </c>
      <c r="Q576" s="234">
        <f t="shared" si="4"/>
        <v>-0.0006432419394</v>
      </c>
      <c r="R576" s="235">
        <v>45132.0</v>
      </c>
      <c r="S576" s="236">
        <v>115.0</v>
      </c>
      <c r="T576" s="236">
        <v>119.25</v>
      </c>
      <c r="U576" s="237">
        <f t="shared" si="5"/>
        <v>0.03246753247</v>
      </c>
      <c r="V576" s="238">
        <v>45132.0</v>
      </c>
      <c r="W576" s="239">
        <v>19729.35</v>
      </c>
      <c r="X576" s="239">
        <v>19680.6</v>
      </c>
      <c r="Y576" s="240">
        <f t="shared" si="6"/>
        <v>0.0004193703345</v>
      </c>
      <c r="Z576" s="199"/>
      <c r="AA576" s="199"/>
      <c r="AB576" s="199"/>
      <c r="AC576" s="199"/>
      <c r="AD576" s="199"/>
      <c r="AE576" s="199"/>
      <c r="AF576" s="199"/>
      <c r="AG576" s="199"/>
      <c r="AH576" s="199"/>
      <c r="AI576" s="199"/>
      <c r="AJ576" s="199"/>
      <c r="AK576" s="199"/>
      <c r="AL576" s="199"/>
      <c r="AM576" s="199"/>
      <c r="AN576" s="199"/>
      <c r="AO576" s="199"/>
      <c r="AP576" s="199"/>
      <c r="AQ576" s="199"/>
      <c r="AR576" s="199"/>
      <c r="AS576" s="199"/>
      <c r="AT576" s="199"/>
      <c r="AU576" s="199"/>
      <c r="AV576" s="199"/>
      <c r="AW576" s="199"/>
      <c r="AX576" s="199"/>
      <c r="AY576" s="199"/>
      <c r="AZ576" s="199"/>
      <c r="BA576" s="199"/>
      <c r="BB576" s="199"/>
      <c r="BC576" s="199"/>
      <c r="BD576" s="199"/>
      <c r="BE576" s="199"/>
      <c r="BF576" s="199"/>
      <c r="BG576" s="199"/>
      <c r="BH576" s="199"/>
    </row>
    <row r="577">
      <c r="A577" s="199"/>
      <c r="B577" s="223">
        <v>45133.0</v>
      </c>
      <c r="C577" s="224">
        <v>158.9</v>
      </c>
      <c r="D577" s="224">
        <v>156.5</v>
      </c>
      <c r="E577" s="225">
        <f t="shared" si="1"/>
        <v>-0.01355184368</v>
      </c>
      <c r="F577" s="226">
        <v>45133.0</v>
      </c>
      <c r="G577" s="227">
        <v>1699.6</v>
      </c>
      <c r="H577" s="227">
        <v>1690.7</v>
      </c>
      <c r="I577" s="228">
        <f t="shared" si="2"/>
        <v>-0.003477543322</v>
      </c>
      <c r="J577" s="229">
        <v>45133.0</v>
      </c>
      <c r="K577" s="230">
        <v>2579.5</v>
      </c>
      <c r="L577" s="230">
        <v>2583.3</v>
      </c>
      <c r="M577" s="231">
        <f t="shared" si="3"/>
        <v>0.005899188132</v>
      </c>
      <c r="N577" s="232">
        <v>45133.0</v>
      </c>
      <c r="O577" s="233">
        <v>2485.0</v>
      </c>
      <c r="P577" s="233">
        <v>2526.2</v>
      </c>
      <c r="Q577" s="234">
        <f t="shared" si="4"/>
        <v>0.01625231314</v>
      </c>
      <c r="R577" s="235">
        <v>45133.0</v>
      </c>
      <c r="S577" s="236">
        <v>119.8</v>
      </c>
      <c r="T577" s="236">
        <v>119.95</v>
      </c>
      <c r="U577" s="237">
        <f t="shared" si="5"/>
        <v>0.005870020964</v>
      </c>
      <c r="V577" s="238">
        <v>45133.0</v>
      </c>
      <c r="W577" s="239">
        <v>19733.35</v>
      </c>
      <c r="X577" s="239">
        <v>19778.3</v>
      </c>
      <c r="Y577" s="240">
        <f t="shared" si="6"/>
        <v>0.004964279544</v>
      </c>
      <c r="Z577" s="199"/>
      <c r="AA577" s="199"/>
      <c r="AB577" s="199"/>
      <c r="AC577" s="199"/>
      <c r="AD577" s="199"/>
      <c r="AE577" s="199"/>
      <c r="AF577" s="199"/>
      <c r="AG577" s="199"/>
      <c r="AH577" s="199"/>
      <c r="AI577" s="199"/>
      <c r="AJ577" s="199"/>
      <c r="AK577" s="199"/>
      <c r="AL577" s="199"/>
      <c r="AM577" s="199"/>
      <c r="AN577" s="199"/>
      <c r="AO577" s="199"/>
      <c r="AP577" s="199"/>
      <c r="AQ577" s="199"/>
      <c r="AR577" s="199"/>
      <c r="AS577" s="199"/>
      <c r="AT577" s="199"/>
      <c r="AU577" s="199"/>
      <c r="AV577" s="199"/>
      <c r="AW577" s="199"/>
      <c r="AX577" s="199"/>
      <c r="AY577" s="199"/>
      <c r="AZ577" s="199"/>
      <c r="BA577" s="199"/>
      <c r="BB577" s="199"/>
      <c r="BC577" s="199"/>
      <c r="BD577" s="199"/>
      <c r="BE577" s="199"/>
      <c r="BF577" s="199"/>
      <c r="BG577" s="199"/>
      <c r="BH577" s="199"/>
    </row>
    <row r="578">
      <c r="A578" s="199"/>
      <c r="B578" s="223">
        <v>45134.0</v>
      </c>
      <c r="C578" s="224">
        <v>157.0</v>
      </c>
      <c r="D578" s="224">
        <v>153.6</v>
      </c>
      <c r="E578" s="225">
        <f t="shared" si="1"/>
        <v>-0.01853035144</v>
      </c>
      <c r="F578" s="226">
        <v>45134.0</v>
      </c>
      <c r="G578" s="227">
        <v>1699.9</v>
      </c>
      <c r="H578" s="227">
        <v>1673.15</v>
      </c>
      <c r="I578" s="228">
        <f t="shared" si="2"/>
        <v>-0.01038031585</v>
      </c>
      <c r="J578" s="229">
        <v>45134.0</v>
      </c>
      <c r="K578" s="230">
        <v>2561.0</v>
      </c>
      <c r="L578" s="230">
        <v>2569.85</v>
      </c>
      <c r="M578" s="231">
        <f t="shared" si="3"/>
        <v>-0.005206518794</v>
      </c>
      <c r="N578" s="232">
        <v>45134.0</v>
      </c>
      <c r="O578" s="233">
        <v>2534.05</v>
      </c>
      <c r="P578" s="233">
        <v>2502.7</v>
      </c>
      <c r="Q578" s="234">
        <f t="shared" si="4"/>
        <v>-0.009302509698</v>
      </c>
      <c r="R578" s="235">
        <v>45134.0</v>
      </c>
      <c r="S578" s="236">
        <v>120.25</v>
      </c>
      <c r="T578" s="236">
        <v>119.8</v>
      </c>
      <c r="U578" s="237">
        <f t="shared" si="5"/>
        <v>-0.00125052105</v>
      </c>
      <c r="V578" s="238">
        <v>45134.0</v>
      </c>
      <c r="W578" s="239">
        <v>19850.9</v>
      </c>
      <c r="X578" s="239">
        <v>19659.9</v>
      </c>
      <c r="Y578" s="240">
        <f t="shared" si="6"/>
        <v>-0.005986358787</v>
      </c>
      <c r="Z578" s="199"/>
      <c r="AA578" s="199"/>
      <c r="AB578" s="199"/>
      <c r="AC578" s="199"/>
      <c r="AD578" s="199"/>
      <c r="AE578" s="199"/>
      <c r="AF578" s="199"/>
      <c r="AG578" s="199"/>
      <c r="AH578" s="199"/>
      <c r="AI578" s="199"/>
      <c r="AJ578" s="199"/>
      <c r="AK578" s="199"/>
      <c r="AL578" s="199"/>
      <c r="AM578" s="199"/>
      <c r="AN578" s="199"/>
      <c r="AO578" s="199"/>
      <c r="AP578" s="199"/>
      <c r="AQ578" s="199"/>
      <c r="AR578" s="199"/>
      <c r="AS578" s="199"/>
      <c r="AT578" s="199"/>
      <c r="AU578" s="199"/>
      <c r="AV578" s="199"/>
      <c r="AW578" s="199"/>
      <c r="AX578" s="199"/>
      <c r="AY578" s="199"/>
      <c r="AZ578" s="199"/>
      <c r="BA578" s="199"/>
      <c r="BB578" s="199"/>
      <c r="BC578" s="199"/>
      <c r="BD578" s="199"/>
      <c r="BE578" s="199"/>
      <c r="BF578" s="199"/>
      <c r="BG578" s="199"/>
      <c r="BH578" s="199"/>
    </row>
    <row r="579">
      <c r="A579" s="199"/>
      <c r="B579" s="223">
        <v>45135.0</v>
      </c>
      <c r="C579" s="224">
        <v>154.15</v>
      </c>
      <c r="D579" s="224">
        <v>169.9</v>
      </c>
      <c r="E579" s="225">
        <f t="shared" si="1"/>
        <v>0.1061197917</v>
      </c>
      <c r="F579" s="226">
        <v>45135.0</v>
      </c>
      <c r="G579" s="227">
        <v>1661.5</v>
      </c>
      <c r="H579" s="227">
        <v>1643.5</v>
      </c>
      <c r="I579" s="228">
        <f t="shared" si="2"/>
        <v>-0.01772106506</v>
      </c>
      <c r="J579" s="229">
        <v>45135.0</v>
      </c>
      <c r="K579" s="230">
        <v>2570.0</v>
      </c>
      <c r="L579" s="230">
        <v>2584.6</v>
      </c>
      <c r="M579" s="231">
        <f t="shared" si="3"/>
        <v>0.005739634609</v>
      </c>
      <c r="N579" s="232">
        <v>45135.0</v>
      </c>
      <c r="O579" s="233">
        <v>2512.05</v>
      </c>
      <c r="P579" s="233">
        <v>2527.85</v>
      </c>
      <c r="Q579" s="234">
        <f t="shared" si="4"/>
        <v>0.01004914692</v>
      </c>
      <c r="R579" s="235">
        <v>45135.0</v>
      </c>
      <c r="S579" s="236">
        <v>120.2</v>
      </c>
      <c r="T579" s="236">
        <v>120.6</v>
      </c>
      <c r="U579" s="237">
        <f t="shared" si="5"/>
        <v>0.006677796327</v>
      </c>
      <c r="V579" s="238">
        <v>45135.0</v>
      </c>
      <c r="W579" s="239">
        <v>19659.75</v>
      </c>
      <c r="X579" s="239">
        <v>19646.05</v>
      </c>
      <c r="Y579" s="240">
        <f t="shared" si="6"/>
        <v>-0.0007044796769</v>
      </c>
      <c r="Z579" s="199"/>
      <c r="AA579" s="199"/>
      <c r="AB579" s="199"/>
      <c r="AC579" s="199"/>
      <c r="AD579" s="199"/>
      <c r="AE579" s="199"/>
      <c r="AF579" s="199"/>
      <c r="AG579" s="199"/>
      <c r="AH579" s="199"/>
      <c r="AI579" s="199"/>
      <c r="AJ579" s="199"/>
      <c r="AK579" s="199"/>
      <c r="AL579" s="199"/>
      <c r="AM579" s="199"/>
      <c r="AN579" s="199"/>
      <c r="AO579" s="199"/>
      <c r="AP579" s="199"/>
      <c r="AQ579" s="199"/>
      <c r="AR579" s="199"/>
      <c r="AS579" s="199"/>
      <c r="AT579" s="199"/>
      <c r="AU579" s="199"/>
      <c r="AV579" s="199"/>
      <c r="AW579" s="199"/>
      <c r="AX579" s="199"/>
      <c r="AY579" s="199"/>
      <c r="AZ579" s="199"/>
      <c r="BA579" s="199"/>
      <c r="BB579" s="199"/>
      <c r="BC579" s="199"/>
      <c r="BD579" s="199"/>
      <c r="BE579" s="199"/>
      <c r="BF579" s="199"/>
      <c r="BG579" s="199"/>
      <c r="BH579" s="199"/>
    </row>
    <row r="580">
      <c r="A580" s="199"/>
      <c r="B580" s="223">
        <v>45138.0</v>
      </c>
      <c r="C580" s="224">
        <v>171.95</v>
      </c>
      <c r="D580" s="224">
        <v>171.9</v>
      </c>
      <c r="E580" s="225">
        <f t="shared" si="1"/>
        <v>0.01177163037</v>
      </c>
      <c r="F580" s="226">
        <v>45138.0</v>
      </c>
      <c r="G580" s="227">
        <v>1650.05</v>
      </c>
      <c r="H580" s="227">
        <v>1651.2</v>
      </c>
      <c r="I580" s="228">
        <f t="shared" si="2"/>
        <v>0.004685123213</v>
      </c>
      <c r="J580" s="229">
        <v>45138.0</v>
      </c>
      <c r="K580" s="230">
        <v>2575.05</v>
      </c>
      <c r="L580" s="230">
        <v>2560.8</v>
      </c>
      <c r="M580" s="231">
        <f t="shared" si="3"/>
        <v>-0.009208388145</v>
      </c>
      <c r="N580" s="232">
        <v>45138.0</v>
      </c>
      <c r="O580" s="233">
        <v>2527.85</v>
      </c>
      <c r="P580" s="233">
        <v>2549.25</v>
      </c>
      <c r="Q580" s="234">
        <f t="shared" si="4"/>
        <v>0.008465692189</v>
      </c>
      <c r="R580" s="235">
        <v>45138.0</v>
      </c>
      <c r="S580" s="236">
        <v>120.6</v>
      </c>
      <c r="T580" s="236">
        <v>123.15</v>
      </c>
      <c r="U580" s="237">
        <f t="shared" si="5"/>
        <v>0.02114427861</v>
      </c>
      <c r="V580" s="238">
        <v>45138.0</v>
      </c>
      <c r="W580" s="239">
        <v>19666.35</v>
      </c>
      <c r="X580" s="239">
        <v>19753.8</v>
      </c>
      <c r="Y580" s="240">
        <f t="shared" si="6"/>
        <v>0.005484563055</v>
      </c>
      <c r="Z580" s="199"/>
      <c r="AA580" s="199"/>
      <c r="AB580" s="199"/>
      <c r="AC580" s="199"/>
      <c r="AD580" s="199"/>
      <c r="AE580" s="199"/>
      <c r="AF580" s="199"/>
      <c r="AG580" s="199"/>
      <c r="AH580" s="199"/>
      <c r="AI580" s="199"/>
      <c r="AJ580" s="199"/>
      <c r="AK580" s="199"/>
      <c r="AL580" s="199"/>
      <c r="AM580" s="199"/>
      <c r="AN580" s="199"/>
      <c r="AO580" s="199"/>
      <c r="AP580" s="199"/>
      <c r="AQ580" s="199"/>
      <c r="AR580" s="199"/>
      <c r="AS580" s="199"/>
      <c r="AT580" s="199"/>
      <c r="AU580" s="199"/>
      <c r="AV580" s="199"/>
      <c r="AW580" s="199"/>
      <c r="AX580" s="199"/>
      <c r="AY580" s="199"/>
      <c r="AZ580" s="199"/>
      <c r="BA580" s="199"/>
      <c r="BB580" s="199"/>
      <c r="BC580" s="199"/>
      <c r="BD580" s="199"/>
      <c r="BE580" s="199"/>
      <c r="BF580" s="199"/>
      <c r="BG580" s="199"/>
      <c r="BH580" s="199"/>
    </row>
    <row r="581">
      <c r="A581" s="199"/>
      <c r="B581" s="223">
        <v>45139.0</v>
      </c>
      <c r="C581" s="224">
        <v>171.9</v>
      </c>
      <c r="D581" s="224">
        <v>174.8</v>
      </c>
      <c r="E581" s="225">
        <f t="shared" si="1"/>
        <v>0.01687027341</v>
      </c>
      <c r="F581" s="226">
        <v>45139.0</v>
      </c>
      <c r="G581" s="227">
        <v>1654.45</v>
      </c>
      <c r="H581" s="227">
        <v>1662.25</v>
      </c>
      <c r="I581" s="228">
        <f t="shared" si="2"/>
        <v>0.006692102713</v>
      </c>
      <c r="J581" s="229">
        <v>45139.0</v>
      </c>
      <c r="K581" s="230">
        <v>2570.0</v>
      </c>
      <c r="L581" s="230">
        <v>2551.1</v>
      </c>
      <c r="M581" s="231">
        <f t="shared" si="3"/>
        <v>-0.003787878788</v>
      </c>
      <c r="N581" s="232">
        <v>45139.0</v>
      </c>
      <c r="O581" s="233">
        <v>2555.0</v>
      </c>
      <c r="P581" s="233">
        <v>2513.2</v>
      </c>
      <c r="Q581" s="234">
        <f t="shared" si="4"/>
        <v>-0.01414141414</v>
      </c>
      <c r="R581" s="235">
        <v>45139.0</v>
      </c>
      <c r="S581" s="236">
        <v>123.55</v>
      </c>
      <c r="T581" s="236">
        <v>123.2</v>
      </c>
      <c r="U581" s="237">
        <f t="shared" si="5"/>
        <v>0.0004060089322</v>
      </c>
      <c r="V581" s="238">
        <v>45139.0</v>
      </c>
      <c r="W581" s="239">
        <v>19784.0</v>
      </c>
      <c r="X581" s="239">
        <v>19733.55</v>
      </c>
      <c r="Y581" s="240">
        <f t="shared" si="6"/>
        <v>-0.001025119218</v>
      </c>
      <c r="Z581" s="199"/>
      <c r="AA581" s="199"/>
      <c r="AB581" s="199"/>
      <c r="AC581" s="199"/>
      <c r="AD581" s="199"/>
      <c r="AE581" s="199"/>
      <c r="AF581" s="199"/>
      <c r="AG581" s="199"/>
      <c r="AH581" s="199"/>
      <c r="AI581" s="199"/>
      <c r="AJ581" s="199"/>
      <c r="AK581" s="199"/>
      <c r="AL581" s="199"/>
      <c r="AM581" s="199"/>
      <c r="AN581" s="199"/>
      <c r="AO581" s="199"/>
      <c r="AP581" s="199"/>
      <c r="AQ581" s="199"/>
      <c r="AR581" s="199"/>
      <c r="AS581" s="199"/>
      <c r="AT581" s="199"/>
      <c r="AU581" s="199"/>
      <c r="AV581" s="199"/>
      <c r="AW581" s="199"/>
      <c r="AX581" s="199"/>
      <c r="AY581" s="199"/>
      <c r="AZ581" s="199"/>
      <c r="BA581" s="199"/>
      <c r="BB581" s="199"/>
      <c r="BC581" s="199"/>
      <c r="BD581" s="199"/>
      <c r="BE581" s="199"/>
      <c r="BF581" s="199"/>
      <c r="BG581" s="199"/>
      <c r="BH581" s="199"/>
    </row>
    <row r="582">
      <c r="A582" s="199"/>
      <c r="B582" s="223">
        <v>45140.0</v>
      </c>
      <c r="C582" s="224">
        <v>174.9</v>
      </c>
      <c r="D582" s="224">
        <v>171.6</v>
      </c>
      <c r="E582" s="225">
        <f t="shared" si="1"/>
        <v>-0.01830663616</v>
      </c>
      <c r="F582" s="226">
        <v>45140.0</v>
      </c>
      <c r="G582" s="227">
        <v>1642.0</v>
      </c>
      <c r="H582" s="227">
        <v>1640.5</v>
      </c>
      <c r="I582" s="228">
        <f t="shared" si="2"/>
        <v>-0.01308467439</v>
      </c>
      <c r="J582" s="229">
        <v>45140.0</v>
      </c>
      <c r="K582" s="230">
        <v>2538.0</v>
      </c>
      <c r="L582" s="230">
        <v>2568.95</v>
      </c>
      <c r="M582" s="231">
        <f t="shared" si="3"/>
        <v>0.006996981694</v>
      </c>
      <c r="N582" s="232">
        <v>45140.0</v>
      </c>
      <c r="O582" s="233">
        <v>2509.2</v>
      </c>
      <c r="P582" s="233">
        <v>2486.35</v>
      </c>
      <c r="Q582" s="234">
        <f t="shared" si="4"/>
        <v>-0.01068359064</v>
      </c>
      <c r="R582" s="235">
        <v>45140.0</v>
      </c>
      <c r="S582" s="236">
        <v>122.9</v>
      </c>
      <c r="T582" s="236">
        <v>118.95</v>
      </c>
      <c r="U582" s="237">
        <f t="shared" si="5"/>
        <v>-0.03449675325</v>
      </c>
      <c r="V582" s="238">
        <v>45140.0</v>
      </c>
      <c r="W582" s="239">
        <v>19655.4</v>
      </c>
      <c r="X582" s="239">
        <v>19526.55</v>
      </c>
      <c r="Y582" s="240">
        <f t="shared" si="6"/>
        <v>-0.01048974969</v>
      </c>
      <c r="Z582" s="199"/>
      <c r="AA582" s="199"/>
      <c r="AB582" s="199"/>
      <c r="AC582" s="199"/>
      <c r="AD582" s="199"/>
      <c r="AE582" s="199"/>
      <c r="AF582" s="199"/>
      <c r="AG582" s="199"/>
      <c r="AH582" s="199"/>
      <c r="AI582" s="199"/>
      <c r="AJ582" s="199"/>
      <c r="AK582" s="199"/>
      <c r="AL582" s="199"/>
      <c r="AM582" s="199"/>
      <c r="AN582" s="199"/>
      <c r="AO582" s="199"/>
      <c r="AP582" s="199"/>
      <c r="AQ582" s="199"/>
      <c r="AR582" s="199"/>
      <c r="AS582" s="199"/>
      <c r="AT582" s="199"/>
      <c r="AU582" s="199"/>
      <c r="AV582" s="199"/>
      <c r="AW582" s="199"/>
      <c r="AX582" s="199"/>
      <c r="AY582" s="199"/>
      <c r="AZ582" s="199"/>
      <c r="BA582" s="199"/>
      <c r="BB582" s="199"/>
      <c r="BC582" s="199"/>
      <c r="BD582" s="199"/>
      <c r="BE582" s="199"/>
      <c r="BF582" s="199"/>
      <c r="BG582" s="199"/>
      <c r="BH582" s="199"/>
    </row>
    <row r="583">
      <c r="A583" s="199"/>
      <c r="B583" s="223">
        <v>45141.0</v>
      </c>
      <c r="C583" s="224">
        <v>169.45</v>
      </c>
      <c r="D583" s="224">
        <v>179.3</v>
      </c>
      <c r="E583" s="225">
        <f t="shared" si="1"/>
        <v>0.04487179487</v>
      </c>
      <c r="F583" s="226">
        <v>45141.0</v>
      </c>
      <c r="G583" s="227">
        <v>1640.0</v>
      </c>
      <c r="H583" s="227">
        <v>1628.65</v>
      </c>
      <c r="I583" s="228">
        <f t="shared" si="2"/>
        <v>-0.007223407498</v>
      </c>
      <c r="J583" s="229">
        <v>45141.0</v>
      </c>
      <c r="K583" s="230">
        <v>2557.95</v>
      </c>
      <c r="L583" s="230">
        <v>2551.3</v>
      </c>
      <c r="M583" s="231">
        <f t="shared" si="3"/>
        <v>-0.006870511298</v>
      </c>
      <c r="N583" s="232">
        <v>45141.0</v>
      </c>
      <c r="O583" s="233">
        <v>2475.3</v>
      </c>
      <c r="P583" s="233">
        <v>2475.9</v>
      </c>
      <c r="Q583" s="234">
        <f t="shared" si="4"/>
        <v>-0.004202948097</v>
      </c>
      <c r="R583" s="235">
        <v>45141.0</v>
      </c>
      <c r="S583" s="236">
        <v>118.7</v>
      </c>
      <c r="T583" s="236">
        <v>118.2</v>
      </c>
      <c r="U583" s="237">
        <f t="shared" si="5"/>
        <v>-0.00630517024</v>
      </c>
      <c r="V583" s="238">
        <v>45141.0</v>
      </c>
      <c r="W583" s="239">
        <v>19463.75</v>
      </c>
      <c r="X583" s="239">
        <v>19381.65</v>
      </c>
      <c r="Y583" s="240">
        <f t="shared" si="6"/>
        <v>-0.007420665709</v>
      </c>
      <c r="Z583" s="199"/>
      <c r="AA583" s="199"/>
      <c r="AB583" s="199"/>
      <c r="AC583" s="199"/>
      <c r="AD583" s="199"/>
      <c r="AE583" s="199"/>
      <c r="AF583" s="199"/>
      <c r="AG583" s="199"/>
      <c r="AH583" s="199"/>
      <c r="AI583" s="199"/>
      <c r="AJ583" s="199"/>
      <c r="AK583" s="199"/>
      <c r="AL583" s="199"/>
      <c r="AM583" s="199"/>
      <c r="AN583" s="199"/>
      <c r="AO583" s="199"/>
      <c r="AP583" s="199"/>
      <c r="AQ583" s="199"/>
      <c r="AR583" s="199"/>
      <c r="AS583" s="199"/>
      <c r="AT583" s="199"/>
      <c r="AU583" s="199"/>
      <c r="AV583" s="199"/>
      <c r="AW583" s="199"/>
      <c r="AX583" s="199"/>
      <c r="AY583" s="199"/>
      <c r="AZ583" s="199"/>
      <c r="BA583" s="199"/>
      <c r="BB583" s="199"/>
      <c r="BC583" s="199"/>
      <c r="BD583" s="199"/>
      <c r="BE583" s="199"/>
      <c r="BF583" s="199"/>
      <c r="BG583" s="199"/>
      <c r="BH583" s="199"/>
    </row>
    <row r="584">
      <c r="A584" s="199"/>
      <c r="B584" s="223">
        <v>45142.0</v>
      </c>
      <c r="C584" s="224">
        <v>181.0</v>
      </c>
      <c r="D584" s="224">
        <v>177.65</v>
      </c>
      <c r="E584" s="225">
        <f t="shared" si="1"/>
        <v>-0.009202453988</v>
      </c>
      <c r="F584" s="226">
        <v>45142.0</v>
      </c>
      <c r="G584" s="227">
        <v>1635.15</v>
      </c>
      <c r="H584" s="227">
        <v>1652.2</v>
      </c>
      <c r="I584" s="228">
        <f t="shared" si="2"/>
        <v>0.01445982869</v>
      </c>
      <c r="J584" s="229">
        <v>45142.0</v>
      </c>
      <c r="K584" s="230">
        <v>2551.3</v>
      </c>
      <c r="L584" s="230">
        <v>2546.0</v>
      </c>
      <c r="M584" s="231">
        <f t="shared" si="3"/>
        <v>-0.00207737232</v>
      </c>
      <c r="N584" s="232">
        <v>45142.0</v>
      </c>
      <c r="O584" s="233">
        <v>2498.8</v>
      </c>
      <c r="P584" s="233">
        <v>2509.55</v>
      </c>
      <c r="Q584" s="234">
        <f t="shared" si="4"/>
        <v>0.01359101741</v>
      </c>
      <c r="R584" s="235">
        <v>45142.0</v>
      </c>
      <c r="S584" s="236">
        <v>119.4</v>
      </c>
      <c r="T584" s="236">
        <v>119.0</v>
      </c>
      <c r="U584" s="237">
        <f t="shared" si="5"/>
        <v>0.006768189509</v>
      </c>
      <c r="V584" s="238">
        <v>45142.0</v>
      </c>
      <c r="W584" s="239">
        <v>19462.8</v>
      </c>
      <c r="X584" s="239">
        <v>19517.0</v>
      </c>
      <c r="Y584" s="240">
        <f t="shared" si="6"/>
        <v>0.006983409565</v>
      </c>
      <c r="Z584" s="199"/>
      <c r="AA584" s="199"/>
      <c r="AB584" s="199"/>
      <c r="AC584" s="199"/>
      <c r="AD584" s="199"/>
      <c r="AE584" s="199"/>
      <c r="AF584" s="199"/>
      <c r="AG584" s="199"/>
      <c r="AH584" s="199"/>
      <c r="AI584" s="199"/>
      <c r="AJ584" s="199"/>
      <c r="AK584" s="199"/>
      <c r="AL584" s="199"/>
      <c r="AM584" s="199"/>
      <c r="AN584" s="199"/>
      <c r="AO584" s="199"/>
      <c r="AP584" s="199"/>
      <c r="AQ584" s="199"/>
      <c r="AR584" s="199"/>
      <c r="AS584" s="199"/>
      <c r="AT584" s="199"/>
      <c r="AU584" s="199"/>
      <c r="AV584" s="199"/>
      <c r="AW584" s="199"/>
      <c r="AX584" s="199"/>
      <c r="AY584" s="199"/>
      <c r="AZ584" s="199"/>
      <c r="BA584" s="199"/>
      <c r="BB584" s="199"/>
      <c r="BC584" s="199"/>
      <c r="BD584" s="199"/>
      <c r="BE584" s="199"/>
      <c r="BF584" s="199"/>
      <c r="BG584" s="199"/>
      <c r="BH584" s="199"/>
    </row>
    <row r="585">
      <c r="A585" s="199"/>
      <c r="B585" s="223">
        <v>45145.0</v>
      </c>
      <c r="C585" s="224">
        <v>176.1</v>
      </c>
      <c r="D585" s="224">
        <v>166.5</v>
      </c>
      <c r="E585" s="225">
        <f t="shared" si="1"/>
        <v>-0.06276386153</v>
      </c>
      <c r="F585" s="226">
        <v>45145.0</v>
      </c>
      <c r="G585" s="227">
        <v>1663.1</v>
      </c>
      <c r="H585" s="227">
        <v>1651.25</v>
      </c>
      <c r="I585" s="228">
        <f t="shared" si="2"/>
        <v>-0.0005749909212</v>
      </c>
      <c r="J585" s="229">
        <v>45145.0</v>
      </c>
      <c r="K585" s="230">
        <v>2540.0</v>
      </c>
      <c r="L585" s="230">
        <v>2569.2</v>
      </c>
      <c r="M585" s="231">
        <f t="shared" si="3"/>
        <v>0.009112333071</v>
      </c>
      <c r="N585" s="232">
        <v>45145.0</v>
      </c>
      <c r="O585" s="233">
        <v>2521.0</v>
      </c>
      <c r="P585" s="233">
        <v>2523.85</v>
      </c>
      <c r="Q585" s="234">
        <f t="shared" si="4"/>
        <v>0.005698232751</v>
      </c>
      <c r="R585" s="235">
        <v>45145.0</v>
      </c>
      <c r="S585" s="236">
        <v>119.6</v>
      </c>
      <c r="T585" s="236">
        <v>118.85</v>
      </c>
      <c r="U585" s="237">
        <f t="shared" si="5"/>
        <v>-0.001260504202</v>
      </c>
      <c r="V585" s="238">
        <v>45145.0</v>
      </c>
      <c r="W585" s="239">
        <v>19576.85</v>
      </c>
      <c r="X585" s="239">
        <v>19597.3</v>
      </c>
      <c r="Y585" s="240">
        <f t="shared" si="6"/>
        <v>0.004114361838</v>
      </c>
      <c r="Z585" s="199"/>
      <c r="AA585" s="199"/>
      <c r="AB585" s="199"/>
      <c r="AC585" s="199"/>
      <c r="AD585" s="199"/>
      <c r="AE585" s="199"/>
      <c r="AF585" s="199"/>
      <c r="AG585" s="199"/>
      <c r="AH585" s="199"/>
      <c r="AI585" s="199"/>
      <c r="AJ585" s="199"/>
      <c r="AK585" s="199"/>
      <c r="AL585" s="199"/>
      <c r="AM585" s="199"/>
      <c r="AN585" s="199"/>
      <c r="AO585" s="199"/>
      <c r="AP585" s="199"/>
      <c r="AQ585" s="199"/>
      <c r="AR585" s="199"/>
      <c r="AS585" s="199"/>
      <c r="AT585" s="199"/>
      <c r="AU585" s="199"/>
      <c r="AV585" s="199"/>
      <c r="AW585" s="199"/>
      <c r="AX585" s="199"/>
      <c r="AY585" s="199"/>
      <c r="AZ585" s="199"/>
      <c r="BA585" s="199"/>
      <c r="BB585" s="199"/>
      <c r="BC585" s="199"/>
      <c r="BD585" s="199"/>
      <c r="BE585" s="199"/>
      <c r="BF585" s="199"/>
      <c r="BG585" s="199"/>
      <c r="BH585" s="199"/>
    </row>
    <row r="586">
      <c r="A586" s="199"/>
      <c r="B586" s="223">
        <v>45146.0</v>
      </c>
      <c r="C586" s="224">
        <v>168.0</v>
      </c>
      <c r="D586" s="224">
        <v>167.0</v>
      </c>
      <c r="E586" s="225">
        <f t="shared" si="1"/>
        <v>0.003003003003</v>
      </c>
      <c r="F586" s="226">
        <v>45146.0</v>
      </c>
      <c r="G586" s="227">
        <v>1651.7</v>
      </c>
      <c r="H586" s="227">
        <v>1649.9</v>
      </c>
      <c r="I586" s="228">
        <f t="shared" si="2"/>
        <v>-0.0008175624527</v>
      </c>
      <c r="J586" s="229">
        <v>45146.0</v>
      </c>
      <c r="K586" s="230">
        <v>2569.2</v>
      </c>
      <c r="L586" s="230">
        <v>2565.85</v>
      </c>
      <c r="M586" s="231">
        <f t="shared" si="3"/>
        <v>-0.001303907831</v>
      </c>
      <c r="N586" s="232">
        <v>45146.0</v>
      </c>
      <c r="O586" s="233">
        <v>2528.0</v>
      </c>
      <c r="P586" s="233">
        <v>2508.65</v>
      </c>
      <c r="Q586" s="234">
        <f t="shared" si="4"/>
        <v>-0.006022544921</v>
      </c>
      <c r="R586" s="235">
        <v>45146.0</v>
      </c>
      <c r="S586" s="236">
        <v>119.0</v>
      </c>
      <c r="T586" s="236">
        <v>118.15</v>
      </c>
      <c r="U586" s="237">
        <f t="shared" si="5"/>
        <v>-0.00588977703</v>
      </c>
      <c r="V586" s="238">
        <v>45146.0</v>
      </c>
      <c r="W586" s="239">
        <v>19627.2</v>
      </c>
      <c r="X586" s="239">
        <v>19570.85</v>
      </c>
      <c r="Y586" s="240">
        <f t="shared" si="6"/>
        <v>-0.001349675721</v>
      </c>
      <c r="Z586" s="199"/>
      <c r="AA586" s="199"/>
      <c r="AB586" s="199"/>
      <c r="AC586" s="199"/>
      <c r="AD586" s="199"/>
      <c r="AE586" s="199"/>
      <c r="AF586" s="199"/>
      <c r="AG586" s="199"/>
      <c r="AH586" s="199"/>
      <c r="AI586" s="199"/>
      <c r="AJ586" s="199"/>
      <c r="AK586" s="199"/>
      <c r="AL586" s="199"/>
      <c r="AM586" s="199"/>
      <c r="AN586" s="199"/>
      <c r="AO586" s="199"/>
      <c r="AP586" s="199"/>
      <c r="AQ586" s="199"/>
      <c r="AR586" s="199"/>
      <c r="AS586" s="199"/>
      <c r="AT586" s="199"/>
      <c r="AU586" s="199"/>
      <c r="AV586" s="199"/>
      <c r="AW586" s="199"/>
      <c r="AX586" s="199"/>
      <c r="AY586" s="199"/>
      <c r="AZ586" s="199"/>
      <c r="BA586" s="199"/>
      <c r="BB586" s="199"/>
      <c r="BC586" s="199"/>
      <c r="BD586" s="199"/>
      <c r="BE586" s="199"/>
      <c r="BF586" s="199"/>
      <c r="BG586" s="199"/>
      <c r="BH586" s="199"/>
    </row>
    <row r="587">
      <c r="A587" s="199"/>
      <c r="B587" s="223">
        <v>45147.0</v>
      </c>
      <c r="C587" s="224">
        <v>167.85</v>
      </c>
      <c r="D587" s="224">
        <v>171.4</v>
      </c>
      <c r="E587" s="225">
        <f t="shared" si="1"/>
        <v>0.02634730539</v>
      </c>
      <c r="F587" s="226">
        <v>45147.0</v>
      </c>
      <c r="G587" s="227">
        <v>1653.0</v>
      </c>
      <c r="H587" s="227">
        <v>1650.5</v>
      </c>
      <c r="I587" s="228">
        <f t="shared" si="2"/>
        <v>0.0003636584035</v>
      </c>
      <c r="J587" s="229">
        <v>45147.0</v>
      </c>
      <c r="K587" s="230">
        <v>2565.85</v>
      </c>
      <c r="L587" s="230">
        <v>2552.2</v>
      </c>
      <c r="M587" s="231">
        <f t="shared" si="3"/>
        <v>-0.005319874506</v>
      </c>
      <c r="N587" s="232">
        <v>45147.0</v>
      </c>
      <c r="O587" s="233">
        <v>2504.85</v>
      </c>
      <c r="P587" s="233">
        <v>2525.2</v>
      </c>
      <c r="Q587" s="234">
        <f t="shared" si="4"/>
        <v>0.006597173779</v>
      </c>
      <c r="R587" s="235">
        <v>45147.0</v>
      </c>
      <c r="S587" s="236">
        <v>118.35</v>
      </c>
      <c r="T587" s="236">
        <v>120.2</v>
      </c>
      <c r="U587" s="237">
        <f t="shared" si="5"/>
        <v>0.01735082522</v>
      </c>
      <c r="V587" s="238">
        <v>45147.0</v>
      </c>
      <c r="W587" s="239">
        <v>19578.8</v>
      </c>
      <c r="X587" s="239">
        <v>19632.55</v>
      </c>
      <c r="Y587" s="240">
        <f t="shared" si="6"/>
        <v>0.003152647943</v>
      </c>
      <c r="Z587" s="199"/>
      <c r="AA587" s="199"/>
      <c r="AB587" s="199"/>
      <c r="AC587" s="199"/>
      <c r="AD587" s="199"/>
      <c r="AE587" s="199"/>
      <c r="AF587" s="199"/>
      <c r="AG587" s="199"/>
      <c r="AH587" s="199"/>
      <c r="AI587" s="199"/>
      <c r="AJ587" s="199"/>
      <c r="AK587" s="199"/>
      <c r="AL587" s="199"/>
      <c r="AM587" s="199"/>
      <c r="AN587" s="199"/>
      <c r="AO587" s="199"/>
      <c r="AP587" s="199"/>
      <c r="AQ587" s="199"/>
      <c r="AR587" s="199"/>
      <c r="AS587" s="199"/>
      <c r="AT587" s="199"/>
      <c r="AU587" s="199"/>
      <c r="AV587" s="199"/>
      <c r="AW587" s="199"/>
      <c r="AX587" s="199"/>
      <c r="AY587" s="199"/>
      <c r="AZ587" s="199"/>
      <c r="BA587" s="199"/>
      <c r="BB587" s="199"/>
      <c r="BC587" s="199"/>
      <c r="BD587" s="199"/>
      <c r="BE587" s="199"/>
      <c r="BF587" s="199"/>
      <c r="BG587" s="199"/>
      <c r="BH587" s="199"/>
    </row>
    <row r="588">
      <c r="A588" s="199"/>
      <c r="B588" s="223">
        <v>45148.0</v>
      </c>
      <c r="C588" s="224">
        <v>171.9</v>
      </c>
      <c r="D588" s="224">
        <v>167.5</v>
      </c>
      <c r="E588" s="225">
        <f t="shared" si="1"/>
        <v>-0.0227537923</v>
      </c>
      <c r="F588" s="226">
        <v>45148.0</v>
      </c>
      <c r="G588" s="227">
        <v>1647.05</v>
      </c>
      <c r="H588" s="227">
        <v>1635.85</v>
      </c>
      <c r="I588" s="228">
        <f t="shared" si="2"/>
        <v>-0.008876098152</v>
      </c>
      <c r="J588" s="229">
        <v>45148.0</v>
      </c>
      <c r="K588" s="230">
        <v>2549.05</v>
      </c>
      <c r="L588" s="230">
        <v>2536.7</v>
      </c>
      <c r="M588" s="231">
        <f t="shared" si="3"/>
        <v>-0.006073191756</v>
      </c>
      <c r="N588" s="232">
        <v>45148.0</v>
      </c>
      <c r="O588" s="233">
        <v>2524.95</v>
      </c>
      <c r="P588" s="233">
        <v>2536.45</v>
      </c>
      <c r="Q588" s="234">
        <f t="shared" si="4"/>
        <v>0.004455092666</v>
      </c>
      <c r="R588" s="235">
        <v>45148.0</v>
      </c>
      <c r="S588" s="236">
        <v>120.0</v>
      </c>
      <c r="T588" s="236">
        <v>120.0</v>
      </c>
      <c r="U588" s="237">
        <f t="shared" si="5"/>
        <v>-0.001663893511</v>
      </c>
      <c r="V588" s="238">
        <v>45148.0</v>
      </c>
      <c r="W588" s="239">
        <v>19605.55</v>
      </c>
      <c r="X588" s="239">
        <v>19543.1</v>
      </c>
      <c r="Y588" s="240">
        <f t="shared" si="6"/>
        <v>-0.004556208949</v>
      </c>
      <c r="Z588" s="199"/>
      <c r="AA588" s="199"/>
      <c r="AB588" s="199"/>
      <c r="AC588" s="199"/>
      <c r="AD588" s="199"/>
      <c r="AE588" s="199"/>
      <c r="AF588" s="199"/>
      <c r="AG588" s="199"/>
      <c r="AH588" s="199"/>
      <c r="AI588" s="199"/>
      <c r="AJ588" s="199"/>
      <c r="AK588" s="199"/>
      <c r="AL588" s="199"/>
      <c r="AM588" s="199"/>
      <c r="AN588" s="199"/>
      <c r="AO588" s="199"/>
      <c r="AP588" s="199"/>
      <c r="AQ588" s="199"/>
      <c r="AR588" s="199"/>
      <c r="AS588" s="199"/>
      <c r="AT588" s="199"/>
      <c r="AU588" s="199"/>
      <c r="AV588" s="199"/>
      <c r="AW588" s="199"/>
      <c r="AX588" s="199"/>
      <c r="AY588" s="199"/>
      <c r="AZ588" s="199"/>
      <c r="BA588" s="199"/>
      <c r="BB588" s="199"/>
      <c r="BC588" s="199"/>
      <c r="BD588" s="199"/>
      <c r="BE588" s="199"/>
      <c r="BF588" s="199"/>
      <c r="BG588" s="199"/>
      <c r="BH588" s="199"/>
    </row>
    <row r="589">
      <c r="A589" s="199"/>
      <c r="B589" s="223">
        <v>45149.0</v>
      </c>
      <c r="C589" s="224">
        <v>168.3</v>
      </c>
      <c r="D589" s="224">
        <v>162.95</v>
      </c>
      <c r="E589" s="225">
        <f t="shared" si="1"/>
        <v>-0.0271641791</v>
      </c>
      <c r="F589" s="226">
        <v>45149.0</v>
      </c>
      <c r="G589" s="227">
        <v>1638.4</v>
      </c>
      <c r="H589" s="227">
        <v>1618.8</v>
      </c>
      <c r="I589" s="228">
        <f t="shared" si="2"/>
        <v>-0.01042271602</v>
      </c>
      <c r="J589" s="229">
        <v>45149.0</v>
      </c>
      <c r="K589" s="230">
        <v>2535.0</v>
      </c>
      <c r="L589" s="230">
        <v>2501.8</v>
      </c>
      <c r="M589" s="231">
        <f t="shared" si="3"/>
        <v>-0.01375803209</v>
      </c>
      <c r="N589" s="232">
        <v>45149.0</v>
      </c>
      <c r="O589" s="233">
        <v>2532.45</v>
      </c>
      <c r="P589" s="233">
        <v>2547.15</v>
      </c>
      <c r="Q589" s="234">
        <f t="shared" si="4"/>
        <v>0.004218494352</v>
      </c>
      <c r="R589" s="235">
        <v>45149.0</v>
      </c>
      <c r="S589" s="236">
        <v>120.3</v>
      </c>
      <c r="T589" s="236">
        <v>120.3</v>
      </c>
      <c r="U589" s="237">
        <f t="shared" si="5"/>
        <v>0.0025</v>
      </c>
      <c r="V589" s="238">
        <v>45149.0</v>
      </c>
      <c r="W589" s="239">
        <v>19554.25</v>
      </c>
      <c r="X589" s="239">
        <v>19428.3</v>
      </c>
      <c r="Y589" s="240">
        <f t="shared" si="6"/>
        <v>-0.005874196008</v>
      </c>
      <c r="Z589" s="199"/>
      <c r="AA589" s="199"/>
      <c r="AB589" s="199"/>
      <c r="AC589" s="199"/>
      <c r="AD589" s="199"/>
      <c r="AE589" s="199"/>
      <c r="AF589" s="199"/>
      <c r="AG589" s="199"/>
      <c r="AH589" s="199"/>
      <c r="AI589" s="199"/>
      <c r="AJ589" s="199"/>
      <c r="AK589" s="199"/>
      <c r="AL589" s="199"/>
      <c r="AM589" s="199"/>
      <c r="AN589" s="199"/>
      <c r="AO589" s="199"/>
      <c r="AP589" s="199"/>
      <c r="AQ589" s="199"/>
      <c r="AR589" s="199"/>
      <c r="AS589" s="199"/>
      <c r="AT589" s="199"/>
      <c r="AU589" s="199"/>
      <c r="AV589" s="199"/>
      <c r="AW589" s="199"/>
      <c r="AX589" s="199"/>
      <c r="AY589" s="199"/>
      <c r="AZ589" s="199"/>
      <c r="BA589" s="199"/>
      <c r="BB589" s="199"/>
      <c r="BC589" s="199"/>
      <c r="BD589" s="199"/>
      <c r="BE589" s="199"/>
      <c r="BF589" s="199"/>
      <c r="BG589" s="199"/>
      <c r="BH589" s="199"/>
    </row>
    <row r="590">
      <c r="A590" s="199"/>
      <c r="B590" s="223">
        <v>45152.0</v>
      </c>
      <c r="C590" s="224">
        <v>161.5</v>
      </c>
      <c r="D590" s="224">
        <v>163.65</v>
      </c>
      <c r="E590" s="225">
        <f t="shared" si="1"/>
        <v>0.004295796257</v>
      </c>
      <c r="F590" s="226">
        <v>45152.0</v>
      </c>
      <c r="G590" s="227">
        <v>1611.0</v>
      </c>
      <c r="H590" s="227">
        <v>1610.9</v>
      </c>
      <c r="I590" s="228">
        <f t="shared" si="2"/>
        <v>-0.004880158142</v>
      </c>
      <c r="J590" s="229">
        <v>45152.0</v>
      </c>
      <c r="K590" s="230">
        <v>2501.8</v>
      </c>
      <c r="L590" s="230">
        <v>2533.1</v>
      </c>
      <c r="M590" s="231">
        <f t="shared" si="3"/>
        <v>0.01251099209</v>
      </c>
      <c r="N590" s="232">
        <v>45152.0</v>
      </c>
      <c r="O590" s="233">
        <v>2539.0</v>
      </c>
      <c r="P590" s="233">
        <v>2577.25</v>
      </c>
      <c r="Q590" s="234">
        <f t="shared" si="4"/>
        <v>0.01181712895</v>
      </c>
      <c r="R590" s="235">
        <v>45152.0</v>
      </c>
      <c r="S590" s="236">
        <v>120.3</v>
      </c>
      <c r="T590" s="236">
        <v>118.15</v>
      </c>
      <c r="U590" s="237">
        <f t="shared" si="5"/>
        <v>-0.0178719867</v>
      </c>
      <c r="V590" s="238">
        <v>45152.0</v>
      </c>
      <c r="W590" s="239">
        <v>19383.95</v>
      </c>
      <c r="X590" s="239">
        <v>19434.55</v>
      </c>
      <c r="Y590" s="240">
        <f t="shared" si="6"/>
        <v>0.0003216956707</v>
      </c>
      <c r="Z590" s="199"/>
      <c r="AA590" s="199"/>
      <c r="AB590" s="199"/>
      <c r="AC590" s="199"/>
      <c r="AD590" s="199"/>
      <c r="AE590" s="199"/>
      <c r="AF590" s="199"/>
      <c r="AG590" s="199"/>
      <c r="AH590" s="199"/>
      <c r="AI590" s="199"/>
      <c r="AJ590" s="199"/>
      <c r="AK590" s="199"/>
      <c r="AL590" s="199"/>
      <c r="AM590" s="199"/>
      <c r="AN590" s="199"/>
      <c r="AO590" s="199"/>
      <c r="AP590" s="199"/>
      <c r="AQ590" s="199"/>
      <c r="AR590" s="199"/>
      <c r="AS590" s="199"/>
      <c r="AT590" s="199"/>
      <c r="AU590" s="199"/>
      <c r="AV590" s="199"/>
      <c r="AW590" s="199"/>
      <c r="AX590" s="199"/>
      <c r="AY590" s="199"/>
      <c r="AZ590" s="199"/>
      <c r="BA590" s="199"/>
      <c r="BB590" s="199"/>
      <c r="BC590" s="199"/>
      <c r="BD590" s="199"/>
      <c r="BE590" s="199"/>
      <c r="BF590" s="199"/>
      <c r="BG590" s="199"/>
      <c r="BH590" s="199"/>
    </row>
    <row r="591">
      <c r="A591" s="199"/>
      <c r="B591" s="223">
        <v>45154.0</v>
      </c>
      <c r="C591" s="224">
        <v>164.0</v>
      </c>
      <c r="D591" s="224">
        <v>174.85</v>
      </c>
      <c r="E591" s="225">
        <f t="shared" si="1"/>
        <v>0.06843874122</v>
      </c>
      <c r="F591" s="226">
        <v>45154.0</v>
      </c>
      <c r="G591" s="227">
        <v>1583.1</v>
      </c>
      <c r="H591" s="227">
        <v>1606.2</v>
      </c>
      <c r="I591" s="228">
        <f t="shared" si="2"/>
        <v>-0.002917623689</v>
      </c>
      <c r="J591" s="229">
        <v>45154.0</v>
      </c>
      <c r="K591" s="230">
        <v>2534.0</v>
      </c>
      <c r="L591" s="230">
        <v>2552.6</v>
      </c>
      <c r="M591" s="231">
        <f t="shared" si="3"/>
        <v>0.007698077455</v>
      </c>
      <c r="N591" s="232">
        <v>45154.0</v>
      </c>
      <c r="O591" s="233">
        <v>2551.0</v>
      </c>
      <c r="P591" s="233">
        <v>2575.15</v>
      </c>
      <c r="Q591" s="234">
        <f t="shared" si="4"/>
        <v>-0.0008148220002</v>
      </c>
      <c r="R591" s="235">
        <v>45154.0</v>
      </c>
      <c r="S591" s="236">
        <v>117.95</v>
      </c>
      <c r="T591" s="236">
        <v>115.95</v>
      </c>
      <c r="U591" s="237">
        <f t="shared" si="5"/>
        <v>-0.0186203978</v>
      </c>
      <c r="V591" s="238">
        <v>45154.0</v>
      </c>
      <c r="W591" s="239">
        <v>19369.0</v>
      </c>
      <c r="X591" s="239">
        <v>19465.0</v>
      </c>
      <c r="Y591" s="240">
        <f t="shared" si="6"/>
        <v>0.001566797276</v>
      </c>
      <c r="Z591" s="199"/>
      <c r="AA591" s="199"/>
      <c r="AB591" s="199"/>
      <c r="AC591" s="199"/>
      <c r="AD591" s="199"/>
      <c r="AE591" s="199"/>
      <c r="AF591" s="199"/>
      <c r="AG591" s="199"/>
      <c r="AH591" s="199"/>
      <c r="AI591" s="199"/>
      <c r="AJ591" s="199"/>
      <c r="AK591" s="199"/>
      <c r="AL591" s="199"/>
      <c r="AM591" s="199"/>
      <c r="AN591" s="199"/>
      <c r="AO591" s="199"/>
      <c r="AP591" s="199"/>
      <c r="AQ591" s="199"/>
      <c r="AR591" s="199"/>
      <c r="AS591" s="199"/>
      <c r="AT591" s="199"/>
      <c r="AU591" s="199"/>
      <c r="AV591" s="199"/>
      <c r="AW591" s="199"/>
      <c r="AX591" s="199"/>
      <c r="AY591" s="199"/>
      <c r="AZ591" s="199"/>
      <c r="BA591" s="199"/>
      <c r="BB591" s="199"/>
      <c r="BC591" s="199"/>
      <c r="BD591" s="199"/>
      <c r="BE591" s="199"/>
      <c r="BF591" s="199"/>
      <c r="BG591" s="199"/>
      <c r="BH591" s="199"/>
    </row>
    <row r="592">
      <c r="A592" s="199"/>
      <c r="B592" s="223">
        <v>45155.0</v>
      </c>
      <c r="C592" s="224">
        <v>176.4</v>
      </c>
      <c r="D592" s="224">
        <v>177.15</v>
      </c>
      <c r="E592" s="225">
        <f t="shared" si="1"/>
        <v>0.01315413211</v>
      </c>
      <c r="F592" s="226">
        <v>45155.0</v>
      </c>
      <c r="G592" s="227">
        <v>1597.6</v>
      </c>
      <c r="H592" s="227">
        <v>1597.3</v>
      </c>
      <c r="I592" s="228">
        <f t="shared" si="2"/>
        <v>-0.005541028515</v>
      </c>
      <c r="J592" s="229">
        <v>45155.0</v>
      </c>
      <c r="K592" s="230">
        <v>2552.6</v>
      </c>
      <c r="L592" s="230">
        <v>2543.25</v>
      </c>
      <c r="M592" s="231">
        <f t="shared" si="3"/>
        <v>-0.003662931913</v>
      </c>
      <c r="N592" s="232">
        <v>45155.0</v>
      </c>
      <c r="O592" s="233">
        <v>2567.1</v>
      </c>
      <c r="P592" s="233">
        <v>2538.0</v>
      </c>
      <c r="Q592" s="234">
        <f t="shared" si="4"/>
        <v>-0.0144263441</v>
      </c>
      <c r="R592" s="235">
        <v>45155.0</v>
      </c>
      <c r="S592" s="236">
        <v>115.9</v>
      </c>
      <c r="T592" s="236">
        <v>116.05</v>
      </c>
      <c r="U592" s="237">
        <f t="shared" si="5"/>
        <v>0.0008624407072</v>
      </c>
      <c r="V592" s="238">
        <v>45155.0</v>
      </c>
      <c r="W592" s="239">
        <v>19450.55</v>
      </c>
      <c r="X592" s="239">
        <v>19365.25</v>
      </c>
      <c r="Y592" s="240">
        <f t="shared" si="6"/>
        <v>-0.005124582584</v>
      </c>
      <c r="Z592" s="199"/>
      <c r="AA592" s="199"/>
      <c r="AB592" s="199"/>
      <c r="AC592" s="199"/>
      <c r="AD592" s="199"/>
      <c r="AE592" s="199"/>
      <c r="AF592" s="199"/>
      <c r="AG592" s="199"/>
      <c r="AH592" s="199"/>
      <c r="AI592" s="199"/>
      <c r="AJ592" s="199"/>
      <c r="AK592" s="199"/>
      <c r="AL592" s="199"/>
      <c r="AM592" s="199"/>
      <c r="AN592" s="199"/>
      <c r="AO592" s="199"/>
      <c r="AP592" s="199"/>
      <c r="AQ592" s="199"/>
      <c r="AR592" s="199"/>
      <c r="AS592" s="199"/>
      <c r="AT592" s="199"/>
      <c r="AU592" s="199"/>
      <c r="AV592" s="199"/>
      <c r="AW592" s="199"/>
      <c r="AX592" s="199"/>
      <c r="AY592" s="199"/>
      <c r="AZ592" s="199"/>
      <c r="BA592" s="199"/>
      <c r="BB592" s="199"/>
      <c r="BC592" s="199"/>
      <c r="BD592" s="199"/>
      <c r="BE592" s="199"/>
      <c r="BF592" s="199"/>
      <c r="BG592" s="199"/>
      <c r="BH592" s="199"/>
    </row>
    <row r="593">
      <c r="A593" s="199"/>
      <c r="B593" s="223">
        <v>45156.0</v>
      </c>
      <c r="C593" s="224">
        <v>177.05</v>
      </c>
      <c r="D593" s="224">
        <v>169.55</v>
      </c>
      <c r="E593" s="225">
        <f t="shared" si="1"/>
        <v>-0.04290149591</v>
      </c>
      <c r="F593" s="226">
        <v>45156.0</v>
      </c>
      <c r="G593" s="227">
        <v>1587.55</v>
      </c>
      <c r="H593" s="227">
        <v>1590.75</v>
      </c>
      <c r="I593" s="228">
        <f t="shared" si="2"/>
        <v>-0.00410066988</v>
      </c>
      <c r="J593" s="229">
        <v>45156.0</v>
      </c>
      <c r="K593" s="230">
        <v>2532.1</v>
      </c>
      <c r="L593" s="230">
        <v>2554.75</v>
      </c>
      <c r="M593" s="231">
        <f t="shared" si="3"/>
        <v>0.004521773322</v>
      </c>
      <c r="N593" s="232">
        <v>45156.0</v>
      </c>
      <c r="O593" s="233">
        <v>2531.25</v>
      </c>
      <c r="P593" s="233">
        <v>2556.8</v>
      </c>
      <c r="Q593" s="234">
        <f t="shared" si="4"/>
        <v>0.007407407407</v>
      </c>
      <c r="R593" s="235">
        <v>45156.0</v>
      </c>
      <c r="S593" s="236">
        <v>116.3</v>
      </c>
      <c r="T593" s="236">
        <v>115.8</v>
      </c>
      <c r="U593" s="237">
        <f t="shared" si="5"/>
        <v>-0.00215424386</v>
      </c>
      <c r="V593" s="238">
        <v>45156.0</v>
      </c>
      <c r="W593" s="239">
        <v>19301.75</v>
      </c>
      <c r="X593" s="239">
        <v>19310.15</v>
      </c>
      <c r="Y593" s="240">
        <f t="shared" si="6"/>
        <v>-0.002845302798</v>
      </c>
      <c r="Z593" s="199"/>
      <c r="AA593" s="199"/>
      <c r="AB593" s="199"/>
      <c r="AC593" s="199"/>
      <c r="AD593" s="199"/>
      <c r="AE593" s="199"/>
      <c r="AF593" s="199"/>
      <c r="AG593" s="199"/>
      <c r="AH593" s="199"/>
      <c r="AI593" s="199"/>
      <c r="AJ593" s="199"/>
      <c r="AK593" s="199"/>
      <c r="AL593" s="199"/>
      <c r="AM593" s="199"/>
      <c r="AN593" s="199"/>
      <c r="AO593" s="199"/>
      <c r="AP593" s="199"/>
      <c r="AQ593" s="199"/>
      <c r="AR593" s="199"/>
      <c r="AS593" s="199"/>
      <c r="AT593" s="199"/>
      <c r="AU593" s="199"/>
      <c r="AV593" s="199"/>
      <c r="AW593" s="199"/>
      <c r="AX593" s="199"/>
      <c r="AY593" s="199"/>
      <c r="AZ593" s="199"/>
      <c r="BA593" s="199"/>
      <c r="BB593" s="199"/>
      <c r="BC593" s="199"/>
      <c r="BD593" s="199"/>
      <c r="BE593" s="199"/>
      <c r="BF593" s="199"/>
      <c r="BG593" s="199"/>
      <c r="BH593" s="199"/>
    </row>
    <row r="594">
      <c r="A594" s="199"/>
      <c r="B594" s="223">
        <v>45159.0</v>
      </c>
      <c r="C594" s="224">
        <v>169.05</v>
      </c>
      <c r="D594" s="224">
        <v>167.25</v>
      </c>
      <c r="E594" s="225">
        <f t="shared" si="1"/>
        <v>-0.01356531996</v>
      </c>
      <c r="F594" s="226">
        <v>45159.0</v>
      </c>
      <c r="G594" s="227">
        <v>1600.5</v>
      </c>
      <c r="H594" s="227">
        <v>1589.5</v>
      </c>
      <c r="I594" s="228">
        <f t="shared" si="2"/>
        <v>-0.000785792865</v>
      </c>
      <c r="J594" s="229">
        <v>45159.0</v>
      </c>
      <c r="K594" s="230">
        <v>2554.75</v>
      </c>
      <c r="L594" s="230">
        <v>2562.75</v>
      </c>
      <c r="M594" s="231">
        <f t="shared" si="3"/>
        <v>0.003131421861</v>
      </c>
      <c r="N594" s="232">
        <v>45159.0</v>
      </c>
      <c r="O594" s="233">
        <v>2539.95</v>
      </c>
      <c r="P594" s="233">
        <v>2520.0</v>
      </c>
      <c r="Q594" s="234">
        <f t="shared" si="4"/>
        <v>-0.01439299124</v>
      </c>
      <c r="R594" s="235">
        <v>45159.0</v>
      </c>
      <c r="S594" s="236">
        <v>116.75</v>
      </c>
      <c r="T594" s="236">
        <v>116.9</v>
      </c>
      <c r="U594" s="237">
        <f t="shared" si="5"/>
        <v>0.009499136442</v>
      </c>
      <c r="V594" s="238">
        <v>45159.0</v>
      </c>
      <c r="W594" s="239">
        <v>19320.65</v>
      </c>
      <c r="X594" s="239">
        <v>19393.6</v>
      </c>
      <c r="Y594" s="240">
        <f t="shared" si="6"/>
        <v>0.004321561459</v>
      </c>
      <c r="Z594" s="199"/>
      <c r="AA594" s="199"/>
      <c r="AB594" s="199"/>
      <c r="AC594" s="199"/>
      <c r="AD594" s="199"/>
      <c r="AE594" s="199"/>
      <c r="AF594" s="199"/>
      <c r="AG594" s="199"/>
      <c r="AH594" s="199"/>
      <c r="AI594" s="199"/>
      <c r="AJ594" s="199"/>
      <c r="AK594" s="199"/>
      <c r="AL594" s="199"/>
      <c r="AM594" s="199"/>
      <c r="AN594" s="199"/>
      <c r="AO594" s="199"/>
      <c r="AP594" s="199"/>
      <c r="AQ594" s="199"/>
      <c r="AR594" s="199"/>
      <c r="AS594" s="199"/>
      <c r="AT594" s="199"/>
      <c r="AU594" s="199"/>
      <c r="AV594" s="199"/>
      <c r="AW594" s="199"/>
      <c r="AX594" s="199"/>
      <c r="AY594" s="199"/>
      <c r="AZ594" s="199"/>
      <c r="BA594" s="199"/>
      <c r="BB594" s="199"/>
      <c r="BC594" s="199"/>
      <c r="BD594" s="199"/>
      <c r="BE594" s="199"/>
      <c r="BF594" s="199"/>
      <c r="BG594" s="199"/>
      <c r="BH594" s="199"/>
    </row>
    <row r="595">
      <c r="A595" s="199"/>
      <c r="B595" s="223">
        <v>45160.0</v>
      </c>
      <c r="C595" s="224">
        <v>168.9</v>
      </c>
      <c r="D595" s="224">
        <v>173.3</v>
      </c>
      <c r="E595" s="225">
        <f t="shared" si="1"/>
        <v>0.03617339312</v>
      </c>
      <c r="F595" s="226">
        <v>45160.0</v>
      </c>
      <c r="G595" s="227">
        <v>1596.35</v>
      </c>
      <c r="H595" s="227">
        <v>1582.7</v>
      </c>
      <c r="I595" s="228">
        <f t="shared" si="2"/>
        <v>-0.004278074866</v>
      </c>
      <c r="J595" s="229">
        <v>45160.0</v>
      </c>
      <c r="K595" s="230">
        <v>2573.6</v>
      </c>
      <c r="L595" s="230">
        <v>2565.8</v>
      </c>
      <c r="M595" s="231">
        <f t="shared" si="3"/>
        <v>0.001190127792</v>
      </c>
      <c r="N595" s="232">
        <v>45160.0</v>
      </c>
      <c r="O595" s="233">
        <v>2516.9</v>
      </c>
      <c r="P595" s="233">
        <v>2519.4</v>
      </c>
      <c r="Q595" s="234">
        <f t="shared" si="4"/>
        <v>-0.0002380952381</v>
      </c>
      <c r="R595" s="235">
        <v>45160.0</v>
      </c>
      <c r="S595" s="236">
        <v>117.15</v>
      </c>
      <c r="T595" s="236">
        <v>117.55</v>
      </c>
      <c r="U595" s="237">
        <f t="shared" si="5"/>
        <v>0.005560307956</v>
      </c>
      <c r="V595" s="238">
        <v>45160.0</v>
      </c>
      <c r="W595" s="239">
        <v>19417.1</v>
      </c>
      <c r="X595" s="239">
        <v>19396.45</v>
      </c>
      <c r="Y595" s="240">
        <f t="shared" si="6"/>
        <v>0.0001469556967</v>
      </c>
      <c r="Z595" s="199"/>
      <c r="AA595" s="199"/>
      <c r="AB595" s="199"/>
      <c r="AC595" s="199"/>
      <c r="AD595" s="199"/>
      <c r="AE595" s="199"/>
      <c r="AF595" s="199"/>
      <c r="AG595" s="199"/>
      <c r="AH595" s="199"/>
      <c r="AI595" s="199"/>
      <c r="AJ595" s="199"/>
      <c r="AK595" s="199"/>
      <c r="AL595" s="199"/>
      <c r="AM595" s="199"/>
      <c r="AN595" s="199"/>
      <c r="AO595" s="199"/>
      <c r="AP595" s="199"/>
      <c r="AQ595" s="199"/>
      <c r="AR595" s="199"/>
      <c r="AS595" s="199"/>
      <c r="AT595" s="199"/>
      <c r="AU595" s="199"/>
      <c r="AV595" s="199"/>
      <c r="AW595" s="199"/>
      <c r="AX595" s="199"/>
      <c r="AY595" s="199"/>
      <c r="AZ595" s="199"/>
      <c r="BA595" s="199"/>
      <c r="BB595" s="199"/>
      <c r="BC595" s="199"/>
      <c r="BD595" s="199"/>
      <c r="BE595" s="199"/>
      <c r="BF595" s="199"/>
      <c r="BG595" s="199"/>
      <c r="BH595" s="199"/>
    </row>
    <row r="596">
      <c r="A596" s="199"/>
      <c r="B596" s="223">
        <v>45161.0</v>
      </c>
      <c r="C596" s="224">
        <v>173.4</v>
      </c>
      <c r="D596" s="224">
        <v>175.8</v>
      </c>
      <c r="E596" s="225">
        <f t="shared" si="1"/>
        <v>0.01442585113</v>
      </c>
      <c r="F596" s="226">
        <v>45161.0</v>
      </c>
      <c r="G596" s="227">
        <v>1580.0</v>
      </c>
      <c r="H596" s="227">
        <v>1586.6</v>
      </c>
      <c r="I596" s="228">
        <f t="shared" si="2"/>
        <v>0.002464143552</v>
      </c>
      <c r="J596" s="229">
        <v>45161.0</v>
      </c>
      <c r="K596" s="230">
        <v>2575.0</v>
      </c>
      <c r="L596" s="230">
        <v>2574.05</v>
      </c>
      <c r="M596" s="231">
        <f t="shared" si="3"/>
        <v>0.003215371424</v>
      </c>
      <c r="N596" s="232">
        <v>45161.0</v>
      </c>
      <c r="O596" s="233">
        <v>2524.2</v>
      </c>
      <c r="P596" s="233">
        <v>2522.2</v>
      </c>
      <c r="Q596" s="234">
        <f t="shared" si="4"/>
        <v>0.001111375724</v>
      </c>
      <c r="R596" s="235">
        <v>45161.0</v>
      </c>
      <c r="S596" s="236">
        <v>117.85</v>
      </c>
      <c r="T596" s="236">
        <v>118.95</v>
      </c>
      <c r="U596" s="237">
        <f t="shared" si="5"/>
        <v>0.01190982561</v>
      </c>
      <c r="V596" s="238">
        <v>45161.0</v>
      </c>
      <c r="W596" s="239">
        <v>19439.2</v>
      </c>
      <c r="X596" s="239">
        <v>19444.0</v>
      </c>
      <c r="Y596" s="240">
        <f t="shared" si="6"/>
        <v>0.002451479523</v>
      </c>
      <c r="Z596" s="199"/>
      <c r="AA596" s="199"/>
      <c r="AB596" s="199"/>
      <c r="AC596" s="199"/>
      <c r="AD596" s="199"/>
      <c r="AE596" s="199"/>
      <c r="AF596" s="199"/>
      <c r="AG596" s="199"/>
      <c r="AH596" s="199"/>
      <c r="AI596" s="199"/>
      <c r="AJ596" s="199"/>
      <c r="AK596" s="199"/>
      <c r="AL596" s="199"/>
      <c r="AM596" s="199"/>
      <c r="AN596" s="199"/>
      <c r="AO596" s="199"/>
      <c r="AP596" s="199"/>
      <c r="AQ596" s="199"/>
      <c r="AR596" s="199"/>
      <c r="AS596" s="199"/>
      <c r="AT596" s="199"/>
      <c r="AU596" s="199"/>
      <c r="AV596" s="199"/>
      <c r="AW596" s="199"/>
      <c r="AX596" s="199"/>
      <c r="AY596" s="199"/>
      <c r="AZ596" s="199"/>
      <c r="BA596" s="199"/>
      <c r="BB596" s="199"/>
      <c r="BC596" s="199"/>
      <c r="BD596" s="199"/>
      <c r="BE596" s="199"/>
      <c r="BF596" s="199"/>
      <c r="BG596" s="199"/>
      <c r="BH596" s="199"/>
    </row>
    <row r="597">
      <c r="A597" s="199"/>
      <c r="B597" s="223">
        <v>45162.0</v>
      </c>
      <c r="C597" s="224">
        <v>175.95</v>
      </c>
      <c r="D597" s="224">
        <v>175.75</v>
      </c>
      <c r="E597" s="225">
        <f t="shared" si="1"/>
        <v>-0.0002844141069</v>
      </c>
      <c r="F597" s="226">
        <v>45162.0</v>
      </c>
      <c r="G597" s="227">
        <v>1593.3</v>
      </c>
      <c r="H597" s="227">
        <v>1579.3</v>
      </c>
      <c r="I597" s="228">
        <f t="shared" si="2"/>
        <v>-0.004601033657</v>
      </c>
      <c r="J597" s="229">
        <v>45162.0</v>
      </c>
      <c r="K597" s="230">
        <v>2585.0</v>
      </c>
      <c r="L597" s="230">
        <v>2581.25</v>
      </c>
      <c r="M597" s="231">
        <f t="shared" si="3"/>
        <v>0.002797148463</v>
      </c>
      <c r="N597" s="232">
        <v>45162.0</v>
      </c>
      <c r="O597" s="233">
        <v>2539.9</v>
      </c>
      <c r="P597" s="233">
        <v>2479.8</v>
      </c>
      <c r="Q597" s="234">
        <f t="shared" si="4"/>
        <v>-0.0168107208</v>
      </c>
      <c r="R597" s="235">
        <v>45162.0</v>
      </c>
      <c r="S597" s="236">
        <v>119.5</v>
      </c>
      <c r="T597" s="236">
        <v>118.25</v>
      </c>
      <c r="U597" s="237">
        <f t="shared" si="5"/>
        <v>-0.005884825557</v>
      </c>
      <c r="V597" s="238">
        <v>45162.0</v>
      </c>
      <c r="W597" s="239">
        <v>19535.15</v>
      </c>
      <c r="X597" s="239">
        <v>19386.7</v>
      </c>
      <c r="Y597" s="240">
        <f t="shared" si="6"/>
        <v>-0.002946924501</v>
      </c>
      <c r="Z597" s="199"/>
      <c r="AA597" s="199"/>
      <c r="AB597" s="199"/>
      <c r="AC597" s="199"/>
      <c r="AD597" s="199"/>
      <c r="AE597" s="199"/>
      <c r="AF597" s="199"/>
      <c r="AG597" s="199"/>
      <c r="AH597" s="199"/>
      <c r="AI597" s="199"/>
      <c r="AJ597" s="199"/>
      <c r="AK597" s="199"/>
      <c r="AL597" s="199"/>
      <c r="AM597" s="199"/>
      <c r="AN597" s="199"/>
      <c r="AO597" s="199"/>
      <c r="AP597" s="199"/>
      <c r="AQ597" s="199"/>
      <c r="AR597" s="199"/>
      <c r="AS597" s="199"/>
      <c r="AT597" s="199"/>
      <c r="AU597" s="199"/>
      <c r="AV597" s="199"/>
      <c r="AW597" s="199"/>
      <c r="AX597" s="199"/>
      <c r="AY597" s="199"/>
      <c r="AZ597" s="199"/>
      <c r="BA597" s="199"/>
      <c r="BB597" s="199"/>
      <c r="BC597" s="199"/>
      <c r="BD597" s="199"/>
      <c r="BE597" s="199"/>
      <c r="BF597" s="199"/>
      <c r="BG597" s="199"/>
      <c r="BH597" s="199"/>
    </row>
    <row r="598">
      <c r="A598" s="199"/>
      <c r="B598" s="223">
        <v>45163.0</v>
      </c>
      <c r="C598" s="224">
        <v>175.0</v>
      </c>
      <c r="D598" s="224">
        <v>203.5</v>
      </c>
      <c r="E598" s="225">
        <f t="shared" si="1"/>
        <v>0.1578947368</v>
      </c>
      <c r="F598" s="226">
        <v>45163.0</v>
      </c>
      <c r="G598" s="227">
        <v>1574.55</v>
      </c>
      <c r="H598" s="227">
        <v>1561.5</v>
      </c>
      <c r="I598" s="228">
        <f t="shared" si="2"/>
        <v>-0.01127081618</v>
      </c>
      <c r="J598" s="229">
        <v>45163.0</v>
      </c>
      <c r="K598" s="230">
        <v>2567.0</v>
      </c>
      <c r="L598" s="230">
        <v>2563.55</v>
      </c>
      <c r="M598" s="231">
        <f t="shared" si="3"/>
        <v>-0.006857142857</v>
      </c>
      <c r="N598" s="232">
        <v>45163.0</v>
      </c>
      <c r="O598" s="233">
        <v>2456.0</v>
      </c>
      <c r="P598" s="233">
        <v>2468.35</v>
      </c>
      <c r="Q598" s="234">
        <f t="shared" si="4"/>
        <v>-0.004617307847</v>
      </c>
      <c r="R598" s="235">
        <v>45163.0</v>
      </c>
      <c r="S598" s="236">
        <v>118.0</v>
      </c>
      <c r="T598" s="236">
        <v>116.9</v>
      </c>
      <c r="U598" s="237">
        <f t="shared" si="5"/>
        <v>-0.01141649049</v>
      </c>
      <c r="V598" s="238">
        <v>45163.0</v>
      </c>
      <c r="W598" s="239">
        <v>19297.4</v>
      </c>
      <c r="X598" s="239">
        <v>19265.8</v>
      </c>
      <c r="Y598" s="240">
        <f t="shared" si="6"/>
        <v>-0.006236234119</v>
      </c>
      <c r="Z598" s="199"/>
      <c r="AA598" s="199"/>
      <c r="AB598" s="199"/>
      <c r="AC598" s="199"/>
      <c r="AD598" s="199"/>
      <c r="AE598" s="199"/>
      <c r="AF598" s="199"/>
      <c r="AG598" s="199"/>
      <c r="AH598" s="199"/>
      <c r="AI598" s="199"/>
      <c r="AJ598" s="199"/>
      <c r="AK598" s="199"/>
      <c r="AL598" s="199"/>
      <c r="AM598" s="199"/>
      <c r="AN598" s="199"/>
      <c r="AO598" s="199"/>
      <c r="AP598" s="199"/>
      <c r="AQ598" s="199"/>
      <c r="AR598" s="199"/>
      <c r="AS598" s="199"/>
      <c r="AT598" s="199"/>
      <c r="AU598" s="199"/>
      <c r="AV598" s="199"/>
      <c r="AW598" s="199"/>
      <c r="AX598" s="199"/>
      <c r="AY598" s="199"/>
      <c r="AZ598" s="199"/>
      <c r="BA598" s="199"/>
      <c r="BB598" s="199"/>
      <c r="BC598" s="199"/>
      <c r="BD598" s="199"/>
      <c r="BE598" s="199"/>
      <c r="BF598" s="199"/>
      <c r="BG598" s="199"/>
      <c r="BH598" s="199"/>
    </row>
    <row r="599">
      <c r="A599" s="199"/>
      <c r="B599" s="223">
        <v>45166.0</v>
      </c>
      <c r="C599" s="224">
        <v>201.6</v>
      </c>
      <c r="D599" s="224">
        <v>206.3</v>
      </c>
      <c r="E599" s="225">
        <f t="shared" si="1"/>
        <v>0.01375921376</v>
      </c>
      <c r="F599" s="226">
        <v>45166.0</v>
      </c>
      <c r="G599" s="227">
        <v>1561.5</v>
      </c>
      <c r="H599" s="227">
        <v>1577.75</v>
      </c>
      <c r="I599" s="228">
        <f t="shared" si="2"/>
        <v>0.01040666026</v>
      </c>
      <c r="J599" s="229">
        <v>45166.0</v>
      </c>
      <c r="K599" s="230">
        <v>2565.0</v>
      </c>
      <c r="L599" s="230">
        <v>2555.7</v>
      </c>
      <c r="M599" s="231">
        <f t="shared" si="3"/>
        <v>-0.003062159895</v>
      </c>
      <c r="N599" s="232">
        <v>45166.0</v>
      </c>
      <c r="O599" s="233">
        <v>2472.0</v>
      </c>
      <c r="P599" s="233">
        <v>2443.75</v>
      </c>
      <c r="Q599" s="234">
        <f t="shared" si="4"/>
        <v>-0.009966171734</v>
      </c>
      <c r="R599" s="235">
        <v>45166.0</v>
      </c>
      <c r="S599" s="236">
        <v>117.0</v>
      </c>
      <c r="T599" s="236">
        <v>117.6</v>
      </c>
      <c r="U599" s="237">
        <f t="shared" si="5"/>
        <v>0.005988023952</v>
      </c>
      <c r="V599" s="238">
        <v>45166.0</v>
      </c>
      <c r="W599" s="239">
        <v>19298.35</v>
      </c>
      <c r="X599" s="239">
        <v>19306.05</v>
      </c>
      <c r="Y599" s="240">
        <f t="shared" si="6"/>
        <v>0.002089194324</v>
      </c>
      <c r="Z599" s="199"/>
      <c r="AA599" s="199"/>
      <c r="AB599" s="199"/>
      <c r="AC599" s="199"/>
      <c r="AD599" s="199"/>
      <c r="AE599" s="199"/>
      <c r="AF599" s="199"/>
      <c r="AG599" s="199"/>
      <c r="AH599" s="199"/>
      <c r="AI599" s="199"/>
      <c r="AJ599" s="199"/>
      <c r="AK599" s="199"/>
      <c r="AL599" s="199"/>
      <c r="AM599" s="199"/>
      <c r="AN599" s="199"/>
      <c r="AO599" s="199"/>
      <c r="AP599" s="199"/>
      <c r="AQ599" s="199"/>
      <c r="AR599" s="199"/>
      <c r="AS599" s="199"/>
      <c r="AT599" s="199"/>
      <c r="AU599" s="199"/>
      <c r="AV599" s="199"/>
      <c r="AW599" s="199"/>
      <c r="AX599" s="199"/>
      <c r="AY599" s="199"/>
      <c r="AZ599" s="199"/>
      <c r="BA599" s="199"/>
      <c r="BB599" s="199"/>
      <c r="BC599" s="199"/>
      <c r="BD599" s="199"/>
      <c r="BE599" s="199"/>
      <c r="BF599" s="199"/>
      <c r="BG599" s="199"/>
      <c r="BH599" s="199"/>
    </row>
    <row r="600">
      <c r="A600" s="199"/>
      <c r="B600" s="223">
        <v>45167.0</v>
      </c>
      <c r="C600" s="224">
        <v>207.3</v>
      </c>
      <c r="D600" s="224">
        <v>201.55</v>
      </c>
      <c r="E600" s="225">
        <f t="shared" si="1"/>
        <v>-0.02302472128</v>
      </c>
      <c r="F600" s="226">
        <v>45167.0</v>
      </c>
      <c r="G600" s="227">
        <v>1589.7</v>
      </c>
      <c r="H600" s="227">
        <v>1590.3</v>
      </c>
      <c r="I600" s="228">
        <f t="shared" si="2"/>
        <v>0.007954365394</v>
      </c>
      <c r="J600" s="229">
        <v>45167.0</v>
      </c>
      <c r="K600" s="230">
        <v>2558.9</v>
      </c>
      <c r="L600" s="230">
        <v>2526.15</v>
      </c>
      <c r="M600" s="231">
        <f t="shared" si="3"/>
        <v>-0.01156238995</v>
      </c>
      <c r="N600" s="232">
        <v>45167.0</v>
      </c>
      <c r="O600" s="233">
        <v>2452.05</v>
      </c>
      <c r="P600" s="233">
        <v>2420.35</v>
      </c>
      <c r="Q600" s="234">
        <f t="shared" si="4"/>
        <v>-0.00957544757</v>
      </c>
      <c r="R600" s="235">
        <v>45167.0</v>
      </c>
      <c r="S600" s="236">
        <v>118.5</v>
      </c>
      <c r="T600" s="236">
        <v>119.55</v>
      </c>
      <c r="U600" s="237">
        <f t="shared" si="5"/>
        <v>0.01658163265</v>
      </c>
      <c r="V600" s="238">
        <v>45167.0</v>
      </c>
      <c r="W600" s="239">
        <v>19374.85</v>
      </c>
      <c r="X600" s="239">
        <v>19342.65</v>
      </c>
      <c r="Y600" s="240">
        <f t="shared" si="6"/>
        <v>0.001895778784</v>
      </c>
      <c r="Z600" s="199"/>
      <c r="AA600" s="199"/>
      <c r="AB600" s="199"/>
      <c r="AC600" s="199"/>
      <c r="AD600" s="199"/>
      <c r="AE600" s="199"/>
      <c r="AF600" s="199"/>
      <c r="AG600" s="199"/>
      <c r="AH600" s="199"/>
      <c r="AI600" s="199"/>
      <c r="AJ600" s="199"/>
      <c r="AK600" s="199"/>
      <c r="AL600" s="199"/>
      <c r="AM600" s="199"/>
      <c r="AN600" s="199"/>
      <c r="AO600" s="199"/>
      <c r="AP600" s="199"/>
      <c r="AQ600" s="199"/>
      <c r="AR600" s="199"/>
      <c r="AS600" s="199"/>
      <c r="AT600" s="199"/>
      <c r="AU600" s="199"/>
      <c r="AV600" s="199"/>
      <c r="AW600" s="199"/>
      <c r="AX600" s="199"/>
      <c r="AY600" s="199"/>
      <c r="AZ600" s="199"/>
      <c r="BA600" s="199"/>
      <c r="BB600" s="199"/>
      <c r="BC600" s="199"/>
      <c r="BD600" s="199"/>
      <c r="BE600" s="199"/>
      <c r="BF600" s="199"/>
      <c r="BG600" s="199"/>
      <c r="BH600" s="199"/>
    </row>
    <row r="601">
      <c r="A601" s="199"/>
      <c r="B601" s="223">
        <v>45168.0</v>
      </c>
      <c r="C601" s="224">
        <v>202.45</v>
      </c>
      <c r="D601" s="224">
        <v>199.55</v>
      </c>
      <c r="E601" s="225">
        <f t="shared" si="1"/>
        <v>-0.009923096006</v>
      </c>
      <c r="F601" s="226">
        <v>45168.0</v>
      </c>
      <c r="G601" s="227">
        <v>1603.95</v>
      </c>
      <c r="H601" s="227">
        <v>1578.7</v>
      </c>
      <c r="I601" s="228">
        <f t="shared" si="2"/>
        <v>-0.007294221216</v>
      </c>
      <c r="J601" s="229">
        <v>45168.0</v>
      </c>
      <c r="K601" s="230">
        <v>2526.15</v>
      </c>
      <c r="L601" s="230">
        <v>2531.95</v>
      </c>
      <c r="M601" s="231">
        <f t="shared" si="3"/>
        <v>0.002295984007</v>
      </c>
      <c r="N601" s="232">
        <v>45168.0</v>
      </c>
      <c r="O601" s="233">
        <v>2432.0</v>
      </c>
      <c r="P601" s="233">
        <v>2418.05</v>
      </c>
      <c r="Q601" s="234">
        <f t="shared" si="4"/>
        <v>-0.0009502757866</v>
      </c>
      <c r="R601" s="235">
        <v>45168.0</v>
      </c>
      <c r="S601" s="236">
        <v>120.5</v>
      </c>
      <c r="T601" s="236">
        <v>122.1</v>
      </c>
      <c r="U601" s="237">
        <f t="shared" si="5"/>
        <v>0.02132998745</v>
      </c>
      <c r="V601" s="238">
        <v>45168.0</v>
      </c>
      <c r="W601" s="239">
        <v>19433.45</v>
      </c>
      <c r="X601" s="239">
        <v>19347.45</v>
      </c>
      <c r="Y601" s="240">
        <f t="shared" si="6"/>
        <v>0.0002481562764</v>
      </c>
      <c r="Z601" s="199"/>
      <c r="AA601" s="199"/>
      <c r="AB601" s="199"/>
      <c r="AC601" s="199"/>
      <c r="AD601" s="199"/>
      <c r="AE601" s="199"/>
      <c r="AF601" s="199"/>
      <c r="AG601" s="199"/>
      <c r="AH601" s="199"/>
      <c r="AI601" s="199"/>
      <c r="AJ601" s="199"/>
      <c r="AK601" s="199"/>
      <c r="AL601" s="199"/>
      <c r="AM601" s="199"/>
      <c r="AN601" s="199"/>
      <c r="AO601" s="199"/>
      <c r="AP601" s="199"/>
      <c r="AQ601" s="199"/>
      <c r="AR601" s="199"/>
      <c r="AS601" s="199"/>
      <c r="AT601" s="199"/>
      <c r="AU601" s="199"/>
      <c r="AV601" s="199"/>
      <c r="AW601" s="199"/>
      <c r="AX601" s="199"/>
      <c r="AY601" s="199"/>
      <c r="AZ601" s="199"/>
      <c r="BA601" s="199"/>
      <c r="BB601" s="199"/>
      <c r="BC601" s="199"/>
      <c r="BD601" s="199"/>
      <c r="BE601" s="199"/>
      <c r="BF601" s="199"/>
      <c r="BG601" s="199"/>
      <c r="BH601" s="199"/>
    </row>
    <row r="602">
      <c r="A602" s="199"/>
      <c r="B602" s="223">
        <v>45169.0</v>
      </c>
      <c r="C602" s="224">
        <v>199.95</v>
      </c>
      <c r="D602" s="224">
        <v>194.15</v>
      </c>
      <c r="E602" s="225">
        <f t="shared" si="1"/>
        <v>-0.027060887</v>
      </c>
      <c r="F602" s="226">
        <v>45169.0</v>
      </c>
      <c r="G602" s="227">
        <v>1579.0</v>
      </c>
      <c r="H602" s="227">
        <v>1571.45</v>
      </c>
      <c r="I602" s="228">
        <f t="shared" si="2"/>
        <v>-0.00459238614</v>
      </c>
      <c r="J602" s="229">
        <v>45169.0</v>
      </c>
      <c r="K602" s="230">
        <v>2532.05</v>
      </c>
      <c r="L602" s="230">
        <v>2505.05</v>
      </c>
      <c r="M602" s="231">
        <f t="shared" si="3"/>
        <v>-0.01062422244</v>
      </c>
      <c r="N602" s="232">
        <v>45169.0</v>
      </c>
      <c r="O602" s="233">
        <v>2423.0</v>
      </c>
      <c r="P602" s="233">
        <v>2407.0</v>
      </c>
      <c r="Q602" s="234">
        <f t="shared" si="4"/>
        <v>-0.004569797978</v>
      </c>
      <c r="R602" s="235">
        <v>45169.0</v>
      </c>
      <c r="S602" s="236">
        <v>122.85</v>
      </c>
      <c r="T602" s="236">
        <v>122.9</v>
      </c>
      <c r="U602" s="237">
        <f t="shared" si="5"/>
        <v>0.006552006552</v>
      </c>
      <c r="V602" s="238">
        <v>45169.0</v>
      </c>
      <c r="W602" s="239">
        <v>19375.55</v>
      </c>
      <c r="X602" s="239">
        <v>19253.8</v>
      </c>
      <c r="Y602" s="240">
        <f t="shared" si="6"/>
        <v>-0.004840431168</v>
      </c>
      <c r="Z602" s="199"/>
      <c r="AA602" s="199"/>
      <c r="AB602" s="199"/>
      <c r="AC602" s="199"/>
      <c r="AD602" s="199"/>
      <c r="AE602" s="199"/>
      <c r="AF602" s="199"/>
      <c r="AG602" s="199"/>
      <c r="AH602" s="199"/>
      <c r="AI602" s="199"/>
      <c r="AJ602" s="199"/>
      <c r="AK602" s="199"/>
      <c r="AL602" s="199"/>
      <c r="AM602" s="199"/>
      <c r="AN602" s="199"/>
      <c r="AO602" s="199"/>
      <c r="AP602" s="199"/>
      <c r="AQ602" s="199"/>
      <c r="AR602" s="199"/>
      <c r="AS602" s="199"/>
      <c r="AT602" s="199"/>
      <c r="AU602" s="199"/>
      <c r="AV602" s="199"/>
      <c r="AW602" s="199"/>
      <c r="AX602" s="199"/>
      <c r="AY602" s="199"/>
      <c r="AZ602" s="199"/>
      <c r="BA602" s="199"/>
      <c r="BB602" s="199"/>
      <c r="BC602" s="199"/>
      <c r="BD602" s="199"/>
      <c r="BE602" s="199"/>
      <c r="BF602" s="199"/>
      <c r="BG602" s="199"/>
      <c r="BH602" s="199"/>
    </row>
    <row r="603">
      <c r="A603" s="199"/>
      <c r="B603" s="223">
        <v>45170.0</v>
      </c>
      <c r="C603" s="224">
        <v>194.85</v>
      </c>
      <c r="D603" s="224">
        <v>199.2</v>
      </c>
      <c r="E603" s="225">
        <f t="shared" si="1"/>
        <v>0.02601081638</v>
      </c>
      <c r="F603" s="226">
        <v>45170.0</v>
      </c>
      <c r="G603" s="227">
        <v>1571.0</v>
      </c>
      <c r="H603" s="227">
        <v>1574.7</v>
      </c>
      <c r="I603" s="228">
        <f t="shared" si="2"/>
        <v>0.002068153616</v>
      </c>
      <c r="J603" s="229">
        <v>45170.0</v>
      </c>
      <c r="K603" s="230">
        <v>2505.05</v>
      </c>
      <c r="L603" s="230">
        <v>2504.8</v>
      </c>
      <c r="M603" s="231">
        <f t="shared" si="3"/>
        <v>-0.00009979840722</v>
      </c>
      <c r="N603" s="232">
        <v>45170.0</v>
      </c>
      <c r="O603" s="233">
        <v>2406.55</v>
      </c>
      <c r="P603" s="233">
        <v>2412.65</v>
      </c>
      <c r="Q603" s="234">
        <f t="shared" si="4"/>
        <v>0.002347320316</v>
      </c>
      <c r="R603" s="235">
        <v>45170.0</v>
      </c>
      <c r="S603" s="236">
        <v>123.5</v>
      </c>
      <c r="T603" s="236">
        <v>127.05</v>
      </c>
      <c r="U603" s="237">
        <f t="shared" si="5"/>
        <v>0.03376729048</v>
      </c>
      <c r="V603" s="238">
        <v>45170.0</v>
      </c>
      <c r="W603" s="239">
        <v>19258.15</v>
      </c>
      <c r="X603" s="239">
        <v>19435.3</v>
      </c>
      <c r="Y603" s="240">
        <f t="shared" si="6"/>
        <v>0.009426710571</v>
      </c>
      <c r="Z603" s="199"/>
      <c r="AA603" s="199"/>
      <c r="AB603" s="199"/>
      <c r="AC603" s="199"/>
      <c r="AD603" s="199"/>
      <c r="AE603" s="199"/>
      <c r="AF603" s="199"/>
      <c r="AG603" s="199"/>
      <c r="AH603" s="199"/>
      <c r="AI603" s="199"/>
      <c r="AJ603" s="199"/>
      <c r="AK603" s="199"/>
      <c r="AL603" s="199"/>
      <c r="AM603" s="199"/>
      <c r="AN603" s="199"/>
      <c r="AO603" s="199"/>
      <c r="AP603" s="199"/>
      <c r="AQ603" s="199"/>
      <c r="AR603" s="199"/>
      <c r="AS603" s="199"/>
      <c r="AT603" s="199"/>
      <c r="AU603" s="199"/>
      <c r="AV603" s="199"/>
      <c r="AW603" s="199"/>
      <c r="AX603" s="199"/>
      <c r="AY603" s="199"/>
      <c r="AZ603" s="199"/>
      <c r="BA603" s="199"/>
      <c r="BB603" s="199"/>
      <c r="BC603" s="199"/>
      <c r="BD603" s="199"/>
      <c r="BE603" s="199"/>
      <c r="BF603" s="199"/>
      <c r="BG603" s="199"/>
      <c r="BH603" s="199"/>
    </row>
    <row r="604">
      <c r="A604" s="199"/>
      <c r="B604" s="223">
        <v>45173.0</v>
      </c>
      <c r="C604" s="224">
        <v>199.9</v>
      </c>
      <c r="D604" s="224">
        <v>196.75</v>
      </c>
      <c r="E604" s="225">
        <f t="shared" si="1"/>
        <v>-0.01229919679</v>
      </c>
      <c r="F604" s="226">
        <v>45173.0</v>
      </c>
      <c r="G604" s="227">
        <v>1590.0</v>
      </c>
      <c r="H604" s="227">
        <v>1584.55</v>
      </c>
      <c r="I604" s="228">
        <f t="shared" si="2"/>
        <v>0.006255159713</v>
      </c>
      <c r="J604" s="229">
        <v>45173.0</v>
      </c>
      <c r="K604" s="230">
        <v>2514.0</v>
      </c>
      <c r="L604" s="230">
        <v>2501.4</v>
      </c>
      <c r="M604" s="231">
        <f t="shared" si="3"/>
        <v>-0.001357393804</v>
      </c>
      <c r="N604" s="232">
        <v>45173.0</v>
      </c>
      <c r="O604" s="233">
        <v>2412.65</v>
      </c>
      <c r="P604" s="233">
        <v>2410.7</v>
      </c>
      <c r="Q604" s="234">
        <f t="shared" si="4"/>
        <v>-0.0008082399022</v>
      </c>
      <c r="R604" s="235">
        <v>45173.0</v>
      </c>
      <c r="S604" s="236">
        <v>129.2</v>
      </c>
      <c r="T604" s="236">
        <v>131.75</v>
      </c>
      <c r="U604" s="237">
        <f t="shared" si="5"/>
        <v>0.03699330972</v>
      </c>
      <c r="V604" s="238">
        <v>45173.0</v>
      </c>
      <c r="W604" s="239">
        <v>19525.05</v>
      </c>
      <c r="X604" s="239">
        <v>19528.8</v>
      </c>
      <c r="Y604" s="240">
        <f t="shared" si="6"/>
        <v>0.004810833895</v>
      </c>
      <c r="Z604" s="199"/>
      <c r="AA604" s="199"/>
      <c r="AB604" s="199"/>
      <c r="AC604" s="199"/>
      <c r="AD604" s="199"/>
      <c r="AE604" s="199"/>
      <c r="AF604" s="199"/>
      <c r="AG604" s="199"/>
      <c r="AH604" s="199"/>
      <c r="AI604" s="199"/>
      <c r="AJ604" s="199"/>
      <c r="AK604" s="199"/>
      <c r="AL604" s="199"/>
      <c r="AM604" s="199"/>
      <c r="AN604" s="199"/>
      <c r="AO604" s="199"/>
      <c r="AP604" s="199"/>
      <c r="AQ604" s="199"/>
      <c r="AR604" s="199"/>
      <c r="AS604" s="199"/>
      <c r="AT604" s="199"/>
      <c r="AU604" s="199"/>
      <c r="AV604" s="199"/>
      <c r="AW604" s="199"/>
      <c r="AX604" s="199"/>
      <c r="AY604" s="199"/>
      <c r="AZ604" s="199"/>
      <c r="BA604" s="199"/>
      <c r="BB604" s="199"/>
      <c r="BC604" s="199"/>
      <c r="BD604" s="199"/>
      <c r="BE604" s="199"/>
      <c r="BF604" s="199"/>
      <c r="BG604" s="199"/>
      <c r="BH604" s="199"/>
    </row>
    <row r="605">
      <c r="A605" s="199"/>
      <c r="B605" s="223">
        <v>45174.0</v>
      </c>
      <c r="C605" s="224">
        <v>196.9</v>
      </c>
      <c r="D605" s="224">
        <v>196.15</v>
      </c>
      <c r="E605" s="225">
        <f t="shared" si="1"/>
        <v>-0.003049555273</v>
      </c>
      <c r="F605" s="226">
        <v>45174.0</v>
      </c>
      <c r="G605" s="227">
        <v>1588.4</v>
      </c>
      <c r="H605" s="227">
        <v>1574.9</v>
      </c>
      <c r="I605" s="228">
        <f t="shared" si="2"/>
        <v>-0.006090057114</v>
      </c>
      <c r="J605" s="229">
        <v>45174.0</v>
      </c>
      <c r="K605" s="230">
        <v>2510.0</v>
      </c>
      <c r="L605" s="230">
        <v>2507.05</v>
      </c>
      <c r="M605" s="231">
        <f t="shared" si="3"/>
        <v>0.002258735108</v>
      </c>
      <c r="N605" s="232">
        <v>45174.0</v>
      </c>
      <c r="O605" s="233">
        <v>2420.0</v>
      </c>
      <c r="P605" s="233">
        <v>2423.6</v>
      </c>
      <c r="Q605" s="234">
        <f t="shared" si="4"/>
        <v>0.005351142822</v>
      </c>
      <c r="R605" s="235">
        <v>45174.0</v>
      </c>
      <c r="S605" s="236">
        <v>131.75</v>
      </c>
      <c r="T605" s="236">
        <v>131.7</v>
      </c>
      <c r="U605" s="237">
        <f t="shared" si="5"/>
        <v>-0.0003795066414</v>
      </c>
      <c r="V605" s="238">
        <v>45174.0</v>
      </c>
      <c r="W605" s="239">
        <v>19564.65</v>
      </c>
      <c r="X605" s="239">
        <v>19574.9</v>
      </c>
      <c r="Y605" s="240">
        <f t="shared" si="6"/>
        <v>0.002360616116</v>
      </c>
      <c r="Z605" s="199"/>
      <c r="AA605" s="199"/>
      <c r="AB605" s="199"/>
      <c r="AC605" s="199"/>
      <c r="AD605" s="199"/>
      <c r="AE605" s="199"/>
      <c r="AF605" s="199"/>
      <c r="AG605" s="199"/>
      <c r="AH605" s="199"/>
      <c r="AI605" s="199"/>
      <c r="AJ605" s="199"/>
      <c r="AK605" s="199"/>
      <c r="AL605" s="199"/>
      <c r="AM605" s="199"/>
      <c r="AN605" s="199"/>
      <c r="AO605" s="199"/>
      <c r="AP605" s="199"/>
      <c r="AQ605" s="199"/>
      <c r="AR605" s="199"/>
      <c r="AS605" s="199"/>
      <c r="AT605" s="199"/>
      <c r="AU605" s="199"/>
      <c r="AV605" s="199"/>
      <c r="AW605" s="199"/>
      <c r="AX605" s="199"/>
      <c r="AY605" s="199"/>
      <c r="AZ605" s="199"/>
      <c r="BA605" s="199"/>
      <c r="BB605" s="199"/>
      <c r="BC605" s="199"/>
      <c r="BD605" s="199"/>
      <c r="BE605" s="199"/>
      <c r="BF605" s="199"/>
      <c r="BG605" s="199"/>
      <c r="BH605" s="199"/>
    </row>
    <row r="606">
      <c r="A606" s="199"/>
      <c r="B606" s="223">
        <v>45175.0</v>
      </c>
      <c r="C606" s="224">
        <v>196.6</v>
      </c>
      <c r="D606" s="224">
        <v>192.1</v>
      </c>
      <c r="E606" s="225">
        <f t="shared" si="1"/>
        <v>-0.02064746368</v>
      </c>
      <c r="F606" s="226">
        <v>45175.0</v>
      </c>
      <c r="G606" s="227">
        <v>1576.8</v>
      </c>
      <c r="H606" s="227">
        <v>1595.5</v>
      </c>
      <c r="I606" s="228">
        <f t="shared" si="2"/>
        <v>0.01308019557</v>
      </c>
      <c r="J606" s="229">
        <v>45175.0</v>
      </c>
      <c r="K606" s="230">
        <v>2513.45</v>
      </c>
      <c r="L606" s="230">
        <v>2523.5</v>
      </c>
      <c r="M606" s="231">
        <f t="shared" si="3"/>
        <v>0.00656149658</v>
      </c>
      <c r="N606" s="232">
        <v>45175.0</v>
      </c>
      <c r="O606" s="233">
        <v>2421.1</v>
      </c>
      <c r="P606" s="233">
        <v>2428.7</v>
      </c>
      <c r="Q606" s="234">
        <f t="shared" si="4"/>
        <v>0.002104307642</v>
      </c>
      <c r="R606" s="235">
        <v>45175.0</v>
      </c>
      <c r="S606" s="236">
        <v>132.4</v>
      </c>
      <c r="T606" s="236">
        <v>129.6</v>
      </c>
      <c r="U606" s="237">
        <f t="shared" si="5"/>
        <v>-0.0159453303</v>
      </c>
      <c r="V606" s="238">
        <v>45175.0</v>
      </c>
      <c r="W606" s="239">
        <v>19581.2</v>
      </c>
      <c r="X606" s="239">
        <v>19611.05</v>
      </c>
      <c r="Y606" s="240">
        <f t="shared" si="6"/>
        <v>0.001846752729</v>
      </c>
      <c r="Z606" s="199"/>
      <c r="AA606" s="199"/>
      <c r="AB606" s="199"/>
      <c r="AC606" s="199"/>
      <c r="AD606" s="199"/>
      <c r="AE606" s="199"/>
      <c r="AF606" s="199"/>
      <c r="AG606" s="199"/>
      <c r="AH606" s="199"/>
      <c r="AI606" s="199"/>
      <c r="AJ606" s="199"/>
      <c r="AK606" s="199"/>
      <c r="AL606" s="199"/>
      <c r="AM606" s="199"/>
      <c r="AN606" s="199"/>
      <c r="AO606" s="199"/>
      <c r="AP606" s="199"/>
      <c r="AQ606" s="199"/>
      <c r="AR606" s="199"/>
      <c r="AS606" s="199"/>
      <c r="AT606" s="199"/>
      <c r="AU606" s="199"/>
      <c r="AV606" s="199"/>
      <c r="AW606" s="199"/>
      <c r="AX606" s="199"/>
      <c r="AY606" s="199"/>
      <c r="AZ606" s="199"/>
      <c r="BA606" s="199"/>
      <c r="BB606" s="199"/>
      <c r="BC606" s="199"/>
      <c r="BD606" s="199"/>
      <c r="BE606" s="199"/>
      <c r="BF606" s="199"/>
      <c r="BG606" s="199"/>
      <c r="BH606" s="199"/>
    </row>
    <row r="607">
      <c r="A607" s="199"/>
      <c r="B607" s="223">
        <v>45176.0</v>
      </c>
      <c r="C607" s="224">
        <v>192.45</v>
      </c>
      <c r="D607" s="224">
        <v>201.0</v>
      </c>
      <c r="E607" s="225">
        <f t="shared" si="1"/>
        <v>0.04633003644</v>
      </c>
      <c r="F607" s="226">
        <v>45176.0</v>
      </c>
      <c r="G607" s="227">
        <v>1595.5</v>
      </c>
      <c r="H607" s="227">
        <v>1610.85</v>
      </c>
      <c r="I607" s="228">
        <f t="shared" si="2"/>
        <v>0.009620808524</v>
      </c>
      <c r="J607" s="229">
        <v>45176.0</v>
      </c>
      <c r="K607" s="230">
        <v>2510.0</v>
      </c>
      <c r="L607" s="230">
        <v>2507.45</v>
      </c>
      <c r="M607" s="231">
        <f t="shared" si="3"/>
        <v>-0.006360213989</v>
      </c>
      <c r="N607" s="232">
        <v>45176.0</v>
      </c>
      <c r="O607" s="233">
        <v>2421.7</v>
      </c>
      <c r="P607" s="233">
        <v>2432.0</v>
      </c>
      <c r="Q607" s="234">
        <f t="shared" si="4"/>
        <v>0.001358751596</v>
      </c>
      <c r="R607" s="235">
        <v>45176.0</v>
      </c>
      <c r="S607" s="236">
        <v>129.5</v>
      </c>
      <c r="T607" s="236">
        <v>130.15</v>
      </c>
      <c r="U607" s="237">
        <f t="shared" si="5"/>
        <v>0.00424382716</v>
      </c>
      <c r="V607" s="238">
        <v>45176.0</v>
      </c>
      <c r="W607" s="239">
        <v>19598.65</v>
      </c>
      <c r="X607" s="239">
        <v>19727.05</v>
      </c>
      <c r="Y607" s="240">
        <f t="shared" si="6"/>
        <v>0.005915032596</v>
      </c>
      <c r="Z607" s="199"/>
      <c r="AA607" s="199"/>
      <c r="AB607" s="199"/>
      <c r="AC607" s="199"/>
      <c r="AD607" s="199"/>
      <c r="AE607" s="199"/>
      <c r="AF607" s="199"/>
      <c r="AG607" s="199"/>
      <c r="AH607" s="199"/>
      <c r="AI607" s="199"/>
      <c r="AJ607" s="199"/>
      <c r="AK607" s="199"/>
      <c r="AL607" s="199"/>
      <c r="AM607" s="199"/>
      <c r="AN607" s="199"/>
      <c r="AO607" s="199"/>
      <c r="AP607" s="199"/>
      <c r="AQ607" s="199"/>
      <c r="AR607" s="199"/>
      <c r="AS607" s="199"/>
      <c r="AT607" s="199"/>
      <c r="AU607" s="199"/>
      <c r="AV607" s="199"/>
      <c r="AW607" s="199"/>
      <c r="AX607" s="199"/>
      <c r="AY607" s="199"/>
      <c r="AZ607" s="199"/>
      <c r="BA607" s="199"/>
      <c r="BB607" s="199"/>
      <c r="BC607" s="199"/>
      <c r="BD607" s="199"/>
      <c r="BE607" s="199"/>
      <c r="BF607" s="199"/>
      <c r="BG607" s="199"/>
      <c r="BH607" s="199"/>
    </row>
    <row r="608">
      <c r="A608" s="199"/>
      <c r="B608" s="223">
        <v>45177.0</v>
      </c>
      <c r="C608" s="224">
        <v>201.7</v>
      </c>
      <c r="D608" s="224">
        <v>205.75</v>
      </c>
      <c r="E608" s="225">
        <f t="shared" si="1"/>
        <v>0.0236318408</v>
      </c>
      <c r="F608" s="226">
        <v>45177.0</v>
      </c>
      <c r="G608" s="227">
        <v>1608.3</v>
      </c>
      <c r="H608" s="227">
        <v>1623.4</v>
      </c>
      <c r="I608" s="228">
        <f t="shared" si="2"/>
        <v>0.007790917838</v>
      </c>
      <c r="J608" s="229">
        <v>45177.0</v>
      </c>
      <c r="K608" s="230">
        <v>2504.0</v>
      </c>
      <c r="L608" s="230">
        <v>2513.8</v>
      </c>
      <c r="M608" s="231">
        <f t="shared" si="3"/>
        <v>0.002532453289</v>
      </c>
      <c r="N608" s="232">
        <v>45177.0</v>
      </c>
      <c r="O608" s="233">
        <v>2440.0</v>
      </c>
      <c r="P608" s="233">
        <v>2448.2</v>
      </c>
      <c r="Q608" s="234">
        <f t="shared" si="4"/>
        <v>0.006661184211</v>
      </c>
      <c r="R608" s="235">
        <v>45177.0</v>
      </c>
      <c r="S608" s="236">
        <v>131.4</v>
      </c>
      <c r="T608" s="236">
        <v>129.5</v>
      </c>
      <c r="U608" s="237">
        <f t="shared" si="5"/>
        <v>-0.004994237418</v>
      </c>
      <c r="V608" s="238">
        <v>45177.0</v>
      </c>
      <c r="W608" s="239">
        <v>19774.8</v>
      </c>
      <c r="X608" s="239">
        <v>19819.95</v>
      </c>
      <c r="Y608" s="240">
        <f t="shared" si="6"/>
        <v>0.004709269759</v>
      </c>
      <c r="Z608" s="199"/>
      <c r="AA608" s="199"/>
      <c r="AB608" s="199"/>
      <c r="AC608" s="199"/>
      <c r="AD608" s="199"/>
      <c r="AE608" s="199"/>
      <c r="AF608" s="199"/>
      <c r="AG608" s="199"/>
      <c r="AH608" s="199"/>
      <c r="AI608" s="199"/>
      <c r="AJ608" s="199"/>
      <c r="AK608" s="199"/>
      <c r="AL608" s="199"/>
      <c r="AM608" s="199"/>
      <c r="AN608" s="199"/>
      <c r="AO608" s="199"/>
      <c r="AP608" s="199"/>
      <c r="AQ608" s="199"/>
      <c r="AR608" s="199"/>
      <c r="AS608" s="199"/>
      <c r="AT608" s="199"/>
      <c r="AU608" s="199"/>
      <c r="AV608" s="199"/>
      <c r="AW608" s="199"/>
      <c r="AX608" s="199"/>
      <c r="AY608" s="199"/>
      <c r="AZ608" s="199"/>
      <c r="BA608" s="199"/>
      <c r="BB608" s="199"/>
      <c r="BC608" s="199"/>
      <c r="BD608" s="199"/>
      <c r="BE608" s="199"/>
      <c r="BF608" s="199"/>
      <c r="BG608" s="199"/>
      <c r="BH608" s="199"/>
    </row>
    <row r="609">
      <c r="A609" s="199"/>
      <c r="B609" s="223">
        <v>45180.0</v>
      </c>
      <c r="C609" s="224">
        <v>206.8</v>
      </c>
      <c r="D609" s="224">
        <v>202.85</v>
      </c>
      <c r="E609" s="225">
        <f t="shared" si="1"/>
        <v>-0.01409477521</v>
      </c>
      <c r="F609" s="226">
        <v>45180.0</v>
      </c>
      <c r="G609" s="227">
        <v>1628.9</v>
      </c>
      <c r="H609" s="227">
        <v>1631.8</v>
      </c>
      <c r="I609" s="228">
        <f t="shared" si="2"/>
        <v>0.00517432549</v>
      </c>
      <c r="J609" s="229">
        <v>45180.0</v>
      </c>
      <c r="K609" s="230">
        <v>2513.8</v>
      </c>
      <c r="L609" s="230">
        <v>2536.25</v>
      </c>
      <c r="M609" s="231">
        <f t="shared" si="3"/>
        <v>0.008930702522</v>
      </c>
      <c r="N609" s="232">
        <v>45180.0</v>
      </c>
      <c r="O609" s="233">
        <v>2452.0</v>
      </c>
      <c r="P609" s="233">
        <v>2474.6</v>
      </c>
      <c r="Q609" s="234">
        <f t="shared" si="4"/>
        <v>0.01078343273</v>
      </c>
      <c r="R609" s="235">
        <v>45180.0</v>
      </c>
      <c r="S609" s="236">
        <v>129.5</v>
      </c>
      <c r="T609" s="236">
        <v>131.15</v>
      </c>
      <c r="U609" s="237">
        <f t="shared" si="5"/>
        <v>0.01274131274</v>
      </c>
      <c r="V609" s="238">
        <v>45180.0</v>
      </c>
      <c r="W609" s="239">
        <v>19890.0</v>
      </c>
      <c r="X609" s="239">
        <v>19996.35</v>
      </c>
      <c r="Y609" s="240">
        <f t="shared" si="6"/>
        <v>0.008900123361</v>
      </c>
      <c r="Z609" s="199"/>
      <c r="AA609" s="199"/>
      <c r="AB609" s="199"/>
      <c r="AC609" s="199"/>
      <c r="AD609" s="199"/>
      <c r="AE609" s="199"/>
      <c r="AF609" s="199"/>
      <c r="AG609" s="199"/>
      <c r="AH609" s="199"/>
      <c r="AI609" s="199"/>
      <c r="AJ609" s="199"/>
      <c r="AK609" s="199"/>
      <c r="AL609" s="199"/>
      <c r="AM609" s="199"/>
      <c r="AN609" s="199"/>
      <c r="AO609" s="199"/>
      <c r="AP609" s="199"/>
      <c r="AQ609" s="199"/>
      <c r="AR609" s="199"/>
      <c r="AS609" s="199"/>
      <c r="AT609" s="199"/>
      <c r="AU609" s="199"/>
      <c r="AV609" s="199"/>
      <c r="AW609" s="199"/>
      <c r="AX609" s="199"/>
      <c r="AY609" s="199"/>
      <c r="AZ609" s="199"/>
      <c r="BA609" s="199"/>
      <c r="BB609" s="199"/>
      <c r="BC609" s="199"/>
      <c r="BD609" s="199"/>
      <c r="BE609" s="199"/>
      <c r="BF609" s="199"/>
      <c r="BG609" s="199"/>
      <c r="BH609" s="199"/>
    </row>
    <row r="610">
      <c r="A610" s="199"/>
      <c r="B610" s="223">
        <v>45181.0</v>
      </c>
      <c r="C610" s="224">
        <v>204.35</v>
      </c>
      <c r="D610" s="224">
        <v>188.8</v>
      </c>
      <c r="E610" s="225">
        <f t="shared" si="1"/>
        <v>-0.06926300222</v>
      </c>
      <c r="F610" s="226">
        <v>45181.0</v>
      </c>
      <c r="G610" s="227">
        <v>1640.0</v>
      </c>
      <c r="H610" s="227">
        <v>1636.9</v>
      </c>
      <c r="I610" s="228">
        <f t="shared" si="2"/>
        <v>0.003125383013</v>
      </c>
      <c r="J610" s="229">
        <v>45181.0</v>
      </c>
      <c r="K610" s="230">
        <v>2549.0</v>
      </c>
      <c r="L610" s="230">
        <v>2498.85</v>
      </c>
      <c r="M610" s="231">
        <f t="shared" si="3"/>
        <v>-0.01474618038</v>
      </c>
      <c r="N610" s="232">
        <v>45181.0</v>
      </c>
      <c r="O610" s="233">
        <v>2483.0</v>
      </c>
      <c r="P610" s="233">
        <v>2438.85</v>
      </c>
      <c r="Q610" s="234">
        <f t="shared" si="4"/>
        <v>-0.01444677928</v>
      </c>
      <c r="R610" s="235">
        <v>45181.0</v>
      </c>
      <c r="S610" s="236">
        <v>132.8</v>
      </c>
      <c r="T610" s="236">
        <v>129.0</v>
      </c>
      <c r="U610" s="237">
        <f t="shared" si="5"/>
        <v>-0.01639344262</v>
      </c>
      <c r="V610" s="238">
        <v>45181.0</v>
      </c>
      <c r="W610" s="239">
        <v>20110.15</v>
      </c>
      <c r="X610" s="239">
        <v>19993.2</v>
      </c>
      <c r="Y610" s="240">
        <f t="shared" si="6"/>
        <v>-0.000157528749</v>
      </c>
      <c r="Z610" s="199"/>
      <c r="AA610" s="199"/>
      <c r="AB610" s="199"/>
      <c r="AC610" s="199"/>
      <c r="AD610" s="199"/>
      <c r="AE610" s="199"/>
      <c r="AF610" s="199"/>
      <c r="AG610" s="199"/>
      <c r="AH610" s="199"/>
      <c r="AI610" s="199"/>
      <c r="AJ610" s="199"/>
      <c r="AK610" s="199"/>
      <c r="AL610" s="199"/>
      <c r="AM610" s="199"/>
      <c r="AN610" s="199"/>
      <c r="AO610" s="199"/>
      <c r="AP610" s="199"/>
      <c r="AQ610" s="199"/>
      <c r="AR610" s="199"/>
      <c r="AS610" s="199"/>
      <c r="AT610" s="199"/>
      <c r="AU610" s="199"/>
      <c r="AV610" s="199"/>
      <c r="AW610" s="199"/>
      <c r="AX610" s="199"/>
      <c r="AY610" s="199"/>
      <c r="AZ610" s="199"/>
      <c r="BA610" s="199"/>
      <c r="BB610" s="199"/>
      <c r="BC610" s="199"/>
      <c r="BD610" s="199"/>
      <c r="BE610" s="199"/>
      <c r="BF610" s="199"/>
      <c r="BG610" s="199"/>
      <c r="BH610" s="199"/>
    </row>
    <row r="611">
      <c r="A611" s="199"/>
      <c r="B611" s="223">
        <v>45182.0</v>
      </c>
      <c r="C611" s="224">
        <v>190.0</v>
      </c>
      <c r="D611" s="224">
        <v>200.5</v>
      </c>
      <c r="E611" s="225">
        <f t="shared" si="1"/>
        <v>0.06197033898</v>
      </c>
      <c r="F611" s="226">
        <v>45182.0</v>
      </c>
      <c r="G611" s="227">
        <v>1631.3</v>
      </c>
      <c r="H611" s="227">
        <v>1643.9</v>
      </c>
      <c r="I611" s="228">
        <f t="shared" si="2"/>
        <v>0.004276376077</v>
      </c>
      <c r="J611" s="229">
        <v>45182.0</v>
      </c>
      <c r="K611" s="230">
        <v>2494.0</v>
      </c>
      <c r="L611" s="230">
        <v>2506.55</v>
      </c>
      <c r="M611" s="231">
        <f t="shared" si="3"/>
        <v>0.003081417452</v>
      </c>
      <c r="N611" s="232">
        <v>45182.0</v>
      </c>
      <c r="O611" s="233">
        <v>2440.0</v>
      </c>
      <c r="P611" s="233">
        <v>2451.05</v>
      </c>
      <c r="Q611" s="234">
        <f t="shared" si="4"/>
        <v>0.005002357669</v>
      </c>
      <c r="R611" s="235">
        <v>45182.0</v>
      </c>
      <c r="S611" s="236">
        <v>129.6</v>
      </c>
      <c r="T611" s="236">
        <v>129.55</v>
      </c>
      <c r="U611" s="237">
        <f t="shared" si="5"/>
        <v>0.004263565891</v>
      </c>
      <c r="V611" s="238">
        <v>45182.0</v>
      </c>
      <c r="W611" s="239">
        <v>19989.5</v>
      </c>
      <c r="X611" s="239">
        <v>20070.0</v>
      </c>
      <c r="Y611" s="240">
        <f t="shared" si="6"/>
        <v>0.003841306044</v>
      </c>
      <c r="Z611" s="199"/>
      <c r="AA611" s="199"/>
      <c r="AB611" s="199"/>
      <c r="AC611" s="199"/>
      <c r="AD611" s="199"/>
      <c r="AE611" s="199"/>
      <c r="AF611" s="199"/>
      <c r="AG611" s="199"/>
      <c r="AH611" s="199"/>
      <c r="AI611" s="199"/>
      <c r="AJ611" s="199"/>
      <c r="AK611" s="199"/>
      <c r="AL611" s="199"/>
      <c r="AM611" s="199"/>
      <c r="AN611" s="199"/>
      <c r="AO611" s="199"/>
      <c r="AP611" s="199"/>
      <c r="AQ611" s="199"/>
      <c r="AR611" s="199"/>
      <c r="AS611" s="199"/>
      <c r="AT611" s="199"/>
      <c r="AU611" s="199"/>
      <c r="AV611" s="199"/>
      <c r="AW611" s="199"/>
      <c r="AX611" s="199"/>
      <c r="AY611" s="199"/>
      <c r="AZ611" s="199"/>
      <c r="BA611" s="199"/>
      <c r="BB611" s="199"/>
      <c r="BC611" s="199"/>
      <c r="BD611" s="199"/>
      <c r="BE611" s="199"/>
      <c r="BF611" s="199"/>
      <c r="BG611" s="199"/>
      <c r="BH611" s="199"/>
    </row>
    <row r="612">
      <c r="A612" s="199"/>
      <c r="B612" s="223">
        <v>45183.0</v>
      </c>
      <c r="C612" s="224">
        <v>200.5</v>
      </c>
      <c r="D612" s="224">
        <v>196.65</v>
      </c>
      <c r="E612" s="225">
        <f t="shared" si="1"/>
        <v>-0.01920199501</v>
      </c>
      <c r="F612" s="226">
        <v>45183.0</v>
      </c>
      <c r="G612" s="227">
        <v>1644.25</v>
      </c>
      <c r="H612" s="227">
        <v>1642.9</v>
      </c>
      <c r="I612" s="228">
        <f t="shared" si="2"/>
        <v>-0.0006083095079</v>
      </c>
      <c r="J612" s="229">
        <v>45183.0</v>
      </c>
      <c r="K612" s="230">
        <v>2511.0</v>
      </c>
      <c r="L612" s="230">
        <v>2500.8</v>
      </c>
      <c r="M612" s="231">
        <f t="shared" si="3"/>
        <v>-0.002293989747</v>
      </c>
      <c r="N612" s="232">
        <v>45183.0</v>
      </c>
      <c r="O612" s="233">
        <v>2460.0</v>
      </c>
      <c r="P612" s="233">
        <v>2453.3</v>
      </c>
      <c r="Q612" s="234">
        <f t="shared" si="4"/>
        <v>0.0009179739295</v>
      </c>
      <c r="R612" s="235">
        <v>45183.0</v>
      </c>
      <c r="S612" s="236">
        <v>131.0</v>
      </c>
      <c r="T612" s="236">
        <v>131.7</v>
      </c>
      <c r="U612" s="237">
        <f t="shared" si="5"/>
        <v>0.01659590892</v>
      </c>
      <c r="V612" s="238">
        <v>45183.0</v>
      </c>
      <c r="W612" s="239">
        <v>20127.95</v>
      </c>
      <c r="X612" s="239">
        <v>20103.1</v>
      </c>
      <c r="Y612" s="240">
        <f t="shared" si="6"/>
        <v>0.001649227703</v>
      </c>
      <c r="Z612" s="199"/>
      <c r="AA612" s="199"/>
      <c r="AB612" s="199"/>
      <c r="AC612" s="199"/>
      <c r="AD612" s="199"/>
      <c r="AE612" s="199"/>
      <c r="AF612" s="199"/>
      <c r="AG612" s="199"/>
      <c r="AH612" s="199"/>
      <c r="AI612" s="199"/>
      <c r="AJ612" s="199"/>
      <c r="AK612" s="199"/>
      <c r="AL612" s="199"/>
      <c r="AM612" s="199"/>
      <c r="AN612" s="199"/>
      <c r="AO612" s="199"/>
      <c r="AP612" s="199"/>
      <c r="AQ612" s="199"/>
      <c r="AR612" s="199"/>
      <c r="AS612" s="199"/>
      <c r="AT612" s="199"/>
      <c r="AU612" s="199"/>
      <c r="AV612" s="199"/>
      <c r="AW612" s="199"/>
      <c r="AX612" s="199"/>
      <c r="AY612" s="199"/>
      <c r="AZ612" s="199"/>
      <c r="BA612" s="199"/>
      <c r="BB612" s="199"/>
      <c r="BC612" s="199"/>
      <c r="BD612" s="199"/>
      <c r="BE612" s="199"/>
      <c r="BF612" s="199"/>
      <c r="BG612" s="199"/>
      <c r="BH612" s="199"/>
    </row>
    <row r="613">
      <c r="A613" s="199"/>
      <c r="B613" s="223">
        <v>45184.0</v>
      </c>
      <c r="C613" s="224">
        <v>198.0</v>
      </c>
      <c r="D613" s="224">
        <v>199.25</v>
      </c>
      <c r="E613" s="225">
        <f t="shared" si="1"/>
        <v>0.01322145945</v>
      </c>
      <c r="F613" s="226">
        <v>45184.0</v>
      </c>
      <c r="G613" s="227">
        <v>1650.0</v>
      </c>
      <c r="H613" s="227">
        <v>1661.75</v>
      </c>
      <c r="I613" s="228">
        <f t="shared" si="2"/>
        <v>0.01147361373</v>
      </c>
      <c r="J613" s="229">
        <v>45184.0</v>
      </c>
      <c r="K613" s="230">
        <v>2474.8</v>
      </c>
      <c r="L613" s="230">
        <v>2469.7</v>
      </c>
      <c r="M613" s="231">
        <f t="shared" si="3"/>
        <v>-0.01243602047</v>
      </c>
      <c r="N613" s="232">
        <v>45184.0</v>
      </c>
      <c r="O613" s="233">
        <v>2468.0</v>
      </c>
      <c r="P613" s="233">
        <v>2457.85</v>
      </c>
      <c r="Q613" s="234">
        <f t="shared" si="4"/>
        <v>0.001854644764</v>
      </c>
      <c r="R613" s="235">
        <v>45184.0</v>
      </c>
      <c r="S613" s="236">
        <v>132.6</v>
      </c>
      <c r="T613" s="236">
        <v>131.95</v>
      </c>
      <c r="U613" s="237">
        <f t="shared" si="5"/>
        <v>0.001898253607</v>
      </c>
      <c r="V613" s="238">
        <v>45184.0</v>
      </c>
      <c r="W613" s="239">
        <v>20156.45</v>
      </c>
      <c r="X613" s="239">
        <v>20192.35</v>
      </c>
      <c r="Y613" s="240">
        <f t="shared" si="6"/>
        <v>0.004439613791</v>
      </c>
      <c r="Z613" s="199"/>
      <c r="AA613" s="199"/>
      <c r="AB613" s="199"/>
      <c r="AC613" s="199"/>
      <c r="AD613" s="199"/>
      <c r="AE613" s="199"/>
      <c r="AF613" s="199"/>
      <c r="AG613" s="199"/>
      <c r="AH613" s="199"/>
      <c r="AI613" s="199"/>
      <c r="AJ613" s="199"/>
      <c r="AK613" s="199"/>
      <c r="AL613" s="199"/>
      <c r="AM613" s="199"/>
      <c r="AN613" s="199"/>
      <c r="AO613" s="199"/>
      <c r="AP613" s="199"/>
      <c r="AQ613" s="199"/>
      <c r="AR613" s="199"/>
      <c r="AS613" s="199"/>
      <c r="AT613" s="199"/>
      <c r="AU613" s="199"/>
      <c r="AV613" s="199"/>
      <c r="AW613" s="199"/>
      <c r="AX613" s="199"/>
      <c r="AY613" s="199"/>
      <c r="AZ613" s="199"/>
      <c r="BA613" s="199"/>
      <c r="BB613" s="199"/>
      <c r="BC613" s="199"/>
      <c r="BD613" s="199"/>
      <c r="BE613" s="199"/>
      <c r="BF613" s="199"/>
      <c r="BG613" s="199"/>
      <c r="BH613" s="199"/>
    </row>
    <row r="614">
      <c r="A614" s="199"/>
      <c r="B614" s="223">
        <v>45187.0</v>
      </c>
      <c r="C614" s="224">
        <v>196.85</v>
      </c>
      <c r="D614" s="224">
        <v>204.1</v>
      </c>
      <c r="E614" s="225">
        <f t="shared" si="1"/>
        <v>0.0243412798</v>
      </c>
      <c r="F614" s="226">
        <v>45187.0</v>
      </c>
      <c r="G614" s="227">
        <v>1653.75</v>
      </c>
      <c r="H614" s="227">
        <v>1629.05</v>
      </c>
      <c r="I614" s="228">
        <f t="shared" si="2"/>
        <v>-0.01967805025</v>
      </c>
      <c r="J614" s="229">
        <v>45187.0</v>
      </c>
      <c r="K614" s="230">
        <v>2471.35</v>
      </c>
      <c r="L614" s="230">
        <v>2488.65</v>
      </c>
      <c r="M614" s="231">
        <f t="shared" si="3"/>
        <v>0.00767299672</v>
      </c>
      <c r="N614" s="232">
        <v>45187.0</v>
      </c>
      <c r="O614" s="233">
        <v>2440.05</v>
      </c>
      <c r="P614" s="233">
        <v>2436.45</v>
      </c>
      <c r="Q614" s="234">
        <f t="shared" si="4"/>
        <v>-0.008706796591</v>
      </c>
      <c r="R614" s="235">
        <v>45187.0</v>
      </c>
      <c r="S614" s="236">
        <v>135.0</v>
      </c>
      <c r="T614" s="236">
        <v>130.45</v>
      </c>
      <c r="U614" s="237">
        <f t="shared" si="5"/>
        <v>-0.0113679424</v>
      </c>
      <c r="V614" s="238">
        <v>45187.0</v>
      </c>
      <c r="W614" s="239">
        <v>20155.95</v>
      </c>
      <c r="X614" s="239">
        <v>20133.3</v>
      </c>
      <c r="Y614" s="240">
        <f t="shared" si="6"/>
        <v>-0.002924374825</v>
      </c>
      <c r="Z614" s="199"/>
      <c r="AA614" s="199"/>
      <c r="AB614" s="199"/>
      <c r="AC614" s="199"/>
      <c r="AD614" s="199"/>
      <c r="AE614" s="199"/>
      <c r="AF614" s="199"/>
      <c r="AG614" s="199"/>
      <c r="AH614" s="199"/>
      <c r="AI614" s="199"/>
      <c r="AJ614" s="199"/>
      <c r="AK614" s="199"/>
      <c r="AL614" s="199"/>
      <c r="AM614" s="199"/>
      <c r="AN614" s="199"/>
      <c r="AO614" s="199"/>
      <c r="AP614" s="199"/>
      <c r="AQ614" s="199"/>
      <c r="AR614" s="199"/>
      <c r="AS614" s="199"/>
      <c r="AT614" s="199"/>
      <c r="AU614" s="199"/>
      <c r="AV614" s="199"/>
      <c r="AW614" s="199"/>
      <c r="AX614" s="199"/>
      <c r="AY614" s="199"/>
      <c r="AZ614" s="199"/>
      <c r="BA614" s="199"/>
      <c r="BB614" s="199"/>
      <c r="BC614" s="199"/>
      <c r="BD614" s="199"/>
      <c r="BE614" s="199"/>
      <c r="BF614" s="199"/>
      <c r="BG614" s="199"/>
      <c r="BH614" s="199"/>
    </row>
    <row r="615">
      <c r="A615" s="199"/>
      <c r="B615" s="223">
        <v>45189.0</v>
      </c>
      <c r="C615" s="224">
        <v>202.0</v>
      </c>
      <c r="D615" s="224">
        <v>203.9</v>
      </c>
      <c r="E615" s="225">
        <f t="shared" si="1"/>
        <v>-0.0009799118079</v>
      </c>
      <c r="F615" s="226">
        <v>45189.0</v>
      </c>
      <c r="G615" s="227">
        <v>1599.0</v>
      </c>
      <c r="H615" s="227">
        <v>1563.7</v>
      </c>
      <c r="I615" s="228">
        <f t="shared" si="2"/>
        <v>-0.04011540468</v>
      </c>
      <c r="J615" s="229">
        <v>45189.0</v>
      </c>
      <c r="K615" s="230">
        <v>2449.65</v>
      </c>
      <c r="L615" s="230">
        <v>2466.85</v>
      </c>
      <c r="M615" s="231">
        <f t="shared" si="3"/>
        <v>-0.008759769353</v>
      </c>
      <c r="N615" s="232">
        <v>45189.0</v>
      </c>
      <c r="O615" s="233">
        <v>2423.05</v>
      </c>
      <c r="P615" s="233">
        <v>2382.15</v>
      </c>
      <c r="Q615" s="234">
        <f t="shared" si="4"/>
        <v>-0.02228652343</v>
      </c>
      <c r="R615" s="235">
        <v>45189.0</v>
      </c>
      <c r="S615" s="236">
        <v>130.45</v>
      </c>
      <c r="T615" s="236">
        <v>128.3</v>
      </c>
      <c r="U615" s="237">
        <f t="shared" si="5"/>
        <v>-0.0164814105</v>
      </c>
      <c r="V615" s="238">
        <v>45189.0</v>
      </c>
      <c r="W615" s="239">
        <v>19980.75</v>
      </c>
      <c r="X615" s="239">
        <v>19901.4</v>
      </c>
      <c r="Y615" s="240">
        <f t="shared" si="6"/>
        <v>-0.01151823099</v>
      </c>
      <c r="Z615" s="199"/>
      <c r="AA615" s="199"/>
      <c r="AB615" s="199"/>
      <c r="AC615" s="199"/>
      <c r="AD615" s="199"/>
      <c r="AE615" s="199"/>
      <c r="AF615" s="199"/>
      <c r="AG615" s="199"/>
      <c r="AH615" s="199"/>
      <c r="AI615" s="199"/>
      <c r="AJ615" s="199"/>
      <c r="AK615" s="199"/>
      <c r="AL615" s="199"/>
      <c r="AM615" s="199"/>
      <c r="AN615" s="199"/>
      <c r="AO615" s="199"/>
      <c r="AP615" s="199"/>
      <c r="AQ615" s="199"/>
      <c r="AR615" s="199"/>
      <c r="AS615" s="199"/>
      <c r="AT615" s="199"/>
      <c r="AU615" s="199"/>
      <c r="AV615" s="199"/>
      <c r="AW615" s="199"/>
      <c r="AX615" s="199"/>
      <c r="AY615" s="199"/>
      <c r="AZ615" s="199"/>
      <c r="BA615" s="199"/>
      <c r="BB615" s="199"/>
      <c r="BC615" s="199"/>
      <c r="BD615" s="199"/>
      <c r="BE615" s="199"/>
      <c r="BF615" s="199"/>
      <c r="BG615" s="199"/>
      <c r="BH615" s="199"/>
    </row>
    <row r="616">
      <c r="A616" s="199"/>
      <c r="B616" s="223">
        <v>45190.0</v>
      </c>
      <c r="C616" s="224">
        <v>205.4</v>
      </c>
      <c r="D616" s="224">
        <v>200.6</v>
      </c>
      <c r="E616" s="225">
        <f t="shared" si="1"/>
        <v>-0.01618440412</v>
      </c>
      <c r="F616" s="226">
        <v>45190.0</v>
      </c>
      <c r="G616" s="227">
        <v>1553.0</v>
      </c>
      <c r="H616" s="227">
        <v>1553.35</v>
      </c>
      <c r="I616" s="228">
        <f t="shared" si="2"/>
        <v>-0.006618916672</v>
      </c>
      <c r="J616" s="229">
        <v>45190.0</v>
      </c>
      <c r="K616" s="230">
        <v>2466.0</v>
      </c>
      <c r="L616" s="230">
        <v>2473.35</v>
      </c>
      <c r="M616" s="231">
        <f t="shared" si="3"/>
        <v>0.002634939295</v>
      </c>
      <c r="N616" s="232">
        <v>45190.0</v>
      </c>
      <c r="O616" s="233">
        <v>2374.95</v>
      </c>
      <c r="P616" s="233">
        <v>2364.8</v>
      </c>
      <c r="Q616" s="234">
        <f t="shared" si="4"/>
        <v>-0.007283336482</v>
      </c>
      <c r="R616" s="235">
        <v>45190.0</v>
      </c>
      <c r="S616" s="236">
        <v>128.3</v>
      </c>
      <c r="T616" s="236">
        <v>127.8</v>
      </c>
      <c r="U616" s="237">
        <f t="shared" si="5"/>
        <v>-0.003897116134</v>
      </c>
      <c r="V616" s="238">
        <v>45190.0</v>
      </c>
      <c r="W616" s="239">
        <v>19840.55</v>
      </c>
      <c r="X616" s="239">
        <v>19742.35</v>
      </c>
      <c r="Y616" s="240">
        <f t="shared" si="6"/>
        <v>-0.007991900067</v>
      </c>
      <c r="Z616" s="199"/>
      <c r="AA616" s="199"/>
      <c r="AB616" s="199"/>
      <c r="AC616" s="199"/>
      <c r="AD616" s="199"/>
      <c r="AE616" s="199"/>
      <c r="AF616" s="199"/>
      <c r="AG616" s="199"/>
      <c r="AH616" s="199"/>
      <c r="AI616" s="199"/>
      <c r="AJ616" s="199"/>
      <c r="AK616" s="199"/>
      <c r="AL616" s="199"/>
      <c r="AM616" s="199"/>
      <c r="AN616" s="199"/>
      <c r="AO616" s="199"/>
      <c r="AP616" s="199"/>
      <c r="AQ616" s="199"/>
      <c r="AR616" s="199"/>
      <c r="AS616" s="199"/>
      <c r="AT616" s="199"/>
      <c r="AU616" s="199"/>
      <c r="AV616" s="199"/>
      <c r="AW616" s="199"/>
      <c r="AX616" s="199"/>
      <c r="AY616" s="199"/>
      <c r="AZ616" s="199"/>
      <c r="BA616" s="199"/>
      <c r="BB616" s="199"/>
      <c r="BC616" s="199"/>
      <c r="BD616" s="199"/>
      <c r="BE616" s="199"/>
      <c r="BF616" s="199"/>
      <c r="BG616" s="199"/>
      <c r="BH616" s="199"/>
    </row>
    <row r="617">
      <c r="A617" s="199"/>
      <c r="B617" s="223">
        <v>45191.0</v>
      </c>
      <c r="C617" s="224">
        <v>202.2</v>
      </c>
      <c r="D617" s="224">
        <v>195.7</v>
      </c>
      <c r="E617" s="225">
        <f t="shared" si="1"/>
        <v>-0.02442671984</v>
      </c>
      <c r="F617" s="226">
        <v>45191.0</v>
      </c>
      <c r="G617" s="227">
        <v>1559.0</v>
      </c>
      <c r="H617" s="227">
        <v>1529.65</v>
      </c>
      <c r="I617" s="228">
        <f t="shared" si="2"/>
        <v>-0.01525734702</v>
      </c>
      <c r="J617" s="229">
        <v>45191.0</v>
      </c>
      <c r="K617" s="230">
        <v>2468.0</v>
      </c>
      <c r="L617" s="230">
        <v>2482.45</v>
      </c>
      <c r="M617" s="231">
        <f t="shared" si="3"/>
        <v>0.00367922049</v>
      </c>
      <c r="N617" s="232">
        <v>45191.0</v>
      </c>
      <c r="O617" s="233">
        <v>2376.0</v>
      </c>
      <c r="P617" s="233">
        <v>2354.95</v>
      </c>
      <c r="Q617" s="234">
        <f t="shared" si="4"/>
        <v>-0.004165257104</v>
      </c>
      <c r="R617" s="235">
        <v>45191.0</v>
      </c>
      <c r="S617" s="236">
        <v>127.15</v>
      </c>
      <c r="T617" s="236">
        <v>126.75</v>
      </c>
      <c r="U617" s="237">
        <f t="shared" si="5"/>
        <v>-0.008215962441</v>
      </c>
      <c r="V617" s="238">
        <v>45191.0</v>
      </c>
      <c r="W617" s="239">
        <v>19744.85</v>
      </c>
      <c r="X617" s="239">
        <v>19674.25</v>
      </c>
      <c r="Y617" s="240">
        <f t="shared" si="6"/>
        <v>-0.003449437377</v>
      </c>
      <c r="Z617" s="199"/>
      <c r="AA617" s="199"/>
      <c r="AB617" s="199"/>
      <c r="AC617" s="199"/>
      <c r="AD617" s="199"/>
      <c r="AE617" s="199"/>
      <c r="AF617" s="199"/>
      <c r="AG617" s="199"/>
      <c r="AH617" s="199"/>
      <c r="AI617" s="199"/>
      <c r="AJ617" s="199"/>
      <c r="AK617" s="199"/>
      <c r="AL617" s="199"/>
      <c r="AM617" s="199"/>
      <c r="AN617" s="199"/>
      <c r="AO617" s="199"/>
      <c r="AP617" s="199"/>
      <c r="AQ617" s="199"/>
      <c r="AR617" s="199"/>
      <c r="AS617" s="199"/>
      <c r="AT617" s="199"/>
      <c r="AU617" s="199"/>
      <c r="AV617" s="199"/>
      <c r="AW617" s="199"/>
      <c r="AX617" s="199"/>
      <c r="AY617" s="199"/>
      <c r="AZ617" s="199"/>
      <c r="BA617" s="199"/>
      <c r="BB617" s="199"/>
      <c r="BC617" s="199"/>
      <c r="BD617" s="199"/>
      <c r="BE617" s="199"/>
      <c r="BF617" s="199"/>
      <c r="BG617" s="199"/>
      <c r="BH617" s="199"/>
    </row>
    <row r="618">
      <c r="A618" s="199"/>
      <c r="B618" s="223">
        <v>45194.0</v>
      </c>
      <c r="C618" s="224">
        <v>197.4</v>
      </c>
      <c r="D618" s="224">
        <v>196.95</v>
      </c>
      <c r="E618" s="225">
        <f t="shared" si="1"/>
        <v>0.006387327542</v>
      </c>
      <c r="F618" s="226">
        <v>45194.0</v>
      </c>
      <c r="G618" s="227">
        <v>1525.0</v>
      </c>
      <c r="H618" s="227">
        <v>1531.0</v>
      </c>
      <c r="I618" s="228">
        <f t="shared" si="2"/>
        <v>0.0008825548328</v>
      </c>
      <c r="J618" s="229">
        <v>45194.0</v>
      </c>
      <c r="K618" s="230">
        <v>2482.45</v>
      </c>
      <c r="L618" s="230">
        <v>2475.85</v>
      </c>
      <c r="M618" s="231">
        <f t="shared" si="3"/>
        <v>-0.00265866382</v>
      </c>
      <c r="N618" s="232">
        <v>45194.0</v>
      </c>
      <c r="O618" s="233">
        <v>2350.4</v>
      </c>
      <c r="P618" s="233">
        <v>2340.45</v>
      </c>
      <c r="Q618" s="234">
        <f t="shared" si="4"/>
        <v>-0.006157243254</v>
      </c>
      <c r="R618" s="235">
        <v>45194.0</v>
      </c>
      <c r="S618" s="236">
        <v>127.3</v>
      </c>
      <c r="T618" s="236">
        <v>127.4</v>
      </c>
      <c r="U618" s="237">
        <f t="shared" si="5"/>
        <v>0.005128205128</v>
      </c>
      <c r="V618" s="238">
        <v>45194.0</v>
      </c>
      <c r="W618" s="239">
        <v>19678.2</v>
      </c>
      <c r="X618" s="239">
        <v>19674.55</v>
      </c>
      <c r="Y618" s="240">
        <f t="shared" si="6"/>
        <v>0.00001524835762</v>
      </c>
      <c r="Z618" s="199"/>
      <c r="AA618" s="199"/>
      <c r="AB618" s="199"/>
      <c r="AC618" s="199"/>
      <c r="AD618" s="199"/>
      <c r="AE618" s="199"/>
      <c r="AF618" s="199"/>
      <c r="AG618" s="199"/>
      <c r="AH618" s="199"/>
      <c r="AI618" s="199"/>
      <c r="AJ618" s="199"/>
      <c r="AK618" s="199"/>
      <c r="AL618" s="199"/>
      <c r="AM618" s="199"/>
      <c r="AN618" s="199"/>
      <c r="AO618" s="199"/>
      <c r="AP618" s="199"/>
      <c r="AQ618" s="199"/>
      <c r="AR618" s="199"/>
      <c r="AS618" s="199"/>
      <c r="AT618" s="199"/>
      <c r="AU618" s="199"/>
      <c r="AV618" s="199"/>
      <c r="AW618" s="199"/>
      <c r="AX618" s="199"/>
      <c r="AY618" s="199"/>
      <c r="AZ618" s="199"/>
      <c r="BA618" s="199"/>
      <c r="BB618" s="199"/>
      <c r="BC618" s="199"/>
      <c r="BD618" s="199"/>
      <c r="BE618" s="199"/>
      <c r="BF618" s="199"/>
      <c r="BG618" s="199"/>
      <c r="BH618" s="199"/>
    </row>
    <row r="619">
      <c r="A619" s="199"/>
      <c r="B619" s="223">
        <v>45195.0</v>
      </c>
      <c r="C619" s="224">
        <v>195.2</v>
      </c>
      <c r="D619" s="224">
        <v>197.7</v>
      </c>
      <c r="E619" s="225">
        <f t="shared" si="1"/>
        <v>0.003808073115</v>
      </c>
      <c r="F619" s="226">
        <v>45195.0</v>
      </c>
      <c r="G619" s="227">
        <v>1525.0</v>
      </c>
      <c r="H619" s="227">
        <v>1537.65</v>
      </c>
      <c r="I619" s="228">
        <f t="shared" si="2"/>
        <v>0.004343566297</v>
      </c>
      <c r="J619" s="229">
        <v>45195.0</v>
      </c>
      <c r="K619" s="230">
        <v>2474.0</v>
      </c>
      <c r="L619" s="230">
        <v>2478.95</v>
      </c>
      <c r="M619" s="231">
        <f t="shared" si="3"/>
        <v>0.00125209524</v>
      </c>
      <c r="N619" s="232">
        <v>45195.0</v>
      </c>
      <c r="O619" s="233">
        <v>2338.55</v>
      </c>
      <c r="P619" s="233">
        <v>2342.5</v>
      </c>
      <c r="Q619" s="234">
        <f t="shared" si="4"/>
        <v>0.0008758999338</v>
      </c>
      <c r="R619" s="235">
        <v>45195.0</v>
      </c>
      <c r="S619" s="236">
        <v>129.0</v>
      </c>
      <c r="T619" s="236">
        <v>128.9</v>
      </c>
      <c r="U619" s="237">
        <f t="shared" si="5"/>
        <v>0.01177394035</v>
      </c>
      <c r="V619" s="238">
        <v>45195.0</v>
      </c>
      <c r="W619" s="239">
        <v>19682.8</v>
      </c>
      <c r="X619" s="239">
        <v>19664.7</v>
      </c>
      <c r="Y619" s="240">
        <f t="shared" si="6"/>
        <v>-0.0005006467746</v>
      </c>
      <c r="Z619" s="199"/>
      <c r="AA619" s="199"/>
      <c r="AB619" s="199"/>
      <c r="AC619" s="199"/>
      <c r="AD619" s="199"/>
      <c r="AE619" s="199"/>
      <c r="AF619" s="199"/>
      <c r="AG619" s="199"/>
      <c r="AH619" s="199"/>
      <c r="AI619" s="199"/>
      <c r="AJ619" s="199"/>
      <c r="AK619" s="199"/>
      <c r="AL619" s="199"/>
      <c r="AM619" s="199"/>
      <c r="AN619" s="199"/>
      <c r="AO619" s="199"/>
      <c r="AP619" s="199"/>
      <c r="AQ619" s="199"/>
      <c r="AR619" s="199"/>
      <c r="AS619" s="199"/>
      <c r="AT619" s="199"/>
      <c r="AU619" s="199"/>
      <c r="AV619" s="199"/>
      <c r="AW619" s="199"/>
      <c r="AX619" s="199"/>
      <c r="AY619" s="199"/>
      <c r="AZ619" s="199"/>
      <c r="BA619" s="199"/>
      <c r="BB619" s="199"/>
      <c r="BC619" s="199"/>
      <c r="BD619" s="199"/>
      <c r="BE619" s="199"/>
      <c r="BF619" s="199"/>
      <c r="BG619" s="199"/>
      <c r="BH619" s="199"/>
    </row>
    <row r="620">
      <c r="A620" s="199"/>
      <c r="B620" s="223">
        <v>45196.0</v>
      </c>
      <c r="C620" s="224">
        <v>198.1</v>
      </c>
      <c r="D620" s="224">
        <v>198.75</v>
      </c>
      <c r="E620" s="225">
        <f t="shared" si="1"/>
        <v>0.00531107739</v>
      </c>
      <c r="F620" s="226">
        <v>45196.0</v>
      </c>
      <c r="G620" s="227">
        <v>1523.0</v>
      </c>
      <c r="H620" s="227">
        <v>1526.85</v>
      </c>
      <c r="I620" s="228">
        <f t="shared" si="2"/>
        <v>-0.007023705004</v>
      </c>
      <c r="J620" s="229">
        <v>45196.0</v>
      </c>
      <c r="K620" s="230">
        <v>2476.0</v>
      </c>
      <c r="L620" s="230">
        <v>2501.75</v>
      </c>
      <c r="M620" s="231">
        <f t="shared" si="3"/>
        <v>0.009197442466</v>
      </c>
      <c r="N620" s="232">
        <v>45196.0</v>
      </c>
      <c r="O620" s="233">
        <v>2343.5</v>
      </c>
      <c r="P620" s="233">
        <v>2368.9</v>
      </c>
      <c r="Q620" s="234">
        <f t="shared" si="4"/>
        <v>0.01127001067</v>
      </c>
      <c r="R620" s="235">
        <v>45196.0</v>
      </c>
      <c r="S620" s="236">
        <v>128.75</v>
      </c>
      <c r="T620" s="236">
        <v>128.15</v>
      </c>
      <c r="U620" s="237">
        <f t="shared" si="5"/>
        <v>-0.005818463926</v>
      </c>
      <c r="V620" s="238">
        <v>45196.0</v>
      </c>
      <c r="W620" s="239">
        <v>19637.05</v>
      </c>
      <c r="X620" s="239">
        <v>19716.45</v>
      </c>
      <c r="Y620" s="240">
        <f t="shared" si="6"/>
        <v>0.002631619094</v>
      </c>
      <c r="Z620" s="199"/>
      <c r="AA620" s="199"/>
      <c r="AB620" s="199"/>
      <c r="AC620" s="199"/>
      <c r="AD620" s="199"/>
      <c r="AE620" s="199"/>
      <c r="AF620" s="199"/>
      <c r="AG620" s="199"/>
      <c r="AH620" s="199"/>
      <c r="AI620" s="199"/>
      <c r="AJ620" s="199"/>
      <c r="AK620" s="199"/>
      <c r="AL620" s="199"/>
      <c r="AM620" s="199"/>
      <c r="AN620" s="199"/>
      <c r="AO620" s="199"/>
      <c r="AP620" s="199"/>
      <c r="AQ620" s="199"/>
      <c r="AR620" s="199"/>
      <c r="AS620" s="199"/>
      <c r="AT620" s="199"/>
      <c r="AU620" s="199"/>
      <c r="AV620" s="199"/>
      <c r="AW620" s="199"/>
      <c r="AX620" s="199"/>
      <c r="AY620" s="199"/>
      <c r="AZ620" s="199"/>
      <c r="BA620" s="199"/>
      <c r="BB620" s="199"/>
      <c r="BC620" s="199"/>
      <c r="BD620" s="199"/>
      <c r="BE620" s="199"/>
      <c r="BF620" s="199"/>
      <c r="BG620" s="199"/>
      <c r="BH620" s="199"/>
    </row>
    <row r="621">
      <c r="A621" s="199"/>
      <c r="B621" s="223">
        <v>45197.0</v>
      </c>
      <c r="C621" s="224">
        <v>199.55</v>
      </c>
      <c r="D621" s="224">
        <v>201.2</v>
      </c>
      <c r="E621" s="225">
        <f t="shared" si="1"/>
        <v>0.01232704403</v>
      </c>
      <c r="F621" s="226">
        <v>45197.0</v>
      </c>
      <c r="G621" s="227">
        <v>1534.0</v>
      </c>
      <c r="H621" s="227">
        <v>1523.7</v>
      </c>
      <c r="I621" s="228">
        <f t="shared" si="2"/>
        <v>-0.002063071029</v>
      </c>
      <c r="J621" s="229">
        <v>45197.0</v>
      </c>
      <c r="K621" s="230">
        <v>2500.0</v>
      </c>
      <c r="L621" s="230">
        <v>2460.35</v>
      </c>
      <c r="M621" s="231">
        <f t="shared" si="3"/>
        <v>-0.01654841611</v>
      </c>
      <c r="N621" s="232">
        <v>45197.0</v>
      </c>
      <c r="O621" s="233">
        <v>2383.0</v>
      </c>
      <c r="P621" s="233">
        <v>2334.1</v>
      </c>
      <c r="Q621" s="234">
        <f t="shared" si="4"/>
        <v>-0.01469036262</v>
      </c>
      <c r="R621" s="235">
        <v>45197.0</v>
      </c>
      <c r="S621" s="236">
        <v>128.35</v>
      </c>
      <c r="T621" s="236">
        <v>126.8</v>
      </c>
      <c r="U621" s="237">
        <f t="shared" si="5"/>
        <v>-0.01053452985</v>
      </c>
      <c r="V621" s="238">
        <v>45197.0</v>
      </c>
      <c r="W621" s="239">
        <v>19761.8</v>
      </c>
      <c r="X621" s="239">
        <v>19523.55</v>
      </c>
      <c r="Y621" s="240">
        <f t="shared" si="6"/>
        <v>-0.009783708528</v>
      </c>
      <c r="Z621" s="199"/>
      <c r="AA621" s="199"/>
      <c r="AB621" s="199"/>
      <c r="AC621" s="199"/>
      <c r="AD621" s="199"/>
      <c r="AE621" s="199"/>
      <c r="AF621" s="199"/>
      <c r="AG621" s="199"/>
      <c r="AH621" s="199"/>
      <c r="AI621" s="199"/>
      <c r="AJ621" s="199"/>
      <c r="AK621" s="199"/>
      <c r="AL621" s="199"/>
      <c r="AM621" s="199"/>
      <c r="AN621" s="199"/>
      <c r="AO621" s="199"/>
      <c r="AP621" s="199"/>
      <c r="AQ621" s="199"/>
      <c r="AR621" s="199"/>
      <c r="AS621" s="199"/>
      <c r="AT621" s="199"/>
      <c r="AU621" s="199"/>
      <c r="AV621" s="199"/>
      <c r="AW621" s="199"/>
      <c r="AX621" s="199"/>
      <c r="AY621" s="199"/>
      <c r="AZ621" s="199"/>
      <c r="BA621" s="199"/>
      <c r="BB621" s="199"/>
      <c r="BC621" s="199"/>
      <c r="BD621" s="199"/>
      <c r="BE621" s="199"/>
      <c r="BF621" s="199"/>
      <c r="BG621" s="199"/>
      <c r="BH621" s="199"/>
    </row>
    <row r="622">
      <c r="A622" s="199"/>
      <c r="B622" s="223">
        <v>45198.0</v>
      </c>
      <c r="C622" s="224">
        <v>203.5</v>
      </c>
      <c r="D622" s="224">
        <v>213.95</v>
      </c>
      <c r="E622" s="225">
        <f t="shared" si="1"/>
        <v>0.06336978131</v>
      </c>
      <c r="F622" s="226">
        <v>45198.0</v>
      </c>
      <c r="G622" s="227">
        <v>1523.7</v>
      </c>
      <c r="H622" s="227">
        <v>1526.3</v>
      </c>
      <c r="I622" s="228">
        <f t="shared" si="2"/>
        <v>0.001706372646</v>
      </c>
      <c r="J622" s="229">
        <v>45198.0</v>
      </c>
      <c r="K622" s="230">
        <v>2465.55</v>
      </c>
      <c r="L622" s="230">
        <v>2465.6</v>
      </c>
      <c r="M622" s="231">
        <f t="shared" si="3"/>
        <v>0.002133842746</v>
      </c>
      <c r="N622" s="232">
        <v>45198.0</v>
      </c>
      <c r="O622" s="233">
        <v>2341.8</v>
      </c>
      <c r="P622" s="233">
        <v>2345.0</v>
      </c>
      <c r="Q622" s="234">
        <f t="shared" si="4"/>
        <v>0.004669894178</v>
      </c>
      <c r="R622" s="235">
        <v>45198.0</v>
      </c>
      <c r="S622" s="236">
        <v>128.2</v>
      </c>
      <c r="T622" s="236">
        <v>128.9</v>
      </c>
      <c r="U622" s="237">
        <f t="shared" si="5"/>
        <v>0.0165615142</v>
      </c>
      <c r="V622" s="238">
        <v>45198.0</v>
      </c>
      <c r="W622" s="239">
        <v>19581.2</v>
      </c>
      <c r="X622" s="239">
        <v>19638.3</v>
      </c>
      <c r="Y622" s="240">
        <f t="shared" si="6"/>
        <v>0.005877517152</v>
      </c>
      <c r="Z622" s="199"/>
      <c r="AA622" s="199"/>
      <c r="AB622" s="199"/>
      <c r="AC622" s="199"/>
      <c r="AD622" s="199"/>
      <c r="AE622" s="199"/>
      <c r="AF622" s="199"/>
      <c r="AG622" s="199"/>
      <c r="AH622" s="199"/>
      <c r="AI622" s="199"/>
      <c r="AJ622" s="199"/>
      <c r="AK622" s="199"/>
      <c r="AL622" s="199"/>
      <c r="AM622" s="199"/>
      <c r="AN622" s="199"/>
      <c r="AO622" s="199"/>
      <c r="AP622" s="199"/>
      <c r="AQ622" s="199"/>
      <c r="AR622" s="199"/>
      <c r="AS622" s="199"/>
      <c r="AT622" s="199"/>
      <c r="AU622" s="199"/>
      <c r="AV622" s="199"/>
      <c r="AW622" s="199"/>
      <c r="AX622" s="199"/>
      <c r="AY622" s="199"/>
      <c r="AZ622" s="199"/>
      <c r="BA622" s="199"/>
      <c r="BB622" s="199"/>
      <c r="BC622" s="199"/>
      <c r="BD622" s="199"/>
      <c r="BE622" s="199"/>
      <c r="BF622" s="199"/>
      <c r="BG622" s="199"/>
      <c r="BH622" s="199"/>
    </row>
    <row r="623">
      <c r="A623" s="199"/>
      <c r="B623" s="223">
        <v>45202.0</v>
      </c>
      <c r="C623" s="224">
        <v>216.5</v>
      </c>
      <c r="D623" s="224">
        <v>215.8</v>
      </c>
      <c r="E623" s="225">
        <f t="shared" si="1"/>
        <v>0.008646880112</v>
      </c>
      <c r="F623" s="226">
        <v>45202.0</v>
      </c>
      <c r="G623" s="227">
        <v>1527.0</v>
      </c>
      <c r="H623" s="227">
        <v>1508.05</v>
      </c>
      <c r="I623" s="228">
        <f t="shared" si="2"/>
        <v>-0.01195702025</v>
      </c>
      <c r="J623" s="229">
        <v>45202.0</v>
      </c>
      <c r="K623" s="230">
        <v>2490.0</v>
      </c>
      <c r="L623" s="230">
        <v>2468.9</v>
      </c>
      <c r="M623" s="231">
        <f t="shared" si="3"/>
        <v>0.001338416613</v>
      </c>
      <c r="N623" s="232">
        <v>45202.0</v>
      </c>
      <c r="O623" s="233">
        <v>2329.95</v>
      </c>
      <c r="P623" s="233">
        <v>2318.15</v>
      </c>
      <c r="Q623" s="234">
        <f t="shared" si="4"/>
        <v>-0.01144989339</v>
      </c>
      <c r="R623" s="235">
        <v>45202.0</v>
      </c>
      <c r="S623" s="236">
        <v>129.0</v>
      </c>
      <c r="T623" s="236">
        <v>128.0</v>
      </c>
      <c r="U623" s="237">
        <f t="shared" si="5"/>
        <v>-0.006982156711</v>
      </c>
      <c r="V623" s="238">
        <v>45202.0</v>
      </c>
      <c r="W623" s="239">
        <v>19622.4</v>
      </c>
      <c r="X623" s="239">
        <v>19528.75</v>
      </c>
      <c r="Y623" s="240">
        <f t="shared" si="6"/>
        <v>-0.005578385094</v>
      </c>
      <c r="Z623" s="199"/>
      <c r="AA623" s="199"/>
      <c r="AB623" s="199"/>
      <c r="AC623" s="199"/>
      <c r="AD623" s="199"/>
      <c r="AE623" s="199"/>
      <c r="AF623" s="199"/>
      <c r="AG623" s="199"/>
      <c r="AH623" s="199"/>
      <c r="AI623" s="199"/>
      <c r="AJ623" s="199"/>
      <c r="AK623" s="199"/>
      <c r="AL623" s="199"/>
      <c r="AM623" s="199"/>
      <c r="AN623" s="199"/>
      <c r="AO623" s="199"/>
      <c r="AP623" s="199"/>
      <c r="AQ623" s="199"/>
      <c r="AR623" s="199"/>
      <c r="AS623" s="199"/>
      <c r="AT623" s="199"/>
      <c r="AU623" s="199"/>
      <c r="AV623" s="199"/>
      <c r="AW623" s="199"/>
      <c r="AX623" s="199"/>
      <c r="AY623" s="199"/>
      <c r="AZ623" s="199"/>
      <c r="BA623" s="199"/>
      <c r="BB623" s="199"/>
      <c r="BC623" s="199"/>
      <c r="BD623" s="199"/>
      <c r="BE623" s="199"/>
      <c r="BF623" s="199"/>
      <c r="BG623" s="199"/>
      <c r="BH623" s="199"/>
    </row>
    <row r="624">
      <c r="A624" s="199"/>
      <c r="B624" s="223">
        <v>45203.0</v>
      </c>
      <c r="C624" s="224">
        <v>214.0</v>
      </c>
      <c r="D624" s="224">
        <v>209.9</v>
      </c>
      <c r="E624" s="225">
        <f t="shared" si="1"/>
        <v>-0.02734012975</v>
      </c>
      <c r="F624" s="226">
        <v>45203.0</v>
      </c>
      <c r="G624" s="227">
        <v>1495.0</v>
      </c>
      <c r="H624" s="227">
        <v>1529.55</v>
      </c>
      <c r="I624" s="228">
        <f t="shared" si="2"/>
        <v>0.01425682172</v>
      </c>
      <c r="J624" s="229">
        <v>45203.0</v>
      </c>
      <c r="K624" s="230">
        <v>2467.05</v>
      </c>
      <c r="L624" s="230">
        <v>2507.85</v>
      </c>
      <c r="M624" s="231">
        <f t="shared" si="3"/>
        <v>0.01577625663</v>
      </c>
      <c r="N624" s="232">
        <v>45203.0</v>
      </c>
      <c r="O624" s="233">
        <v>2309.0</v>
      </c>
      <c r="P624" s="233">
        <v>2314.15</v>
      </c>
      <c r="Q624" s="234">
        <f t="shared" si="4"/>
        <v>-0.00172551388</v>
      </c>
      <c r="R624" s="235">
        <v>45203.0</v>
      </c>
      <c r="S624" s="236">
        <v>127.0</v>
      </c>
      <c r="T624" s="236">
        <v>125.3</v>
      </c>
      <c r="U624" s="237">
        <f t="shared" si="5"/>
        <v>-0.02109375</v>
      </c>
      <c r="V624" s="238">
        <v>45203.0</v>
      </c>
      <c r="W624" s="239">
        <v>19446.3</v>
      </c>
      <c r="X624" s="239">
        <v>19436.1</v>
      </c>
      <c r="Y624" s="240">
        <f t="shared" si="6"/>
        <v>-0.004744287269</v>
      </c>
      <c r="Z624" s="199"/>
      <c r="AA624" s="199"/>
      <c r="AB624" s="199"/>
      <c r="AC624" s="199"/>
      <c r="AD624" s="199"/>
      <c r="AE624" s="199"/>
      <c r="AF624" s="199"/>
      <c r="AG624" s="199"/>
      <c r="AH624" s="199"/>
      <c r="AI624" s="199"/>
      <c r="AJ624" s="199"/>
      <c r="AK624" s="199"/>
      <c r="AL624" s="199"/>
      <c r="AM624" s="199"/>
      <c r="AN624" s="199"/>
      <c r="AO624" s="199"/>
      <c r="AP624" s="199"/>
      <c r="AQ624" s="199"/>
      <c r="AR624" s="199"/>
      <c r="AS624" s="199"/>
      <c r="AT624" s="199"/>
      <c r="AU624" s="199"/>
      <c r="AV624" s="199"/>
      <c r="AW624" s="199"/>
      <c r="AX624" s="199"/>
      <c r="AY624" s="199"/>
      <c r="AZ624" s="199"/>
      <c r="BA624" s="199"/>
      <c r="BB624" s="199"/>
      <c r="BC624" s="199"/>
      <c r="BD624" s="199"/>
      <c r="BE624" s="199"/>
      <c r="BF624" s="199"/>
      <c r="BG624" s="199"/>
      <c r="BH624" s="199"/>
    </row>
    <row r="625">
      <c r="A625" s="199"/>
      <c r="B625" s="223">
        <v>45204.0</v>
      </c>
      <c r="C625" s="224">
        <v>212.0</v>
      </c>
      <c r="D625" s="224">
        <v>209.85</v>
      </c>
      <c r="E625" s="225">
        <f t="shared" si="1"/>
        <v>-0.0002382086708</v>
      </c>
      <c r="F625" s="226">
        <v>45204.0</v>
      </c>
      <c r="G625" s="227">
        <v>1535.05</v>
      </c>
      <c r="H625" s="227">
        <v>1535.75</v>
      </c>
      <c r="I625" s="228">
        <f t="shared" si="2"/>
        <v>0.004053479782</v>
      </c>
      <c r="J625" s="229">
        <v>45204.0</v>
      </c>
      <c r="K625" s="230">
        <v>2518.0</v>
      </c>
      <c r="L625" s="230">
        <v>2519.55</v>
      </c>
      <c r="M625" s="231">
        <f t="shared" si="3"/>
        <v>0.004665350798</v>
      </c>
      <c r="N625" s="232">
        <v>45204.0</v>
      </c>
      <c r="O625" s="233">
        <v>2319.25</v>
      </c>
      <c r="P625" s="233">
        <v>2314.1</v>
      </c>
      <c r="Q625" s="234">
        <f t="shared" si="4"/>
        <v>-0.0000216062053</v>
      </c>
      <c r="R625" s="235">
        <v>45204.0</v>
      </c>
      <c r="S625" s="236">
        <v>125.9</v>
      </c>
      <c r="T625" s="236">
        <v>125.25</v>
      </c>
      <c r="U625" s="237">
        <f t="shared" si="5"/>
        <v>-0.0003990422985</v>
      </c>
      <c r="V625" s="238">
        <v>45204.0</v>
      </c>
      <c r="W625" s="239">
        <v>19521.85</v>
      </c>
      <c r="X625" s="239">
        <v>19545.75</v>
      </c>
      <c r="Y625" s="240">
        <f t="shared" si="6"/>
        <v>0.005641563894</v>
      </c>
      <c r="Z625" s="199"/>
      <c r="AA625" s="199"/>
      <c r="AB625" s="199"/>
      <c r="AC625" s="199"/>
      <c r="AD625" s="199"/>
      <c r="AE625" s="199"/>
      <c r="AF625" s="199"/>
      <c r="AG625" s="199"/>
      <c r="AH625" s="199"/>
      <c r="AI625" s="199"/>
      <c r="AJ625" s="199"/>
      <c r="AK625" s="199"/>
      <c r="AL625" s="199"/>
      <c r="AM625" s="199"/>
      <c r="AN625" s="199"/>
      <c r="AO625" s="199"/>
      <c r="AP625" s="199"/>
      <c r="AQ625" s="199"/>
      <c r="AR625" s="199"/>
      <c r="AS625" s="199"/>
      <c r="AT625" s="199"/>
      <c r="AU625" s="199"/>
      <c r="AV625" s="199"/>
      <c r="AW625" s="199"/>
      <c r="AX625" s="199"/>
      <c r="AY625" s="199"/>
      <c r="AZ625" s="199"/>
      <c r="BA625" s="199"/>
      <c r="BB625" s="199"/>
      <c r="BC625" s="199"/>
      <c r="BD625" s="199"/>
      <c r="BE625" s="199"/>
      <c r="BF625" s="199"/>
      <c r="BG625" s="199"/>
      <c r="BH625" s="199"/>
    </row>
    <row r="626">
      <c r="A626" s="199"/>
      <c r="B626" s="223">
        <v>45205.0</v>
      </c>
      <c r="C626" s="224">
        <v>210.45</v>
      </c>
      <c r="D626" s="224">
        <v>210.9</v>
      </c>
      <c r="E626" s="225">
        <f t="shared" si="1"/>
        <v>0.005003573981</v>
      </c>
      <c r="F626" s="226">
        <v>45205.0</v>
      </c>
      <c r="G626" s="227">
        <v>1544.0</v>
      </c>
      <c r="H626" s="227">
        <v>1534.05</v>
      </c>
      <c r="I626" s="228">
        <f t="shared" si="2"/>
        <v>-0.001106951001</v>
      </c>
      <c r="J626" s="229">
        <v>45205.0</v>
      </c>
      <c r="K626" s="230">
        <v>2519.95</v>
      </c>
      <c r="L626" s="230">
        <v>2499.4</v>
      </c>
      <c r="M626" s="231">
        <f t="shared" si="3"/>
        <v>-0.007997459864</v>
      </c>
      <c r="N626" s="232">
        <v>45205.0</v>
      </c>
      <c r="O626" s="233">
        <v>2317.05</v>
      </c>
      <c r="P626" s="233">
        <v>2318.0</v>
      </c>
      <c r="Q626" s="234">
        <f t="shared" si="4"/>
        <v>0.001685320427</v>
      </c>
      <c r="R626" s="235">
        <v>45205.0</v>
      </c>
      <c r="S626" s="236">
        <v>126.5</v>
      </c>
      <c r="T626" s="236">
        <v>125.9</v>
      </c>
      <c r="U626" s="237">
        <f t="shared" si="5"/>
        <v>0.005189620758</v>
      </c>
      <c r="V626" s="238">
        <v>45205.0</v>
      </c>
      <c r="W626" s="239">
        <v>19621.2</v>
      </c>
      <c r="X626" s="239">
        <v>19653.5</v>
      </c>
      <c r="Y626" s="240">
        <f t="shared" si="6"/>
        <v>0.005512707366</v>
      </c>
      <c r="Z626" s="199"/>
      <c r="AA626" s="199"/>
      <c r="AB626" s="199"/>
      <c r="AC626" s="199"/>
      <c r="AD626" s="199"/>
      <c r="AE626" s="199"/>
      <c r="AF626" s="199"/>
      <c r="AG626" s="199"/>
      <c r="AH626" s="199"/>
      <c r="AI626" s="199"/>
      <c r="AJ626" s="199"/>
      <c r="AK626" s="199"/>
      <c r="AL626" s="199"/>
      <c r="AM626" s="199"/>
      <c r="AN626" s="199"/>
      <c r="AO626" s="199"/>
      <c r="AP626" s="199"/>
      <c r="AQ626" s="199"/>
      <c r="AR626" s="199"/>
      <c r="AS626" s="199"/>
      <c r="AT626" s="199"/>
      <c r="AU626" s="199"/>
      <c r="AV626" s="199"/>
      <c r="AW626" s="199"/>
      <c r="AX626" s="199"/>
      <c r="AY626" s="199"/>
      <c r="AZ626" s="199"/>
      <c r="BA626" s="199"/>
      <c r="BB626" s="199"/>
      <c r="BC626" s="199"/>
      <c r="BD626" s="199"/>
      <c r="BE626" s="199"/>
      <c r="BF626" s="199"/>
      <c r="BG626" s="199"/>
      <c r="BH626" s="199"/>
    </row>
    <row r="627">
      <c r="A627" s="199"/>
      <c r="B627" s="223">
        <v>45208.0</v>
      </c>
      <c r="C627" s="224">
        <v>207.1</v>
      </c>
      <c r="D627" s="224">
        <v>203.3</v>
      </c>
      <c r="E627" s="225">
        <f t="shared" si="1"/>
        <v>-0.03603603604</v>
      </c>
      <c r="F627" s="226">
        <v>45208.0</v>
      </c>
      <c r="G627" s="227">
        <v>1528.0</v>
      </c>
      <c r="H627" s="227">
        <v>1516.25</v>
      </c>
      <c r="I627" s="228">
        <f t="shared" si="2"/>
        <v>-0.01160327238</v>
      </c>
      <c r="J627" s="229">
        <v>45208.0</v>
      </c>
      <c r="K627" s="230">
        <v>2485.0</v>
      </c>
      <c r="L627" s="230">
        <v>2511.3</v>
      </c>
      <c r="M627" s="231">
        <f t="shared" si="3"/>
        <v>0.004761142674</v>
      </c>
      <c r="N627" s="232">
        <v>45208.0</v>
      </c>
      <c r="O627" s="233">
        <v>2308.1</v>
      </c>
      <c r="P627" s="233">
        <v>2298.25</v>
      </c>
      <c r="Q627" s="234">
        <f t="shared" si="4"/>
        <v>-0.0085202761</v>
      </c>
      <c r="R627" s="235">
        <v>45208.0</v>
      </c>
      <c r="S627" s="236">
        <v>124.8</v>
      </c>
      <c r="T627" s="236">
        <v>123.85</v>
      </c>
      <c r="U627" s="237">
        <f t="shared" si="5"/>
        <v>-0.0162827641</v>
      </c>
      <c r="V627" s="238">
        <v>45208.0</v>
      </c>
      <c r="W627" s="239">
        <v>19539.45</v>
      </c>
      <c r="X627" s="239">
        <v>19512.35</v>
      </c>
      <c r="Y627" s="240">
        <f t="shared" si="6"/>
        <v>-0.007181926883</v>
      </c>
      <c r="Z627" s="199"/>
      <c r="AA627" s="199"/>
      <c r="AB627" s="199"/>
      <c r="AC627" s="199"/>
      <c r="AD627" s="199"/>
      <c r="AE627" s="199"/>
      <c r="AF627" s="199"/>
      <c r="AG627" s="199"/>
      <c r="AH627" s="199"/>
      <c r="AI627" s="199"/>
      <c r="AJ627" s="199"/>
      <c r="AK627" s="199"/>
      <c r="AL627" s="199"/>
      <c r="AM627" s="199"/>
      <c r="AN627" s="199"/>
      <c r="AO627" s="199"/>
      <c r="AP627" s="199"/>
      <c r="AQ627" s="199"/>
      <c r="AR627" s="199"/>
      <c r="AS627" s="199"/>
      <c r="AT627" s="199"/>
      <c r="AU627" s="199"/>
      <c r="AV627" s="199"/>
      <c r="AW627" s="199"/>
      <c r="AX627" s="199"/>
      <c r="AY627" s="199"/>
      <c r="AZ627" s="199"/>
      <c r="BA627" s="199"/>
      <c r="BB627" s="199"/>
      <c r="BC627" s="199"/>
      <c r="BD627" s="199"/>
      <c r="BE627" s="199"/>
      <c r="BF627" s="199"/>
      <c r="BG627" s="199"/>
      <c r="BH627" s="199"/>
    </row>
    <row r="628">
      <c r="A628" s="199"/>
      <c r="B628" s="337">
        <v>45209.0</v>
      </c>
      <c r="C628" s="224">
        <v>206.0</v>
      </c>
      <c r="D628" s="224">
        <v>204.8</v>
      </c>
      <c r="E628" s="225">
        <f t="shared" si="1"/>
        <v>0.007378258731</v>
      </c>
      <c r="F628" s="338">
        <v>45209.0</v>
      </c>
      <c r="G628" s="227">
        <v>1520.55</v>
      </c>
      <c r="H628" s="227">
        <v>1524.85</v>
      </c>
      <c r="I628" s="228">
        <f t="shared" si="2"/>
        <v>0.005671887881</v>
      </c>
      <c r="J628" s="339">
        <v>45209.0</v>
      </c>
      <c r="K628" s="230">
        <v>2512.2</v>
      </c>
      <c r="L628" s="230">
        <v>2516.2</v>
      </c>
      <c r="M628" s="231">
        <f t="shared" si="3"/>
        <v>0.001951180663</v>
      </c>
      <c r="N628" s="340">
        <v>45209.0</v>
      </c>
      <c r="O628" s="233">
        <v>2306.55</v>
      </c>
      <c r="P628" s="233">
        <v>2308.4</v>
      </c>
      <c r="Q628" s="234">
        <f t="shared" si="4"/>
        <v>0.004416403785</v>
      </c>
      <c r="R628" s="341">
        <v>45209.0</v>
      </c>
      <c r="S628" s="236">
        <v>124.7</v>
      </c>
      <c r="T628" s="236">
        <v>125.3</v>
      </c>
      <c r="U628" s="237">
        <f t="shared" si="5"/>
        <v>0.01170771094</v>
      </c>
      <c r="V628" s="342">
        <v>45209.0</v>
      </c>
      <c r="W628" s="239">
        <v>19565.6</v>
      </c>
      <c r="X628" s="239">
        <v>19689.85</v>
      </c>
      <c r="Y628" s="240">
        <f t="shared" si="6"/>
        <v>0.009096802794</v>
      </c>
      <c r="Z628" s="199"/>
      <c r="AA628" s="199"/>
      <c r="AB628" s="199"/>
      <c r="AC628" s="199"/>
      <c r="AD628" s="199"/>
      <c r="AE628" s="199"/>
      <c r="AF628" s="199"/>
      <c r="AG628" s="199"/>
      <c r="AH628" s="199"/>
      <c r="AI628" s="199"/>
      <c r="AJ628" s="199"/>
      <c r="AK628" s="199"/>
      <c r="AL628" s="199"/>
      <c r="AM628" s="199"/>
      <c r="AN628" s="199"/>
      <c r="AO628" s="199"/>
      <c r="AP628" s="199"/>
      <c r="AQ628" s="199"/>
      <c r="AR628" s="199"/>
      <c r="AS628" s="199"/>
      <c r="AT628" s="199"/>
      <c r="AU628" s="199"/>
      <c r="AV628" s="199"/>
      <c r="AW628" s="199"/>
      <c r="AX628" s="199"/>
      <c r="AY628" s="199"/>
      <c r="AZ628" s="199"/>
      <c r="BA628" s="199"/>
      <c r="BB628" s="199"/>
      <c r="BC628" s="199"/>
      <c r="BD628" s="199"/>
      <c r="BE628" s="199"/>
      <c r="BF628" s="199"/>
      <c r="BG628" s="199"/>
      <c r="BH628" s="199"/>
    </row>
    <row r="629">
      <c r="A629" s="199"/>
      <c r="B629" s="337">
        <v>45210.0</v>
      </c>
      <c r="C629" s="224">
        <v>206.45</v>
      </c>
      <c r="D629" s="224">
        <v>212.75</v>
      </c>
      <c r="E629" s="225">
        <f t="shared" si="1"/>
        <v>0.03881835938</v>
      </c>
      <c r="F629" s="338">
        <v>45210.0</v>
      </c>
      <c r="G629" s="227">
        <v>1530.1</v>
      </c>
      <c r="H629" s="227">
        <v>1539.6</v>
      </c>
      <c r="I629" s="228">
        <f t="shared" si="2"/>
        <v>0.009673082598</v>
      </c>
      <c r="J629" s="339">
        <v>45210.0</v>
      </c>
      <c r="K629" s="230">
        <v>2518.35</v>
      </c>
      <c r="L629" s="230">
        <v>2556.4</v>
      </c>
      <c r="M629" s="231">
        <f t="shared" si="3"/>
        <v>0.01597647246</v>
      </c>
      <c r="N629" s="340">
        <v>45210.0</v>
      </c>
      <c r="O629" s="233">
        <v>2314.45</v>
      </c>
      <c r="P629" s="233">
        <v>2345.05</v>
      </c>
      <c r="Q629" s="234">
        <f t="shared" si="4"/>
        <v>0.01587679778</v>
      </c>
      <c r="R629" s="341">
        <v>45210.0</v>
      </c>
      <c r="S629" s="236">
        <v>126.0</v>
      </c>
      <c r="T629" s="236">
        <v>124.95</v>
      </c>
      <c r="U629" s="237">
        <f t="shared" si="5"/>
        <v>-0.002793296089</v>
      </c>
      <c r="V629" s="342">
        <v>45210.0</v>
      </c>
      <c r="W629" s="239">
        <v>19767.0</v>
      </c>
      <c r="X629" s="239">
        <v>19811.35</v>
      </c>
      <c r="Y629" s="240">
        <f t="shared" si="6"/>
        <v>0.006170692006</v>
      </c>
      <c r="Z629" s="199"/>
      <c r="AA629" s="199"/>
      <c r="AB629" s="199"/>
      <c r="AC629" s="199"/>
      <c r="AD629" s="199"/>
      <c r="AE629" s="199"/>
      <c r="AF629" s="199"/>
      <c r="AG629" s="199"/>
      <c r="AH629" s="199"/>
      <c r="AI629" s="199"/>
      <c r="AJ629" s="199"/>
      <c r="AK629" s="199"/>
      <c r="AL629" s="199"/>
      <c r="AM629" s="199"/>
      <c r="AN629" s="199"/>
      <c r="AO629" s="199"/>
      <c r="AP629" s="199"/>
      <c r="AQ629" s="199"/>
      <c r="AR629" s="199"/>
      <c r="AS629" s="199"/>
      <c r="AT629" s="199"/>
      <c r="AU629" s="199"/>
      <c r="AV629" s="199"/>
      <c r="AW629" s="199"/>
      <c r="AX629" s="199"/>
      <c r="AY629" s="199"/>
      <c r="AZ629" s="199"/>
      <c r="BA629" s="199"/>
      <c r="BB629" s="199"/>
      <c r="BC629" s="199"/>
      <c r="BD629" s="199"/>
      <c r="BE629" s="199"/>
      <c r="BF629" s="199"/>
      <c r="BG629" s="199"/>
      <c r="BH629" s="199"/>
    </row>
    <row r="630">
      <c r="A630" s="199"/>
      <c r="B630" s="337">
        <v>45211.0</v>
      </c>
      <c r="C630" s="224">
        <v>213.0</v>
      </c>
      <c r="D630" s="224">
        <v>215.1</v>
      </c>
      <c r="E630" s="225">
        <f t="shared" si="1"/>
        <v>0.01104582844</v>
      </c>
      <c r="F630" s="338">
        <v>45211.0</v>
      </c>
      <c r="G630" s="227">
        <v>1536.1</v>
      </c>
      <c r="H630" s="227">
        <v>1549.85</v>
      </c>
      <c r="I630" s="228">
        <f t="shared" si="2"/>
        <v>0.006657573396</v>
      </c>
      <c r="J630" s="339">
        <v>45211.0</v>
      </c>
      <c r="K630" s="230">
        <v>2555.0</v>
      </c>
      <c r="L630" s="230">
        <v>2557.0</v>
      </c>
      <c r="M630" s="231">
        <f t="shared" si="3"/>
        <v>0.000234705054</v>
      </c>
      <c r="N630" s="340">
        <v>45211.0</v>
      </c>
      <c r="O630" s="233">
        <v>2343.85</v>
      </c>
      <c r="P630" s="233">
        <v>2349.4</v>
      </c>
      <c r="Q630" s="234">
        <f t="shared" si="4"/>
        <v>0.001854971109</v>
      </c>
      <c r="R630" s="341">
        <v>45211.0</v>
      </c>
      <c r="S630" s="236">
        <v>125.35</v>
      </c>
      <c r="T630" s="236">
        <v>125.9</v>
      </c>
      <c r="U630" s="237">
        <f t="shared" si="5"/>
        <v>0.007603041216</v>
      </c>
      <c r="V630" s="342">
        <v>45211.0</v>
      </c>
      <c r="W630" s="239">
        <v>19822.7</v>
      </c>
      <c r="X630" s="239">
        <v>19794.0</v>
      </c>
      <c r="Y630" s="240">
        <f t="shared" si="6"/>
        <v>-0.000875760612</v>
      </c>
      <c r="Z630" s="199"/>
      <c r="AA630" s="199"/>
      <c r="AB630" s="199"/>
      <c r="AC630" s="199"/>
      <c r="AD630" s="199"/>
      <c r="AE630" s="199"/>
      <c r="AF630" s="199"/>
      <c r="AG630" s="199"/>
      <c r="AH630" s="199"/>
      <c r="AI630" s="199"/>
      <c r="AJ630" s="199"/>
      <c r="AK630" s="199"/>
      <c r="AL630" s="199"/>
      <c r="AM630" s="199"/>
      <c r="AN630" s="199"/>
      <c r="AO630" s="199"/>
      <c r="AP630" s="199"/>
      <c r="AQ630" s="199"/>
      <c r="AR630" s="199"/>
      <c r="AS630" s="199"/>
      <c r="AT630" s="199"/>
      <c r="AU630" s="199"/>
      <c r="AV630" s="199"/>
      <c r="AW630" s="199"/>
      <c r="AX630" s="199"/>
      <c r="AY630" s="199"/>
      <c r="AZ630" s="199"/>
      <c r="BA630" s="199"/>
      <c r="BB630" s="199"/>
      <c r="BC630" s="199"/>
      <c r="BD630" s="199"/>
      <c r="BE630" s="199"/>
      <c r="BF630" s="199"/>
      <c r="BG630" s="199"/>
      <c r="BH630" s="199"/>
    </row>
    <row r="631">
      <c r="A631" s="199"/>
      <c r="B631" s="337">
        <v>45212.0</v>
      </c>
      <c r="C631" s="224">
        <v>214.9</v>
      </c>
      <c r="D631" s="224">
        <v>215.05</v>
      </c>
      <c r="E631" s="225">
        <f t="shared" si="1"/>
        <v>-0.0002324500232</v>
      </c>
      <c r="F631" s="338">
        <v>45212.0</v>
      </c>
      <c r="G631" s="227">
        <v>1540.0</v>
      </c>
      <c r="H631" s="227">
        <v>1535.75</v>
      </c>
      <c r="I631" s="228">
        <f t="shared" si="2"/>
        <v>-0.009097654612</v>
      </c>
      <c r="J631" s="339">
        <v>45212.0</v>
      </c>
      <c r="K631" s="230">
        <v>2553.05</v>
      </c>
      <c r="L631" s="230">
        <v>2569.45</v>
      </c>
      <c r="M631" s="231">
        <f t="shared" si="3"/>
        <v>0.004868987094</v>
      </c>
      <c r="N631" s="340">
        <v>45212.0</v>
      </c>
      <c r="O631" s="233">
        <v>2340.0</v>
      </c>
      <c r="P631" s="233">
        <v>2349.3</v>
      </c>
      <c r="Q631" s="234">
        <f t="shared" si="4"/>
        <v>-0.00004256405891</v>
      </c>
      <c r="R631" s="341">
        <v>45212.0</v>
      </c>
      <c r="S631" s="236">
        <v>125.0</v>
      </c>
      <c r="T631" s="236">
        <v>125.05</v>
      </c>
      <c r="U631" s="237">
        <f t="shared" si="5"/>
        <v>-0.006751389992</v>
      </c>
      <c r="V631" s="342">
        <v>45212.0</v>
      </c>
      <c r="W631" s="239">
        <v>19654.55</v>
      </c>
      <c r="X631" s="239">
        <v>19751.05</v>
      </c>
      <c r="Y631" s="240">
        <f t="shared" si="6"/>
        <v>-0.002169849449</v>
      </c>
      <c r="Z631" s="199"/>
      <c r="AA631" s="199"/>
      <c r="AB631" s="199"/>
      <c r="AC631" s="199"/>
      <c r="AD631" s="199"/>
      <c r="AE631" s="199"/>
      <c r="AF631" s="199"/>
      <c r="AG631" s="199"/>
      <c r="AH631" s="199"/>
      <c r="AI631" s="199"/>
      <c r="AJ631" s="199"/>
      <c r="AK631" s="199"/>
      <c r="AL631" s="199"/>
      <c r="AM631" s="199"/>
      <c r="AN631" s="199"/>
      <c r="AO631" s="199"/>
      <c r="AP631" s="199"/>
      <c r="AQ631" s="199"/>
      <c r="AR631" s="199"/>
      <c r="AS631" s="199"/>
      <c r="AT631" s="199"/>
      <c r="AU631" s="199"/>
      <c r="AV631" s="199"/>
      <c r="AW631" s="199"/>
      <c r="AX631" s="199"/>
      <c r="AY631" s="199"/>
      <c r="AZ631" s="199"/>
      <c r="BA631" s="199"/>
      <c r="BB631" s="199"/>
      <c r="BC631" s="199"/>
      <c r="BD631" s="199"/>
      <c r="BE631" s="199"/>
      <c r="BF631" s="199"/>
      <c r="BG631" s="199"/>
      <c r="BH631" s="199"/>
    </row>
    <row r="632">
      <c r="A632" s="199"/>
      <c r="B632" s="337">
        <v>45215.0</v>
      </c>
      <c r="C632" s="224">
        <v>215.05</v>
      </c>
      <c r="D632" s="224">
        <v>211.15</v>
      </c>
      <c r="E632" s="225">
        <f t="shared" si="1"/>
        <v>-0.01813531737</v>
      </c>
      <c r="F632" s="338">
        <v>45215.0</v>
      </c>
      <c r="G632" s="227">
        <v>1531.5</v>
      </c>
      <c r="H632" s="227">
        <v>1529.6</v>
      </c>
      <c r="I632" s="228">
        <f t="shared" si="2"/>
        <v>-0.004004558034</v>
      </c>
      <c r="J632" s="339">
        <v>45215.0</v>
      </c>
      <c r="K632" s="230">
        <v>2560.0</v>
      </c>
      <c r="L632" s="230">
        <v>2558.3</v>
      </c>
      <c r="M632" s="231">
        <f t="shared" si="3"/>
        <v>-0.004339450077</v>
      </c>
      <c r="N632" s="340">
        <v>45215.0</v>
      </c>
      <c r="O632" s="233">
        <v>2345.0</v>
      </c>
      <c r="P632" s="233">
        <v>2344.05</v>
      </c>
      <c r="Q632" s="234">
        <f t="shared" si="4"/>
        <v>-0.002234708211</v>
      </c>
      <c r="R632" s="341">
        <v>45215.0</v>
      </c>
      <c r="S632" s="236">
        <v>125.1</v>
      </c>
      <c r="T632" s="236">
        <v>127.0</v>
      </c>
      <c r="U632" s="237">
        <f t="shared" si="5"/>
        <v>0.0155937625</v>
      </c>
      <c r="V632" s="342">
        <v>45215.0</v>
      </c>
      <c r="W632" s="239">
        <v>19737.25</v>
      </c>
      <c r="X632" s="239">
        <v>19731.75</v>
      </c>
      <c r="Y632" s="240">
        <f t="shared" si="6"/>
        <v>-0.0009771632394</v>
      </c>
      <c r="Z632" s="199"/>
      <c r="AA632" s="199"/>
      <c r="AB632" s="199"/>
      <c r="AC632" s="199"/>
      <c r="AD632" s="199"/>
      <c r="AE632" s="199"/>
      <c r="AF632" s="199"/>
      <c r="AG632" s="199"/>
      <c r="AH632" s="199"/>
      <c r="AI632" s="199"/>
      <c r="AJ632" s="199"/>
      <c r="AK632" s="199"/>
      <c r="AL632" s="199"/>
      <c r="AM632" s="199"/>
      <c r="AN632" s="199"/>
      <c r="AO632" s="199"/>
      <c r="AP632" s="199"/>
      <c r="AQ632" s="199"/>
      <c r="AR632" s="199"/>
      <c r="AS632" s="199"/>
      <c r="AT632" s="199"/>
      <c r="AU632" s="199"/>
      <c r="AV632" s="199"/>
      <c r="AW632" s="199"/>
      <c r="AX632" s="199"/>
      <c r="AY632" s="199"/>
      <c r="AZ632" s="199"/>
      <c r="BA632" s="199"/>
      <c r="BB632" s="199"/>
      <c r="BC632" s="199"/>
      <c r="BD632" s="199"/>
      <c r="BE632" s="199"/>
      <c r="BF632" s="199"/>
      <c r="BG632" s="199"/>
      <c r="BH632" s="199"/>
    </row>
    <row r="633">
      <c r="A633" s="199"/>
      <c r="B633" s="337">
        <v>45216.0</v>
      </c>
      <c r="C633" s="224">
        <v>212.8</v>
      </c>
      <c r="D633" s="224">
        <v>221.7</v>
      </c>
      <c r="E633" s="225">
        <f t="shared" si="1"/>
        <v>0.04996448023</v>
      </c>
      <c r="F633" s="338">
        <v>45216.0</v>
      </c>
      <c r="G633" s="227">
        <v>1555.75</v>
      </c>
      <c r="H633" s="227">
        <v>1541.2</v>
      </c>
      <c r="I633" s="228">
        <f t="shared" si="2"/>
        <v>0.007583682008</v>
      </c>
      <c r="J633" s="339">
        <v>45216.0</v>
      </c>
      <c r="K633" s="230">
        <v>2558.3</v>
      </c>
      <c r="L633" s="230">
        <v>2556.15</v>
      </c>
      <c r="M633" s="231">
        <f t="shared" si="3"/>
        <v>-0.0008404018293</v>
      </c>
      <c r="N633" s="340">
        <v>45216.0</v>
      </c>
      <c r="O633" s="233">
        <v>2356.0</v>
      </c>
      <c r="P633" s="233">
        <v>2355.25</v>
      </c>
      <c r="Q633" s="234">
        <f t="shared" si="4"/>
        <v>0.004778055076</v>
      </c>
      <c r="R633" s="341">
        <v>45216.0</v>
      </c>
      <c r="S633" s="236">
        <v>127.9</v>
      </c>
      <c r="T633" s="236">
        <v>127.4</v>
      </c>
      <c r="U633" s="237">
        <f t="shared" si="5"/>
        <v>0.003149606299</v>
      </c>
      <c r="V633" s="342">
        <v>45216.0</v>
      </c>
      <c r="W633" s="239">
        <v>19843.2</v>
      </c>
      <c r="X633" s="239">
        <v>19811.5</v>
      </c>
      <c r="Y633" s="240">
        <f t="shared" si="6"/>
        <v>0.004041709428</v>
      </c>
      <c r="Z633" s="199"/>
      <c r="AA633" s="199"/>
      <c r="AB633" s="199"/>
      <c r="AC633" s="199"/>
      <c r="AD633" s="199"/>
      <c r="AE633" s="199"/>
      <c r="AF633" s="199"/>
      <c r="AG633" s="199"/>
      <c r="AH633" s="199"/>
      <c r="AI633" s="199"/>
      <c r="AJ633" s="199"/>
      <c r="AK633" s="199"/>
      <c r="AL633" s="199"/>
      <c r="AM633" s="199"/>
      <c r="AN633" s="199"/>
      <c r="AO633" s="199"/>
      <c r="AP633" s="199"/>
      <c r="AQ633" s="199"/>
      <c r="AR633" s="199"/>
      <c r="AS633" s="199"/>
      <c r="AT633" s="199"/>
      <c r="AU633" s="199"/>
      <c r="AV633" s="199"/>
      <c r="AW633" s="199"/>
      <c r="AX633" s="199"/>
      <c r="AY633" s="199"/>
      <c r="AZ633" s="199"/>
      <c r="BA633" s="199"/>
      <c r="BB633" s="199"/>
      <c r="BC633" s="199"/>
      <c r="BD633" s="199"/>
      <c r="BE633" s="199"/>
      <c r="BF633" s="199"/>
      <c r="BG633" s="199"/>
      <c r="BH633" s="199"/>
    </row>
    <row r="634">
      <c r="A634" s="199"/>
      <c r="B634" s="337">
        <v>45217.0</v>
      </c>
      <c r="C634" s="224">
        <v>221.7</v>
      </c>
      <c r="D634" s="224">
        <v>219.85</v>
      </c>
      <c r="E634" s="225">
        <f t="shared" si="1"/>
        <v>-0.008344609833</v>
      </c>
      <c r="F634" s="338">
        <v>45217.0</v>
      </c>
      <c r="G634" s="227">
        <v>1541.2</v>
      </c>
      <c r="H634" s="227">
        <v>1519.75</v>
      </c>
      <c r="I634" s="228">
        <f t="shared" si="2"/>
        <v>-0.01391772645</v>
      </c>
      <c r="J634" s="339">
        <v>45217.0</v>
      </c>
      <c r="K634" s="230">
        <v>2570.05</v>
      </c>
      <c r="L634" s="230">
        <v>2548.25</v>
      </c>
      <c r="M634" s="231">
        <f t="shared" si="3"/>
        <v>-0.003090585451</v>
      </c>
      <c r="N634" s="340">
        <v>45217.0</v>
      </c>
      <c r="O634" s="233">
        <v>2355.25</v>
      </c>
      <c r="P634" s="233">
        <v>2324.0</v>
      </c>
      <c r="Q634" s="234">
        <f t="shared" si="4"/>
        <v>-0.01326823055</v>
      </c>
      <c r="R634" s="341">
        <v>45217.0</v>
      </c>
      <c r="S634" s="236">
        <v>127.85</v>
      </c>
      <c r="T634" s="236">
        <v>127.1</v>
      </c>
      <c r="U634" s="237">
        <f t="shared" si="5"/>
        <v>-0.002354788069</v>
      </c>
      <c r="V634" s="342">
        <v>45217.0</v>
      </c>
      <c r="W634" s="239">
        <v>19820.45</v>
      </c>
      <c r="X634" s="239">
        <v>19671.1</v>
      </c>
      <c r="Y634" s="240">
        <f t="shared" si="6"/>
        <v>-0.007086793024</v>
      </c>
      <c r="Z634" s="199"/>
      <c r="AA634" s="199"/>
      <c r="AB634" s="199"/>
      <c r="AC634" s="199"/>
      <c r="AD634" s="199"/>
      <c r="AE634" s="199"/>
      <c r="AF634" s="199"/>
      <c r="AG634" s="199"/>
      <c r="AH634" s="199"/>
      <c r="AI634" s="199"/>
      <c r="AJ634" s="199"/>
      <c r="AK634" s="199"/>
      <c r="AL634" s="199"/>
      <c r="AM634" s="199"/>
      <c r="AN634" s="199"/>
      <c r="AO634" s="199"/>
      <c r="AP634" s="199"/>
      <c r="AQ634" s="199"/>
      <c r="AR634" s="199"/>
      <c r="AS634" s="199"/>
      <c r="AT634" s="199"/>
      <c r="AU634" s="199"/>
      <c r="AV634" s="199"/>
      <c r="AW634" s="199"/>
      <c r="AX634" s="199"/>
      <c r="AY634" s="199"/>
      <c r="AZ634" s="199"/>
      <c r="BA634" s="199"/>
      <c r="BB634" s="199"/>
      <c r="BC634" s="199"/>
      <c r="BD634" s="199"/>
      <c r="BE634" s="199"/>
      <c r="BF634" s="199"/>
      <c r="BG634" s="199"/>
      <c r="BH634" s="199"/>
    </row>
    <row r="635">
      <c r="A635" s="199"/>
      <c r="B635" s="337">
        <v>45218.0</v>
      </c>
      <c r="C635" s="224">
        <v>219.5</v>
      </c>
      <c r="D635" s="224">
        <v>223.9</v>
      </c>
      <c r="E635" s="225">
        <f t="shared" si="1"/>
        <v>0.01842165113</v>
      </c>
      <c r="F635" s="338">
        <v>45218.0</v>
      </c>
      <c r="G635" s="227">
        <v>1505.4</v>
      </c>
      <c r="H635" s="227">
        <v>1514.95</v>
      </c>
      <c r="I635" s="228">
        <f t="shared" si="2"/>
        <v>-0.003158414213</v>
      </c>
      <c r="J635" s="339">
        <v>45218.0</v>
      </c>
      <c r="K635" s="230">
        <v>2525.0</v>
      </c>
      <c r="L635" s="230">
        <v>2548.1</v>
      </c>
      <c r="M635" s="231">
        <f t="shared" si="3"/>
        <v>-0.00005886392622</v>
      </c>
      <c r="N635" s="340">
        <v>45218.0</v>
      </c>
      <c r="O635" s="233">
        <v>2312.0</v>
      </c>
      <c r="P635" s="233">
        <v>2306.15</v>
      </c>
      <c r="Q635" s="234">
        <f t="shared" si="4"/>
        <v>-0.007680722892</v>
      </c>
      <c r="R635" s="341">
        <v>45218.0</v>
      </c>
      <c r="S635" s="236">
        <v>125.5</v>
      </c>
      <c r="T635" s="236">
        <v>126.0</v>
      </c>
      <c r="U635" s="237">
        <f t="shared" si="5"/>
        <v>-0.008654602675</v>
      </c>
      <c r="V635" s="342">
        <v>45218.0</v>
      </c>
      <c r="W635" s="239">
        <v>19545.2</v>
      </c>
      <c r="X635" s="239">
        <v>19624.7</v>
      </c>
      <c r="Y635" s="240">
        <f t="shared" si="6"/>
        <v>-0.002358790307</v>
      </c>
      <c r="Z635" s="199"/>
      <c r="AA635" s="199"/>
      <c r="AB635" s="199"/>
      <c r="AC635" s="199"/>
      <c r="AD635" s="199"/>
      <c r="AE635" s="199"/>
      <c r="AF635" s="199"/>
      <c r="AG635" s="199"/>
      <c r="AH635" s="199"/>
      <c r="AI635" s="199"/>
      <c r="AJ635" s="199"/>
      <c r="AK635" s="199"/>
      <c r="AL635" s="199"/>
      <c r="AM635" s="199"/>
      <c r="AN635" s="199"/>
      <c r="AO635" s="199"/>
      <c r="AP635" s="199"/>
      <c r="AQ635" s="199"/>
      <c r="AR635" s="199"/>
      <c r="AS635" s="199"/>
      <c r="AT635" s="199"/>
      <c r="AU635" s="199"/>
      <c r="AV635" s="199"/>
      <c r="AW635" s="199"/>
      <c r="AX635" s="199"/>
      <c r="AY635" s="199"/>
      <c r="AZ635" s="199"/>
      <c r="BA635" s="199"/>
      <c r="BB635" s="199"/>
      <c r="BC635" s="199"/>
      <c r="BD635" s="199"/>
      <c r="BE635" s="199"/>
      <c r="BF635" s="199"/>
      <c r="BG635" s="199"/>
      <c r="BH635" s="199"/>
    </row>
    <row r="636">
      <c r="A636" s="199"/>
      <c r="B636" s="337">
        <v>45219.0</v>
      </c>
      <c r="C636" s="224">
        <v>224.25</v>
      </c>
      <c r="D636" s="224">
        <v>216.95</v>
      </c>
      <c r="E636" s="225">
        <f t="shared" si="1"/>
        <v>-0.03104064314</v>
      </c>
      <c r="F636" s="338">
        <v>45219.0</v>
      </c>
      <c r="G636" s="227">
        <v>1505.0</v>
      </c>
      <c r="H636" s="227">
        <v>1522.8</v>
      </c>
      <c r="I636" s="228">
        <f t="shared" si="2"/>
        <v>0.005181689165</v>
      </c>
      <c r="J636" s="339">
        <v>45219.0</v>
      </c>
      <c r="K636" s="230">
        <v>2520.0</v>
      </c>
      <c r="L636" s="230">
        <v>2495.15</v>
      </c>
      <c r="M636" s="231">
        <f t="shared" si="3"/>
        <v>-0.02078018916</v>
      </c>
      <c r="N636" s="340">
        <v>45219.0</v>
      </c>
      <c r="O636" s="233">
        <v>2300.0</v>
      </c>
      <c r="P636" s="233">
        <v>2299.1</v>
      </c>
      <c r="Q636" s="234">
        <f t="shared" si="4"/>
        <v>-0.003057043124</v>
      </c>
      <c r="R636" s="341">
        <v>45219.0</v>
      </c>
      <c r="S636" s="236">
        <v>125.0</v>
      </c>
      <c r="T636" s="236">
        <v>123.1</v>
      </c>
      <c r="U636" s="237">
        <f t="shared" si="5"/>
        <v>-0.02301587302</v>
      </c>
      <c r="V636" s="342">
        <v>45219.0</v>
      </c>
      <c r="W636" s="239">
        <v>19542.15</v>
      </c>
      <c r="X636" s="239">
        <v>19542.65</v>
      </c>
      <c r="Y636" s="240">
        <f t="shared" si="6"/>
        <v>-0.004180955632</v>
      </c>
      <c r="Z636" s="199"/>
      <c r="AA636" s="199"/>
      <c r="AB636" s="199"/>
      <c r="AC636" s="199"/>
      <c r="AD636" s="199"/>
      <c r="AE636" s="199"/>
      <c r="AF636" s="199"/>
      <c r="AG636" s="199"/>
      <c r="AH636" s="199"/>
      <c r="AI636" s="199"/>
      <c r="AJ636" s="199"/>
      <c r="AK636" s="199"/>
      <c r="AL636" s="199"/>
      <c r="AM636" s="199"/>
      <c r="AN636" s="199"/>
      <c r="AO636" s="199"/>
      <c r="AP636" s="199"/>
      <c r="AQ636" s="199"/>
      <c r="AR636" s="199"/>
      <c r="AS636" s="199"/>
      <c r="AT636" s="199"/>
      <c r="AU636" s="199"/>
      <c r="AV636" s="199"/>
      <c r="AW636" s="199"/>
      <c r="AX636" s="199"/>
      <c r="AY636" s="199"/>
      <c r="AZ636" s="199"/>
      <c r="BA636" s="199"/>
      <c r="BB636" s="199"/>
      <c r="BC636" s="199"/>
      <c r="BD636" s="199"/>
      <c r="BE636" s="199"/>
      <c r="BF636" s="199"/>
      <c r="BG636" s="199"/>
      <c r="BH636" s="199"/>
    </row>
    <row r="637">
      <c r="A637" s="199"/>
      <c r="B637" s="337">
        <v>45222.0</v>
      </c>
      <c r="C637" s="224">
        <v>217.9</v>
      </c>
      <c r="D637" s="224">
        <v>195.2</v>
      </c>
      <c r="E637" s="225">
        <f t="shared" si="1"/>
        <v>-0.1002535146</v>
      </c>
      <c r="F637" s="338">
        <v>45222.0</v>
      </c>
      <c r="G637" s="227">
        <v>1523.5</v>
      </c>
      <c r="H637" s="227">
        <v>1506.05</v>
      </c>
      <c r="I637" s="228">
        <f t="shared" si="2"/>
        <v>-0.01099947465</v>
      </c>
      <c r="J637" s="339">
        <v>45222.0</v>
      </c>
      <c r="K637" s="230">
        <v>2494.0</v>
      </c>
      <c r="L637" s="230">
        <v>2483.5</v>
      </c>
      <c r="M637" s="231">
        <f t="shared" si="3"/>
        <v>-0.004669057972</v>
      </c>
      <c r="N637" s="340">
        <v>45222.0</v>
      </c>
      <c r="O637" s="233">
        <v>2290.0</v>
      </c>
      <c r="P637" s="233">
        <v>2263.2</v>
      </c>
      <c r="Q637" s="234">
        <f t="shared" si="4"/>
        <v>-0.01561480579</v>
      </c>
      <c r="R637" s="341">
        <v>45222.0</v>
      </c>
      <c r="S637" s="236">
        <v>123.35</v>
      </c>
      <c r="T637" s="236">
        <v>120.0</v>
      </c>
      <c r="U637" s="237">
        <f t="shared" si="5"/>
        <v>-0.02518277823</v>
      </c>
      <c r="V637" s="342">
        <v>45222.0</v>
      </c>
      <c r="W637" s="239">
        <v>19521.6</v>
      </c>
      <c r="X637" s="239">
        <v>19281.75</v>
      </c>
      <c r="Y637" s="240">
        <f t="shared" si="6"/>
        <v>-0.0133502877</v>
      </c>
      <c r="Z637" s="199"/>
      <c r="AA637" s="199"/>
      <c r="AB637" s="199"/>
      <c r="AC637" s="199"/>
      <c r="AD637" s="199"/>
      <c r="AE637" s="199"/>
      <c r="AF637" s="199"/>
      <c r="AG637" s="199"/>
      <c r="AH637" s="199"/>
      <c r="AI637" s="199"/>
      <c r="AJ637" s="199"/>
      <c r="AK637" s="199"/>
      <c r="AL637" s="199"/>
      <c r="AM637" s="199"/>
      <c r="AN637" s="199"/>
      <c r="AO637" s="199"/>
      <c r="AP637" s="199"/>
      <c r="AQ637" s="199"/>
      <c r="AR637" s="199"/>
      <c r="AS637" s="199"/>
      <c r="AT637" s="199"/>
      <c r="AU637" s="199"/>
      <c r="AV637" s="199"/>
      <c r="AW637" s="199"/>
      <c r="AX637" s="199"/>
      <c r="AY637" s="199"/>
      <c r="AZ637" s="199"/>
      <c r="BA637" s="199"/>
      <c r="BB637" s="199"/>
      <c r="BC637" s="199"/>
      <c r="BD637" s="199"/>
      <c r="BE637" s="199"/>
      <c r="BF637" s="199"/>
      <c r="BG637" s="199"/>
      <c r="BH637" s="199"/>
    </row>
    <row r="638">
      <c r="A638" s="199"/>
      <c r="B638" s="337">
        <v>45224.0</v>
      </c>
      <c r="C638" s="224">
        <v>196.4</v>
      </c>
      <c r="D638" s="224">
        <v>199.8</v>
      </c>
      <c r="E638" s="225">
        <f t="shared" si="1"/>
        <v>0.02356557377</v>
      </c>
      <c r="F638" s="338">
        <v>45224.0</v>
      </c>
      <c r="G638" s="227">
        <v>1521.0</v>
      </c>
      <c r="H638" s="227">
        <v>1496.5</v>
      </c>
      <c r="I638" s="228">
        <f t="shared" si="2"/>
        <v>-0.006341090933</v>
      </c>
      <c r="J638" s="339">
        <v>45224.0</v>
      </c>
      <c r="K638" s="230">
        <v>2475.05</v>
      </c>
      <c r="L638" s="230">
        <v>2477.3</v>
      </c>
      <c r="M638" s="231">
        <f t="shared" si="3"/>
        <v>-0.002496476747</v>
      </c>
      <c r="N638" s="340">
        <v>45224.0</v>
      </c>
      <c r="O638" s="233">
        <v>2250.05</v>
      </c>
      <c r="P638" s="233">
        <v>2257.95</v>
      </c>
      <c r="Q638" s="234">
        <f t="shared" si="4"/>
        <v>-0.002319724284</v>
      </c>
      <c r="R638" s="341">
        <v>45224.0</v>
      </c>
      <c r="S638" s="236">
        <v>121.2</v>
      </c>
      <c r="T638" s="236">
        <v>121.35</v>
      </c>
      <c r="U638" s="237">
        <f t="shared" si="5"/>
        <v>0.01125</v>
      </c>
      <c r="V638" s="342">
        <v>45224.0</v>
      </c>
      <c r="W638" s="239">
        <v>19286.45</v>
      </c>
      <c r="X638" s="239">
        <v>19122.15</v>
      </c>
      <c r="Y638" s="240">
        <f t="shared" si="6"/>
        <v>-0.008277256992</v>
      </c>
      <c r="Z638" s="199"/>
      <c r="AA638" s="199"/>
      <c r="AB638" s="199"/>
      <c r="AC638" s="199"/>
      <c r="AD638" s="199"/>
      <c r="AE638" s="199"/>
      <c r="AF638" s="199"/>
      <c r="AG638" s="199"/>
      <c r="AH638" s="199"/>
      <c r="AI638" s="199"/>
      <c r="AJ638" s="199"/>
      <c r="AK638" s="199"/>
      <c r="AL638" s="199"/>
      <c r="AM638" s="199"/>
      <c r="AN638" s="199"/>
      <c r="AO638" s="199"/>
      <c r="AP638" s="199"/>
      <c r="AQ638" s="199"/>
      <c r="AR638" s="199"/>
      <c r="AS638" s="199"/>
      <c r="AT638" s="199"/>
      <c r="AU638" s="199"/>
      <c r="AV638" s="199"/>
      <c r="AW638" s="199"/>
      <c r="AX638" s="199"/>
      <c r="AY638" s="199"/>
      <c r="AZ638" s="199"/>
      <c r="BA638" s="199"/>
      <c r="BB638" s="199"/>
      <c r="BC638" s="199"/>
      <c r="BD638" s="199"/>
      <c r="BE638" s="199"/>
      <c r="BF638" s="199"/>
      <c r="BG638" s="199"/>
      <c r="BH638" s="199"/>
    </row>
    <row r="639">
      <c r="A639" s="199"/>
      <c r="B639" s="337">
        <v>45225.0</v>
      </c>
      <c r="C639" s="224">
        <v>199.05</v>
      </c>
      <c r="D639" s="224">
        <v>203.2</v>
      </c>
      <c r="E639" s="225">
        <f t="shared" si="1"/>
        <v>0.01701701702</v>
      </c>
      <c r="F639" s="338">
        <v>45225.0</v>
      </c>
      <c r="G639" s="227">
        <v>1491.25</v>
      </c>
      <c r="H639" s="227">
        <v>1463.4</v>
      </c>
      <c r="I639" s="228">
        <f t="shared" si="2"/>
        <v>-0.02211827598</v>
      </c>
      <c r="J639" s="339">
        <v>45225.0</v>
      </c>
      <c r="K639" s="230">
        <v>2461.0</v>
      </c>
      <c r="L639" s="230">
        <v>2476.4</v>
      </c>
      <c r="M639" s="231">
        <f t="shared" si="3"/>
        <v>-0.0003632987527</v>
      </c>
      <c r="N639" s="340">
        <v>45225.0</v>
      </c>
      <c r="O639" s="233">
        <v>2251.0</v>
      </c>
      <c r="P639" s="233">
        <v>2226.5</v>
      </c>
      <c r="Q639" s="234">
        <f t="shared" si="4"/>
        <v>-0.01392856352</v>
      </c>
      <c r="R639" s="341">
        <v>45225.0</v>
      </c>
      <c r="S639" s="236">
        <v>120.85</v>
      </c>
      <c r="T639" s="236">
        <v>119.9</v>
      </c>
      <c r="U639" s="237">
        <f t="shared" si="5"/>
        <v>-0.01194890812</v>
      </c>
      <c r="V639" s="342">
        <v>45225.0</v>
      </c>
      <c r="W639" s="239">
        <v>19027.25</v>
      </c>
      <c r="X639" s="239">
        <v>18857.25</v>
      </c>
      <c r="Y639" s="240">
        <f t="shared" si="6"/>
        <v>-0.01385304477</v>
      </c>
      <c r="Z639" s="199"/>
      <c r="AA639" s="199"/>
      <c r="AB639" s="199"/>
      <c r="AC639" s="199"/>
      <c r="AD639" s="199"/>
      <c r="AE639" s="199"/>
      <c r="AF639" s="199"/>
      <c r="AG639" s="199"/>
      <c r="AH639" s="199"/>
      <c r="AI639" s="199"/>
      <c r="AJ639" s="199"/>
      <c r="AK639" s="199"/>
      <c r="AL639" s="199"/>
      <c r="AM639" s="199"/>
      <c r="AN639" s="199"/>
      <c r="AO639" s="199"/>
      <c r="AP639" s="199"/>
      <c r="AQ639" s="199"/>
      <c r="AR639" s="199"/>
      <c r="AS639" s="199"/>
      <c r="AT639" s="199"/>
      <c r="AU639" s="199"/>
      <c r="AV639" s="199"/>
      <c r="AW639" s="199"/>
      <c r="AX639" s="199"/>
      <c r="AY639" s="199"/>
      <c r="AZ639" s="199"/>
      <c r="BA639" s="199"/>
      <c r="BB639" s="199"/>
      <c r="BC639" s="199"/>
      <c r="BD639" s="199"/>
      <c r="BE639" s="199"/>
      <c r="BF639" s="199"/>
      <c r="BG639" s="199"/>
      <c r="BH639" s="199"/>
    </row>
    <row r="640">
      <c r="A640" s="199"/>
      <c r="B640" s="337">
        <v>45226.0</v>
      </c>
      <c r="C640" s="224">
        <v>206.0</v>
      </c>
      <c r="D640" s="224">
        <v>205.35</v>
      </c>
      <c r="E640" s="225">
        <f t="shared" si="1"/>
        <v>0.01058070866</v>
      </c>
      <c r="F640" s="338">
        <v>45226.0</v>
      </c>
      <c r="G640" s="227">
        <v>1469.5</v>
      </c>
      <c r="H640" s="227">
        <v>1469.15</v>
      </c>
      <c r="I640" s="228">
        <f t="shared" si="2"/>
        <v>0.003929205959</v>
      </c>
      <c r="J640" s="339">
        <v>45226.0</v>
      </c>
      <c r="K640" s="230">
        <v>2467.3</v>
      </c>
      <c r="L640" s="230">
        <v>2482.05</v>
      </c>
      <c r="M640" s="231">
        <f t="shared" si="3"/>
        <v>0.002281537716</v>
      </c>
      <c r="N640" s="340">
        <v>45226.0</v>
      </c>
      <c r="O640" s="233">
        <v>2240.0</v>
      </c>
      <c r="P640" s="233">
        <v>2265.8</v>
      </c>
      <c r="Q640" s="234">
        <f t="shared" si="4"/>
        <v>0.01765102178</v>
      </c>
      <c r="R640" s="341">
        <v>45226.0</v>
      </c>
      <c r="S640" s="236">
        <v>120.5</v>
      </c>
      <c r="T640" s="236">
        <v>119.9</v>
      </c>
      <c r="U640" s="237">
        <f t="shared" si="5"/>
        <v>0</v>
      </c>
      <c r="V640" s="342">
        <v>45226.0</v>
      </c>
      <c r="W640" s="239">
        <v>18928.75</v>
      </c>
      <c r="X640" s="239">
        <v>19047.25</v>
      </c>
      <c r="Y640" s="240">
        <f t="shared" si="6"/>
        <v>0.01007570033</v>
      </c>
      <c r="Z640" s="199"/>
      <c r="AA640" s="199"/>
      <c r="AB640" s="199"/>
      <c r="AC640" s="199"/>
      <c r="AD640" s="199"/>
      <c r="AE640" s="199"/>
      <c r="AF640" s="199"/>
      <c r="AG640" s="199"/>
      <c r="AH640" s="199"/>
      <c r="AI640" s="199"/>
      <c r="AJ640" s="199"/>
      <c r="AK640" s="199"/>
      <c r="AL640" s="199"/>
      <c r="AM640" s="199"/>
      <c r="AN640" s="199"/>
      <c r="AO640" s="199"/>
      <c r="AP640" s="199"/>
      <c r="AQ640" s="199"/>
      <c r="AR640" s="199"/>
      <c r="AS640" s="199"/>
      <c r="AT640" s="199"/>
      <c r="AU640" s="199"/>
      <c r="AV640" s="199"/>
      <c r="AW640" s="199"/>
      <c r="AX640" s="199"/>
      <c r="AY640" s="199"/>
      <c r="AZ640" s="199"/>
      <c r="BA640" s="199"/>
      <c r="BB640" s="199"/>
      <c r="BC640" s="199"/>
      <c r="BD640" s="199"/>
      <c r="BE640" s="199"/>
      <c r="BF640" s="199"/>
      <c r="BG640" s="199"/>
      <c r="BH640" s="199"/>
    </row>
    <row r="641">
      <c r="A641" s="199"/>
      <c r="B641" s="337">
        <v>45229.0</v>
      </c>
      <c r="C641" s="224">
        <v>206.95</v>
      </c>
      <c r="D641" s="224">
        <v>203.1</v>
      </c>
      <c r="E641" s="225">
        <f t="shared" si="1"/>
        <v>-0.01095690285</v>
      </c>
      <c r="F641" s="338">
        <v>45229.0</v>
      </c>
      <c r="G641" s="227">
        <v>1463.25</v>
      </c>
      <c r="H641" s="227">
        <v>1485.1</v>
      </c>
      <c r="I641" s="228">
        <f t="shared" si="2"/>
        <v>0.01085661777</v>
      </c>
      <c r="J641" s="339">
        <v>45229.0</v>
      </c>
      <c r="K641" s="230">
        <v>2471.0</v>
      </c>
      <c r="L641" s="230">
        <v>2478.9</v>
      </c>
      <c r="M641" s="231">
        <f t="shared" si="3"/>
        <v>-0.001269112226</v>
      </c>
      <c r="N641" s="340">
        <v>45229.0</v>
      </c>
      <c r="O641" s="233">
        <v>2274.0</v>
      </c>
      <c r="P641" s="233">
        <v>2312.5</v>
      </c>
      <c r="Q641" s="234">
        <f t="shared" si="4"/>
        <v>0.02061082178</v>
      </c>
      <c r="R641" s="341">
        <v>45229.0</v>
      </c>
      <c r="S641" s="236">
        <v>121.05</v>
      </c>
      <c r="T641" s="236">
        <v>119.15</v>
      </c>
      <c r="U641" s="237">
        <f t="shared" si="5"/>
        <v>-0.006255212677</v>
      </c>
      <c r="V641" s="342">
        <v>45229.0</v>
      </c>
      <c r="W641" s="239">
        <v>19053.4</v>
      </c>
      <c r="X641" s="239">
        <v>19140.9</v>
      </c>
      <c r="Y641" s="240">
        <f t="shared" si="6"/>
        <v>0.004916720261</v>
      </c>
      <c r="Z641" s="199"/>
      <c r="AA641" s="199"/>
      <c r="AB641" s="199"/>
      <c r="AC641" s="199"/>
      <c r="AD641" s="199"/>
      <c r="AE641" s="199"/>
      <c r="AF641" s="199"/>
      <c r="AG641" s="199"/>
      <c r="AH641" s="199"/>
      <c r="AI641" s="199"/>
      <c r="AJ641" s="199"/>
      <c r="AK641" s="199"/>
      <c r="AL641" s="199"/>
      <c r="AM641" s="199"/>
      <c r="AN641" s="199"/>
      <c r="AO641" s="199"/>
      <c r="AP641" s="199"/>
      <c r="AQ641" s="199"/>
      <c r="AR641" s="199"/>
      <c r="AS641" s="199"/>
      <c r="AT641" s="199"/>
      <c r="AU641" s="199"/>
      <c r="AV641" s="199"/>
      <c r="AW641" s="199"/>
      <c r="AX641" s="199"/>
      <c r="AY641" s="199"/>
      <c r="AZ641" s="199"/>
      <c r="BA641" s="199"/>
      <c r="BB641" s="199"/>
      <c r="BC641" s="199"/>
      <c r="BD641" s="199"/>
      <c r="BE641" s="199"/>
      <c r="BF641" s="199"/>
      <c r="BG641" s="199"/>
      <c r="BH641" s="199"/>
    </row>
    <row r="642">
      <c r="A642" s="199"/>
      <c r="B642" s="337">
        <v>45230.0</v>
      </c>
      <c r="C642" s="224">
        <v>203.1</v>
      </c>
      <c r="D642" s="224">
        <v>203.85</v>
      </c>
      <c r="E642" s="225">
        <f t="shared" si="1"/>
        <v>0.003692762186</v>
      </c>
      <c r="F642" s="338">
        <v>45230.0</v>
      </c>
      <c r="G642" s="227">
        <v>1504.0</v>
      </c>
      <c r="H642" s="227">
        <v>1476.5</v>
      </c>
      <c r="I642" s="228">
        <f t="shared" si="2"/>
        <v>-0.005790855835</v>
      </c>
      <c r="J642" s="339">
        <v>45230.0</v>
      </c>
      <c r="K642" s="230">
        <v>2470.2</v>
      </c>
      <c r="L642" s="230">
        <v>2484.0</v>
      </c>
      <c r="M642" s="231">
        <f t="shared" si="3"/>
        <v>0.002057364153</v>
      </c>
      <c r="N642" s="340">
        <v>45230.0</v>
      </c>
      <c r="O642" s="233">
        <v>2328.0</v>
      </c>
      <c r="P642" s="233">
        <v>2287.9</v>
      </c>
      <c r="Q642" s="234">
        <f t="shared" si="4"/>
        <v>-0.01063783784</v>
      </c>
      <c r="R642" s="341">
        <v>45230.0</v>
      </c>
      <c r="S642" s="236">
        <v>120.0</v>
      </c>
      <c r="T642" s="236">
        <v>118.75</v>
      </c>
      <c r="U642" s="237">
        <f t="shared" si="5"/>
        <v>-0.003357112883</v>
      </c>
      <c r="V642" s="342">
        <v>45230.0</v>
      </c>
      <c r="W642" s="239">
        <v>19232.95</v>
      </c>
      <c r="X642" s="239">
        <v>19079.6</v>
      </c>
      <c r="Y642" s="240">
        <f t="shared" si="6"/>
        <v>-0.003202566233</v>
      </c>
      <c r="Z642" s="199"/>
      <c r="AA642" s="199"/>
      <c r="AB642" s="199"/>
      <c r="AC642" s="199"/>
      <c r="AD642" s="199"/>
      <c r="AE642" s="199"/>
      <c r="AF642" s="199"/>
      <c r="AG642" s="199"/>
      <c r="AH642" s="199"/>
      <c r="AI642" s="199"/>
      <c r="AJ642" s="199"/>
      <c r="AK642" s="199"/>
      <c r="AL642" s="199"/>
      <c r="AM642" s="199"/>
      <c r="AN642" s="199"/>
      <c r="AO642" s="199"/>
      <c r="AP642" s="199"/>
      <c r="AQ642" s="199"/>
      <c r="AR642" s="199"/>
      <c r="AS642" s="199"/>
      <c r="AT642" s="199"/>
      <c r="AU642" s="199"/>
      <c r="AV642" s="199"/>
      <c r="AW642" s="199"/>
      <c r="AX642" s="199"/>
      <c r="AY642" s="199"/>
      <c r="AZ642" s="199"/>
      <c r="BA642" s="199"/>
      <c r="BB642" s="199"/>
      <c r="BC642" s="199"/>
      <c r="BD642" s="199"/>
      <c r="BE642" s="199"/>
      <c r="BF642" s="199"/>
      <c r="BG642" s="199"/>
      <c r="BH642" s="199"/>
    </row>
    <row r="643">
      <c r="A643" s="199"/>
      <c r="B643" s="223">
        <v>45231.0</v>
      </c>
      <c r="C643" s="224">
        <v>204.7</v>
      </c>
      <c r="D643" s="224">
        <v>215.75</v>
      </c>
      <c r="E643" s="225">
        <f t="shared" si="1"/>
        <v>0.05837625705</v>
      </c>
      <c r="F643" s="226">
        <v>45231.0</v>
      </c>
      <c r="G643" s="227">
        <v>1462.25</v>
      </c>
      <c r="H643" s="227">
        <v>1474.5</v>
      </c>
      <c r="I643" s="228">
        <f t="shared" si="2"/>
        <v>-0.00135455469</v>
      </c>
      <c r="J643" s="229">
        <v>45231.0</v>
      </c>
      <c r="K643" s="230">
        <v>2485.0</v>
      </c>
      <c r="L643" s="230">
        <v>2472.25</v>
      </c>
      <c r="M643" s="231">
        <f t="shared" si="3"/>
        <v>-0.004730273752</v>
      </c>
      <c r="N643" s="232">
        <v>45231.0</v>
      </c>
      <c r="O643" s="233">
        <v>2289.15</v>
      </c>
      <c r="P643" s="233">
        <v>2297.4</v>
      </c>
      <c r="Q643" s="234">
        <f t="shared" si="4"/>
        <v>0.004152279383</v>
      </c>
      <c r="R643" s="235">
        <v>45231.0</v>
      </c>
      <c r="S643" s="236">
        <v>119.0</v>
      </c>
      <c r="T643" s="236">
        <v>116.6</v>
      </c>
      <c r="U643" s="237">
        <f t="shared" si="5"/>
        <v>-0.01810526316</v>
      </c>
      <c r="V643" s="238">
        <v>45231.0</v>
      </c>
      <c r="W643" s="239">
        <v>19064.05</v>
      </c>
      <c r="X643" s="239">
        <v>18989.15</v>
      </c>
      <c r="Y643" s="240">
        <f t="shared" si="6"/>
        <v>-0.004740665423</v>
      </c>
      <c r="Z643" s="199"/>
      <c r="AA643" s="199"/>
      <c r="AB643" s="199"/>
      <c r="AC643" s="199"/>
      <c r="AD643" s="199"/>
      <c r="AE643" s="199"/>
      <c r="AF643" s="199"/>
      <c r="AG643" s="199"/>
      <c r="AH643" s="199"/>
      <c r="AI643" s="199"/>
      <c r="AJ643" s="199"/>
      <c r="AK643" s="199"/>
      <c r="AL643" s="199"/>
      <c r="AM643" s="199"/>
      <c r="AN643" s="199"/>
      <c r="AO643" s="199"/>
      <c r="AP643" s="199"/>
      <c r="AQ643" s="199"/>
      <c r="AR643" s="199"/>
      <c r="AS643" s="199"/>
      <c r="AT643" s="199"/>
      <c r="AU643" s="199"/>
      <c r="AV643" s="199"/>
      <c r="AW643" s="199"/>
      <c r="AX643" s="199"/>
      <c r="AY643" s="199"/>
      <c r="AZ643" s="199"/>
      <c r="BA643" s="199"/>
      <c r="BB643" s="199"/>
      <c r="BC643" s="199"/>
      <c r="BD643" s="199"/>
      <c r="BE643" s="199"/>
      <c r="BF643" s="199"/>
      <c r="BG643" s="199"/>
      <c r="BH643" s="199"/>
    </row>
    <row r="644">
      <c r="A644" s="199"/>
      <c r="B644" s="223">
        <v>45232.0</v>
      </c>
      <c r="C644" s="224">
        <v>218.0</v>
      </c>
      <c r="D644" s="224">
        <v>214.85</v>
      </c>
      <c r="E644" s="225">
        <f t="shared" si="1"/>
        <v>-0.004171494786</v>
      </c>
      <c r="F644" s="226">
        <v>45232.0</v>
      </c>
      <c r="G644" s="227">
        <v>1485.0</v>
      </c>
      <c r="H644" s="227">
        <v>1476.75</v>
      </c>
      <c r="I644" s="228">
        <f t="shared" si="2"/>
        <v>0.001525940997</v>
      </c>
      <c r="J644" s="229">
        <v>45232.0</v>
      </c>
      <c r="K644" s="230">
        <v>2475.0</v>
      </c>
      <c r="L644" s="230">
        <v>2486.8</v>
      </c>
      <c r="M644" s="231">
        <f t="shared" si="3"/>
        <v>0.005885327131</v>
      </c>
      <c r="N644" s="232">
        <v>45232.0</v>
      </c>
      <c r="O644" s="233">
        <v>2313.95</v>
      </c>
      <c r="P644" s="233">
        <v>2320.2</v>
      </c>
      <c r="Q644" s="234">
        <f t="shared" si="4"/>
        <v>0.009924262209</v>
      </c>
      <c r="R644" s="235">
        <v>45232.0</v>
      </c>
      <c r="S644" s="236">
        <v>114.6</v>
      </c>
      <c r="T644" s="236">
        <v>118.1</v>
      </c>
      <c r="U644" s="237">
        <f t="shared" si="5"/>
        <v>0.012864494</v>
      </c>
      <c r="V644" s="238">
        <v>45232.0</v>
      </c>
      <c r="W644" s="239">
        <v>19120.0</v>
      </c>
      <c r="X644" s="239">
        <v>19133.25</v>
      </c>
      <c r="Y644" s="240">
        <f t="shared" si="6"/>
        <v>0.007588543984</v>
      </c>
      <c r="Z644" s="199"/>
      <c r="AA644" s="199"/>
      <c r="AB644" s="199"/>
      <c r="AC644" s="199"/>
      <c r="AD644" s="199"/>
      <c r="AE644" s="199"/>
      <c r="AF644" s="199"/>
      <c r="AG644" s="199"/>
      <c r="AH644" s="199"/>
      <c r="AI644" s="199"/>
      <c r="AJ644" s="199"/>
      <c r="AK644" s="199"/>
      <c r="AL644" s="199"/>
      <c r="AM644" s="199"/>
      <c r="AN644" s="199"/>
      <c r="AO644" s="199"/>
      <c r="AP644" s="199"/>
      <c r="AQ644" s="199"/>
      <c r="AR644" s="199"/>
      <c r="AS644" s="199"/>
      <c r="AT644" s="199"/>
      <c r="AU644" s="199"/>
      <c r="AV644" s="199"/>
      <c r="AW644" s="199"/>
      <c r="AX644" s="199"/>
      <c r="AY644" s="199"/>
      <c r="AZ644" s="199"/>
      <c r="BA644" s="199"/>
      <c r="BB644" s="199"/>
      <c r="BC644" s="199"/>
      <c r="BD644" s="199"/>
      <c r="BE644" s="199"/>
      <c r="BF644" s="199"/>
      <c r="BG644" s="199"/>
      <c r="BH644" s="199"/>
    </row>
    <row r="645">
      <c r="A645" s="199"/>
      <c r="B645" s="223">
        <v>45233.0</v>
      </c>
      <c r="C645" s="224">
        <v>215.95</v>
      </c>
      <c r="D645" s="224">
        <v>219.6</v>
      </c>
      <c r="E645" s="225">
        <f t="shared" si="1"/>
        <v>0.02210844775</v>
      </c>
      <c r="F645" s="226">
        <v>45233.0</v>
      </c>
      <c r="G645" s="227">
        <v>1488.0</v>
      </c>
      <c r="H645" s="227">
        <v>1483.75</v>
      </c>
      <c r="I645" s="228">
        <f t="shared" si="2"/>
        <v>0.004740138818</v>
      </c>
      <c r="J645" s="229">
        <v>45233.0</v>
      </c>
      <c r="K645" s="230">
        <v>2497.0</v>
      </c>
      <c r="L645" s="230">
        <v>2509.25</v>
      </c>
      <c r="M645" s="231">
        <f t="shared" si="3"/>
        <v>0.009027666077</v>
      </c>
      <c r="N645" s="232">
        <v>45233.0</v>
      </c>
      <c r="O645" s="233">
        <v>2327.2</v>
      </c>
      <c r="P645" s="233">
        <v>2319.7</v>
      </c>
      <c r="Q645" s="234">
        <f t="shared" si="4"/>
        <v>-0.0002154986639</v>
      </c>
      <c r="R645" s="235">
        <v>45233.0</v>
      </c>
      <c r="S645" s="236">
        <v>118.2</v>
      </c>
      <c r="T645" s="236">
        <v>117.3</v>
      </c>
      <c r="U645" s="237">
        <f t="shared" si="5"/>
        <v>-0.006773920406</v>
      </c>
      <c r="V645" s="238">
        <v>45233.0</v>
      </c>
      <c r="W645" s="239">
        <v>19241.0</v>
      </c>
      <c r="X645" s="239">
        <v>19230.6</v>
      </c>
      <c r="Y645" s="240">
        <f t="shared" si="6"/>
        <v>0.005088001254</v>
      </c>
      <c r="Z645" s="199"/>
      <c r="AA645" s="199"/>
      <c r="AB645" s="199"/>
      <c r="AC645" s="199"/>
      <c r="AD645" s="199"/>
      <c r="AE645" s="199"/>
      <c r="AF645" s="199"/>
      <c r="AG645" s="199"/>
      <c r="AH645" s="199"/>
      <c r="AI645" s="199"/>
      <c r="AJ645" s="199"/>
      <c r="AK645" s="199"/>
      <c r="AL645" s="199"/>
      <c r="AM645" s="199"/>
      <c r="AN645" s="199"/>
      <c r="AO645" s="199"/>
      <c r="AP645" s="199"/>
      <c r="AQ645" s="199"/>
      <c r="AR645" s="199"/>
      <c r="AS645" s="199"/>
      <c r="AT645" s="199"/>
      <c r="AU645" s="199"/>
      <c r="AV645" s="199"/>
      <c r="AW645" s="199"/>
      <c r="AX645" s="199"/>
      <c r="AY645" s="199"/>
      <c r="AZ645" s="199"/>
      <c r="BA645" s="199"/>
      <c r="BB645" s="199"/>
      <c r="BC645" s="199"/>
      <c r="BD645" s="199"/>
      <c r="BE645" s="199"/>
      <c r="BF645" s="199"/>
      <c r="BG645" s="199"/>
      <c r="BH645" s="199"/>
    </row>
    <row r="646">
      <c r="A646" s="199"/>
      <c r="B646" s="223">
        <v>45236.0</v>
      </c>
      <c r="C646" s="224">
        <v>220.45</v>
      </c>
      <c r="D646" s="224">
        <v>223.9</v>
      </c>
      <c r="E646" s="225">
        <f t="shared" si="1"/>
        <v>0.01958105647</v>
      </c>
      <c r="F646" s="226">
        <v>45236.0</v>
      </c>
      <c r="G646" s="227">
        <v>1498.0</v>
      </c>
      <c r="H646" s="227">
        <v>1494.5</v>
      </c>
      <c r="I646" s="228">
        <f t="shared" si="2"/>
        <v>0.007245155855</v>
      </c>
      <c r="J646" s="229">
        <v>45236.0</v>
      </c>
      <c r="K646" s="230">
        <v>2515.0</v>
      </c>
      <c r="L646" s="230">
        <v>2497.4</v>
      </c>
      <c r="M646" s="231">
        <f t="shared" si="3"/>
        <v>-0.004722526651</v>
      </c>
      <c r="N646" s="232">
        <v>45236.0</v>
      </c>
      <c r="O646" s="233">
        <v>2332.3</v>
      </c>
      <c r="P646" s="233">
        <v>2339.0</v>
      </c>
      <c r="Q646" s="234">
        <f t="shared" si="4"/>
        <v>0.008320041385</v>
      </c>
      <c r="R646" s="235">
        <v>45236.0</v>
      </c>
      <c r="S646" s="236">
        <v>118.5</v>
      </c>
      <c r="T646" s="236">
        <v>119.4</v>
      </c>
      <c r="U646" s="237">
        <f t="shared" si="5"/>
        <v>0.0179028133</v>
      </c>
      <c r="V646" s="238">
        <v>45236.0</v>
      </c>
      <c r="W646" s="239">
        <v>19345.85</v>
      </c>
      <c r="X646" s="239">
        <v>19411.75</v>
      </c>
      <c r="Y646" s="240">
        <f t="shared" si="6"/>
        <v>0.009419882895</v>
      </c>
      <c r="Z646" s="199"/>
      <c r="AA646" s="199"/>
      <c r="AB646" s="199"/>
      <c r="AC646" s="199"/>
      <c r="AD646" s="199"/>
      <c r="AE646" s="199"/>
      <c r="AF646" s="199"/>
      <c r="AG646" s="199"/>
      <c r="AH646" s="199"/>
      <c r="AI646" s="199"/>
      <c r="AJ646" s="199"/>
      <c r="AK646" s="199"/>
      <c r="AL646" s="199"/>
      <c r="AM646" s="199"/>
      <c r="AN646" s="199"/>
      <c r="AO646" s="199"/>
      <c r="AP646" s="199"/>
      <c r="AQ646" s="199"/>
      <c r="AR646" s="199"/>
      <c r="AS646" s="199"/>
      <c r="AT646" s="199"/>
      <c r="AU646" s="199"/>
      <c r="AV646" s="199"/>
      <c r="AW646" s="199"/>
      <c r="AX646" s="199"/>
      <c r="AY646" s="199"/>
      <c r="AZ646" s="199"/>
      <c r="BA646" s="199"/>
      <c r="BB646" s="199"/>
      <c r="BC646" s="199"/>
      <c r="BD646" s="199"/>
      <c r="BE646" s="199"/>
      <c r="BF646" s="199"/>
      <c r="BG646" s="199"/>
      <c r="BH646" s="199"/>
    </row>
    <row r="647">
      <c r="A647" s="199"/>
      <c r="B647" s="223">
        <v>45237.0</v>
      </c>
      <c r="C647" s="224">
        <v>225.15</v>
      </c>
      <c r="D647" s="224">
        <v>222.4</v>
      </c>
      <c r="E647" s="225">
        <f t="shared" si="1"/>
        <v>-0.006699419384</v>
      </c>
      <c r="F647" s="226">
        <v>45237.0</v>
      </c>
      <c r="G647" s="227">
        <v>1494.0</v>
      </c>
      <c r="H647" s="227">
        <v>1487.25</v>
      </c>
      <c r="I647" s="228">
        <f t="shared" si="2"/>
        <v>-0.004851120776</v>
      </c>
      <c r="J647" s="229">
        <v>45237.0</v>
      </c>
      <c r="K647" s="230">
        <v>2496.0</v>
      </c>
      <c r="L647" s="230">
        <v>2496.45</v>
      </c>
      <c r="M647" s="231">
        <f t="shared" si="3"/>
        <v>-0.0003803956114</v>
      </c>
      <c r="N647" s="232">
        <v>45237.0</v>
      </c>
      <c r="O647" s="233">
        <v>2334.05</v>
      </c>
      <c r="P647" s="233">
        <v>2323.8</v>
      </c>
      <c r="Q647" s="234">
        <f t="shared" si="4"/>
        <v>-0.006498503634</v>
      </c>
      <c r="R647" s="235">
        <v>45237.0</v>
      </c>
      <c r="S647" s="236">
        <v>119.3</v>
      </c>
      <c r="T647" s="236">
        <v>119.65</v>
      </c>
      <c r="U647" s="237">
        <f t="shared" si="5"/>
        <v>0.002093802345</v>
      </c>
      <c r="V647" s="238">
        <v>45237.0</v>
      </c>
      <c r="W647" s="239">
        <v>19404.05</v>
      </c>
      <c r="X647" s="239">
        <v>19406.7</v>
      </c>
      <c r="Y647" s="240">
        <f t="shared" si="6"/>
        <v>-0.0002601517122</v>
      </c>
      <c r="Z647" s="199"/>
      <c r="AA647" s="199"/>
      <c r="AB647" s="199"/>
      <c r="AC647" s="199"/>
      <c r="AD647" s="199"/>
      <c r="AE647" s="199"/>
      <c r="AF647" s="199"/>
      <c r="AG647" s="199"/>
      <c r="AH647" s="199"/>
      <c r="AI647" s="199"/>
      <c r="AJ647" s="199"/>
      <c r="AK647" s="199"/>
      <c r="AL647" s="199"/>
      <c r="AM647" s="199"/>
      <c r="AN647" s="199"/>
      <c r="AO647" s="199"/>
      <c r="AP647" s="199"/>
      <c r="AQ647" s="199"/>
      <c r="AR647" s="199"/>
      <c r="AS647" s="199"/>
      <c r="AT647" s="199"/>
      <c r="AU647" s="199"/>
      <c r="AV647" s="199"/>
      <c r="AW647" s="199"/>
      <c r="AX647" s="199"/>
      <c r="AY647" s="199"/>
      <c r="AZ647" s="199"/>
      <c r="BA647" s="199"/>
      <c r="BB647" s="199"/>
      <c r="BC647" s="199"/>
      <c r="BD647" s="199"/>
      <c r="BE647" s="199"/>
      <c r="BF647" s="199"/>
      <c r="BG647" s="199"/>
      <c r="BH647" s="199"/>
    </row>
    <row r="648">
      <c r="A648" s="199"/>
      <c r="B648" s="223">
        <v>45238.0</v>
      </c>
      <c r="C648" s="224">
        <v>223.0</v>
      </c>
      <c r="D648" s="224">
        <v>223.2</v>
      </c>
      <c r="E648" s="225">
        <f t="shared" si="1"/>
        <v>0.003597122302</v>
      </c>
      <c r="F648" s="226">
        <v>45238.0</v>
      </c>
      <c r="G648" s="227">
        <v>1483.95</v>
      </c>
      <c r="H648" s="227">
        <v>1491.55</v>
      </c>
      <c r="I648" s="228">
        <f t="shared" si="2"/>
        <v>0.002891242226</v>
      </c>
      <c r="J648" s="229">
        <v>45238.0</v>
      </c>
      <c r="K648" s="230">
        <v>2498.0</v>
      </c>
      <c r="L648" s="230">
        <v>2519.35</v>
      </c>
      <c r="M648" s="231">
        <f t="shared" si="3"/>
        <v>0.009173025696</v>
      </c>
      <c r="N648" s="232">
        <v>45238.0</v>
      </c>
      <c r="O648" s="233">
        <v>2332.0</v>
      </c>
      <c r="P648" s="233">
        <v>2335.9</v>
      </c>
      <c r="Q648" s="234">
        <f t="shared" si="4"/>
        <v>0.005206988553</v>
      </c>
      <c r="R648" s="235">
        <v>45238.0</v>
      </c>
      <c r="S648" s="236">
        <v>119.75</v>
      </c>
      <c r="T648" s="236">
        <v>119.05</v>
      </c>
      <c r="U648" s="237">
        <f t="shared" si="5"/>
        <v>-0.005014625992</v>
      </c>
      <c r="V648" s="238">
        <v>45238.0</v>
      </c>
      <c r="W648" s="239">
        <v>19449.6</v>
      </c>
      <c r="X648" s="239">
        <v>19443.5</v>
      </c>
      <c r="Y648" s="240">
        <f t="shared" si="6"/>
        <v>0.001896252325</v>
      </c>
      <c r="Z648" s="199"/>
      <c r="AA648" s="199"/>
      <c r="AB648" s="199"/>
      <c r="AC648" s="199"/>
      <c r="AD648" s="199"/>
      <c r="AE648" s="199"/>
      <c r="AF648" s="199"/>
      <c r="AG648" s="199"/>
      <c r="AH648" s="199"/>
      <c r="AI648" s="199"/>
      <c r="AJ648" s="199"/>
      <c r="AK648" s="199"/>
      <c r="AL648" s="199"/>
      <c r="AM648" s="199"/>
      <c r="AN648" s="199"/>
      <c r="AO648" s="199"/>
      <c r="AP648" s="199"/>
      <c r="AQ648" s="199"/>
      <c r="AR648" s="199"/>
      <c r="AS648" s="199"/>
      <c r="AT648" s="199"/>
      <c r="AU648" s="199"/>
      <c r="AV648" s="199"/>
      <c r="AW648" s="199"/>
      <c r="AX648" s="199"/>
      <c r="AY648" s="199"/>
      <c r="AZ648" s="199"/>
      <c r="BA648" s="199"/>
      <c r="BB648" s="199"/>
      <c r="BC648" s="199"/>
      <c r="BD648" s="199"/>
      <c r="BE648" s="199"/>
      <c r="BF648" s="199"/>
      <c r="BG648" s="199"/>
      <c r="BH648" s="199"/>
    </row>
    <row r="649">
      <c r="A649" s="199"/>
      <c r="B649" s="223">
        <v>45239.0</v>
      </c>
      <c r="C649" s="224">
        <v>223.5</v>
      </c>
      <c r="D649" s="224">
        <v>220.8</v>
      </c>
      <c r="E649" s="225">
        <f t="shared" si="1"/>
        <v>-0.01075268817</v>
      </c>
      <c r="F649" s="226">
        <v>45239.0</v>
      </c>
      <c r="G649" s="227">
        <v>1486.0</v>
      </c>
      <c r="H649" s="227">
        <v>1485.65</v>
      </c>
      <c r="I649" s="228">
        <f t="shared" si="2"/>
        <v>-0.00395561664</v>
      </c>
      <c r="J649" s="229">
        <v>45239.0</v>
      </c>
      <c r="K649" s="230">
        <v>2520.05</v>
      </c>
      <c r="L649" s="230">
        <v>2476.7</v>
      </c>
      <c r="M649" s="231">
        <f t="shared" si="3"/>
        <v>-0.01692896977</v>
      </c>
      <c r="N649" s="232">
        <v>45239.0</v>
      </c>
      <c r="O649" s="233">
        <v>2335.85</v>
      </c>
      <c r="P649" s="233">
        <v>2310.55</v>
      </c>
      <c r="Q649" s="234">
        <f t="shared" si="4"/>
        <v>-0.01085234813</v>
      </c>
      <c r="R649" s="235">
        <v>45239.0</v>
      </c>
      <c r="S649" s="236">
        <v>119.2</v>
      </c>
      <c r="T649" s="236">
        <v>119.65</v>
      </c>
      <c r="U649" s="237">
        <f t="shared" si="5"/>
        <v>0.005039899202</v>
      </c>
      <c r="V649" s="238">
        <v>45239.0</v>
      </c>
      <c r="W649" s="239">
        <v>19457.4</v>
      </c>
      <c r="X649" s="239">
        <v>19395.3</v>
      </c>
      <c r="Y649" s="240">
        <f t="shared" si="6"/>
        <v>-0.00247897755</v>
      </c>
      <c r="Z649" s="199"/>
      <c r="AA649" s="199"/>
      <c r="AB649" s="199"/>
      <c r="AC649" s="199"/>
      <c r="AD649" s="199"/>
      <c r="AE649" s="199"/>
      <c r="AF649" s="199"/>
      <c r="AG649" s="199"/>
      <c r="AH649" s="199"/>
      <c r="AI649" s="199"/>
      <c r="AJ649" s="199"/>
      <c r="AK649" s="199"/>
      <c r="AL649" s="199"/>
      <c r="AM649" s="199"/>
      <c r="AN649" s="199"/>
      <c r="AO649" s="199"/>
      <c r="AP649" s="199"/>
      <c r="AQ649" s="199"/>
      <c r="AR649" s="199"/>
      <c r="AS649" s="199"/>
      <c r="AT649" s="199"/>
      <c r="AU649" s="199"/>
      <c r="AV649" s="199"/>
      <c r="AW649" s="199"/>
      <c r="AX649" s="199"/>
      <c r="AY649" s="199"/>
      <c r="AZ649" s="199"/>
      <c r="BA649" s="199"/>
      <c r="BB649" s="199"/>
      <c r="BC649" s="199"/>
      <c r="BD649" s="199"/>
      <c r="BE649" s="199"/>
      <c r="BF649" s="199"/>
      <c r="BG649" s="199"/>
      <c r="BH649" s="199"/>
    </row>
    <row r="650">
      <c r="A650" s="199"/>
      <c r="B650" s="337">
        <v>45240.0</v>
      </c>
      <c r="C650" s="224">
        <v>227.0</v>
      </c>
      <c r="D650" s="224">
        <v>225.65</v>
      </c>
      <c r="E650" s="225">
        <f t="shared" si="1"/>
        <v>0.02196557971</v>
      </c>
      <c r="F650" s="338">
        <v>45240.0</v>
      </c>
      <c r="G650" s="227">
        <v>1480.1</v>
      </c>
      <c r="H650" s="227">
        <v>1491.5</v>
      </c>
      <c r="I650" s="228">
        <f t="shared" si="2"/>
        <v>0.00393767038</v>
      </c>
      <c r="J650" s="339">
        <v>45240.0</v>
      </c>
      <c r="K650" s="230">
        <v>2477.0</v>
      </c>
      <c r="L650" s="230">
        <v>2486.55</v>
      </c>
      <c r="M650" s="231">
        <f t="shared" si="3"/>
        <v>0.003977066258</v>
      </c>
      <c r="N650" s="340">
        <v>45240.0</v>
      </c>
      <c r="O650" s="233">
        <v>2305.55</v>
      </c>
      <c r="P650" s="233">
        <v>2314.9</v>
      </c>
      <c r="Q650" s="234">
        <f t="shared" si="4"/>
        <v>0.001882668629</v>
      </c>
      <c r="R650" s="341">
        <v>45240.0</v>
      </c>
      <c r="S650" s="236">
        <v>119.5</v>
      </c>
      <c r="T650" s="236">
        <v>120.05</v>
      </c>
      <c r="U650" s="237">
        <f t="shared" si="5"/>
        <v>0.003343083995</v>
      </c>
      <c r="V650" s="342">
        <v>45240.0</v>
      </c>
      <c r="W650" s="239">
        <v>19351.85</v>
      </c>
      <c r="X650" s="239">
        <v>19425.35</v>
      </c>
      <c r="Y650" s="240">
        <f t="shared" si="6"/>
        <v>0.001549344429</v>
      </c>
      <c r="Z650" s="199"/>
      <c r="AA650" s="199"/>
      <c r="AB650" s="199"/>
      <c r="AC650" s="199"/>
      <c r="AD650" s="199"/>
      <c r="AE650" s="199"/>
      <c r="AF650" s="199"/>
      <c r="AG650" s="199"/>
      <c r="AH650" s="199"/>
      <c r="AI650" s="199"/>
      <c r="AJ650" s="199"/>
      <c r="AK650" s="199"/>
      <c r="AL650" s="199"/>
      <c r="AM650" s="199"/>
      <c r="AN650" s="199"/>
      <c r="AO650" s="199"/>
      <c r="AP650" s="199"/>
      <c r="AQ650" s="199"/>
      <c r="AR650" s="199"/>
      <c r="AS650" s="199"/>
      <c r="AT650" s="199"/>
      <c r="AU650" s="199"/>
      <c r="AV650" s="199"/>
      <c r="AW650" s="199"/>
      <c r="AX650" s="199"/>
      <c r="AY650" s="199"/>
      <c r="AZ650" s="199"/>
      <c r="BA650" s="199"/>
      <c r="BB650" s="199"/>
      <c r="BC650" s="199"/>
      <c r="BD650" s="199"/>
      <c r="BE650" s="199"/>
      <c r="BF650" s="199"/>
      <c r="BG650" s="199"/>
      <c r="BH650" s="199"/>
    </row>
    <row r="651">
      <c r="A651" s="199"/>
      <c r="B651" s="337">
        <v>45243.0</v>
      </c>
      <c r="C651" s="224">
        <v>227.7</v>
      </c>
      <c r="D651" s="224">
        <v>222.2</v>
      </c>
      <c r="E651" s="225">
        <f t="shared" si="1"/>
        <v>-0.01528916464</v>
      </c>
      <c r="F651" s="338">
        <v>45243.0</v>
      </c>
      <c r="G651" s="227">
        <v>1492.1</v>
      </c>
      <c r="H651" s="227">
        <v>1488.8</v>
      </c>
      <c r="I651" s="228">
        <f t="shared" si="2"/>
        <v>-0.001810258129</v>
      </c>
      <c r="J651" s="339">
        <v>45243.0</v>
      </c>
      <c r="K651" s="230">
        <v>2477.2</v>
      </c>
      <c r="L651" s="230">
        <v>2478.15</v>
      </c>
      <c r="M651" s="231">
        <f t="shared" si="3"/>
        <v>-0.003378174579</v>
      </c>
      <c r="N651" s="340">
        <v>45243.0</v>
      </c>
      <c r="O651" s="233">
        <v>2322.9</v>
      </c>
      <c r="P651" s="233">
        <v>2314.6</v>
      </c>
      <c r="Q651" s="234">
        <f t="shared" si="4"/>
        <v>-0.0001295952309</v>
      </c>
      <c r="R651" s="341">
        <v>45243.0</v>
      </c>
      <c r="S651" s="236">
        <v>120.85</v>
      </c>
      <c r="T651" s="236">
        <v>121.0</v>
      </c>
      <c r="U651" s="237">
        <f t="shared" si="5"/>
        <v>0.007913369429</v>
      </c>
      <c r="V651" s="342">
        <v>45243.0</v>
      </c>
      <c r="W651" s="239">
        <v>19486.75</v>
      </c>
      <c r="X651" s="239">
        <v>19443.55</v>
      </c>
      <c r="Y651" s="240">
        <f t="shared" si="6"/>
        <v>0.0009369200555</v>
      </c>
      <c r="Z651" s="199"/>
      <c r="AA651" s="199"/>
      <c r="AB651" s="199"/>
      <c r="AC651" s="199"/>
      <c r="AD651" s="199"/>
      <c r="AE651" s="199"/>
      <c r="AF651" s="199"/>
      <c r="AG651" s="199"/>
      <c r="AH651" s="199"/>
      <c r="AI651" s="199"/>
      <c r="AJ651" s="199"/>
      <c r="AK651" s="199"/>
      <c r="AL651" s="199"/>
      <c r="AM651" s="199"/>
      <c r="AN651" s="199"/>
      <c r="AO651" s="199"/>
      <c r="AP651" s="199"/>
      <c r="AQ651" s="199"/>
      <c r="AR651" s="199"/>
      <c r="AS651" s="199"/>
      <c r="AT651" s="199"/>
      <c r="AU651" s="199"/>
      <c r="AV651" s="199"/>
      <c r="AW651" s="199"/>
      <c r="AX651" s="199"/>
      <c r="AY651" s="199"/>
      <c r="AZ651" s="199"/>
      <c r="BA651" s="199"/>
      <c r="BB651" s="199"/>
      <c r="BC651" s="199"/>
      <c r="BD651" s="199"/>
      <c r="BE651" s="199"/>
      <c r="BF651" s="199"/>
      <c r="BG651" s="199"/>
      <c r="BH651" s="199"/>
    </row>
    <row r="652">
      <c r="A652" s="199"/>
      <c r="B652" s="337">
        <v>45245.0</v>
      </c>
      <c r="C652" s="224">
        <v>222.2</v>
      </c>
      <c r="D652" s="224">
        <v>221.35</v>
      </c>
      <c r="E652" s="225">
        <f t="shared" si="1"/>
        <v>-0.003825382538</v>
      </c>
      <c r="F652" s="338">
        <v>45245.0</v>
      </c>
      <c r="G652" s="227">
        <v>1504.1</v>
      </c>
      <c r="H652" s="227">
        <v>1504.4</v>
      </c>
      <c r="I652" s="228">
        <f t="shared" si="2"/>
        <v>0.01047823751</v>
      </c>
      <c r="J652" s="339">
        <v>45245.0</v>
      </c>
      <c r="K652" s="230">
        <v>2501.9</v>
      </c>
      <c r="L652" s="230">
        <v>2486.4</v>
      </c>
      <c r="M652" s="231">
        <f t="shared" si="3"/>
        <v>0.003329096302</v>
      </c>
      <c r="N652" s="340">
        <v>45245.0</v>
      </c>
      <c r="O652" s="233">
        <v>2340.0</v>
      </c>
      <c r="P652" s="233">
        <v>2356.45</v>
      </c>
      <c r="Q652" s="234">
        <f t="shared" si="4"/>
        <v>0.01808087791</v>
      </c>
      <c r="R652" s="341">
        <v>45245.0</v>
      </c>
      <c r="S652" s="236">
        <v>121.7</v>
      </c>
      <c r="T652" s="236">
        <v>124.05</v>
      </c>
      <c r="U652" s="237">
        <f t="shared" si="5"/>
        <v>0.02520661157</v>
      </c>
      <c r="V652" s="342">
        <v>45245.0</v>
      </c>
      <c r="W652" s="239">
        <v>19651.4</v>
      </c>
      <c r="X652" s="239">
        <v>19675.45</v>
      </c>
      <c r="Y652" s="240">
        <f t="shared" si="6"/>
        <v>0.01192683435</v>
      </c>
      <c r="Z652" s="199"/>
      <c r="AA652" s="199"/>
      <c r="AB652" s="199"/>
      <c r="AC652" s="199"/>
      <c r="AD652" s="199"/>
      <c r="AE652" s="199"/>
      <c r="AF652" s="199"/>
      <c r="AG652" s="199"/>
      <c r="AH652" s="199"/>
      <c r="AI652" s="199"/>
      <c r="AJ652" s="199"/>
      <c r="AK652" s="199"/>
      <c r="AL652" s="199"/>
      <c r="AM652" s="199"/>
      <c r="AN652" s="199"/>
      <c r="AO652" s="199"/>
      <c r="AP652" s="199"/>
      <c r="AQ652" s="199"/>
      <c r="AR652" s="199"/>
      <c r="AS652" s="199"/>
      <c r="AT652" s="199"/>
      <c r="AU652" s="199"/>
      <c r="AV652" s="199"/>
      <c r="AW652" s="199"/>
      <c r="AX652" s="199"/>
      <c r="AY652" s="199"/>
      <c r="AZ652" s="199"/>
      <c r="BA652" s="199"/>
      <c r="BB652" s="199"/>
      <c r="BC652" s="199"/>
      <c r="BD652" s="199"/>
      <c r="BE652" s="199"/>
      <c r="BF652" s="199"/>
      <c r="BG652" s="199"/>
      <c r="BH652" s="199"/>
    </row>
    <row r="653">
      <c r="A653" s="199"/>
      <c r="B653" s="337">
        <v>45246.0</v>
      </c>
      <c r="C653" s="224">
        <v>222.4</v>
      </c>
      <c r="D653" s="224">
        <v>217.9</v>
      </c>
      <c r="E653" s="225">
        <f t="shared" si="1"/>
        <v>-0.01558617574</v>
      </c>
      <c r="F653" s="338">
        <v>45246.0</v>
      </c>
      <c r="G653" s="227">
        <v>1509.7</v>
      </c>
      <c r="H653" s="227">
        <v>1508.35</v>
      </c>
      <c r="I653" s="228">
        <f t="shared" si="2"/>
        <v>0.002625631481</v>
      </c>
      <c r="J653" s="339">
        <v>45246.0</v>
      </c>
      <c r="K653" s="230">
        <v>2480.2</v>
      </c>
      <c r="L653" s="230">
        <v>2491.2</v>
      </c>
      <c r="M653" s="231">
        <f t="shared" si="3"/>
        <v>0.001930501931</v>
      </c>
      <c r="N653" s="340">
        <v>45246.0</v>
      </c>
      <c r="O653" s="233">
        <v>2351.1</v>
      </c>
      <c r="P653" s="233">
        <v>2360.7</v>
      </c>
      <c r="Q653" s="234">
        <f t="shared" si="4"/>
        <v>0.00180356044</v>
      </c>
      <c r="R653" s="341">
        <v>45246.0</v>
      </c>
      <c r="S653" s="236">
        <v>124.0</v>
      </c>
      <c r="T653" s="236">
        <v>124.7</v>
      </c>
      <c r="U653" s="237">
        <f t="shared" si="5"/>
        <v>0.005239822652</v>
      </c>
      <c r="V653" s="342">
        <v>45246.0</v>
      </c>
      <c r="W653" s="239">
        <v>19674.7</v>
      </c>
      <c r="X653" s="239">
        <v>19765.2</v>
      </c>
      <c r="Y653" s="240">
        <f t="shared" si="6"/>
        <v>0.0045615221</v>
      </c>
      <c r="Z653" s="199"/>
      <c r="AA653" s="199"/>
      <c r="AB653" s="199"/>
      <c r="AC653" s="199"/>
      <c r="AD653" s="199"/>
      <c r="AE653" s="199"/>
      <c r="AF653" s="199"/>
      <c r="AG653" s="199"/>
      <c r="AH653" s="199"/>
      <c r="AI653" s="199"/>
      <c r="AJ653" s="199"/>
      <c r="AK653" s="199"/>
      <c r="AL653" s="199"/>
      <c r="AM653" s="199"/>
      <c r="AN653" s="199"/>
      <c r="AO653" s="199"/>
      <c r="AP653" s="199"/>
      <c r="AQ653" s="199"/>
      <c r="AR653" s="199"/>
      <c r="AS653" s="199"/>
      <c r="AT653" s="199"/>
      <c r="AU653" s="199"/>
      <c r="AV653" s="199"/>
      <c r="AW653" s="199"/>
      <c r="AX653" s="199"/>
      <c r="AY653" s="199"/>
      <c r="AZ653" s="199"/>
      <c r="BA653" s="199"/>
      <c r="BB653" s="199"/>
      <c r="BC653" s="199"/>
      <c r="BD653" s="199"/>
      <c r="BE653" s="199"/>
      <c r="BF653" s="199"/>
      <c r="BG653" s="199"/>
      <c r="BH653" s="199"/>
    </row>
    <row r="654">
      <c r="A654" s="199"/>
      <c r="B654" s="337">
        <v>45247.0</v>
      </c>
      <c r="C654" s="224">
        <v>219.35</v>
      </c>
      <c r="D654" s="224">
        <v>214.95</v>
      </c>
      <c r="E654" s="225">
        <f t="shared" si="1"/>
        <v>-0.01353832033</v>
      </c>
      <c r="F654" s="338">
        <v>45247.0</v>
      </c>
      <c r="G654" s="227">
        <v>1490.0</v>
      </c>
      <c r="H654" s="227">
        <v>1505.1</v>
      </c>
      <c r="I654" s="228">
        <f t="shared" si="2"/>
        <v>-0.002154672324</v>
      </c>
      <c r="J654" s="339">
        <v>45247.0</v>
      </c>
      <c r="K654" s="230">
        <v>2465.0</v>
      </c>
      <c r="L654" s="230">
        <v>2528.8</v>
      </c>
      <c r="M654" s="231">
        <f t="shared" si="3"/>
        <v>0.01509312781</v>
      </c>
      <c r="N654" s="340">
        <v>45247.0</v>
      </c>
      <c r="O654" s="233">
        <v>2352.9</v>
      </c>
      <c r="P654" s="233">
        <v>2355.55</v>
      </c>
      <c r="Q654" s="234">
        <f t="shared" si="4"/>
        <v>-0.002181556318</v>
      </c>
      <c r="R654" s="341">
        <v>45247.0</v>
      </c>
      <c r="S654" s="236">
        <v>124.7</v>
      </c>
      <c r="T654" s="236">
        <v>125.2</v>
      </c>
      <c r="U654" s="237">
        <f t="shared" si="5"/>
        <v>0.004009623095</v>
      </c>
      <c r="V654" s="342">
        <v>45247.0</v>
      </c>
      <c r="W654" s="239">
        <v>19674.75</v>
      </c>
      <c r="X654" s="239">
        <v>19731.8</v>
      </c>
      <c r="Y654" s="240">
        <f t="shared" si="6"/>
        <v>-0.001689838706</v>
      </c>
      <c r="Z654" s="199"/>
      <c r="AA654" s="199"/>
      <c r="AB654" s="199"/>
      <c r="AC654" s="199"/>
      <c r="AD654" s="199"/>
      <c r="AE654" s="199"/>
      <c r="AF654" s="199"/>
      <c r="AG654" s="199"/>
      <c r="AH654" s="199"/>
      <c r="AI654" s="199"/>
      <c r="AJ654" s="199"/>
      <c r="AK654" s="199"/>
      <c r="AL654" s="199"/>
      <c r="AM654" s="199"/>
      <c r="AN654" s="199"/>
      <c r="AO654" s="199"/>
      <c r="AP654" s="199"/>
      <c r="AQ654" s="199"/>
      <c r="AR654" s="199"/>
      <c r="AS654" s="199"/>
      <c r="AT654" s="199"/>
      <c r="AU654" s="199"/>
      <c r="AV654" s="199"/>
      <c r="AW654" s="199"/>
      <c r="AX654" s="199"/>
      <c r="AY654" s="199"/>
      <c r="AZ654" s="199"/>
      <c r="BA654" s="199"/>
      <c r="BB654" s="199"/>
      <c r="BC654" s="199"/>
      <c r="BD654" s="199"/>
      <c r="BE654" s="199"/>
      <c r="BF654" s="199"/>
      <c r="BG654" s="199"/>
      <c r="BH654" s="199"/>
    </row>
    <row r="655">
      <c r="A655" s="199"/>
      <c r="B655" s="337">
        <v>45250.0</v>
      </c>
      <c r="C655" s="224">
        <v>215.05</v>
      </c>
      <c r="D655" s="224">
        <v>212.85</v>
      </c>
      <c r="E655" s="225">
        <f t="shared" si="1"/>
        <v>-0.009769713887</v>
      </c>
      <c r="F655" s="338">
        <v>45250.0</v>
      </c>
      <c r="G655" s="227">
        <v>1513.0</v>
      </c>
      <c r="H655" s="227">
        <v>1505.2</v>
      </c>
      <c r="I655" s="228">
        <f t="shared" si="2"/>
        <v>0.00006644076806</v>
      </c>
      <c r="J655" s="339">
        <v>45250.0</v>
      </c>
      <c r="K655" s="230">
        <v>2534.45</v>
      </c>
      <c r="L655" s="230">
        <v>2506.45</v>
      </c>
      <c r="M655" s="231">
        <f t="shared" si="3"/>
        <v>-0.008838184119</v>
      </c>
      <c r="N655" s="340">
        <v>45250.0</v>
      </c>
      <c r="O655" s="233">
        <v>2348.55</v>
      </c>
      <c r="P655" s="233">
        <v>2349.35</v>
      </c>
      <c r="Q655" s="234">
        <f t="shared" si="4"/>
        <v>-0.002632081679</v>
      </c>
      <c r="R655" s="341">
        <v>45250.0</v>
      </c>
      <c r="S655" s="236">
        <v>125.05</v>
      </c>
      <c r="T655" s="236">
        <v>124.35</v>
      </c>
      <c r="U655" s="237">
        <f t="shared" si="5"/>
        <v>-0.00678913738</v>
      </c>
      <c r="V655" s="342">
        <v>45250.0</v>
      </c>
      <c r="W655" s="239">
        <v>19731.15</v>
      </c>
      <c r="X655" s="239">
        <v>19694.0</v>
      </c>
      <c r="Y655" s="240">
        <f t="shared" si="6"/>
        <v>-0.001915689395</v>
      </c>
      <c r="Z655" s="199"/>
      <c r="AA655" s="199"/>
      <c r="AB655" s="199"/>
      <c r="AC655" s="199"/>
      <c r="AD655" s="199"/>
      <c r="AE655" s="199"/>
      <c r="AF655" s="199"/>
      <c r="AG655" s="199"/>
      <c r="AH655" s="199"/>
      <c r="AI655" s="199"/>
      <c r="AJ655" s="199"/>
      <c r="AK655" s="199"/>
      <c r="AL655" s="199"/>
      <c r="AM655" s="199"/>
      <c r="AN655" s="199"/>
      <c r="AO655" s="199"/>
      <c r="AP655" s="199"/>
      <c r="AQ655" s="199"/>
      <c r="AR655" s="199"/>
      <c r="AS655" s="199"/>
      <c r="AT655" s="199"/>
      <c r="AU655" s="199"/>
      <c r="AV655" s="199"/>
      <c r="AW655" s="199"/>
      <c r="AX655" s="199"/>
      <c r="AY655" s="199"/>
      <c r="AZ655" s="199"/>
      <c r="BA655" s="199"/>
      <c r="BB655" s="199"/>
      <c r="BC655" s="199"/>
      <c r="BD655" s="199"/>
      <c r="BE655" s="199"/>
      <c r="BF655" s="199"/>
      <c r="BG655" s="199"/>
      <c r="BH655" s="199"/>
    </row>
    <row r="656">
      <c r="A656" s="199"/>
      <c r="B656" s="337">
        <v>45251.0</v>
      </c>
      <c r="C656" s="224">
        <v>213.1</v>
      </c>
      <c r="D656" s="224">
        <v>212.65</v>
      </c>
      <c r="E656" s="225">
        <f t="shared" si="1"/>
        <v>-0.0009396288466</v>
      </c>
      <c r="F656" s="338">
        <v>45251.0</v>
      </c>
      <c r="G656" s="227">
        <v>1519.0</v>
      </c>
      <c r="H656" s="227">
        <v>1517.95</v>
      </c>
      <c r="I656" s="228">
        <f t="shared" si="2"/>
        <v>0.008470635132</v>
      </c>
      <c r="J656" s="339">
        <v>45251.0</v>
      </c>
      <c r="K656" s="230">
        <v>2505.0</v>
      </c>
      <c r="L656" s="230">
        <v>2505.25</v>
      </c>
      <c r="M656" s="231">
        <f t="shared" si="3"/>
        <v>-0.0004787647868</v>
      </c>
      <c r="N656" s="340">
        <v>45251.0</v>
      </c>
      <c r="O656" s="233">
        <v>2366.0</v>
      </c>
      <c r="P656" s="233">
        <v>2378.9</v>
      </c>
      <c r="Q656" s="234">
        <f t="shared" si="4"/>
        <v>0.01257794709</v>
      </c>
      <c r="R656" s="341">
        <v>45251.0</v>
      </c>
      <c r="S656" s="236">
        <v>125.05</v>
      </c>
      <c r="T656" s="236">
        <v>126.25</v>
      </c>
      <c r="U656" s="237">
        <f t="shared" si="5"/>
        <v>0.01527945316</v>
      </c>
      <c r="V656" s="342">
        <v>45251.0</v>
      </c>
      <c r="W656" s="239">
        <v>19770.9</v>
      </c>
      <c r="X656" s="239">
        <v>19783.4</v>
      </c>
      <c r="Y656" s="240">
        <f t="shared" si="6"/>
        <v>0.004539453641</v>
      </c>
      <c r="Z656" s="199"/>
      <c r="AA656" s="199"/>
      <c r="AB656" s="199"/>
      <c r="AC656" s="199"/>
      <c r="AD656" s="199"/>
      <c r="AE656" s="199"/>
      <c r="AF656" s="199"/>
      <c r="AG656" s="199"/>
      <c r="AH656" s="199"/>
      <c r="AI656" s="199"/>
      <c r="AJ656" s="199"/>
      <c r="AK656" s="199"/>
      <c r="AL656" s="199"/>
      <c r="AM656" s="199"/>
      <c r="AN656" s="199"/>
      <c r="AO656" s="199"/>
      <c r="AP656" s="199"/>
      <c r="AQ656" s="199"/>
      <c r="AR656" s="199"/>
      <c r="AS656" s="199"/>
      <c r="AT656" s="199"/>
      <c r="AU656" s="199"/>
      <c r="AV656" s="199"/>
      <c r="AW656" s="199"/>
      <c r="AX656" s="199"/>
      <c r="AY656" s="199"/>
      <c r="AZ656" s="199"/>
      <c r="BA656" s="199"/>
      <c r="BB656" s="199"/>
      <c r="BC656" s="199"/>
      <c r="BD656" s="199"/>
      <c r="BE656" s="199"/>
      <c r="BF656" s="199"/>
      <c r="BG656" s="199"/>
      <c r="BH656" s="199"/>
    </row>
    <row r="657">
      <c r="A657" s="199"/>
      <c r="B657" s="337">
        <v>45252.0</v>
      </c>
      <c r="C657" s="224">
        <v>212.65</v>
      </c>
      <c r="D657" s="224">
        <v>210.65</v>
      </c>
      <c r="E657" s="225">
        <f t="shared" si="1"/>
        <v>-0.009405125794</v>
      </c>
      <c r="F657" s="338">
        <v>45252.0</v>
      </c>
      <c r="G657" s="227">
        <v>1520.0</v>
      </c>
      <c r="H657" s="227">
        <v>1512.55</v>
      </c>
      <c r="I657" s="228">
        <f t="shared" si="2"/>
        <v>-0.003557429428</v>
      </c>
      <c r="J657" s="339">
        <v>45252.0</v>
      </c>
      <c r="K657" s="230">
        <v>2507.75</v>
      </c>
      <c r="L657" s="230">
        <v>2521.9</v>
      </c>
      <c r="M657" s="231">
        <f t="shared" si="3"/>
        <v>0.006646043309</v>
      </c>
      <c r="N657" s="340">
        <v>45252.0</v>
      </c>
      <c r="O657" s="233">
        <v>2375.0</v>
      </c>
      <c r="P657" s="233">
        <v>2388.2</v>
      </c>
      <c r="Q657" s="234">
        <f t="shared" si="4"/>
        <v>0.003909369877</v>
      </c>
      <c r="R657" s="341">
        <v>45252.0</v>
      </c>
      <c r="S657" s="236">
        <v>126.4</v>
      </c>
      <c r="T657" s="236">
        <v>126.1</v>
      </c>
      <c r="U657" s="237">
        <f t="shared" si="5"/>
        <v>-0.001188118812</v>
      </c>
      <c r="V657" s="342">
        <v>45252.0</v>
      </c>
      <c r="W657" s="239">
        <v>19784.0</v>
      </c>
      <c r="X657" s="239">
        <v>19811.85</v>
      </c>
      <c r="Y657" s="240">
        <f t="shared" si="6"/>
        <v>0.001438074345</v>
      </c>
      <c r="Z657" s="199"/>
      <c r="AA657" s="199"/>
      <c r="AB657" s="199"/>
      <c r="AC657" s="199"/>
      <c r="AD657" s="199"/>
      <c r="AE657" s="199"/>
      <c r="AF657" s="199"/>
      <c r="AG657" s="199"/>
      <c r="AH657" s="199"/>
      <c r="AI657" s="199"/>
      <c r="AJ657" s="199"/>
      <c r="AK657" s="199"/>
      <c r="AL657" s="199"/>
      <c r="AM657" s="199"/>
      <c r="AN657" s="199"/>
      <c r="AO657" s="199"/>
      <c r="AP657" s="199"/>
      <c r="AQ657" s="199"/>
      <c r="AR657" s="199"/>
      <c r="AS657" s="199"/>
      <c r="AT657" s="199"/>
      <c r="AU657" s="199"/>
      <c r="AV657" s="199"/>
      <c r="AW657" s="199"/>
      <c r="AX657" s="199"/>
      <c r="AY657" s="199"/>
      <c r="AZ657" s="199"/>
      <c r="BA657" s="199"/>
      <c r="BB657" s="199"/>
      <c r="BC657" s="199"/>
      <c r="BD657" s="199"/>
      <c r="BE657" s="199"/>
      <c r="BF657" s="199"/>
      <c r="BG657" s="199"/>
      <c r="BH657" s="199"/>
    </row>
    <row r="658">
      <c r="A658" s="199"/>
      <c r="B658" s="337">
        <v>45253.0</v>
      </c>
      <c r="C658" s="224">
        <v>211.9</v>
      </c>
      <c r="D658" s="224">
        <v>218.8</v>
      </c>
      <c r="E658" s="225">
        <f t="shared" si="1"/>
        <v>0.03868976976</v>
      </c>
      <c r="F658" s="338">
        <v>45253.0</v>
      </c>
      <c r="G658" s="227">
        <v>1508.5</v>
      </c>
      <c r="H658" s="227">
        <v>1521.3</v>
      </c>
      <c r="I658" s="228">
        <f t="shared" si="2"/>
        <v>0.005784932729</v>
      </c>
      <c r="J658" s="339">
        <v>45253.0</v>
      </c>
      <c r="K658" s="230">
        <v>2506.2</v>
      </c>
      <c r="L658" s="230">
        <v>2519.9</v>
      </c>
      <c r="M658" s="231">
        <f t="shared" si="3"/>
        <v>-0.000793052857</v>
      </c>
      <c r="N658" s="340">
        <v>45253.0</v>
      </c>
      <c r="O658" s="233">
        <v>2388.2</v>
      </c>
      <c r="P658" s="233">
        <v>2395.5</v>
      </c>
      <c r="Q658" s="234">
        <f t="shared" si="4"/>
        <v>0.003056695419</v>
      </c>
      <c r="R658" s="341">
        <v>45253.0</v>
      </c>
      <c r="S658" s="236">
        <v>126.35</v>
      </c>
      <c r="T658" s="236">
        <v>126.7</v>
      </c>
      <c r="U658" s="237">
        <f t="shared" si="5"/>
        <v>0.004758128469</v>
      </c>
      <c r="V658" s="342">
        <v>45253.0</v>
      </c>
      <c r="W658" s="239">
        <v>19828.45</v>
      </c>
      <c r="X658" s="239">
        <v>19802.0</v>
      </c>
      <c r="Y658" s="240">
        <f t="shared" si="6"/>
        <v>-0.0004971771945</v>
      </c>
      <c r="Z658" s="199"/>
      <c r="AA658" s="199"/>
      <c r="AB658" s="199"/>
      <c r="AC658" s="199"/>
      <c r="AD658" s="199"/>
      <c r="AE658" s="199"/>
      <c r="AF658" s="199"/>
      <c r="AG658" s="199"/>
      <c r="AH658" s="199"/>
      <c r="AI658" s="199"/>
      <c r="AJ658" s="199"/>
      <c r="AK658" s="199"/>
      <c r="AL658" s="199"/>
      <c r="AM658" s="199"/>
      <c r="AN658" s="199"/>
      <c r="AO658" s="199"/>
      <c r="AP658" s="199"/>
      <c r="AQ658" s="199"/>
      <c r="AR658" s="199"/>
      <c r="AS658" s="199"/>
      <c r="AT658" s="199"/>
      <c r="AU658" s="199"/>
      <c r="AV658" s="199"/>
      <c r="AW658" s="199"/>
      <c r="AX658" s="199"/>
      <c r="AY658" s="199"/>
      <c r="AZ658" s="199"/>
      <c r="BA658" s="199"/>
      <c r="BB658" s="199"/>
      <c r="BC658" s="199"/>
      <c r="BD658" s="199"/>
      <c r="BE658" s="199"/>
      <c r="BF658" s="199"/>
      <c r="BG658" s="199"/>
      <c r="BH658" s="199"/>
    </row>
    <row r="659">
      <c r="A659" s="199"/>
      <c r="B659" s="337">
        <v>45254.0</v>
      </c>
      <c r="C659" s="224">
        <v>219.2</v>
      </c>
      <c r="D659" s="224">
        <v>215.8</v>
      </c>
      <c r="E659" s="225">
        <f t="shared" si="1"/>
        <v>-0.01371115174</v>
      </c>
      <c r="F659" s="338">
        <v>45254.0</v>
      </c>
      <c r="G659" s="227">
        <v>1521.2</v>
      </c>
      <c r="H659" s="227">
        <v>1532.1</v>
      </c>
      <c r="I659" s="228">
        <f t="shared" si="2"/>
        <v>0.007099191481</v>
      </c>
      <c r="J659" s="339">
        <v>45254.0</v>
      </c>
      <c r="K659" s="230">
        <v>2515.1</v>
      </c>
      <c r="L659" s="230">
        <v>2515.2</v>
      </c>
      <c r="M659" s="231">
        <f t="shared" si="3"/>
        <v>-0.001865153379</v>
      </c>
      <c r="N659" s="340">
        <v>45254.0</v>
      </c>
      <c r="O659" s="233">
        <v>2391.6</v>
      </c>
      <c r="P659" s="233">
        <v>2393.9</v>
      </c>
      <c r="Q659" s="234">
        <f t="shared" si="4"/>
        <v>-0.0006679190148</v>
      </c>
      <c r="R659" s="341">
        <v>45254.0</v>
      </c>
      <c r="S659" s="236">
        <v>126.7</v>
      </c>
      <c r="T659" s="236">
        <v>125.95</v>
      </c>
      <c r="U659" s="237">
        <f t="shared" si="5"/>
        <v>-0.00591949487</v>
      </c>
      <c r="V659" s="342">
        <v>45254.0</v>
      </c>
      <c r="W659" s="239">
        <v>19809.6</v>
      </c>
      <c r="X659" s="239">
        <v>19794.7</v>
      </c>
      <c r="Y659" s="240">
        <f t="shared" si="6"/>
        <v>-0.0003686496314</v>
      </c>
      <c r="Z659" s="199"/>
      <c r="AA659" s="199"/>
      <c r="AB659" s="199"/>
      <c r="AC659" s="199"/>
      <c r="AD659" s="199"/>
      <c r="AE659" s="199"/>
      <c r="AF659" s="199"/>
      <c r="AG659" s="199"/>
      <c r="AH659" s="199"/>
      <c r="AI659" s="199"/>
      <c r="AJ659" s="199"/>
      <c r="AK659" s="199"/>
      <c r="AL659" s="199"/>
      <c r="AM659" s="199"/>
      <c r="AN659" s="199"/>
      <c r="AO659" s="199"/>
      <c r="AP659" s="199"/>
      <c r="AQ659" s="199"/>
      <c r="AR659" s="199"/>
      <c r="AS659" s="199"/>
      <c r="AT659" s="199"/>
      <c r="AU659" s="199"/>
      <c r="AV659" s="199"/>
      <c r="AW659" s="199"/>
      <c r="AX659" s="199"/>
      <c r="AY659" s="199"/>
      <c r="AZ659" s="199"/>
      <c r="BA659" s="199"/>
      <c r="BB659" s="199"/>
      <c r="BC659" s="199"/>
      <c r="BD659" s="199"/>
      <c r="BE659" s="199"/>
      <c r="BF659" s="199"/>
      <c r="BG659" s="199"/>
      <c r="BH659" s="199"/>
    </row>
    <row r="660">
      <c r="A660" s="199"/>
      <c r="B660" s="337">
        <v>45258.0</v>
      </c>
      <c r="C660" s="224">
        <v>216.0</v>
      </c>
      <c r="D660" s="224">
        <v>221.2</v>
      </c>
      <c r="E660" s="225">
        <f t="shared" si="1"/>
        <v>0.0250231696</v>
      </c>
      <c r="F660" s="338">
        <v>45258.0</v>
      </c>
      <c r="G660" s="227">
        <v>1535.2</v>
      </c>
      <c r="H660" s="227">
        <v>1528.65</v>
      </c>
      <c r="I660" s="228">
        <f t="shared" si="2"/>
        <v>-0.002251811239</v>
      </c>
      <c r="J660" s="339">
        <v>45258.0</v>
      </c>
      <c r="K660" s="230">
        <v>2531.75</v>
      </c>
      <c r="L660" s="230">
        <v>2510.55</v>
      </c>
      <c r="M660" s="231">
        <f t="shared" si="3"/>
        <v>-0.001848759542</v>
      </c>
      <c r="N660" s="340">
        <v>45258.0</v>
      </c>
      <c r="O660" s="233">
        <v>2393.9</v>
      </c>
      <c r="P660" s="233">
        <v>2394.4</v>
      </c>
      <c r="Q660" s="234">
        <f t="shared" si="4"/>
        <v>0.0002088641965</v>
      </c>
      <c r="R660" s="341">
        <v>45258.0</v>
      </c>
      <c r="S660" s="236">
        <v>127.0</v>
      </c>
      <c r="T660" s="236">
        <v>126.85</v>
      </c>
      <c r="U660" s="237">
        <f t="shared" si="5"/>
        <v>0.007145692735</v>
      </c>
      <c r="V660" s="342">
        <v>45258.0</v>
      </c>
      <c r="W660" s="239">
        <v>19844.65</v>
      </c>
      <c r="X660" s="239">
        <v>19889.7</v>
      </c>
      <c r="Y660" s="240">
        <f t="shared" si="6"/>
        <v>0.00479926445</v>
      </c>
      <c r="Z660" s="199"/>
      <c r="AA660" s="199"/>
      <c r="AB660" s="199"/>
      <c r="AC660" s="199"/>
      <c r="AD660" s="199"/>
      <c r="AE660" s="199"/>
      <c r="AF660" s="199"/>
      <c r="AG660" s="199"/>
      <c r="AH660" s="199"/>
      <c r="AI660" s="199"/>
      <c r="AJ660" s="199"/>
      <c r="AK660" s="199"/>
      <c r="AL660" s="199"/>
      <c r="AM660" s="199"/>
      <c r="AN660" s="199"/>
      <c r="AO660" s="199"/>
      <c r="AP660" s="199"/>
      <c r="AQ660" s="199"/>
      <c r="AR660" s="199"/>
      <c r="AS660" s="199"/>
      <c r="AT660" s="199"/>
      <c r="AU660" s="199"/>
      <c r="AV660" s="199"/>
      <c r="AW660" s="199"/>
      <c r="AX660" s="199"/>
      <c r="AY660" s="199"/>
      <c r="AZ660" s="199"/>
      <c r="BA660" s="199"/>
      <c r="BB660" s="199"/>
      <c r="BC660" s="199"/>
      <c r="BD660" s="199"/>
      <c r="BE660" s="199"/>
      <c r="BF660" s="199"/>
      <c r="BG660" s="199"/>
      <c r="BH660" s="199"/>
    </row>
    <row r="661">
      <c r="A661" s="199"/>
      <c r="B661" s="337">
        <v>45259.0</v>
      </c>
      <c r="C661" s="224">
        <v>222.95</v>
      </c>
      <c r="D661" s="224">
        <v>218.75</v>
      </c>
      <c r="E661" s="225">
        <f t="shared" si="1"/>
        <v>-0.01107594937</v>
      </c>
      <c r="F661" s="338">
        <v>45259.0</v>
      </c>
      <c r="G661" s="227">
        <v>1533.9</v>
      </c>
      <c r="H661" s="227">
        <v>1559.15</v>
      </c>
      <c r="I661" s="228">
        <f t="shared" si="2"/>
        <v>0.01995224545</v>
      </c>
      <c r="J661" s="339">
        <v>45259.0</v>
      </c>
      <c r="K661" s="230">
        <v>2512.0</v>
      </c>
      <c r="L661" s="230">
        <v>2525.05</v>
      </c>
      <c r="M661" s="231">
        <f t="shared" si="3"/>
        <v>0.005775626855</v>
      </c>
      <c r="N661" s="340">
        <v>45259.0</v>
      </c>
      <c r="O661" s="233">
        <v>2408.0</v>
      </c>
      <c r="P661" s="233">
        <v>2400.7</v>
      </c>
      <c r="Q661" s="234">
        <f t="shared" si="4"/>
        <v>0.002631139325</v>
      </c>
      <c r="R661" s="341">
        <v>45259.0</v>
      </c>
      <c r="S661" s="236">
        <v>127.15</v>
      </c>
      <c r="T661" s="236">
        <v>127.75</v>
      </c>
      <c r="U661" s="237">
        <f t="shared" si="5"/>
        <v>0.007094994088</v>
      </c>
      <c r="V661" s="342">
        <v>45259.0</v>
      </c>
      <c r="W661" s="239">
        <v>19976.55</v>
      </c>
      <c r="X661" s="239">
        <v>20096.6</v>
      </c>
      <c r="Y661" s="240">
        <f t="shared" si="6"/>
        <v>0.01040236907</v>
      </c>
      <c r="Z661" s="199"/>
      <c r="AA661" s="199"/>
      <c r="AB661" s="199"/>
      <c r="AC661" s="199"/>
      <c r="AD661" s="199"/>
      <c r="AE661" s="199"/>
      <c r="AF661" s="199"/>
      <c r="AG661" s="199"/>
      <c r="AH661" s="199"/>
      <c r="AI661" s="199"/>
      <c r="AJ661" s="199"/>
      <c r="AK661" s="199"/>
      <c r="AL661" s="199"/>
      <c r="AM661" s="199"/>
      <c r="AN661" s="199"/>
      <c r="AO661" s="199"/>
      <c r="AP661" s="199"/>
      <c r="AQ661" s="199"/>
      <c r="AR661" s="199"/>
      <c r="AS661" s="199"/>
      <c r="AT661" s="199"/>
      <c r="AU661" s="199"/>
      <c r="AV661" s="199"/>
      <c r="AW661" s="199"/>
      <c r="AX661" s="199"/>
      <c r="AY661" s="199"/>
      <c r="AZ661" s="199"/>
      <c r="BA661" s="199"/>
      <c r="BB661" s="199"/>
      <c r="BC661" s="199"/>
      <c r="BD661" s="199"/>
      <c r="BE661" s="199"/>
      <c r="BF661" s="199"/>
      <c r="BG661" s="199"/>
      <c r="BH661" s="199"/>
    </row>
    <row r="662">
      <c r="A662" s="199"/>
      <c r="B662" s="337">
        <v>45260.0</v>
      </c>
      <c r="C662" s="224">
        <v>219.8</v>
      </c>
      <c r="D662" s="224">
        <v>223.55</v>
      </c>
      <c r="E662" s="225">
        <f t="shared" si="1"/>
        <v>0.02194285714</v>
      </c>
      <c r="F662" s="338">
        <v>45260.0</v>
      </c>
      <c r="G662" s="227">
        <v>1569.15</v>
      </c>
      <c r="H662" s="227">
        <v>1558.8</v>
      </c>
      <c r="I662" s="228">
        <f t="shared" si="2"/>
        <v>-0.0002244812879</v>
      </c>
      <c r="J662" s="339">
        <v>45260.0</v>
      </c>
      <c r="K662" s="230">
        <v>2516.15</v>
      </c>
      <c r="L662" s="230">
        <v>2545.55</v>
      </c>
      <c r="M662" s="231">
        <f t="shared" si="3"/>
        <v>0.008118651116</v>
      </c>
      <c r="N662" s="340">
        <v>45260.0</v>
      </c>
      <c r="O662" s="233">
        <v>2394.7</v>
      </c>
      <c r="P662" s="233">
        <v>2377.45</v>
      </c>
      <c r="Q662" s="234">
        <f t="shared" si="4"/>
        <v>-0.009684675303</v>
      </c>
      <c r="R662" s="341">
        <v>45260.0</v>
      </c>
      <c r="S662" s="236">
        <v>127.8</v>
      </c>
      <c r="T662" s="236">
        <v>127.9</v>
      </c>
      <c r="U662" s="237">
        <f t="shared" si="5"/>
        <v>0.001174168297</v>
      </c>
      <c r="V662" s="342">
        <v>45260.0</v>
      </c>
      <c r="W662" s="239">
        <v>20108.5</v>
      </c>
      <c r="X662" s="239">
        <v>20133.15</v>
      </c>
      <c r="Y662" s="240">
        <f t="shared" si="6"/>
        <v>0.001818715604</v>
      </c>
      <c r="Z662" s="199"/>
      <c r="AA662" s="199"/>
      <c r="AB662" s="199"/>
      <c r="AC662" s="199"/>
      <c r="AD662" s="199"/>
      <c r="AE662" s="199"/>
      <c r="AF662" s="199"/>
      <c r="AG662" s="199"/>
      <c r="AH662" s="199"/>
      <c r="AI662" s="199"/>
      <c r="AJ662" s="199"/>
      <c r="AK662" s="199"/>
      <c r="AL662" s="199"/>
      <c r="AM662" s="199"/>
      <c r="AN662" s="199"/>
      <c r="AO662" s="199"/>
      <c r="AP662" s="199"/>
      <c r="AQ662" s="199"/>
      <c r="AR662" s="199"/>
      <c r="AS662" s="199"/>
      <c r="AT662" s="199"/>
      <c r="AU662" s="199"/>
      <c r="AV662" s="199"/>
      <c r="AW662" s="199"/>
      <c r="AX662" s="199"/>
      <c r="AY662" s="199"/>
      <c r="AZ662" s="199"/>
      <c r="BA662" s="199"/>
      <c r="BB662" s="199"/>
      <c r="BC662" s="199"/>
      <c r="BD662" s="199"/>
      <c r="BE662" s="199"/>
      <c r="BF662" s="199"/>
      <c r="BG662" s="199"/>
      <c r="BH662" s="199"/>
    </row>
    <row r="663">
      <c r="A663" s="199"/>
      <c r="B663" s="223">
        <v>45261.0</v>
      </c>
      <c r="C663" s="224">
        <v>225.0</v>
      </c>
      <c r="D663" s="224">
        <v>220.65</v>
      </c>
      <c r="E663" s="225">
        <f t="shared" si="1"/>
        <v>-0.01297248938</v>
      </c>
      <c r="F663" s="226">
        <v>45261.0</v>
      </c>
      <c r="G663" s="227">
        <v>1557.9</v>
      </c>
      <c r="H663" s="227">
        <v>1555.4</v>
      </c>
      <c r="I663" s="228">
        <f t="shared" si="2"/>
        <v>-0.002181164999</v>
      </c>
      <c r="J663" s="229">
        <v>45261.0</v>
      </c>
      <c r="K663" s="230">
        <v>2547.5</v>
      </c>
      <c r="L663" s="230">
        <v>2563.65</v>
      </c>
      <c r="M663" s="231">
        <f t="shared" si="3"/>
        <v>0.007110447644</v>
      </c>
      <c r="N663" s="232">
        <v>45261.0</v>
      </c>
      <c r="O663" s="233">
        <v>2378.0</v>
      </c>
      <c r="P663" s="233">
        <v>2394.3</v>
      </c>
      <c r="Q663" s="234">
        <f t="shared" si="4"/>
        <v>0.007087425603</v>
      </c>
      <c r="R663" s="235">
        <v>45261.0</v>
      </c>
      <c r="S663" s="236">
        <v>128.9</v>
      </c>
      <c r="T663" s="236">
        <v>130.0</v>
      </c>
      <c r="U663" s="237">
        <f t="shared" si="5"/>
        <v>0.0164190774</v>
      </c>
      <c r="V663" s="238">
        <v>45261.0</v>
      </c>
      <c r="W663" s="239">
        <v>20194.1</v>
      </c>
      <c r="X663" s="239">
        <v>20267.9</v>
      </c>
      <c r="Y663" s="240">
        <f t="shared" si="6"/>
        <v>0.00669294174</v>
      </c>
      <c r="Z663" s="199"/>
      <c r="AA663" s="199"/>
      <c r="AB663" s="199"/>
      <c r="AC663" s="199"/>
      <c r="AD663" s="199"/>
      <c r="AE663" s="199"/>
      <c r="AF663" s="199"/>
      <c r="AG663" s="199"/>
      <c r="AH663" s="199"/>
      <c r="AI663" s="199"/>
      <c r="AJ663" s="199"/>
      <c r="AK663" s="199"/>
      <c r="AL663" s="199"/>
      <c r="AM663" s="199"/>
      <c r="AN663" s="199"/>
      <c r="AO663" s="199"/>
      <c r="AP663" s="199"/>
      <c r="AQ663" s="199"/>
      <c r="AR663" s="199"/>
      <c r="AS663" s="199"/>
      <c r="AT663" s="199"/>
      <c r="AU663" s="199"/>
      <c r="AV663" s="199"/>
      <c r="AW663" s="199"/>
      <c r="AX663" s="199"/>
      <c r="AY663" s="199"/>
      <c r="AZ663" s="199"/>
      <c r="BA663" s="199"/>
      <c r="BB663" s="199"/>
      <c r="BC663" s="199"/>
      <c r="BD663" s="199"/>
      <c r="BE663" s="199"/>
      <c r="BF663" s="199"/>
      <c r="BG663" s="199"/>
      <c r="BH663" s="199"/>
    </row>
    <row r="664">
      <c r="A664" s="199"/>
      <c r="B664" s="223">
        <v>45264.0</v>
      </c>
      <c r="C664" s="224">
        <v>225.0</v>
      </c>
      <c r="D664" s="224">
        <v>221.5</v>
      </c>
      <c r="E664" s="225">
        <f t="shared" si="1"/>
        <v>0.003852254702</v>
      </c>
      <c r="F664" s="226">
        <v>45264.0</v>
      </c>
      <c r="G664" s="227">
        <v>1588.0</v>
      </c>
      <c r="H664" s="227">
        <v>1609.4</v>
      </c>
      <c r="I664" s="228">
        <f t="shared" si="2"/>
        <v>0.03471775749</v>
      </c>
      <c r="J664" s="229">
        <v>45264.0</v>
      </c>
      <c r="K664" s="230">
        <v>2577.0</v>
      </c>
      <c r="L664" s="230">
        <v>2602.3</v>
      </c>
      <c r="M664" s="231">
        <f t="shared" si="3"/>
        <v>0.01507616094</v>
      </c>
      <c r="N664" s="232">
        <v>45264.0</v>
      </c>
      <c r="O664" s="233">
        <v>2450.0</v>
      </c>
      <c r="P664" s="233">
        <v>2420.2</v>
      </c>
      <c r="Q664" s="234">
        <f t="shared" si="4"/>
        <v>0.01081735789</v>
      </c>
      <c r="R664" s="235">
        <v>45264.0</v>
      </c>
      <c r="S664" s="236">
        <v>132.2</v>
      </c>
      <c r="T664" s="236">
        <v>131.0</v>
      </c>
      <c r="U664" s="237">
        <f t="shared" si="5"/>
        <v>0.007692307692</v>
      </c>
      <c r="V664" s="238">
        <v>45264.0</v>
      </c>
      <c r="W664" s="239">
        <v>20601.95</v>
      </c>
      <c r="X664" s="239">
        <v>20686.8</v>
      </c>
      <c r="Y664" s="240">
        <f t="shared" si="6"/>
        <v>0.02066815013</v>
      </c>
      <c r="Z664" s="199"/>
      <c r="AA664" s="199"/>
      <c r="AB664" s="199"/>
      <c r="AC664" s="199"/>
      <c r="AD664" s="199"/>
      <c r="AE664" s="199"/>
      <c r="AF664" s="199"/>
      <c r="AG664" s="199"/>
      <c r="AH664" s="199"/>
      <c r="AI664" s="199"/>
      <c r="AJ664" s="199"/>
      <c r="AK664" s="199"/>
      <c r="AL664" s="199"/>
      <c r="AM664" s="199"/>
      <c r="AN664" s="199"/>
      <c r="AO664" s="199"/>
      <c r="AP664" s="199"/>
      <c r="AQ664" s="199"/>
      <c r="AR664" s="199"/>
      <c r="AS664" s="199"/>
      <c r="AT664" s="199"/>
      <c r="AU664" s="199"/>
      <c r="AV664" s="199"/>
      <c r="AW664" s="199"/>
      <c r="AX664" s="199"/>
      <c r="AY664" s="199"/>
      <c r="AZ664" s="199"/>
      <c r="BA664" s="199"/>
      <c r="BB664" s="199"/>
      <c r="BC664" s="199"/>
      <c r="BD664" s="199"/>
      <c r="BE664" s="199"/>
      <c r="BF664" s="199"/>
      <c r="BG664" s="199"/>
      <c r="BH664" s="199"/>
    </row>
    <row r="665">
      <c r="A665" s="199"/>
      <c r="B665" s="223">
        <v>45265.0</v>
      </c>
      <c r="C665" s="224">
        <v>222.25</v>
      </c>
      <c r="D665" s="224">
        <v>220.15</v>
      </c>
      <c r="E665" s="225">
        <f t="shared" si="1"/>
        <v>-0.006094808126</v>
      </c>
      <c r="F665" s="226">
        <v>45265.0</v>
      </c>
      <c r="G665" s="227">
        <v>1636.5</v>
      </c>
      <c r="H665" s="227">
        <v>1623.7</v>
      </c>
      <c r="I665" s="228">
        <f t="shared" si="2"/>
        <v>0.008885298869</v>
      </c>
      <c r="J665" s="229">
        <v>45265.0</v>
      </c>
      <c r="K665" s="230">
        <v>2637.0</v>
      </c>
      <c r="L665" s="230">
        <v>2563.25</v>
      </c>
      <c r="M665" s="231">
        <f t="shared" si="3"/>
        <v>-0.01500595627</v>
      </c>
      <c r="N665" s="232">
        <v>45265.0</v>
      </c>
      <c r="O665" s="233">
        <v>2439.0</v>
      </c>
      <c r="P665" s="233">
        <v>2437.75</v>
      </c>
      <c r="Q665" s="234">
        <f t="shared" si="4"/>
        <v>0.007251466821</v>
      </c>
      <c r="R665" s="235">
        <v>45265.0</v>
      </c>
      <c r="S665" s="236">
        <v>131.0</v>
      </c>
      <c r="T665" s="236">
        <v>131.6</v>
      </c>
      <c r="U665" s="237">
        <f t="shared" si="5"/>
        <v>0.004580152672</v>
      </c>
      <c r="V665" s="238">
        <v>45265.0</v>
      </c>
      <c r="W665" s="239">
        <v>20808.9</v>
      </c>
      <c r="X665" s="239">
        <v>20855.1</v>
      </c>
      <c r="Y665" s="240">
        <f t="shared" si="6"/>
        <v>0.008135622716</v>
      </c>
      <c r="Z665" s="199"/>
      <c r="AA665" s="199"/>
      <c r="AB665" s="199"/>
      <c r="AC665" s="199"/>
      <c r="AD665" s="199"/>
      <c r="AE665" s="199"/>
      <c r="AF665" s="199"/>
      <c r="AG665" s="199"/>
      <c r="AH665" s="199"/>
      <c r="AI665" s="199"/>
      <c r="AJ665" s="199"/>
      <c r="AK665" s="199"/>
      <c r="AL665" s="199"/>
      <c r="AM665" s="199"/>
      <c r="AN665" s="199"/>
      <c r="AO665" s="199"/>
      <c r="AP665" s="199"/>
      <c r="AQ665" s="199"/>
      <c r="AR665" s="199"/>
      <c r="AS665" s="199"/>
      <c r="AT665" s="199"/>
      <c r="AU665" s="199"/>
      <c r="AV665" s="199"/>
      <c r="AW665" s="199"/>
      <c r="AX665" s="199"/>
      <c r="AY665" s="199"/>
      <c r="AZ665" s="199"/>
      <c r="BA665" s="199"/>
      <c r="BB665" s="199"/>
      <c r="BC665" s="199"/>
      <c r="BD665" s="199"/>
      <c r="BE665" s="199"/>
      <c r="BF665" s="199"/>
      <c r="BG665" s="199"/>
      <c r="BH665" s="199"/>
    </row>
    <row r="666">
      <c r="A666" s="199"/>
      <c r="B666" s="223">
        <v>45266.0</v>
      </c>
      <c r="C666" s="224">
        <v>221.65</v>
      </c>
      <c r="D666" s="224">
        <v>237.2</v>
      </c>
      <c r="E666" s="225">
        <f t="shared" si="1"/>
        <v>0.07744719509</v>
      </c>
      <c r="F666" s="226">
        <v>45266.0</v>
      </c>
      <c r="G666" s="227">
        <v>1638.45</v>
      </c>
      <c r="H666" s="227">
        <v>1627.8</v>
      </c>
      <c r="I666" s="228">
        <f t="shared" si="2"/>
        <v>0.002525097001</v>
      </c>
      <c r="J666" s="229">
        <v>45266.0</v>
      </c>
      <c r="K666" s="230">
        <v>2570.0</v>
      </c>
      <c r="L666" s="230">
        <v>2567.65</v>
      </c>
      <c r="M666" s="231">
        <f t="shared" si="3"/>
        <v>0.00171657076</v>
      </c>
      <c r="N666" s="232">
        <v>45266.0</v>
      </c>
      <c r="O666" s="233">
        <v>2447.1</v>
      </c>
      <c r="P666" s="233">
        <v>2461.1</v>
      </c>
      <c r="Q666" s="234">
        <f t="shared" si="4"/>
        <v>0.009578504769</v>
      </c>
      <c r="R666" s="235">
        <v>45266.0</v>
      </c>
      <c r="S666" s="236">
        <v>132.5</v>
      </c>
      <c r="T666" s="236">
        <v>131.85</v>
      </c>
      <c r="U666" s="237">
        <f t="shared" si="5"/>
        <v>0.001899696049</v>
      </c>
      <c r="V666" s="238">
        <v>45266.0</v>
      </c>
      <c r="W666" s="239">
        <v>20950.75</v>
      </c>
      <c r="X666" s="239">
        <v>20937.7</v>
      </c>
      <c r="Y666" s="240">
        <f t="shared" si="6"/>
        <v>0.0039606619</v>
      </c>
      <c r="Z666" s="199"/>
      <c r="AA666" s="199"/>
      <c r="AB666" s="199"/>
      <c r="AC666" s="199"/>
      <c r="AD666" s="199"/>
      <c r="AE666" s="199"/>
      <c r="AF666" s="199"/>
      <c r="AG666" s="199"/>
      <c r="AH666" s="199"/>
      <c r="AI666" s="199"/>
      <c r="AJ666" s="199"/>
      <c r="AK666" s="199"/>
      <c r="AL666" s="199"/>
      <c r="AM666" s="199"/>
      <c r="AN666" s="199"/>
      <c r="AO666" s="199"/>
      <c r="AP666" s="199"/>
      <c r="AQ666" s="199"/>
      <c r="AR666" s="199"/>
      <c r="AS666" s="199"/>
      <c r="AT666" s="199"/>
      <c r="AU666" s="199"/>
      <c r="AV666" s="199"/>
      <c r="AW666" s="199"/>
      <c r="AX666" s="199"/>
      <c r="AY666" s="199"/>
      <c r="AZ666" s="199"/>
      <c r="BA666" s="199"/>
      <c r="BB666" s="199"/>
      <c r="BC666" s="199"/>
      <c r="BD666" s="199"/>
      <c r="BE666" s="199"/>
      <c r="BF666" s="199"/>
      <c r="BG666" s="199"/>
      <c r="BH666" s="199"/>
    </row>
    <row r="667">
      <c r="A667" s="199"/>
      <c r="B667" s="223">
        <v>45267.0</v>
      </c>
      <c r="C667" s="224">
        <v>239.0</v>
      </c>
      <c r="D667" s="224">
        <v>249.05</v>
      </c>
      <c r="E667" s="225">
        <f t="shared" si="1"/>
        <v>0.04995784148</v>
      </c>
      <c r="F667" s="226">
        <v>45267.0</v>
      </c>
      <c r="G667" s="227">
        <v>1625.0</v>
      </c>
      <c r="H667" s="227">
        <v>1630.45</v>
      </c>
      <c r="I667" s="228">
        <f t="shared" si="2"/>
        <v>0.001627964123</v>
      </c>
      <c r="J667" s="229">
        <v>45267.0</v>
      </c>
      <c r="K667" s="230">
        <v>2551.1</v>
      </c>
      <c r="L667" s="230">
        <v>2518.25</v>
      </c>
      <c r="M667" s="231">
        <f t="shared" si="3"/>
        <v>-0.01923938231</v>
      </c>
      <c r="N667" s="232">
        <v>45267.0</v>
      </c>
      <c r="O667" s="233">
        <v>2460.0</v>
      </c>
      <c r="P667" s="233">
        <v>2457.05</v>
      </c>
      <c r="Q667" s="234">
        <f t="shared" si="4"/>
        <v>-0.001645605624</v>
      </c>
      <c r="R667" s="235">
        <v>45267.0</v>
      </c>
      <c r="S667" s="236">
        <v>131.7</v>
      </c>
      <c r="T667" s="236">
        <v>130.0</v>
      </c>
      <c r="U667" s="237">
        <f t="shared" si="5"/>
        <v>-0.01403109594</v>
      </c>
      <c r="V667" s="238">
        <v>45267.0</v>
      </c>
      <c r="W667" s="239">
        <v>20932.4</v>
      </c>
      <c r="X667" s="239">
        <v>20901.15</v>
      </c>
      <c r="Y667" s="240">
        <f t="shared" si="6"/>
        <v>-0.001745654967</v>
      </c>
      <c r="Z667" s="199"/>
      <c r="AA667" s="199"/>
      <c r="AB667" s="199"/>
      <c r="AC667" s="199"/>
      <c r="AD667" s="199"/>
      <c r="AE667" s="199"/>
      <c r="AF667" s="199"/>
      <c r="AG667" s="199"/>
      <c r="AH667" s="199"/>
      <c r="AI667" s="199"/>
      <c r="AJ667" s="199"/>
      <c r="AK667" s="199"/>
      <c r="AL667" s="199"/>
      <c r="AM667" s="199"/>
      <c r="AN667" s="199"/>
      <c r="AO667" s="199"/>
      <c r="AP667" s="199"/>
      <c r="AQ667" s="199"/>
      <c r="AR667" s="199"/>
      <c r="AS667" s="199"/>
      <c r="AT667" s="199"/>
      <c r="AU667" s="199"/>
      <c r="AV667" s="199"/>
      <c r="AW667" s="199"/>
      <c r="AX667" s="199"/>
      <c r="AY667" s="199"/>
      <c r="AZ667" s="199"/>
      <c r="BA667" s="199"/>
      <c r="BB667" s="199"/>
      <c r="BC667" s="199"/>
      <c r="BD667" s="199"/>
      <c r="BE667" s="199"/>
      <c r="BF667" s="199"/>
      <c r="BG667" s="199"/>
      <c r="BH667" s="199"/>
    </row>
    <row r="668">
      <c r="A668" s="199"/>
      <c r="B668" s="223">
        <v>45268.0</v>
      </c>
      <c r="C668" s="224">
        <v>251.0</v>
      </c>
      <c r="D668" s="224">
        <v>252.15</v>
      </c>
      <c r="E668" s="225">
        <f t="shared" si="1"/>
        <v>0.01244729974</v>
      </c>
      <c r="F668" s="226">
        <v>45268.0</v>
      </c>
      <c r="G668" s="227">
        <v>1630.45</v>
      </c>
      <c r="H668" s="227">
        <v>1653.2</v>
      </c>
      <c r="I668" s="228">
        <f t="shared" si="2"/>
        <v>0.0139532031</v>
      </c>
      <c r="J668" s="229">
        <v>45268.0</v>
      </c>
      <c r="K668" s="230">
        <v>2519.0</v>
      </c>
      <c r="L668" s="230">
        <v>2522.3</v>
      </c>
      <c r="M668" s="231">
        <f t="shared" si="3"/>
        <v>0.001608259704</v>
      </c>
      <c r="N668" s="232">
        <v>45268.0</v>
      </c>
      <c r="O668" s="233">
        <v>2463.85</v>
      </c>
      <c r="P668" s="233">
        <v>2455.75</v>
      </c>
      <c r="Q668" s="234">
        <f t="shared" si="4"/>
        <v>-0.0005290897621</v>
      </c>
      <c r="R668" s="235">
        <v>45268.0</v>
      </c>
      <c r="S668" s="236">
        <v>130.15</v>
      </c>
      <c r="T668" s="236">
        <v>129.2</v>
      </c>
      <c r="U668" s="237">
        <f t="shared" si="5"/>
        <v>-0.006153846154</v>
      </c>
      <c r="V668" s="238">
        <v>45268.0</v>
      </c>
      <c r="W668" s="239">
        <v>20934.1</v>
      </c>
      <c r="X668" s="239">
        <v>20969.4</v>
      </c>
      <c r="Y668" s="240">
        <f t="shared" si="6"/>
        <v>0.003265370566</v>
      </c>
      <c r="Z668" s="199"/>
      <c r="AA668" s="199"/>
      <c r="AB668" s="199"/>
      <c r="AC668" s="199"/>
      <c r="AD668" s="199"/>
      <c r="AE668" s="199"/>
      <c r="AF668" s="199"/>
      <c r="AG668" s="199"/>
      <c r="AH668" s="199"/>
      <c r="AI668" s="199"/>
      <c r="AJ668" s="199"/>
      <c r="AK668" s="199"/>
      <c r="AL668" s="199"/>
      <c r="AM668" s="199"/>
      <c r="AN668" s="199"/>
      <c r="AO668" s="199"/>
      <c r="AP668" s="199"/>
      <c r="AQ668" s="199"/>
      <c r="AR668" s="199"/>
      <c r="AS668" s="199"/>
      <c r="AT668" s="199"/>
      <c r="AU668" s="199"/>
      <c r="AV668" s="199"/>
      <c r="AW668" s="199"/>
      <c r="AX668" s="199"/>
      <c r="AY668" s="199"/>
      <c r="AZ668" s="199"/>
      <c r="BA668" s="199"/>
      <c r="BB668" s="199"/>
      <c r="BC668" s="199"/>
      <c r="BD668" s="199"/>
      <c r="BE668" s="199"/>
      <c r="BF668" s="199"/>
      <c r="BG668" s="199"/>
      <c r="BH668" s="199"/>
    </row>
    <row r="669">
      <c r="A669" s="199"/>
      <c r="B669" s="337">
        <v>45271.0</v>
      </c>
      <c r="C669" s="224">
        <v>254.05</v>
      </c>
      <c r="D669" s="224">
        <v>258.5</v>
      </c>
      <c r="E669" s="225">
        <f t="shared" si="1"/>
        <v>0.02518342257</v>
      </c>
      <c r="F669" s="338">
        <v>45271.0</v>
      </c>
      <c r="G669" s="227">
        <v>1650.05</v>
      </c>
      <c r="H669" s="227">
        <v>1651.0</v>
      </c>
      <c r="I669" s="228">
        <f t="shared" si="2"/>
        <v>-0.00133075248</v>
      </c>
      <c r="J669" s="339">
        <v>45271.0</v>
      </c>
      <c r="K669" s="230">
        <v>2522.3</v>
      </c>
      <c r="L669" s="230">
        <v>2503.65</v>
      </c>
      <c r="M669" s="231">
        <f t="shared" si="3"/>
        <v>-0.007394045118</v>
      </c>
      <c r="N669" s="340">
        <v>45271.0</v>
      </c>
      <c r="O669" s="233">
        <v>2456.0</v>
      </c>
      <c r="P669" s="233">
        <v>2459.35</v>
      </c>
      <c r="Q669" s="234">
        <f t="shared" si="4"/>
        <v>0.001465947267</v>
      </c>
      <c r="R669" s="341">
        <v>45271.0</v>
      </c>
      <c r="S669" s="236">
        <v>129.85</v>
      </c>
      <c r="T669" s="236">
        <v>130.05</v>
      </c>
      <c r="U669" s="237">
        <f t="shared" si="5"/>
        <v>0.006578947368</v>
      </c>
      <c r="V669" s="342">
        <v>45271.0</v>
      </c>
      <c r="W669" s="239">
        <v>20965.3</v>
      </c>
      <c r="X669" s="239">
        <v>20997.1</v>
      </c>
      <c r="Y669" s="240">
        <f t="shared" si="6"/>
        <v>0.001320972465</v>
      </c>
      <c r="Z669" s="199"/>
      <c r="AA669" s="199"/>
      <c r="AB669" s="199"/>
      <c r="AC669" s="199"/>
      <c r="AD669" s="199"/>
      <c r="AE669" s="199"/>
      <c r="AF669" s="199"/>
      <c r="AG669" s="199"/>
      <c r="AH669" s="199"/>
      <c r="AI669" s="199"/>
      <c r="AJ669" s="199"/>
      <c r="AK669" s="199"/>
      <c r="AL669" s="199"/>
      <c r="AM669" s="199"/>
      <c r="AN669" s="199"/>
      <c r="AO669" s="199"/>
      <c r="AP669" s="199"/>
      <c r="AQ669" s="199"/>
      <c r="AR669" s="199"/>
      <c r="AS669" s="199"/>
      <c r="AT669" s="199"/>
      <c r="AU669" s="199"/>
      <c r="AV669" s="199"/>
      <c r="AW669" s="199"/>
      <c r="AX669" s="199"/>
      <c r="AY669" s="199"/>
      <c r="AZ669" s="199"/>
      <c r="BA669" s="199"/>
      <c r="BB669" s="199"/>
      <c r="BC669" s="199"/>
      <c r="BD669" s="199"/>
      <c r="BE669" s="199"/>
      <c r="BF669" s="199"/>
      <c r="BG669" s="199"/>
      <c r="BH669" s="199"/>
    </row>
    <row r="670">
      <c r="A670" s="199"/>
      <c r="B670" s="337">
        <v>45272.0</v>
      </c>
      <c r="C670" s="224">
        <v>260.75</v>
      </c>
      <c r="D670" s="224">
        <v>250.5</v>
      </c>
      <c r="E670" s="225">
        <f t="shared" si="1"/>
        <v>-0.03094777563</v>
      </c>
      <c r="F670" s="338">
        <v>45272.0</v>
      </c>
      <c r="G670" s="227">
        <v>1654.2</v>
      </c>
      <c r="H670" s="227">
        <v>1634.6</v>
      </c>
      <c r="I670" s="228">
        <f t="shared" si="2"/>
        <v>-0.009933373713</v>
      </c>
      <c r="J670" s="339">
        <v>45272.0</v>
      </c>
      <c r="K670" s="230">
        <v>2500.0</v>
      </c>
      <c r="L670" s="230">
        <v>2502.75</v>
      </c>
      <c r="M670" s="231">
        <f t="shared" si="3"/>
        <v>-0.0003594751663</v>
      </c>
      <c r="N670" s="340">
        <v>45272.0</v>
      </c>
      <c r="O670" s="233">
        <v>2460.0</v>
      </c>
      <c r="P670" s="233">
        <v>2424.05</v>
      </c>
      <c r="Q670" s="234">
        <f t="shared" si="4"/>
        <v>-0.01435338606</v>
      </c>
      <c r="R670" s="341">
        <v>45272.0</v>
      </c>
      <c r="S670" s="236">
        <v>130.05</v>
      </c>
      <c r="T670" s="236">
        <v>130.1</v>
      </c>
      <c r="U670" s="237">
        <f t="shared" si="5"/>
        <v>0.0003844675125</v>
      </c>
      <c r="V670" s="342">
        <v>45272.0</v>
      </c>
      <c r="W670" s="239">
        <v>21018.55</v>
      </c>
      <c r="X670" s="239">
        <v>20906.4</v>
      </c>
      <c r="Y670" s="240">
        <f t="shared" si="6"/>
        <v>-0.004319644141</v>
      </c>
      <c r="Z670" s="199"/>
      <c r="AA670" s="199"/>
      <c r="AB670" s="199"/>
      <c r="AC670" s="199"/>
      <c r="AD670" s="199"/>
      <c r="AE670" s="199"/>
      <c r="AF670" s="199"/>
      <c r="AG670" s="199"/>
      <c r="AH670" s="199"/>
      <c r="AI670" s="199"/>
      <c r="AJ670" s="199"/>
      <c r="AK670" s="199"/>
      <c r="AL670" s="199"/>
      <c r="AM670" s="199"/>
      <c r="AN670" s="199"/>
      <c r="AO670" s="199"/>
      <c r="AP670" s="199"/>
      <c r="AQ670" s="199"/>
      <c r="AR670" s="199"/>
      <c r="AS670" s="199"/>
      <c r="AT670" s="199"/>
      <c r="AU670" s="199"/>
      <c r="AV670" s="199"/>
      <c r="AW670" s="199"/>
      <c r="AX670" s="199"/>
      <c r="AY670" s="199"/>
      <c r="AZ670" s="199"/>
      <c r="BA670" s="199"/>
      <c r="BB670" s="199"/>
      <c r="BC670" s="199"/>
      <c r="BD670" s="199"/>
      <c r="BE670" s="199"/>
      <c r="BF670" s="199"/>
      <c r="BG670" s="199"/>
      <c r="BH670" s="199"/>
    </row>
    <row r="671">
      <c r="A671" s="199"/>
      <c r="B671" s="337">
        <v>45273.0</v>
      </c>
      <c r="C671" s="224">
        <v>248.5</v>
      </c>
      <c r="D671" s="224">
        <v>249.75</v>
      </c>
      <c r="E671" s="225">
        <f t="shared" si="1"/>
        <v>-0.002994011976</v>
      </c>
      <c r="F671" s="338">
        <v>45273.0</v>
      </c>
      <c r="G671" s="227">
        <v>1632.45</v>
      </c>
      <c r="H671" s="227">
        <v>1630.9</v>
      </c>
      <c r="I671" s="228">
        <f t="shared" si="2"/>
        <v>-0.002263550716</v>
      </c>
      <c r="J671" s="339">
        <v>45273.0</v>
      </c>
      <c r="K671" s="230">
        <v>2507.85</v>
      </c>
      <c r="L671" s="230">
        <v>2511.9</v>
      </c>
      <c r="M671" s="231">
        <f t="shared" si="3"/>
        <v>0.003655978424</v>
      </c>
      <c r="N671" s="340">
        <v>45273.0</v>
      </c>
      <c r="O671" s="233">
        <v>2422.0</v>
      </c>
      <c r="P671" s="233">
        <v>2433.95</v>
      </c>
      <c r="Q671" s="234">
        <f t="shared" si="4"/>
        <v>0.004084074173</v>
      </c>
      <c r="R671" s="341">
        <v>45273.0</v>
      </c>
      <c r="S671" s="236">
        <v>130.55</v>
      </c>
      <c r="T671" s="236">
        <v>131.4</v>
      </c>
      <c r="U671" s="237">
        <f t="shared" si="5"/>
        <v>0.009992313605</v>
      </c>
      <c r="V671" s="342">
        <v>45273.0</v>
      </c>
      <c r="W671" s="239">
        <v>20929.75</v>
      </c>
      <c r="X671" s="239">
        <v>20926.35</v>
      </c>
      <c r="Y671" s="240">
        <f t="shared" si="6"/>
        <v>0.000954253243</v>
      </c>
      <c r="Z671" s="199"/>
      <c r="AA671" s="199"/>
      <c r="AB671" s="199"/>
      <c r="AC671" s="199"/>
      <c r="AD671" s="199"/>
      <c r="AE671" s="199"/>
      <c r="AF671" s="199"/>
      <c r="AG671" s="199"/>
      <c r="AH671" s="199"/>
      <c r="AI671" s="199"/>
      <c r="AJ671" s="199"/>
      <c r="AK671" s="199"/>
      <c r="AL671" s="199"/>
      <c r="AM671" s="199"/>
      <c r="AN671" s="199"/>
      <c r="AO671" s="199"/>
      <c r="AP671" s="199"/>
      <c r="AQ671" s="199"/>
      <c r="AR671" s="199"/>
      <c r="AS671" s="199"/>
      <c r="AT671" s="199"/>
      <c r="AU671" s="199"/>
      <c r="AV671" s="199"/>
      <c r="AW671" s="199"/>
      <c r="AX671" s="199"/>
      <c r="AY671" s="199"/>
      <c r="AZ671" s="199"/>
      <c r="BA671" s="199"/>
      <c r="BB671" s="199"/>
      <c r="BC671" s="199"/>
      <c r="BD671" s="199"/>
      <c r="BE671" s="199"/>
      <c r="BF671" s="199"/>
      <c r="BG671" s="199"/>
      <c r="BH671" s="199"/>
    </row>
    <row r="672">
      <c r="A672" s="199"/>
      <c r="B672" s="337">
        <v>45274.0</v>
      </c>
      <c r="C672" s="224">
        <v>251.1</v>
      </c>
      <c r="D672" s="224">
        <v>246.65</v>
      </c>
      <c r="E672" s="225">
        <f t="shared" si="1"/>
        <v>-0.01241241241</v>
      </c>
      <c r="F672" s="338">
        <v>45274.0</v>
      </c>
      <c r="G672" s="227">
        <v>1646.0</v>
      </c>
      <c r="H672" s="227">
        <v>1650.15</v>
      </c>
      <c r="I672" s="228">
        <f t="shared" si="2"/>
        <v>0.01180329879</v>
      </c>
      <c r="J672" s="339">
        <v>45274.0</v>
      </c>
      <c r="K672" s="230">
        <v>2521.35</v>
      </c>
      <c r="L672" s="230">
        <v>2516.35</v>
      </c>
      <c r="M672" s="231">
        <f t="shared" si="3"/>
        <v>0.001771567339</v>
      </c>
      <c r="N672" s="340">
        <v>45274.0</v>
      </c>
      <c r="O672" s="233">
        <v>2454.0</v>
      </c>
      <c r="P672" s="233">
        <v>2464.15</v>
      </c>
      <c r="Q672" s="234">
        <f t="shared" si="4"/>
        <v>0.01240781446</v>
      </c>
      <c r="R672" s="341">
        <v>45274.0</v>
      </c>
      <c r="S672" s="236">
        <v>132.3</v>
      </c>
      <c r="T672" s="236">
        <v>132.0</v>
      </c>
      <c r="U672" s="237">
        <f t="shared" si="5"/>
        <v>0.004566210046</v>
      </c>
      <c r="V672" s="342">
        <v>45274.0</v>
      </c>
      <c r="W672" s="239">
        <v>21110.4</v>
      </c>
      <c r="X672" s="239">
        <v>21182.7</v>
      </c>
      <c r="Y672" s="240">
        <f t="shared" si="6"/>
        <v>0.01225010573</v>
      </c>
      <c r="Z672" s="199"/>
      <c r="AA672" s="199"/>
      <c r="AB672" s="199"/>
      <c r="AC672" s="199"/>
      <c r="AD672" s="199"/>
      <c r="AE672" s="199"/>
      <c r="AF672" s="199"/>
      <c r="AG672" s="199"/>
      <c r="AH672" s="199"/>
      <c r="AI672" s="199"/>
      <c r="AJ672" s="199"/>
      <c r="AK672" s="199"/>
      <c r="AL672" s="199"/>
      <c r="AM672" s="199"/>
      <c r="AN672" s="199"/>
      <c r="AO672" s="199"/>
      <c r="AP672" s="199"/>
      <c r="AQ672" s="199"/>
      <c r="AR672" s="199"/>
      <c r="AS672" s="199"/>
      <c r="AT672" s="199"/>
      <c r="AU672" s="199"/>
      <c r="AV672" s="199"/>
      <c r="AW672" s="199"/>
      <c r="AX672" s="199"/>
      <c r="AY672" s="199"/>
      <c r="AZ672" s="199"/>
      <c r="BA672" s="199"/>
      <c r="BB672" s="199"/>
      <c r="BC672" s="199"/>
      <c r="BD672" s="199"/>
      <c r="BE672" s="199"/>
      <c r="BF672" s="199"/>
      <c r="BG672" s="199"/>
      <c r="BH672" s="199"/>
    </row>
    <row r="673">
      <c r="A673" s="199"/>
      <c r="B673" s="337">
        <v>45275.0</v>
      </c>
      <c r="C673" s="224">
        <v>248.4</v>
      </c>
      <c r="D673" s="224">
        <v>240.75</v>
      </c>
      <c r="E673" s="225">
        <f t="shared" si="1"/>
        <v>-0.02392053517</v>
      </c>
      <c r="F673" s="338">
        <v>45275.0</v>
      </c>
      <c r="G673" s="227">
        <v>1650.0</v>
      </c>
      <c r="H673" s="227">
        <v>1656.55</v>
      </c>
      <c r="I673" s="228">
        <f t="shared" si="2"/>
        <v>0.003878435294</v>
      </c>
      <c r="J673" s="339">
        <v>45275.0</v>
      </c>
      <c r="K673" s="230">
        <v>2520.0</v>
      </c>
      <c r="L673" s="230">
        <v>2522.9</v>
      </c>
      <c r="M673" s="231">
        <f t="shared" si="3"/>
        <v>0.002602976533</v>
      </c>
      <c r="N673" s="340">
        <v>45275.0</v>
      </c>
      <c r="O673" s="233">
        <v>2478.0</v>
      </c>
      <c r="P673" s="233">
        <v>2495.6</v>
      </c>
      <c r="Q673" s="234">
        <f t="shared" si="4"/>
        <v>0.01276302173</v>
      </c>
      <c r="R673" s="341">
        <v>45275.0</v>
      </c>
      <c r="S673" s="236">
        <v>133.4</v>
      </c>
      <c r="T673" s="236">
        <v>136.45</v>
      </c>
      <c r="U673" s="237">
        <f t="shared" si="5"/>
        <v>0.03371212121</v>
      </c>
      <c r="V673" s="342">
        <v>45275.0</v>
      </c>
      <c r="W673" s="239">
        <v>21287.45</v>
      </c>
      <c r="X673" s="239">
        <v>21456.65</v>
      </c>
      <c r="Y673" s="240">
        <f t="shared" si="6"/>
        <v>0.0129327234</v>
      </c>
      <c r="Z673" s="199"/>
      <c r="AA673" s="199"/>
      <c r="AB673" s="199"/>
      <c r="AC673" s="199"/>
      <c r="AD673" s="199"/>
      <c r="AE673" s="199"/>
      <c r="AF673" s="199"/>
      <c r="AG673" s="199"/>
      <c r="AH673" s="199"/>
      <c r="AI673" s="199"/>
      <c r="AJ673" s="199"/>
      <c r="AK673" s="199"/>
      <c r="AL673" s="199"/>
      <c r="AM673" s="199"/>
      <c r="AN673" s="199"/>
      <c r="AO673" s="199"/>
      <c r="AP673" s="199"/>
      <c r="AQ673" s="199"/>
      <c r="AR673" s="199"/>
      <c r="AS673" s="199"/>
      <c r="AT673" s="199"/>
      <c r="AU673" s="199"/>
      <c r="AV673" s="199"/>
      <c r="AW673" s="199"/>
      <c r="AX673" s="199"/>
      <c r="AY673" s="199"/>
      <c r="AZ673" s="199"/>
      <c r="BA673" s="199"/>
      <c r="BB673" s="199"/>
      <c r="BC673" s="199"/>
      <c r="BD673" s="199"/>
      <c r="BE673" s="199"/>
      <c r="BF673" s="199"/>
      <c r="BG673" s="199"/>
      <c r="BH673" s="199"/>
    </row>
    <row r="674">
      <c r="A674" s="199"/>
      <c r="B674" s="337">
        <v>45278.0</v>
      </c>
      <c r="C674" s="224">
        <v>241.8</v>
      </c>
      <c r="D674" s="224">
        <v>249.75</v>
      </c>
      <c r="E674" s="225">
        <f t="shared" si="1"/>
        <v>0.03738317757</v>
      </c>
      <c r="F674" s="338">
        <v>45278.0</v>
      </c>
      <c r="G674" s="227">
        <v>1660.7</v>
      </c>
      <c r="H674" s="227">
        <v>1655.7</v>
      </c>
      <c r="I674" s="228">
        <f t="shared" si="2"/>
        <v>-0.0005131146057</v>
      </c>
      <c r="J674" s="339">
        <v>45278.0</v>
      </c>
      <c r="K674" s="230">
        <v>2520.15</v>
      </c>
      <c r="L674" s="230">
        <v>2535.5</v>
      </c>
      <c r="M674" s="231">
        <f t="shared" si="3"/>
        <v>0.004994252646</v>
      </c>
      <c r="N674" s="340">
        <v>45278.0</v>
      </c>
      <c r="O674" s="233">
        <v>2495.6</v>
      </c>
      <c r="P674" s="233">
        <v>2521.0</v>
      </c>
      <c r="Q674" s="234">
        <f t="shared" si="4"/>
        <v>0.01017791313</v>
      </c>
      <c r="R674" s="341">
        <v>45278.0</v>
      </c>
      <c r="S674" s="236">
        <v>136.85</v>
      </c>
      <c r="T674" s="236">
        <v>136.6</v>
      </c>
      <c r="U674" s="237">
        <f t="shared" si="5"/>
        <v>0.001099303774</v>
      </c>
      <c r="V674" s="342">
        <v>45278.0</v>
      </c>
      <c r="W674" s="239">
        <v>21434.8</v>
      </c>
      <c r="X674" s="239">
        <v>21418.65</v>
      </c>
      <c r="Y674" s="240">
        <f t="shared" si="6"/>
        <v>-0.001771012716</v>
      </c>
      <c r="Z674" s="199"/>
      <c r="AA674" s="199"/>
      <c r="AB674" s="199"/>
      <c r="AC674" s="199"/>
      <c r="AD674" s="199"/>
      <c r="AE674" s="199"/>
      <c r="AF674" s="199"/>
      <c r="AG674" s="199"/>
      <c r="AH674" s="199"/>
      <c r="AI674" s="199"/>
      <c r="AJ674" s="199"/>
      <c r="AK674" s="199"/>
      <c r="AL674" s="199"/>
      <c r="AM674" s="199"/>
      <c r="AN674" s="199"/>
      <c r="AO674" s="199"/>
      <c r="AP674" s="199"/>
      <c r="AQ674" s="199"/>
      <c r="AR674" s="199"/>
      <c r="AS674" s="199"/>
      <c r="AT674" s="199"/>
      <c r="AU674" s="199"/>
      <c r="AV674" s="199"/>
      <c r="AW674" s="199"/>
      <c r="AX674" s="199"/>
      <c r="AY674" s="199"/>
      <c r="AZ674" s="199"/>
      <c r="BA674" s="199"/>
      <c r="BB674" s="199"/>
      <c r="BC674" s="199"/>
      <c r="BD674" s="199"/>
      <c r="BE674" s="199"/>
      <c r="BF674" s="199"/>
      <c r="BG674" s="199"/>
      <c r="BH674" s="199"/>
    </row>
    <row r="675">
      <c r="A675" s="199"/>
      <c r="B675" s="337">
        <v>45279.0</v>
      </c>
      <c r="C675" s="224">
        <v>249.5</v>
      </c>
      <c r="D675" s="224">
        <v>245.0</v>
      </c>
      <c r="E675" s="225">
        <f t="shared" si="1"/>
        <v>-0.01901901902</v>
      </c>
      <c r="F675" s="338">
        <v>45279.0</v>
      </c>
      <c r="G675" s="227">
        <v>1650.0</v>
      </c>
      <c r="H675" s="227">
        <v>1652.9</v>
      </c>
      <c r="I675" s="228">
        <f t="shared" si="2"/>
        <v>-0.00169112762</v>
      </c>
      <c r="J675" s="339">
        <v>45279.0</v>
      </c>
      <c r="K675" s="230">
        <v>2535.05</v>
      </c>
      <c r="L675" s="230">
        <v>2560.7</v>
      </c>
      <c r="M675" s="231">
        <f t="shared" si="3"/>
        <v>0.009938868073</v>
      </c>
      <c r="N675" s="340">
        <v>45279.0</v>
      </c>
      <c r="O675" s="233">
        <v>2555.0</v>
      </c>
      <c r="P675" s="233">
        <v>2558.1</v>
      </c>
      <c r="Q675" s="234">
        <f t="shared" si="4"/>
        <v>0.01471638239</v>
      </c>
      <c r="R675" s="341">
        <v>45279.0</v>
      </c>
      <c r="S675" s="236">
        <v>136.65</v>
      </c>
      <c r="T675" s="236">
        <v>135.4</v>
      </c>
      <c r="U675" s="237">
        <f t="shared" si="5"/>
        <v>-0.00878477306</v>
      </c>
      <c r="V675" s="342">
        <v>45279.0</v>
      </c>
      <c r="W675" s="239">
        <v>21477.65</v>
      </c>
      <c r="X675" s="239">
        <v>21453.1</v>
      </c>
      <c r="Y675" s="240">
        <f t="shared" si="6"/>
        <v>0.001608411361</v>
      </c>
      <c r="Z675" s="199"/>
      <c r="AA675" s="199"/>
      <c r="AB675" s="199"/>
      <c r="AC675" s="199"/>
      <c r="AD675" s="199"/>
      <c r="AE675" s="199"/>
      <c r="AF675" s="199"/>
      <c r="AG675" s="199"/>
      <c r="AH675" s="199"/>
      <c r="AI675" s="199"/>
      <c r="AJ675" s="199"/>
      <c r="AK675" s="199"/>
      <c r="AL675" s="199"/>
      <c r="AM675" s="199"/>
      <c r="AN675" s="199"/>
      <c r="AO675" s="199"/>
      <c r="AP675" s="199"/>
      <c r="AQ675" s="199"/>
      <c r="AR675" s="199"/>
      <c r="AS675" s="199"/>
      <c r="AT675" s="199"/>
      <c r="AU675" s="199"/>
      <c r="AV675" s="199"/>
      <c r="AW675" s="199"/>
      <c r="AX675" s="199"/>
      <c r="AY675" s="199"/>
      <c r="AZ675" s="199"/>
      <c r="BA675" s="199"/>
      <c r="BB675" s="199"/>
      <c r="BC675" s="199"/>
      <c r="BD675" s="199"/>
      <c r="BE675" s="199"/>
      <c r="BF675" s="199"/>
      <c r="BG675" s="199"/>
      <c r="BH675" s="199"/>
    </row>
    <row r="676">
      <c r="A676" s="199"/>
      <c r="B676" s="337">
        <v>45280.0</v>
      </c>
      <c r="C676" s="224">
        <v>245.5</v>
      </c>
      <c r="D676" s="224">
        <v>228.55</v>
      </c>
      <c r="E676" s="225">
        <f t="shared" si="1"/>
        <v>-0.06714285714</v>
      </c>
      <c r="F676" s="338">
        <v>45280.0</v>
      </c>
      <c r="G676" s="227">
        <v>1658.0</v>
      </c>
      <c r="H676" s="227">
        <v>1657.0</v>
      </c>
      <c r="I676" s="228">
        <f t="shared" si="2"/>
        <v>0.002480488838</v>
      </c>
      <c r="J676" s="339">
        <v>45280.0</v>
      </c>
      <c r="K676" s="230">
        <v>2572.95</v>
      </c>
      <c r="L676" s="230">
        <v>2557.5</v>
      </c>
      <c r="M676" s="231">
        <f t="shared" si="3"/>
        <v>-0.001249658297</v>
      </c>
      <c r="N676" s="340">
        <v>45280.0</v>
      </c>
      <c r="O676" s="233">
        <v>2571.05</v>
      </c>
      <c r="P676" s="233">
        <v>2527.15</v>
      </c>
      <c r="Q676" s="234">
        <f t="shared" si="4"/>
        <v>-0.01209882335</v>
      </c>
      <c r="R676" s="341">
        <v>45280.0</v>
      </c>
      <c r="S676" s="236">
        <v>135.9</v>
      </c>
      <c r="T676" s="236">
        <v>129.75</v>
      </c>
      <c r="U676" s="237">
        <f t="shared" si="5"/>
        <v>-0.0417282127</v>
      </c>
      <c r="V676" s="342">
        <v>45280.0</v>
      </c>
      <c r="W676" s="239">
        <v>21543.5</v>
      </c>
      <c r="X676" s="239">
        <v>21150.15</v>
      </c>
      <c r="Y676" s="240">
        <f t="shared" si="6"/>
        <v>-0.01412150225</v>
      </c>
      <c r="Z676" s="199"/>
      <c r="AA676" s="199"/>
      <c r="AB676" s="199"/>
      <c r="AC676" s="199"/>
      <c r="AD676" s="199"/>
      <c r="AE676" s="199"/>
      <c r="AF676" s="199"/>
      <c r="AG676" s="199"/>
      <c r="AH676" s="199"/>
      <c r="AI676" s="199"/>
      <c r="AJ676" s="199"/>
      <c r="AK676" s="199"/>
      <c r="AL676" s="199"/>
      <c r="AM676" s="199"/>
      <c r="AN676" s="199"/>
      <c r="AO676" s="199"/>
      <c r="AP676" s="199"/>
      <c r="AQ676" s="199"/>
      <c r="AR676" s="199"/>
      <c r="AS676" s="199"/>
      <c r="AT676" s="199"/>
      <c r="AU676" s="199"/>
      <c r="AV676" s="199"/>
      <c r="AW676" s="199"/>
      <c r="AX676" s="199"/>
      <c r="AY676" s="199"/>
      <c r="AZ676" s="199"/>
      <c r="BA676" s="199"/>
      <c r="BB676" s="199"/>
      <c r="BC676" s="199"/>
      <c r="BD676" s="199"/>
      <c r="BE676" s="199"/>
      <c r="BF676" s="199"/>
      <c r="BG676" s="199"/>
      <c r="BH676" s="199"/>
    </row>
    <row r="677">
      <c r="A677" s="199"/>
      <c r="B677" s="337">
        <v>45281.0</v>
      </c>
      <c r="C677" s="224">
        <v>226.05</v>
      </c>
      <c r="D677" s="224">
        <v>238.8</v>
      </c>
      <c r="E677" s="225">
        <f t="shared" si="1"/>
        <v>0.0448479545</v>
      </c>
      <c r="F677" s="338">
        <v>45281.0</v>
      </c>
      <c r="G677" s="227">
        <v>1657.0</v>
      </c>
      <c r="H677" s="227">
        <v>1686.7</v>
      </c>
      <c r="I677" s="228">
        <f t="shared" si="2"/>
        <v>0.01792395896</v>
      </c>
      <c r="J677" s="339">
        <v>45281.0</v>
      </c>
      <c r="K677" s="230">
        <v>2542.25</v>
      </c>
      <c r="L677" s="230">
        <v>2553.2</v>
      </c>
      <c r="M677" s="231">
        <f t="shared" si="3"/>
        <v>-0.001681329423</v>
      </c>
      <c r="N677" s="340">
        <v>45281.0</v>
      </c>
      <c r="O677" s="233">
        <v>2527.0</v>
      </c>
      <c r="P677" s="233">
        <v>2562.55</v>
      </c>
      <c r="Q677" s="234">
        <f t="shared" si="4"/>
        <v>0.01400787448</v>
      </c>
      <c r="R677" s="341">
        <v>45281.0</v>
      </c>
      <c r="S677" s="236">
        <v>128.7</v>
      </c>
      <c r="T677" s="236">
        <v>131.0</v>
      </c>
      <c r="U677" s="237">
        <f t="shared" si="5"/>
        <v>0.009633911368</v>
      </c>
      <c r="V677" s="342">
        <v>45281.0</v>
      </c>
      <c r="W677" s="239">
        <v>21033.95</v>
      </c>
      <c r="X677" s="239">
        <v>21255.05</v>
      </c>
      <c r="Y677" s="240">
        <f t="shared" si="6"/>
        <v>0.004959775699</v>
      </c>
      <c r="Z677" s="199"/>
      <c r="AA677" s="199"/>
      <c r="AB677" s="199"/>
      <c r="AC677" s="199"/>
      <c r="AD677" s="199"/>
      <c r="AE677" s="199"/>
      <c r="AF677" s="199"/>
      <c r="AG677" s="199"/>
      <c r="AH677" s="199"/>
      <c r="AI677" s="199"/>
      <c r="AJ677" s="199"/>
      <c r="AK677" s="199"/>
      <c r="AL677" s="199"/>
      <c r="AM677" s="199"/>
      <c r="AN677" s="199"/>
      <c r="AO677" s="199"/>
      <c r="AP677" s="199"/>
      <c r="AQ677" s="199"/>
      <c r="AR677" s="199"/>
      <c r="AS677" s="199"/>
      <c r="AT677" s="199"/>
      <c r="AU677" s="199"/>
      <c r="AV677" s="199"/>
      <c r="AW677" s="199"/>
      <c r="AX677" s="199"/>
      <c r="AY677" s="199"/>
      <c r="AZ677" s="199"/>
      <c r="BA677" s="199"/>
      <c r="BB677" s="199"/>
      <c r="BC677" s="199"/>
      <c r="BD677" s="199"/>
      <c r="BE677" s="199"/>
      <c r="BF677" s="199"/>
      <c r="BG677" s="199"/>
      <c r="BH677" s="199"/>
    </row>
    <row r="678">
      <c r="A678" s="199"/>
      <c r="B678" s="337">
        <v>45282.0</v>
      </c>
      <c r="C678" s="224">
        <v>239.0</v>
      </c>
      <c r="D678" s="224">
        <v>237.35</v>
      </c>
      <c r="E678" s="225">
        <f t="shared" si="1"/>
        <v>-0.006072026801</v>
      </c>
      <c r="F678" s="338">
        <v>45282.0</v>
      </c>
      <c r="G678" s="227">
        <v>1683.6</v>
      </c>
      <c r="H678" s="227">
        <v>1670.85</v>
      </c>
      <c r="I678" s="228">
        <f t="shared" si="2"/>
        <v>-0.009397047489</v>
      </c>
      <c r="J678" s="339">
        <v>45282.0</v>
      </c>
      <c r="K678" s="230">
        <v>2559.2</v>
      </c>
      <c r="L678" s="230">
        <v>2575.6</v>
      </c>
      <c r="M678" s="231">
        <f t="shared" si="3"/>
        <v>0.008773304089</v>
      </c>
      <c r="N678" s="340">
        <v>45282.0</v>
      </c>
      <c r="O678" s="233">
        <v>2559.6</v>
      </c>
      <c r="P678" s="233">
        <v>2565.05</v>
      </c>
      <c r="Q678" s="234">
        <f t="shared" si="4"/>
        <v>0.0009755907202</v>
      </c>
      <c r="R678" s="341">
        <v>45282.0</v>
      </c>
      <c r="S678" s="236">
        <v>132.4</v>
      </c>
      <c r="T678" s="236">
        <v>133.55</v>
      </c>
      <c r="U678" s="237">
        <f t="shared" si="5"/>
        <v>0.01946564885</v>
      </c>
      <c r="V678" s="342">
        <v>45282.0</v>
      </c>
      <c r="W678" s="239">
        <v>21295.85</v>
      </c>
      <c r="X678" s="239">
        <v>21349.4</v>
      </c>
      <c r="Y678" s="240">
        <f t="shared" si="6"/>
        <v>0.004438945098</v>
      </c>
      <c r="Z678" s="199"/>
      <c r="AA678" s="199"/>
      <c r="AB678" s="199"/>
      <c r="AC678" s="199"/>
      <c r="AD678" s="199"/>
      <c r="AE678" s="199"/>
      <c r="AF678" s="199"/>
      <c r="AG678" s="199"/>
      <c r="AH678" s="199"/>
      <c r="AI678" s="199"/>
      <c r="AJ678" s="199"/>
      <c r="AK678" s="199"/>
      <c r="AL678" s="199"/>
      <c r="AM678" s="199"/>
      <c r="AN678" s="199"/>
      <c r="AO678" s="199"/>
      <c r="AP678" s="199"/>
      <c r="AQ678" s="199"/>
      <c r="AR678" s="199"/>
      <c r="AS678" s="199"/>
      <c r="AT678" s="199"/>
      <c r="AU678" s="199"/>
      <c r="AV678" s="199"/>
      <c r="AW678" s="199"/>
      <c r="AX678" s="199"/>
      <c r="AY678" s="199"/>
      <c r="AZ678" s="199"/>
      <c r="BA678" s="199"/>
      <c r="BB678" s="199"/>
      <c r="BC678" s="199"/>
      <c r="BD678" s="199"/>
      <c r="BE678" s="199"/>
      <c r="BF678" s="199"/>
      <c r="BG678" s="199"/>
      <c r="BH678" s="199"/>
    </row>
    <row r="679">
      <c r="A679" s="199"/>
      <c r="B679" s="337">
        <v>45286.0</v>
      </c>
      <c r="C679" s="224">
        <v>237.0</v>
      </c>
      <c r="D679" s="224">
        <v>236.55</v>
      </c>
      <c r="E679" s="225">
        <f t="shared" si="1"/>
        <v>-0.003370549821</v>
      </c>
      <c r="F679" s="338">
        <v>45286.0</v>
      </c>
      <c r="G679" s="227">
        <v>1673.25</v>
      </c>
      <c r="H679" s="227">
        <v>1682.45</v>
      </c>
      <c r="I679" s="228">
        <f t="shared" si="2"/>
        <v>0.006942574139</v>
      </c>
      <c r="J679" s="339">
        <v>45286.0</v>
      </c>
      <c r="K679" s="230">
        <v>2575.6</v>
      </c>
      <c r="L679" s="230">
        <v>2584.75</v>
      </c>
      <c r="M679" s="231">
        <f t="shared" si="3"/>
        <v>0.003552570275</v>
      </c>
      <c r="N679" s="340">
        <v>45286.0</v>
      </c>
      <c r="O679" s="233">
        <v>2568.0</v>
      </c>
      <c r="P679" s="233">
        <v>2578.05</v>
      </c>
      <c r="Q679" s="234">
        <f t="shared" si="4"/>
        <v>0.005068127327</v>
      </c>
      <c r="R679" s="341">
        <v>45286.0</v>
      </c>
      <c r="S679" s="236">
        <v>134.7</v>
      </c>
      <c r="T679" s="236">
        <v>135.2</v>
      </c>
      <c r="U679" s="237">
        <f t="shared" si="5"/>
        <v>0.01235492325</v>
      </c>
      <c r="V679" s="342">
        <v>45286.0</v>
      </c>
      <c r="W679" s="239">
        <v>21365.2</v>
      </c>
      <c r="X679" s="239">
        <v>21441.35</v>
      </c>
      <c r="Y679" s="240">
        <f t="shared" si="6"/>
        <v>0.004306912606</v>
      </c>
      <c r="Z679" s="199"/>
      <c r="AA679" s="199"/>
      <c r="AB679" s="199"/>
      <c r="AC679" s="199"/>
      <c r="AD679" s="199"/>
      <c r="AE679" s="199"/>
      <c r="AF679" s="199"/>
      <c r="AG679" s="199"/>
      <c r="AH679" s="199"/>
      <c r="AI679" s="199"/>
      <c r="AJ679" s="199"/>
      <c r="AK679" s="199"/>
      <c r="AL679" s="199"/>
      <c r="AM679" s="199"/>
      <c r="AN679" s="199"/>
      <c r="AO679" s="199"/>
      <c r="AP679" s="199"/>
      <c r="AQ679" s="199"/>
      <c r="AR679" s="199"/>
      <c r="AS679" s="199"/>
      <c r="AT679" s="199"/>
      <c r="AU679" s="199"/>
      <c r="AV679" s="199"/>
      <c r="AW679" s="199"/>
      <c r="AX679" s="199"/>
      <c r="AY679" s="199"/>
      <c r="AZ679" s="199"/>
      <c r="BA679" s="199"/>
      <c r="BB679" s="199"/>
      <c r="BC679" s="199"/>
      <c r="BD679" s="199"/>
      <c r="BE679" s="199"/>
      <c r="BF679" s="199"/>
      <c r="BG679" s="199"/>
      <c r="BH679" s="199"/>
    </row>
    <row r="680">
      <c r="A680" s="199"/>
      <c r="B680" s="337">
        <v>45287.0</v>
      </c>
      <c r="C680" s="224">
        <v>238.45</v>
      </c>
      <c r="D680" s="224">
        <v>236.2</v>
      </c>
      <c r="E680" s="225">
        <f t="shared" si="1"/>
        <v>-0.001479602621</v>
      </c>
      <c r="F680" s="338">
        <v>45287.0</v>
      </c>
      <c r="G680" s="227">
        <v>1681.5</v>
      </c>
      <c r="H680" s="227">
        <v>1703.3</v>
      </c>
      <c r="I680" s="228">
        <f t="shared" si="2"/>
        <v>0.01239264168</v>
      </c>
      <c r="J680" s="339">
        <v>45287.0</v>
      </c>
      <c r="K680" s="230">
        <v>2586.0</v>
      </c>
      <c r="L680" s="230">
        <v>2608.3</v>
      </c>
      <c r="M680" s="231">
        <f t="shared" si="3"/>
        <v>0.009111132605</v>
      </c>
      <c r="N680" s="340">
        <v>45287.0</v>
      </c>
      <c r="O680" s="233">
        <v>2582.0</v>
      </c>
      <c r="P680" s="233">
        <v>2586.85</v>
      </c>
      <c r="Q680" s="234">
        <f t="shared" si="4"/>
        <v>0.003413432633</v>
      </c>
      <c r="R680" s="341">
        <v>45287.0</v>
      </c>
      <c r="S680" s="236">
        <v>135.85</v>
      </c>
      <c r="T680" s="236">
        <v>137.2</v>
      </c>
      <c r="U680" s="237">
        <f t="shared" si="5"/>
        <v>0.01479289941</v>
      </c>
      <c r="V680" s="342">
        <v>45287.0</v>
      </c>
      <c r="W680" s="239">
        <v>21497.65</v>
      </c>
      <c r="X680" s="239">
        <v>21654.75</v>
      </c>
      <c r="Y680" s="240">
        <f t="shared" si="6"/>
        <v>0.009952731521</v>
      </c>
      <c r="Z680" s="199"/>
      <c r="AA680" s="199"/>
      <c r="AB680" s="199"/>
      <c r="AC680" s="199"/>
      <c r="AD680" s="199"/>
      <c r="AE680" s="199"/>
      <c r="AF680" s="199"/>
      <c r="AG680" s="199"/>
      <c r="AH680" s="199"/>
      <c r="AI680" s="199"/>
      <c r="AJ680" s="199"/>
      <c r="AK680" s="199"/>
      <c r="AL680" s="199"/>
      <c r="AM680" s="199"/>
      <c r="AN680" s="199"/>
      <c r="AO680" s="199"/>
      <c r="AP680" s="199"/>
      <c r="AQ680" s="199"/>
      <c r="AR680" s="199"/>
      <c r="AS680" s="199"/>
      <c r="AT680" s="199"/>
      <c r="AU680" s="199"/>
      <c r="AV680" s="199"/>
      <c r="AW680" s="199"/>
      <c r="AX680" s="199"/>
      <c r="AY680" s="199"/>
      <c r="AZ680" s="199"/>
      <c r="BA680" s="199"/>
      <c r="BB680" s="199"/>
      <c r="BC680" s="199"/>
      <c r="BD680" s="199"/>
      <c r="BE680" s="199"/>
      <c r="BF680" s="199"/>
      <c r="BG680" s="199"/>
      <c r="BH680" s="199"/>
    </row>
    <row r="681">
      <c r="A681" s="199"/>
      <c r="B681" s="337">
        <v>45288.0</v>
      </c>
      <c r="C681" s="224">
        <v>236.2</v>
      </c>
      <c r="D681" s="224">
        <v>231.0</v>
      </c>
      <c r="E681" s="225">
        <f t="shared" si="1"/>
        <v>-0.02201524132</v>
      </c>
      <c r="F681" s="338">
        <v>45288.0</v>
      </c>
      <c r="G681" s="227">
        <v>1709.3</v>
      </c>
      <c r="H681" s="227">
        <v>1705.25</v>
      </c>
      <c r="I681" s="228">
        <f t="shared" si="2"/>
        <v>0.001144836494</v>
      </c>
      <c r="J681" s="339">
        <v>45288.0</v>
      </c>
      <c r="K681" s="230">
        <v>2613.85</v>
      </c>
      <c r="L681" s="230">
        <v>2633.8</v>
      </c>
      <c r="M681" s="231">
        <f t="shared" si="3"/>
        <v>0.009776482767</v>
      </c>
      <c r="N681" s="340">
        <v>45288.0</v>
      </c>
      <c r="O681" s="233">
        <v>2589.8</v>
      </c>
      <c r="P681" s="233">
        <v>2605.55</v>
      </c>
      <c r="Q681" s="234">
        <f t="shared" si="4"/>
        <v>0.007228869088</v>
      </c>
      <c r="R681" s="341">
        <v>45288.0</v>
      </c>
      <c r="S681" s="236">
        <v>138.15</v>
      </c>
      <c r="T681" s="236">
        <v>138.15</v>
      </c>
      <c r="U681" s="237">
        <f t="shared" si="5"/>
        <v>0.006924198251</v>
      </c>
      <c r="V681" s="342">
        <v>45288.0</v>
      </c>
      <c r="W681" s="239">
        <v>21715.0</v>
      </c>
      <c r="X681" s="239">
        <v>21778.7</v>
      </c>
      <c r="Y681" s="240">
        <f t="shared" si="6"/>
        <v>0.005723917385</v>
      </c>
      <c r="Z681" s="199"/>
      <c r="AA681" s="199"/>
      <c r="AB681" s="199"/>
      <c r="AC681" s="199"/>
      <c r="AD681" s="199"/>
      <c r="AE681" s="199"/>
      <c r="AF681" s="199"/>
      <c r="AG681" s="199"/>
      <c r="AH681" s="199"/>
      <c r="AI681" s="199"/>
      <c r="AJ681" s="199"/>
      <c r="AK681" s="199"/>
      <c r="AL681" s="199"/>
      <c r="AM681" s="199"/>
      <c r="AN681" s="199"/>
      <c r="AO681" s="199"/>
      <c r="AP681" s="199"/>
      <c r="AQ681" s="199"/>
      <c r="AR681" s="199"/>
      <c r="AS681" s="199"/>
      <c r="AT681" s="199"/>
      <c r="AU681" s="199"/>
      <c r="AV681" s="199"/>
      <c r="AW681" s="199"/>
      <c r="AX681" s="199"/>
      <c r="AY681" s="199"/>
      <c r="AZ681" s="199"/>
      <c r="BA681" s="199"/>
      <c r="BB681" s="199"/>
      <c r="BC681" s="199"/>
      <c r="BD681" s="199"/>
      <c r="BE681" s="199"/>
      <c r="BF681" s="199"/>
      <c r="BG681" s="199"/>
      <c r="BH681" s="199"/>
    </row>
    <row r="682">
      <c r="A682" s="199"/>
      <c r="B682" s="337">
        <v>45289.0</v>
      </c>
      <c r="C682" s="224">
        <v>231.0</v>
      </c>
      <c r="D682" s="224">
        <v>232.35</v>
      </c>
      <c r="E682" s="225">
        <f t="shared" si="1"/>
        <v>0.005844155844</v>
      </c>
      <c r="F682" s="338">
        <v>45289.0</v>
      </c>
      <c r="G682" s="227">
        <v>1697.0</v>
      </c>
      <c r="H682" s="227">
        <v>1709.25</v>
      </c>
      <c r="I682" s="228">
        <f t="shared" si="2"/>
        <v>0.002345697112</v>
      </c>
      <c r="J682" s="339">
        <v>45289.0</v>
      </c>
      <c r="K682" s="230">
        <v>2633.8</v>
      </c>
      <c r="L682" s="230">
        <v>2663.95</v>
      </c>
      <c r="M682" s="231">
        <f t="shared" si="3"/>
        <v>0.01144733845</v>
      </c>
      <c r="N682" s="340">
        <v>45289.0</v>
      </c>
      <c r="O682" s="233">
        <v>2611.1</v>
      </c>
      <c r="P682" s="233">
        <v>2584.95</v>
      </c>
      <c r="Q682" s="234">
        <f t="shared" si="4"/>
        <v>-0.007906200226</v>
      </c>
      <c r="R682" s="341">
        <v>45289.0</v>
      </c>
      <c r="S682" s="236">
        <v>138.6</v>
      </c>
      <c r="T682" s="236">
        <v>139.6</v>
      </c>
      <c r="U682" s="237">
        <f t="shared" si="5"/>
        <v>0.01049583786</v>
      </c>
      <c r="V682" s="342">
        <v>45289.0</v>
      </c>
      <c r="W682" s="239">
        <v>21737.65</v>
      </c>
      <c r="X682" s="239">
        <v>21731.4</v>
      </c>
      <c r="Y682" s="240">
        <f t="shared" si="6"/>
        <v>-0.002171846804</v>
      </c>
      <c r="Z682" s="199"/>
      <c r="AA682" s="199"/>
      <c r="AB682" s="199"/>
      <c r="AC682" s="199"/>
      <c r="AD682" s="199"/>
      <c r="AE682" s="199"/>
      <c r="AF682" s="199"/>
      <c r="AG682" s="199"/>
      <c r="AH682" s="199"/>
      <c r="AI682" s="199"/>
      <c r="AJ682" s="199"/>
      <c r="AK682" s="199"/>
      <c r="AL682" s="199"/>
      <c r="AM682" s="199"/>
      <c r="AN682" s="199"/>
      <c r="AO682" s="199"/>
      <c r="AP682" s="199"/>
      <c r="AQ682" s="199"/>
      <c r="AR682" s="199"/>
      <c r="AS682" s="199"/>
      <c r="AT682" s="199"/>
      <c r="AU682" s="199"/>
      <c r="AV682" s="199"/>
      <c r="AW682" s="199"/>
      <c r="AX682" s="199"/>
      <c r="AY682" s="199"/>
      <c r="AZ682" s="199"/>
      <c r="BA682" s="199"/>
      <c r="BB682" s="199"/>
      <c r="BC682" s="199"/>
      <c r="BD682" s="199"/>
      <c r="BE682" s="199"/>
      <c r="BF682" s="199"/>
      <c r="BG682" s="199"/>
      <c r="BH682" s="199"/>
    </row>
    <row r="683">
      <c r="A683" s="199"/>
      <c r="B683" s="223">
        <v>45292.0</v>
      </c>
      <c r="C683" s="224">
        <v>234.2</v>
      </c>
      <c r="D683" s="224">
        <v>233.2</v>
      </c>
      <c r="E683" s="225">
        <f t="shared" si="1"/>
        <v>0.003658274155</v>
      </c>
      <c r="F683" s="226">
        <v>45292.0</v>
      </c>
      <c r="G683" s="227">
        <v>1706.0</v>
      </c>
      <c r="H683" s="227">
        <v>1698.1</v>
      </c>
      <c r="I683" s="228">
        <f t="shared" si="2"/>
        <v>-0.006523328945</v>
      </c>
      <c r="J683" s="229">
        <v>45292.0</v>
      </c>
      <c r="K683" s="230">
        <v>2663.85</v>
      </c>
      <c r="L683" s="230">
        <v>2654.75</v>
      </c>
      <c r="M683" s="231">
        <f t="shared" si="3"/>
        <v>-0.003453518272</v>
      </c>
      <c r="N683" s="232">
        <v>45292.0</v>
      </c>
      <c r="O683" s="233">
        <v>2580.55</v>
      </c>
      <c r="P683" s="233">
        <v>2590.25</v>
      </c>
      <c r="Q683" s="234">
        <f t="shared" si="4"/>
        <v>0.002050329794</v>
      </c>
      <c r="R683" s="235">
        <v>45292.0</v>
      </c>
      <c r="S683" s="236">
        <v>140.0</v>
      </c>
      <c r="T683" s="236">
        <v>139.85</v>
      </c>
      <c r="U683" s="237">
        <f t="shared" si="5"/>
        <v>0.001790830946</v>
      </c>
      <c r="V683" s="238">
        <v>45292.0</v>
      </c>
      <c r="W683" s="239">
        <v>21727.75</v>
      </c>
      <c r="X683" s="239">
        <v>21741.9</v>
      </c>
      <c r="Y683" s="240">
        <f t="shared" si="6"/>
        <v>0.0004831718159</v>
      </c>
      <c r="Z683" s="199"/>
      <c r="AA683" s="199"/>
      <c r="AB683" s="199"/>
      <c r="AC683" s="199"/>
      <c r="AD683" s="199"/>
      <c r="AE683" s="199"/>
      <c r="AF683" s="199"/>
      <c r="AG683" s="199"/>
      <c r="AH683" s="199"/>
      <c r="AI683" s="199"/>
      <c r="AJ683" s="199"/>
      <c r="AK683" s="199"/>
      <c r="AL683" s="199"/>
      <c r="AM683" s="199"/>
      <c r="AN683" s="199"/>
      <c r="AO683" s="199"/>
      <c r="AP683" s="199"/>
      <c r="AQ683" s="199"/>
      <c r="AR683" s="199"/>
      <c r="AS683" s="199"/>
      <c r="AT683" s="199"/>
      <c r="AU683" s="199"/>
      <c r="AV683" s="199"/>
      <c r="AW683" s="199"/>
      <c r="AX683" s="199"/>
      <c r="AY683" s="199"/>
      <c r="AZ683" s="199"/>
      <c r="BA683" s="199"/>
      <c r="BB683" s="199"/>
      <c r="BC683" s="199"/>
      <c r="BD683" s="199"/>
      <c r="BE683" s="199"/>
      <c r="BF683" s="199"/>
      <c r="BG683" s="199"/>
      <c r="BH683" s="199"/>
    </row>
    <row r="684">
      <c r="A684" s="199"/>
      <c r="B684" s="223">
        <v>45293.0</v>
      </c>
      <c r="C684" s="224">
        <v>234.95</v>
      </c>
      <c r="D684" s="224">
        <v>232.8</v>
      </c>
      <c r="E684" s="225">
        <f t="shared" si="1"/>
        <v>-0.001715265866</v>
      </c>
      <c r="F684" s="226">
        <v>45293.0</v>
      </c>
      <c r="G684" s="227">
        <v>1698.8</v>
      </c>
      <c r="H684" s="227">
        <v>1699.1</v>
      </c>
      <c r="I684" s="228">
        <f t="shared" si="2"/>
        <v>0.0005888934692</v>
      </c>
      <c r="J684" s="229">
        <v>45293.0</v>
      </c>
      <c r="K684" s="230">
        <v>2648.0</v>
      </c>
      <c r="L684" s="230">
        <v>2613.8</v>
      </c>
      <c r="M684" s="231">
        <f t="shared" si="3"/>
        <v>-0.01542518128</v>
      </c>
      <c r="N684" s="232">
        <v>45293.0</v>
      </c>
      <c r="O684" s="233">
        <v>2585.0</v>
      </c>
      <c r="P684" s="233">
        <v>2611.7</v>
      </c>
      <c r="Q684" s="234">
        <f t="shared" si="4"/>
        <v>0.008281053952</v>
      </c>
      <c r="R684" s="235">
        <v>45293.0</v>
      </c>
      <c r="S684" s="236">
        <v>140.5</v>
      </c>
      <c r="T684" s="236">
        <v>139.6</v>
      </c>
      <c r="U684" s="237">
        <f t="shared" si="5"/>
        <v>-0.001787629603</v>
      </c>
      <c r="V684" s="238">
        <v>45293.0</v>
      </c>
      <c r="W684" s="239">
        <v>21751.35</v>
      </c>
      <c r="X684" s="239">
        <v>21665.8</v>
      </c>
      <c r="Y684" s="240">
        <f t="shared" si="6"/>
        <v>-0.00350015408</v>
      </c>
      <c r="Z684" s="199"/>
      <c r="AA684" s="199"/>
      <c r="AB684" s="199"/>
      <c r="AC684" s="199"/>
      <c r="AD684" s="199"/>
      <c r="AE684" s="199"/>
      <c r="AF684" s="199"/>
      <c r="AG684" s="199"/>
      <c r="AH684" s="199"/>
      <c r="AI684" s="199"/>
      <c r="AJ684" s="199"/>
      <c r="AK684" s="199"/>
      <c r="AL684" s="199"/>
      <c r="AM684" s="199"/>
      <c r="AN684" s="199"/>
      <c r="AO684" s="199"/>
      <c r="AP684" s="199"/>
      <c r="AQ684" s="199"/>
      <c r="AR684" s="199"/>
      <c r="AS684" s="199"/>
      <c r="AT684" s="199"/>
      <c r="AU684" s="199"/>
      <c r="AV684" s="199"/>
      <c r="AW684" s="199"/>
      <c r="AX684" s="199"/>
      <c r="AY684" s="199"/>
      <c r="AZ684" s="199"/>
      <c r="BA684" s="199"/>
      <c r="BB684" s="199"/>
      <c r="BC684" s="199"/>
      <c r="BD684" s="199"/>
      <c r="BE684" s="199"/>
      <c r="BF684" s="199"/>
      <c r="BG684" s="199"/>
      <c r="BH684" s="199"/>
    </row>
    <row r="685">
      <c r="A685" s="199"/>
      <c r="B685" s="223">
        <v>45294.0</v>
      </c>
      <c r="C685" s="224">
        <v>233.6</v>
      </c>
      <c r="D685" s="224">
        <v>231.05</v>
      </c>
      <c r="E685" s="225">
        <f t="shared" si="1"/>
        <v>-0.007517182131</v>
      </c>
      <c r="F685" s="226">
        <v>45294.0</v>
      </c>
      <c r="G685" s="227">
        <v>1702.0</v>
      </c>
      <c r="H685" s="227">
        <v>1672.9</v>
      </c>
      <c r="I685" s="228">
        <f t="shared" si="2"/>
        <v>-0.0154199282</v>
      </c>
      <c r="J685" s="229">
        <v>45294.0</v>
      </c>
      <c r="K685" s="230">
        <v>2599.0</v>
      </c>
      <c r="L685" s="230">
        <v>2606.55</v>
      </c>
      <c r="M685" s="231">
        <f t="shared" si="3"/>
        <v>-0.002773739383</v>
      </c>
      <c r="N685" s="232">
        <v>45294.0</v>
      </c>
      <c r="O685" s="233">
        <v>2610.0</v>
      </c>
      <c r="P685" s="233">
        <v>2583.3</v>
      </c>
      <c r="Q685" s="234">
        <f t="shared" si="4"/>
        <v>-0.01087414328</v>
      </c>
      <c r="R685" s="235">
        <v>45294.0</v>
      </c>
      <c r="S685" s="236">
        <v>139.5</v>
      </c>
      <c r="T685" s="236">
        <v>135.35</v>
      </c>
      <c r="U685" s="237">
        <f t="shared" si="5"/>
        <v>-0.03044412607</v>
      </c>
      <c r="V685" s="238">
        <v>45294.0</v>
      </c>
      <c r="W685" s="239">
        <v>21661.1</v>
      </c>
      <c r="X685" s="239">
        <v>21517.35</v>
      </c>
      <c r="Y685" s="240">
        <f t="shared" si="6"/>
        <v>-0.006851812534</v>
      </c>
      <c r="Z685" s="199"/>
      <c r="AA685" s="199"/>
      <c r="AB685" s="199"/>
      <c r="AC685" s="199"/>
      <c r="AD685" s="199"/>
      <c r="AE685" s="199"/>
      <c r="AF685" s="199"/>
      <c r="AG685" s="199"/>
      <c r="AH685" s="199"/>
      <c r="AI685" s="199"/>
      <c r="AJ685" s="199"/>
      <c r="AK685" s="199"/>
      <c r="AL685" s="199"/>
      <c r="AM685" s="199"/>
      <c r="AN685" s="199"/>
      <c r="AO685" s="199"/>
      <c r="AP685" s="199"/>
      <c r="AQ685" s="199"/>
      <c r="AR685" s="199"/>
      <c r="AS685" s="199"/>
      <c r="AT685" s="199"/>
      <c r="AU685" s="199"/>
      <c r="AV685" s="199"/>
      <c r="AW685" s="199"/>
      <c r="AX685" s="199"/>
      <c r="AY685" s="199"/>
      <c r="AZ685" s="199"/>
      <c r="BA685" s="199"/>
      <c r="BB685" s="199"/>
      <c r="BC685" s="199"/>
      <c r="BD685" s="199"/>
      <c r="BE685" s="199"/>
      <c r="BF685" s="199"/>
      <c r="BG685" s="199"/>
      <c r="BH685" s="199"/>
    </row>
    <row r="686">
      <c r="A686" s="199"/>
      <c r="B686" s="223">
        <v>45295.0</v>
      </c>
      <c r="C686" s="224">
        <v>231.1</v>
      </c>
      <c r="D686" s="224">
        <v>231.8</v>
      </c>
      <c r="E686" s="225">
        <f t="shared" si="1"/>
        <v>0.003246050638</v>
      </c>
      <c r="F686" s="226">
        <v>45295.0</v>
      </c>
      <c r="G686" s="227">
        <v>1678.0</v>
      </c>
      <c r="H686" s="227">
        <v>1690.85</v>
      </c>
      <c r="I686" s="228">
        <f t="shared" si="2"/>
        <v>0.01072987029</v>
      </c>
      <c r="J686" s="229">
        <v>45295.0</v>
      </c>
      <c r="K686" s="230">
        <v>2606.55</v>
      </c>
      <c r="L686" s="230">
        <v>2592.55</v>
      </c>
      <c r="M686" s="231">
        <f t="shared" si="3"/>
        <v>-0.005371084384</v>
      </c>
      <c r="N686" s="232">
        <v>45295.0</v>
      </c>
      <c r="O686" s="233">
        <v>2588.0</v>
      </c>
      <c r="P686" s="233">
        <v>2596.65</v>
      </c>
      <c r="Q686" s="234">
        <f t="shared" si="4"/>
        <v>0.005167808617</v>
      </c>
      <c r="R686" s="235">
        <v>45295.0</v>
      </c>
      <c r="S686" s="236">
        <v>136.0</v>
      </c>
      <c r="T686" s="236">
        <v>134.25</v>
      </c>
      <c r="U686" s="237">
        <f t="shared" si="5"/>
        <v>-0.008127077946</v>
      </c>
      <c r="V686" s="238">
        <v>45295.0</v>
      </c>
      <c r="W686" s="239">
        <v>21605.8</v>
      </c>
      <c r="X686" s="239">
        <v>21658.6</v>
      </c>
      <c r="Y686" s="240">
        <f t="shared" si="6"/>
        <v>0.006564470067</v>
      </c>
      <c r="Z686" s="199"/>
      <c r="AA686" s="199"/>
      <c r="AB686" s="199"/>
      <c r="AC686" s="199"/>
      <c r="AD686" s="199"/>
      <c r="AE686" s="199"/>
      <c r="AF686" s="199"/>
      <c r="AG686" s="199"/>
      <c r="AH686" s="199"/>
      <c r="AI686" s="199"/>
      <c r="AJ686" s="199"/>
      <c r="AK686" s="199"/>
      <c r="AL686" s="199"/>
      <c r="AM686" s="199"/>
      <c r="AN686" s="199"/>
      <c r="AO686" s="199"/>
      <c r="AP686" s="199"/>
      <c r="AQ686" s="199"/>
      <c r="AR686" s="199"/>
      <c r="AS686" s="199"/>
      <c r="AT686" s="199"/>
      <c r="AU686" s="199"/>
      <c r="AV686" s="199"/>
      <c r="AW686" s="199"/>
      <c r="AX686" s="199"/>
      <c r="AY686" s="199"/>
      <c r="AZ686" s="199"/>
      <c r="BA686" s="199"/>
      <c r="BB686" s="199"/>
      <c r="BC686" s="199"/>
      <c r="BD686" s="199"/>
      <c r="BE686" s="199"/>
      <c r="BF686" s="199"/>
      <c r="BG686" s="199"/>
      <c r="BH686" s="199"/>
    </row>
    <row r="687">
      <c r="A687" s="199"/>
      <c r="B687" s="223">
        <v>45296.0</v>
      </c>
      <c r="C687" s="224">
        <v>233.0</v>
      </c>
      <c r="D687" s="224">
        <v>231.8</v>
      </c>
      <c r="E687" s="225">
        <f t="shared" si="1"/>
        <v>0</v>
      </c>
      <c r="F687" s="226">
        <v>45296.0</v>
      </c>
      <c r="G687" s="227">
        <v>1687.15</v>
      </c>
      <c r="H687" s="227">
        <v>1682.2</v>
      </c>
      <c r="I687" s="228">
        <f t="shared" si="2"/>
        <v>-0.005115770175</v>
      </c>
      <c r="J687" s="229">
        <v>45296.0</v>
      </c>
      <c r="K687" s="230">
        <v>2595.0</v>
      </c>
      <c r="L687" s="230">
        <v>2620.05</v>
      </c>
      <c r="M687" s="231">
        <f t="shared" si="3"/>
        <v>0.01060731712</v>
      </c>
      <c r="N687" s="232">
        <v>45296.0</v>
      </c>
      <c r="O687" s="233">
        <v>2602.9</v>
      </c>
      <c r="P687" s="233">
        <v>2607.7</v>
      </c>
      <c r="Q687" s="234">
        <f t="shared" si="4"/>
        <v>0.004255483026</v>
      </c>
      <c r="R687" s="235">
        <v>45296.0</v>
      </c>
      <c r="S687" s="236">
        <v>135.0</v>
      </c>
      <c r="T687" s="236">
        <v>133.65</v>
      </c>
      <c r="U687" s="237">
        <f t="shared" si="5"/>
        <v>-0.004469273743</v>
      </c>
      <c r="V687" s="238">
        <v>45296.0</v>
      </c>
      <c r="W687" s="239">
        <v>21705.75</v>
      </c>
      <c r="X687" s="239">
        <v>21710.8</v>
      </c>
      <c r="Y687" s="240">
        <f t="shared" si="6"/>
        <v>0.002410128078</v>
      </c>
      <c r="Z687" s="199"/>
      <c r="AA687" s="199"/>
      <c r="AB687" s="199"/>
      <c r="AC687" s="199"/>
      <c r="AD687" s="199"/>
      <c r="AE687" s="199"/>
      <c r="AF687" s="199"/>
      <c r="AG687" s="199"/>
      <c r="AH687" s="199"/>
      <c r="AI687" s="199"/>
      <c r="AJ687" s="199"/>
      <c r="AK687" s="199"/>
      <c r="AL687" s="199"/>
      <c r="AM687" s="199"/>
      <c r="AN687" s="199"/>
      <c r="AO687" s="199"/>
      <c r="AP687" s="199"/>
      <c r="AQ687" s="199"/>
      <c r="AR687" s="199"/>
      <c r="AS687" s="199"/>
      <c r="AT687" s="199"/>
      <c r="AU687" s="199"/>
      <c r="AV687" s="199"/>
      <c r="AW687" s="199"/>
      <c r="AX687" s="199"/>
      <c r="AY687" s="199"/>
      <c r="AZ687" s="199"/>
      <c r="BA687" s="199"/>
      <c r="BB687" s="199"/>
      <c r="BC687" s="199"/>
      <c r="BD687" s="199"/>
      <c r="BE687" s="199"/>
      <c r="BF687" s="199"/>
      <c r="BG687" s="199"/>
      <c r="BH687" s="199"/>
    </row>
    <row r="688">
      <c r="A688" s="199"/>
      <c r="B688" s="223">
        <v>45299.0</v>
      </c>
      <c r="C688" s="224">
        <v>230.2</v>
      </c>
      <c r="D688" s="224">
        <v>227.6</v>
      </c>
      <c r="E688" s="225">
        <f t="shared" si="1"/>
        <v>-0.01811906816</v>
      </c>
      <c r="F688" s="226">
        <v>45299.0</v>
      </c>
      <c r="G688" s="227">
        <v>1678.5</v>
      </c>
      <c r="H688" s="227">
        <v>1663.45</v>
      </c>
      <c r="I688" s="228">
        <f t="shared" si="2"/>
        <v>-0.01114611818</v>
      </c>
      <c r="J688" s="229">
        <v>45299.0</v>
      </c>
      <c r="K688" s="230">
        <v>2624.95</v>
      </c>
      <c r="L688" s="230">
        <v>2578.25</v>
      </c>
      <c r="M688" s="231">
        <f t="shared" si="3"/>
        <v>-0.01595389401</v>
      </c>
      <c r="N688" s="232">
        <v>45299.0</v>
      </c>
      <c r="O688" s="233">
        <v>2610.0</v>
      </c>
      <c r="P688" s="233">
        <v>2587.35</v>
      </c>
      <c r="Q688" s="234">
        <f t="shared" si="4"/>
        <v>-0.007803811788</v>
      </c>
      <c r="R688" s="235">
        <v>45299.0</v>
      </c>
      <c r="S688" s="236">
        <v>135.3</v>
      </c>
      <c r="T688" s="236">
        <v>132.0</v>
      </c>
      <c r="U688" s="237">
        <f t="shared" si="5"/>
        <v>-0.01234567901</v>
      </c>
      <c r="V688" s="238">
        <v>45299.0</v>
      </c>
      <c r="W688" s="239">
        <v>21747.6</v>
      </c>
      <c r="X688" s="239">
        <v>21513.0</v>
      </c>
      <c r="Y688" s="240">
        <f t="shared" si="6"/>
        <v>-0.009110673029</v>
      </c>
      <c r="Z688" s="199"/>
      <c r="AA688" s="199"/>
      <c r="AB688" s="199"/>
      <c r="AC688" s="199"/>
      <c r="AD688" s="199"/>
      <c r="AE688" s="199"/>
      <c r="AF688" s="199"/>
      <c r="AG688" s="199"/>
      <c r="AH688" s="199"/>
      <c r="AI688" s="199"/>
      <c r="AJ688" s="199"/>
      <c r="AK688" s="199"/>
      <c r="AL688" s="199"/>
      <c r="AM688" s="199"/>
      <c r="AN688" s="199"/>
      <c r="AO688" s="199"/>
      <c r="AP688" s="199"/>
      <c r="AQ688" s="199"/>
      <c r="AR688" s="199"/>
      <c r="AS688" s="199"/>
      <c r="AT688" s="199"/>
      <c r="AU688" s="199"/>
      <c r="AV688" s="199"/>
      <c r="AW688" s="199"/>
      <c r="AX688" s="199"/>
      <c r="AY688" s="199"/>
      <c r="AZ688" s="199"/>
      <c r="BA688" s="199"/>
      <c r="BB688" s="199"/>
      <c r="BC688" s="199"/>
      <c r="BD688" s="199"/>
      <c r="BE688" s="199"/>
      <c r="BF688" s="199"/>
      <c r="BG688" s="199"/>
      <c r="BH688" s="199"/>
    </row>
    <row r="689">
      <c r="A689" s="199"/>
      <c r="B689" s="223">
        <v>45300.0</v>
      </c>
      <c r="C689" s="224">
        <v>229.6</v>
      </c>
      <c r="D689" s="224">
        <v>227.1</v>
      </c>
      <c r="E689" s="225">
        <f t="shared" si="1"/>
        <v>-0.002196836555</v>
      </c>
      <c r="F689" s="226">
        <v>45300.0</v>
      </c>
      <c r="G689" s="227">
        <v>1667.15</v>
      </c>
      <c r="H689" s="227">
        <v>1650.5</v>
      </c>
      <c r="I689" s="228">
        <f t="shared" si="2"/>
        <v>-0.007785025098</v>
      </c>
      <c r="J689" s="229">
        <v>45300.0</v>
      </c>
      <c r="K689" s="230">
        <v>2582.55</v>
      </c>
      <c r="L689" s="230">
        <v>2579.75</v>
      </c>
      <c r="M689" s="231">
        <f t="shared" si="3"/>
        <v>0.0005817899738</v>
      </c>
      <c r="N689" s="232">
        <v>45300.0</v>
      </c>
      <c r="O689" s="233">
        <v>2600.0</v>
      </c>
      <c r="P689" s="233">
        <v>2580.5</v>
      </c>
      <c r="Q689" s="234">
        <f t="shared" si="4"/>
        <v>-0.002647496473</v>
      </c>
      <c r="R689" s="235">
        <v>45300.0</v>
      </c>
      <c r="S689" s="236">
        <v>133.5</v>
      </c>
      <c r="T689" s="236">
        <v>133.65</v>
      </c>
      <c r="U689" s="237">
        <f t="shared" si="5"/>
        <v>0.0125</v>
      </c>
      <c r="V689" s="238">
        <v>45300.0</v>
      </c>
      <c r="W689" s="239">
        <v>21653.6</v>
      </c>
      <c r="X689" s="239">
        <v>21544.85</v>
      </c>
      <c r="Y689" s="240">
        <f t="shared" si="6"/>
        <v>0.001480500163</v>
      </c>
      <c r="Z689" s="199"/>
      <c r="AA689" s="199"/>
      <c r="AB689" s="199"/>
      <c r="AC689" s="199"/>
      <c r="AD689" s="199"/>
      <c r="AE689" s="199"/>
      <c r="AF689" s="199"/>
      <c r="AG689" s="199"/>
      <c r="AH689" s="199"/>
      <c r="AI689" s="199"/>
      <c r="AJ689" s="199"/>
      <c r="AK689" s="199"/>
      <c r="AL689" s="199"/>
      <c r="AM689" s="199"/>
      <c r="AN689" s="199"/>
      <c r="AO689" s="199"/>
      <c r="AP689" s="199"/>
      <c r="AQ689" s="199"/>
      <c r="AR689" s="199"/>
      <c r="AS689" s="199"/>
      <c r="AT689" s="199"/>
      <c r="AU689" s="199"/>
      <c r="AV689" s="199"/>
      <c r="AW689" s="199"/>
      <c r="AX689" s="199"/>
      <c r="AY689" s="199"/>
      <c r="AZ689" s="199"/>
      <c r="BA689" s="199"/>
      <c r="BB689" s="199"/>
      <c r="BC689" s="199"/>
      <c r="BD689" s="199"/>
      <c r="BE689" s="199"/>
      <c r="BF689" s="199"/>
      <c r="BG689" s="199"/>
      <c r="BH689" s="199"/>
    </row>
    <row r="690">
      <c r="A690" s="199"/>
      <c r="B690" s="223">
        <v>45301.0</v>
      </c>
      <c r="C690" s="224">
        <v>228.05</v>
      </c>
      <c r="D690" s="224">
        <v>224.1</v>
      </c>
      <c r="E690" s="225">
        <f t="shared" si="1"/>
        <v>-0.01321003963</v>
      </c>
      <c r="F690" s="226">
        <v>45301.0</v>
      </c>
      <c r="G690" s="227">
        <v>1643.0</v>
      </c>
      <c r="H690" s="227">
        <v>1655.95</v>
      </c>
      <c r="I690" s="228">
        <f t="shared" si="2"/>
        <v>0.003302029688</v>
      </c>
      <c r="J690" s="229">
        <v>45301.0</v>
      </c>
      <c r="K690" s="230">
        <v>2580.0</v>
      </c>
      <c r="L690" s="230">
        <v>2577.4</v>
      </c>
      <c r="M690" s="231">
        <f t="shared" si="3"/>
        <v>-0.0009109409827</v>
      </c>
      <c r="N690" s="232">
        <v>45301.0</v>
      </c>
      <c r="O690" s="233">
        <v>2577.0</v>
      </c>
      <c r="P690" s="233">
        <v>2650.1</v>
      </c>
      <c r="Q690" s="234">
        <f t="shared" si="4"/>
        <v>0.02697151715</v>
      </c>
      <c r="R690" s="235">
        <v>45301.0</v>
      </c>
      <c r="S690" s="236">
        <v>133.8</v>
      </c>
      <c r="T690" s="236">
        <v>134.1</v>
      </c>
      <c r="U690" s="237">
        <f t="shared" si="5"/>
        <v>0.003367003367</v>
      </c>
      <c r="V690" s="238">
        <v>45301.0</v>
      </c>
      <c r="W690" s="239">
        <v>21529.3</v>
      </c>
      <c r="X690" s="239">
        <v>21618.7</v>
      </c>
      <c r="Y690" s="240">
        <f t="shared" si="6"/>
        <v>0.00342773331</v>
      </c>
      <c r="Z690" s="199"/>
      <c r="AA690" s="199"/>
      <c r="AB690" s="199"/>
      <c r="AC690" s="199"/>
      <c r="AD690" s="199"/>
      <c r="AE690" s="199"/>
      <c r="AF690" s="199"/>
      <c r="AG690" s="199"/>
      <c r="AH690" s="199"/>
      <c r="AI690" s="199"/>
      <c r="AJ690" s="199"/>
      <c r="AK690" s="199"/>
      <c r="AL690" s="199"/>
      <c r="AM690" s="199"/>
      <c r="AN690" s="199"/>
      <c r="AO690" s="199"/>
      <c r="AP690" s="199"/>
      <c r="AQ690" s="199"/>
      <c r="AR690" s="199"/>
      <c r="AS690" s="199"/>
      <c r="AT690" s="199"/>
      <c r="AU690" s="199"/>
      <c r="AV690" s="199"/>
      <c r="AW690" s="199"/>
      <c r="AX690" s="199"/>
      <c r="AY690" s="199"/>
      <c r="AZ690" s="199"/>
      <c r="BA690" s="199"/>
      <c r="BB690" s="199"/>
      <c r="BC690" s="199"/>
      <c r="BD690" s="199"/>
      <c r="BE690" s="199"/>
      <c r="BF690" s="199"/>
      <c r="BG690" s="199"/>
      <c r="BH690" s="199"/>
    </row>
    <row r="691">
      <c r="A691" s="199"/>
      <c r="B691" s="223">
        <v>45302.0</v>
      </c>
      <c r="C691" s="224">
        <v>224.2</v>
      </c>
      <c r="D691" s="224">
        <v>218.3</v>
      </c>
      <c r="E691" s="225">
        <f t="shared" si="1"/>
        <v>-0.02588130299</v>
      </c>
      <c r="F691" s="226">
        <v>45302.0</v>
      </c>
      <c r="G691" s="227">
        <v>1660.0</v>
      </c>
      <c r="H691" s="227">
        <v>1649.0</v>
      </c>
      <c r="I691" s="228">
        <f t="shared" si="2"/>
        <v>-0.004196986624</v>
      </c>
      <c r="J691" s="229">
        <v>45302.0</v>
      </c>
      <c r="K691" s="230">
        <v>2580.0</v>
      </c>
      <c r="L691" s="230">
        <v>2536.2</v>
      </c>
      <c r="M691" s="231">
        <f t="shared" si="3"/>
        <v>-0.01598510126</v>
      </c>
      <c r="N691" s="232">
        <v>45302.0</v>
      </c>
      <c r="O691" s="233">
        <v>2659.0</v>
      </c>
      <c r="P691" s="233">
        <v>2719.8</v>
      </c>
      <c r="Q691" s="234">
        <f t="shared" si="4"/>
        <v>0.02630089431</v>
      </c>
      <c r="R691" s="235">
        <v>45302.0</v>
      </c>
      <c r="S691" s="236">
        <v>134.85</v>
      </c>
      <c r="T691" s="236">
        <v>134.9</v>
      </c>
      <c r="U691" s="237">
        <f t="shared" si="5"/>
        <v>0.005965697241</v>
      </c>
      <c r="V691" s="238">
        <v>45302.0</v>
      </c>
      <c r="W691" s="239">
        <v>21688.0</v>
      </c>
      <c r="X691" s="239">
        <v>21647.2</v>
      </c>
      <c r="Y691" s="240">
        <f t="shared" si="6"/>
        <v>0.001318303136</v>
      </c>
      <c r="Z691" s="199"/>
      <c r="AA691" s="199"/>
      <c r="AB691" s="199"/>
      <c r="AC691" s="199"/>
      <c r="AD691" s="199"/>
      <c r="AE691" s="199"/>
      <c r="AF691" s="199"/>
      <c r="AG691" s="199"/>
      <c r="AH691" s="199"/>
      <c r="AI691" s="199"/>
      <c r="AJ691" s="199"/>
      <c r="AK691" s="199"/>
      <c r="AL691" s="199"/>
      <c r="AM691" s="199"/>
      <c r="AN691" s="199"/>
      <c r="AO691" s="199"/>
      <c r="AP691" s="199"/>
      <c r="AQ691" s="199"/>
      <c r="AR691" s="199"/>
      <c r="AS691" s="199"/>
      <c r="AT691" s="199"/>
      <c r="AU691" s="199"/>
      <c r="AV691" s="199"/>
      <c r="AW691" s="199"/>
      <c r="AX691" s="199"/>
      <c r="AY691" s="199"/>
      <c r="AZ691" s="199"/>
      <c r="BA691" s="199"/>
      <c r="BB691" s="199"/>
      <c r="BC691" s="199"/>
      <c r="BD691" s="199"/>
      <c r="BE691" s="199"/>
      <c r="BF691" s="199"/>
      <c r="BG691" s="199"/>
      <c r="BH691" s="199"/>
    </row>
    <row r="692">
      <c r="A692" s="199"/>
      <c r="B692" s="223">
        <v>45303.0</v>
      </c>
      <c r="C692" s="224">
        <v>220.2</v>
      </c>
      <c r="D692" s="224">
        <v>217.85</v>
      </c>
      <c r="E692" s="225">
        <f t="shared" si="1"/>
        <v>-0.002061383417</v>
      </c>
      <c r="F692" s="226">
        <v>45303.0</v>
      </c>
      <c r="G692" s="227">
        <v>1652.0</v>
      </c>
      <c r="H692" s="227">
        <v>1641.2</v>
      </c>
      <c r="I692" s="228">
        <f t="shared" si="2"/>
        <v>-0.004730139478</v>
      </c>
      <c r="J692" s="229">
        <v>45303.0</v>
      </c>
      <c r="K692" s="230">
        <v>2533.5</v>
      </c>
      <c r="L692" s="230">
        <v>2544.0</v>
      </c>
      <c r="M692" s="231">
        <f t="shared" si="3"/>
        <v>0.003075467234</v>
      </c>
      <c r="N692" s="232">
        <v>45303.0</v>
      </c>
      <c r="O692" s="233">
        <v>2719.8</v>
      </c>
      <c r="P692" s="233">
        <v>2741.45</v>
      </c>
      <c r="Q692" s="234">
        <f t="shared" si="4"/>
        <v>0.007960144128</v>
      </c>
      <c r="R692" s="235">
        <v>45303.0</v>
      </c>
      <c r="S692" s="236">
        <v>135.8</v>
      </c>
      <c r="T692" s="236">
        <v>135.3</v>
      </c>
      <c r="U692" s="237">
        <f t="shared" si="5"/>
        <v>0.002965159377</v>
      </c>
      <c r="V692" s="238">
        <v>45303.0</v>
      </c>
      <c r="W692" s="239">
        <v>21773.55</v>
      </c>
      <c r="X692" s="239">
        <v>21894.55</v>
      </c>
      <c r="Y692" s="240">
        <f t="shared" si="6"/>
        <v>0.01142642005</v>
      </c>
      <c r="Z692" s="199"/>
      <c r="AA692" s="199"/>
      <c r="AB692" s="199"/>
      <c r="AC692" s="199"/>
      <c r="AD692" s="199"/>
      <c r="AE692" s="199"/>
      <c r="AF692" s="199"/>
      <c r="AG692" s="199"/>
      <c r="AH692" s="199"/>
      <c r="AI692" s="199"/>
      <c r="AJ692" s="199"/>
      <c r="AK692" s="199"/>
      <c r="AL692" s="199"/>
      <c r="AM692" s="199"/>
      <c r="AN692" s="199"/>
      <c r="AO692" s="199"/>
      <c r="AP692" s="199"/>
      <c r="AQ692" s="199"/>
      <c r="AR692" s="199"/>
      <c r="AS692" s="199"/>
      <c r="AT692" s="199"/>
      <c r="AU692" s="199"/>
      <c r="AV692" s="199"/>
      <c r="AW692" s="199"/>
      <c r="AX692" s="199"/>
      <c r="AY692" s="199"/>
      <c r="AZ692" s="199"/>
      <c r="BA692" s="199"/>
      <c r="BB692" s="199"/>
      <c r="BC692" s="199"/>
      <c r="BD692" s="199"/>
      <c r="BE692" s="199"/>
      <c r="BF692" s="199"/>
      <c r="BG692" s="199"/>
      <c r="BH692" s="199"/>
    </row>
    <row r="693">
      <c r="A693" s="199"/>
      <c r="B693" s="223">
        <v>45306.0</v>
      </c>
      <c r="C693" s="224">
        <v>218.8</v>
      </c>
      <c r="D693" s="224">
        <v>213.25</v>
      </c>
      <c r="E693" s="225">
        <f t="shared" si="1"/>
        <v>-0.02111544641</v>
      </c>
      <c r="F693" s="226">
        <v>45306.0</v>
      </c>
      <c r="G693" s="227">
        <v>1647.7</v>
      </c>
      <c r="H693" s="227">
        <v>1672.8</v>
      </c>
      <c r="I693" s="228">
        <f t="shared" si="2"/>
        <v>0.01925420424</v>
      </c>
      <c r="J693" s="229">
        <v>45306.0</v>
      </c>
      <c r="K693" s="230">
        <v>2546.0</v>
      </c>
      <c r="L693" s="230">
        <v>2573.2</v>
      </c>
      <c r="M693" s="231">
        <f t="shared" si="3"/>
        <v>0.01147798742</v>
      </c>
      <c r="N693" s="232">
        <v>45306.0</v>
      </c>
      <c r="O693" s="233">
        <v>2750.0</v>
      </c>
      <c r="P693" s="233">
        <v>2788.25</v>
      </c>
      <c r="Q693" s="234">
        <f t="shared" si="4"/>
        <v>0.01707125791</v>
      </c>
      <c r="R693" s="235">
        <v>45306.0</v>
      </c>
      <c r="S693" s="236">
        <v>136.0</v>
      </c>
      <c r="T693" s="236">
        <v>134.9</v>
      </c>
      <c r="U693" s="237">
        <f t="shared" si="5"/>
        <v>-0.0029563932</v>
      </c>
      <c r="V693" s="238">
        <v>45306.0</v>
      </c>
      <c r="W693" s="239">
        <v>22053.15</v>
      </c>
      <c r="X693" s="239">
        <v>22097.45</v>
      </c>
      <c r="Y693" s="240">
        <f t="shared" si="6"/>
        <v>0.00926714639</v>
      </c>
      <c r="Z693" s="199"/>
      <c r="AA693" s="199"/>
      <c r="AB693" s="199"/>
      <c r="AC693" s="199"/>
      <c r="AD693" s="199"/>
      <c r="AE693" s="199"/>
      <c r="AF693" s="199"/>
      <c r="AG693" s="199"/>
      <c r="AH693" s="199"/>
      <c r="AI693" s="199"/>
      <c r="AJ693" s="199"/>
      <c r="AK693" s="199"/>
      <c r="AL693" s="199"/>
      <c r="AM693" s="199"/>
      <c r="AN693" s="199"/>
      <c r="AO693" s="199"/>
      <c r="AP693" s="199"/>
      <c r="AQ693" s="199"/>
      <c r="AR693" s="199"/>
      <c r="AS693" s="199"/>
      <c r="AT693" s="199"/>
      <c r="AU693" s="199"/>
      <c r="AV693" s="199"/>
      <c r="AW693" s="199"/>
      <c r="AX693" s="199"/>
      <c r="AY693" s="199"/>
      <c r="AZ693" s="199"/>
      <c r="BA693" s="199"/>
      <c r="BB693" s="199"/>
      <c r="BC693" s="199"/>
      <c r="BD693" s="199"/>
      <c r="BE693" s="199"/>
      <c r="BF693" s="199"/>
      <c r="BG693" s="199"/>
      <c r="BH693" s="199"/>
    </row>
    <row r="694">
      <c r="A694" s="199"/>
      <c r="B694" s="223">
        <v>45307.0</v>
      </c>
      <c r="C694" s="224">
        <v>214.7</v>
      </c>
      <c r="D694" s="224">
        <v>213.9</v>
      </c>
      <c r="E694" s="225">
        <f t="shared" si="1"/>
        <v>0.003048065651</v>
      </c>
      <c r="F694" s="226">
        <v>45307.0</v>
      </c>
      <c r="G694" s="227">
        <v>1673.0</v>
      </c>
      <c r="H694" s="227">
        <v>1679.15</v>
      </c>
      <c r="I694" s="228">
        <f t="shared" si="2"/>
        <v>0.003796030607</v>
      </c>
      <c r="J694" s="229">
        <v>45307.0</v>
      </c>
      <c r="K694" s="230">
        <v>2573.2</v>
      </c>
      <c r="L694" s="230">
        <v>2569.1</v>
      </c>
      <c r="M694" s="231">
        <f t="shared" si="3"/>
        <v>-0.001593346806</v>
      </c>
      <c r="N694" s="232">
        <v>45307.0</v>
      </c>
      <c r="O694" s="233">
        <v>2779.95</v>
      </c>
      <c r="P694" s="233">
        <v>2749.25</v>
      </c>
      <c r="Q694" s="234">
        <f t="shared" si="4"/>
        <v>-0.013987268</v>
      </c>
      <c r="R694" s="235">
        <v>45307.0</v>
      </c>
      <c r="S694" s="236">
        <v>134.7</v>
      </c>
      <c r="T694" s="236">
        <v>137.25</v>
      </c>
      <c r="U694" s="237">
        <f t="shared" si="5"/>
        <v>0.01742031134</v>
      </c>
      <c r="V694" s="238">
        <v>45307.0</v>
      </c>
      <c r="W694" s="239">
        <v>22080.5</v>
      </c>
      <c r="X694" s="239">
        <v>22032.3</v>
      </c>
      <c r="Y694" s="240">
        <f t="shared" si="6"/>
        <v>-0.00294830399</v>
      </c>
      <c r="Z694" s="199"/>
      <c r="AA694" s="199"/>
      <c r="AB694" s="199"/>
      <c r="AC694" s="199"/>
      <c r="AD694" s="199"/>
      <c r="AE694" s="199"/>
      <c r="AF694" s="199"/>
      <c r="AG694" s="199"/>
      <c r="AH694" s="199"/>
      <c r="AI694" s="199"/>
      <c r="AJ694" s="199"/>
      <c r="AK694" s="199"/>
      <c r="AL694" s="199"/>
      <c r="AM694" s="199"/>
      <c r="AN694" s="199"/>
      <c r="AO694" s="199"/>
      <c r="AP694" s="199"/>
      <c r="AQ694" s="199"/>
      <c r="AR694" s="199"/>
      <c r="AS694" s="199"/>
      <c r="AT694" s="199"/>
      <c r="AU694" s="199"/>
      <c r="AV694" s="199"/>
      <c r="AW694" s="199"/>
      <c r="AX694" s="199"/>
      <c r="AY694" s="199"/>
      <c r="AZ694" s="199"/>
      <c r="BA694" s="199"/>
      <c r="BB694" s="199"/>
      <c r="BC694" s="199"/>
      <c r="BD694" s="199"/>
      <c r="BE694" s="199"/>
      <c r="BF694" s="199"/>
      <c r="BG694" s="199"/>
      <c r="BH694" s="199"/>
    </row>
    <row r="695">
      <c r="A695" s="199"/>
      <c r="B695" s="223">
        <v>45308.0</v>
      </c>
      <c r="C695" s="224">
        <v>213.0</v>
      </c>
      <c r="D695" s="224">
        <v>207.05</v>
      </c>
      <c r="E695" s="225">
        <f t="shared" si="1"/>
        <v>-0.03202431043</v>
      </c>
      <c r="F695" s="226">
        <v>45308.0</v>
      </c>
      <c r="G695" s="227">
        <v>1570.0</v>
      </c>
      <c r="H695" s="227">
        <v>1537.5</v>
      </c>
      <c r="I695" s="228">
        <f t="shared" si="2"/>
        <v>-0.0843581574</v>
      </c>
      <c r="J695" s="229">
        <v>45308.0</v>
      </c>
      <c r="K695" s="230">
        <v>2549.0</v>
      </c>
      <c r="L695" s="230">
        <v>2562.9</v>
      </c>
      <c r="M695" s="231">
        <f t="shared" si="3"/>
        <v>-0.002413296485</v>
      </c>
      <c r="N695" s="232">
        <v>45308.0</v>
      </c>
      <c r="O695" s="233">
        <v>2719.0</v>
      </c>
      <c r="P695" s="233">
        <v>2723.15</v>
      </c>
      <c r="Q695" s="234">
        <f t="shared" si="4"/>
        <v>-0.009493498227</v>
      </c>
      <c r="R695" s="235">
        <v>45308.0</v>
      </c>
      <c r="S695" s="236">
        <v>135.45</v>
      </c>
      <c r="T695" s="236">
        <v>131.65</v>
      </c>
      <c r="U695" s="237">
        <f t="shared" si="5"/>
        <v>-0.04080145719</v>
      </c>
      <c r="V695" s="238">
        <v>45308.0</v>
      </c>
      <c r="W695" s="239">
        <v>21647.25</v>
      </c>
      <c r="X695" s="239">
        <v>21571.95</v>
      </c>
      <c r="Y695" s="240">
        <f t="shared" si="6"/>
        <v>-0.02089432333</v>
      </c>
      <c r="Z695" s="199"/>
      <c r="AA695" s="199"/>
      <c r="AB695" s="199"/>
      <c r="AC695" s="199"/>
      <c r="AD695" s="199"/>
      <c r="AE695" s="199"/>
      <c r="AF695" s="199"/>
      <c r="AG695" s="199"/>
      <c r="AH695" s="199"/>
      <c r="AI695" s="199"/>
      <c r="AJ695" s="199"/>
      <c r="AK695" s="199"/>
      <c r="AL695" s="199"/>
      <c r="AM695" s="199"/>
      <c r="AN695" s="199"/>
      <c r="AO695" s="199"/>
      <c r="AP695" s="199"/>
      <c r="AQ695" s="199"/>
      <c r="AR695" s="199"/>
      <c r="AS695" s="199"/>
      <c r="AT695" s="199"/>
      <c r="AU695" s="199"/>
      <c r="AV695" s="199"/>
      <c r="AW695" s="199"/>
      <c r="AX695" s="199"/>
      <c r="AY695" s="199"/>
      <c r="AZ695" s="199"/>
      <c r="BA695" s="199"/>
      <c r="BB695" s="199"/>
      <c r="BC695" s="199"/>
      <c r="BD695" s="199"/>
      <c r="BE695" s="199"/>
      <c r="BF695" s="199"/>
      <c r="BG695" s="199"/>
      <c r="BH695" s="199"/>
    </row>
    <row r="696">
      <c r="A696" s="199"/>
      <c r="B696" s="223">
        <v>45309.0</v>
      </c>
      <c r="C696" s="224">
        <v>207.0</v>
      </c>
      <c r="D696" s="224">
        <v>204.8</v>
      </c>
      <c r="E696" s="225">
        <f t="shared" si="1"/>
        <v>-0.01086694035</v>
      </c>
      <c r="F696" s="226">
        <v>45309.0</v>
      </c>
      <c r="G696" s="227">
        <v>1494.0</v>
      </c>
      <c r="H696" s="227">
        <v>1486.15</v>
      </c>
      <c r="I696" s="228">
        <f t="shared" si="2"/>
        <v>-0.03339837398</v>
      </c>
      <c r="J696" s="229">
        <v>45309.0</v>
      </c>
      <c r="K696" s="230">
        <v>2570.0</v>
      </c>
      <c r="L696" s="230">
        <v>2548.0</v>
      </c>
      <c r="M696" s="231">
        <f t="shared" si="3"/>
        <v>-0.005813726638</v>
      </c>
      <c r="N696" s="232">
        <v>45309.0</v>
      </c>
      <c r="O696" s="233">
        <v>2702.8</v>
      </c>
      <c r="P696" s="233">
        <v>2735.9</v>
      </c>
      <c r="Q696" s="234">
        <f t="shared" si="4"/>
        <v>0.004682077741</v>
      </c>
      <c r="R696" s="235">
        <v>45309.0</v>
      </c>
      <c r="S696" s="236">
        <v>131.65</v>
      </c>
      <c r="T696" s="236">
        <v>131.0</v>
      </c>
      <c r="U696" s="237">
        <f t="shared" si="5"/>
        <v>-0.00493733384</v>
      </c>
      <c r="V696" s="238">
        <v>45309.0</v>
      </c>
      <c r="W696" s="239">
        <v>21414.2</v>
      </c>
      <c r="X696" s="239">
        <v>21462.25</v>
      </c>
      <c r="Y696" s="240">
        <f t="shared" si="6"/>
        <v>-0.005085307541</v>
      </c>
      <c r="Z696" s="199"/>
      <c r="AA696" s="199"/>
      <c r="AB696" s="199"/>
      <c r="AC696" s="199"/>
      <c r="AD696" s="199"/>
      <c r="AE696" s="199"/>
      <c r="AF696" s="199"/>
      <c r="AG696" s="199"/>
      <c r="AH696" s="199"/>
      <c r="AI696" s="199"/>
      <c r="AJ696" s="199"/>
      <c r="AK696" s="199"/>
      <c r="AL696" s="199"/>
      <c r="AM696" s="199"/>
      <c r="AN696" s="199"/>
      <c r="AO696" s="199"/>
      <c r="AP696" s="199"/>
      <c r="AQ696" s="199"/>
      <c r="AR696" s="199"/>
      <c r="AS696" s="199"/>
      <c r="AT696" s="199"/>
      <c r="AU696" s="199"/>
      <c r="AV696" s="199"/>
      <c r="AW696" s="199"/>
      <c r="AX696" s="199"/>
      <c r="AY696" s="199"/>
      <c r="AZ696" s="199"/>
      <c r="BA696" s="199"/>
      <c r="BB696" s="199"/>
      <c r="BC696" s="199"/>
      <c r="BD696" s="199"/>
      <c r="BE696" s="199"/>
      <c r="BF696" s="199"/>
      <c r="BG696" s="199"/>
      <c r="BH696" s="199"/>
    </row>
    <row r="697">
      <c r="A697" s="199"/>
      <c r="B697" s="223">
        <v>45310.0</v>
      </c>
      <c r="C697" s="224">
        <v>205.95</v>
      </c>
      <c r="D697" s="224">
        <v>203.85</v>
      </c>
      <c r="E697" s="225">
        <f t="shared" si="1"/>
        <v>-0.004638671875</v>
      </c>
      <c r="F697" s="226">
        <v>45310.0</v>
      </c>
      <c r="G697" s="227">
        <v>1505.95</v>
      </c>
      <c r="H697" s="227">
        <v>1470.65</v>
      </c>
      <c r="I697" s="228">
        <f t="shared" si="2"/>
        <v>-0.01042963362</v>
      </c>
      <c r="J697" s="229">
        <v>45310.0</v>
      </c>
      <c r="K697" s="230">
        <v>2565.0</v>
      </c>
      <c r="L697" s="230">
        <v>2565.4</v>
      </c>
      <c r="M697" s="231">
        <f t="shared" si="3"/>
        <v>0.0068288854</v>
      </c>
      <c r="N697" s="232">
        <v>45310.0</v>
      </c>
      <c r="O697" s="233">
        <v>2752.0</v>
      </c>
      <c r="P697" s="233">
        <v>2734.9</v>
      </c>
      <c r="Q697" s="234">
        <f t="shared" si="4"/>
        <v>-0.0003655104353</v>
      </c>
      <c r="R697" s="235">
        <v>45310.0</v>
      </c>
      <c r="S697" s="236">
        <v>132.6</v>
      </c>
      <c r="T697" s="236">
        <v>134.25</v>
      </c>
      <c r="U697" s="237">
        <f t="shared" si="5"/>
        <v>0.02480916031</v>
      </c>
      <c r="V697" s="238">
        <v>45310.0</v>
      </c>
      <c r="W697" s="239">
        <v>21615.2</v>
      </c>
      <c r="X697" s="239">
        <v>21622.4</v>
      </c>
      <c r="Y697" s="240">
        <f t="shared" si="6"/>
        <v>0.007461938986</v>
      </c>
      <c r="Z697" s="199"/>
      <c r="AA697" s="199"/>
      <c r="AB697" s="199"/>
      <c r="AC697" s="199"/>
      <c r="AD697" s="199"/>
      <c r="AE697" s="199"/>
      <c r="AF697" s="199"/>
      <c r="AG697" s="199"/>
      <c r="AH697" s="199"/>
      <c r="AI697" s="199"/>
      <c r="AJ697" s="199"/>
      <c r="AK697" s="199"/>
      <c r="AL697" s="199"/>
      <c r="AM697" s="199"/>
      <c r="AN697" s="199"/>
      <c r="AO697" s="199"/>
      <c r="AP697" s="199"/>
      <c r="AQ697" s="199"/>
      <c r="AR697" s="199"/>
      <c r="AS697" s="199"/>
      <c r="AT697" s="199"/>
      <c r="AU697" s="199"/>
      <c r="AV697" s="199"/>
      <c r="AW697" s="199"/>
      <c r="AX697" s="199"/>
      <c r="AY697" s="199"/>
      <c r="AZ697" s="199"/>
      <c r="BA697" s="199"/>
      <c r="BB697" s="199"/>
      <c r="BC697" s="199"/>
      <c r="BD697" s="199"/>
      <c r="BE697" s="199"/>
      <c r="BF697" s="199"/>
      <c r="BG697" s="199"/>
      <c r="BH697" s="199"/>
    </row>
    <row r="698">
      <c r="A698" s="199"/>
      <c r="B698" s="223">
        <v>45314.0</v>
      </c>
      <c r="C698" s="224">
        <v>205.8</v>
      </c>
      <c r="D698" s="224">
        <v>193.4</v>
      </c>
      <c r="E698" s="225">
        <f t="shared" si="1"/>
        <v>-0.05126318371</v>
      </c>
      <c r="F698" s="226">
        <v>45314.0</v>
      </c>
      <c r="G698" s="227">
        <v>1465.0</v>
      </c>
      <c r="H698" s="227">
        <v>1427.35</v>
      </c>
      <c r="I698" s="228">
        <f t="shared" si="2"/>
        <v>-0.0294427634</v>
      </c>
      <c r="J698" s="229">
        <v>45314.0</v>
      </c>
      <c r="K698" s="230">
        <v>2451.0</v>
      </c>
      <c r="L698" s="230">
        <v>2375.55</v>
      </c>
      <c r="M698" s="231">
        <f t="shared" si="3"/>
        <v>-0.07400405395</v>
      </c>
      <c r="N698" s="232">
        <v>45314.0</v>
      </c>
      <c r="O698" s="233">
        <v>2743.5</v>
      </c>
      <c r="P698" s="233">
        <v>2657.15</v>
      </c>
      <c r="Q698" s="234">
        <f t="shared" si="4"/>
        <v>-0.02842882738</v>
      </c>
      <c r="R698" s="235">
        <v>45314.0</v>
      </c>
      <c r="S698" s="236">
        <v>134.8</v>
      </c>
      <c r="T698" s="236">
        <v>130.1</v>
      </c>
      <c r="U698" s="237">
        <f t="shared" si="5"/>
        <v>-0.03091247672</v>
      </c>
      <c r="V698" s="238">
        <v>45314.0</v>
      </c>
      <c r="W698" s="239">
        <v>21716.7</v>
      </c>
      <c r="X698" s="239">
        <v>21238.8</v>
      </c>
      <c r="Y698" s="240">
        <f t="shared" si="6"/>
        <v>-0.01774086133</v>
      </c>
      <c r="Z698" s="199"/>
      <c r="AA698" s="199"/>
      <c r="AB698" s="199"/>
      <c r="AC698" s="199"/>
      <c r="AD698" s="199"/>
      <c r="AE698" s="199"/>
      <c r="AF698" s="199"/>
      <c r="AG698" s="199"/>
      <c r="AH698" s="199"/>
      <c r="AI698" s="199"/>
      <c r="AJ698" s="199"/>
      <c r="AK698" s="199"/>
      <c r="AL698" s="199"/>
      <c r="AM698" s="199"/>
      <c r="AN698" s="199"/>
      <c r="AO698" s="199"/>
      <c r="AP698" s="199"/>
      <c r="AQ698" s="199"/>
      <c r="AR698" s="199"/>
      <c r="AS698" s="199"/>
      <c r="AT698" s="199"/>
      <c r="AU698" s="199"/>
      <c r="AV698" s="199"/>
      <c r="AW698" s="199"/>
      <c r="AX698" s="199"/>
      <c r="AY698" s="199"/>
      <c r="AZ698" s="199"/>
      <c r="BA698" s="199"/>
      <c r="BB698" s="199"/>
      <c r="BC698" s="199"/>
      <c r="BD698" s="199"/>
      <c r="BE698" s="199"/>
      <c r="BF698" s="199"/>
      <c r="BG698" s="199"/>
      <c r="BH698" s="199"/>
    </row>
    <row r="699">
      <c r="A699" s="199"/>
      <c r="B699" s="223">
        <v>45315.0</v>
      </c>
      <c r="C699" s="224">
        <v>195.6</v>
      </c>
      <c r="D699" s="224">
        <v>201.7</v>
      </c>
      <c r="E699" s="225">
        <f t="shared" si="1"/>
        <v>0.04291623578</v>
      </c>
      <c r="F699" s="226">
        <v>45315.0</v>
      </c>
      <c r="G699" s="227">
        <v>1380.25</v>
      </c>
      <c r="H699" s="227">
        <v>1455.9</v>
      </c>
      <c r="I699" s="228">
        <f t="shared" si="2"/>
        <v>0.0200021018</v>
      </c>
      <c r="J699" s="229">
        <v>45315.0</v>
      </c>
      <c r="K699" s="230">
        <v>2388.0</v>
      </c>
      <c r="L699" s="230">
        <v>2441.65</v>
      </c>
      <c r="M699" s="231">
        <f t="shared" si="3"/>
        <v>0.02782513523</v>
      </c>
      <c r="N699" s="232">
        <v>45315.0</v>
      </c>
      <c r="O699" s="233">
        <v>2670.45</v>
      </c>
      <c r="P699" s="233">
        <v>2687.75</v>
      </c>
      <c r="Q699" s="234">
        <f t="shared" si="4"/>
        <v>0.01151609808</v>
      </c>
      <c r="R699" s="235">
        <v>45315.0</v>
      </c>
      <c r="S699" s="236">
        <v>130.2</v>
      </c>
      <c r="T699" s="236">
        <v>135.15</v>
      </c>
      <c r="U699" s="237">
        <f t="shared" si="5"/>
        <v>0.03881629516</v>
      </c>
      <c r="V699" s="238">
        <v>45315.0</v>
      </c>
      <c r="W699" s="239">
        <v>21185.25</v>
      </c>
      <c r="X699" s="239">
        <v>21453.95</v>
      </c>
      <c r="Y699" s="240">
        <f t="shared" si="6"/>
        <v>0.01013004501</v>
      </c>
      <c r="Z699" s="199"/>
      <c r="AA699" s="199"/>
      <c r="AB699" s="199"/>
      <c r="AC699" s="199"/>
      <c r="AD699" s="199"/>
      <c r="AE699" s="199"/>
      <c r="AF699" s="199"/>
      <c r="AG699" s="199"/>
      <c r="AH699" s="199"/>
      <c r="AI699" s="199"/>
      <c r="AJ699" s="199"/>
      <c r="AK699" s="199"/>
      <c r="AL699" s="199"/>
      <c r="AM699" s="199"/>
      <c r="AN699" s="199"/>
      <c r="AO699" s="199"/>
      <c r="AP699" s="199"/>
      <c r="AQ699" s="199"/>
      <c r="AR699" s="199"/>
      <c r="AS699" s="199"/>
      <c r="AT699" s="199"/>
      <c r="AU699" s="199"/>
      <c r="AV699" s="199"/>
      <c r="AW699" s="199"/>
      <c r="AX699" s="199"/>
      <c r="AY699" s="199"/>
      <c r="AZ699" s="199"/>
      <c r="BA699" s="199"/>
      <c r="BB699" s="199"/>
      <c r="BC699" s="199"/>
      <c r="BD699" s="199"/>
      <c r="BE699" s="199"/>
      <c r="BF699" s="199"/>
      <c r="BG699" s="199"/>
      <c r="BH699" s="199"/>
    </row>
    <row r="700">
      <c r="A700" s="199"/>
      <c r="B700" s="223">
        <v>45316.0</v>
      </c>
      <c r="C700" s="224">
        <v>201.6</v>
      </c>
      <c r="D700" s="224">
        <v>194.9</v>
      </c>
      <c r="E700" s="225">
        <f t="shared" si="1"/>
        <v>-0.0337134358</v>
      </c>
      <c r="F700" s="226">
        <v>45316.0</v>
      </c>
      <c r="G700" s="227">
        <v>1452.5</v>
      </c>
      <c r="H700" s="227">
        <v>1434.9</v>
      </c>
      <c r="I700" s="228">
        <f t="shared" si="2"/>
        <v>-0.01442406759</v>
      </c>
      <c r="J700" s="229">
        <v>45316.0</v>
      </c>
      <c r="K700" s="230">
        <v>2454.8</v>
      </c>
      <c r="L700" s="230">
        <v>2428.3</v>
      </c>
      <c r="M700" s="231">
        <f t="shared" si="3"/>
        <v>-0.005467614113</v>
      </c>
      <c r="N700" s="232">
        <v>45316.0</v>
      </c>
      <c r="O700" s="233">
        <v>2685.9</v>
      </c>
      <c r="P700" s="233">
        <v>2706.15</v>
      </c>
      <c r="Q700" s="234">
        <f t="shared" si="4"/>
        <v>0.006845874802</v>
      </c>
      <c r="R700" s="235">
        <v>45316.0</v>
      </c>
      <c r="S700" s="236">
        <v>136.5</v>
      </c>
      <c r="T700" s="236">
        <v>133.75</v>
      </c>
      <c r="U700" s="237">
        <f t="shared" si="5"/>
        <v>-0.01035886053</v>
      </c>
      <c r="V700" s="238">
        <v>45316.0</v>
      </c>
      <c r="W700" s="239">
        <v>21454.6</v>
      </c>
      <c r="X700" s="239">
        <v>21352.6</v>
      </c>
      <c r="Y700" s="240">
        <f t="shared" si="6"/>
        <v>-0.004724071791</v>
      </c>
      <c r="Z700" s="199"/>
      <c r="AA700" s="199"/>
      <c r="AB700" s="199"/>
      <c r="AC700" s="199"/>
      <c r="AD700" s="199"/>
      <c r="AE700" s="199"/>
      <c r="AF700" s="199"/>
      <c r="AG700" s="199"/>
      <c r="AH700" s="199"/>
      <c r="AI700" s="199"/>
      <c r="AJ700" s="199"/>
      <c r="AK700" s="199"/>
      <c r="AL700" s="199"/>
      <c r="AM700" s="199"/>
      <c r="AN700" s="199"/>
      <c r="AO700" s="199"/>
      <c r="AP700" s="199"/>
      <c r="AQ700" s="199"/>
      <c r="AR700" s="199"/>
      <c r="AS700" s="199"/>
      <c r="AT700" s="199"/>
      <c r="AU700" s="199"/>
      <c r="AV700" s="199"/>
      <c r="AW700" s="199"/>
      <c r="AX700" s="199"/>
      <c r="AY700" s="199"/>
      <c r="AZ700" s="199"/>
      <c r="BA700" s="199"/>
      <c r="BB700" s="199"/>
      <c r="BC700" s="199"/>
      <c r="BD700" s="199"/>
      <c r="BE700" s="199"/>
      <c r="BF700" s="199"/>
      <c r="BG700" s="199"/>
      <c r="BH700" s="199"/>
    </row>
    <row r="701">
      <c r="A701" s="199"/>
      <c r="B701" s="223">
        <v>45320.0</v>
      </c>
      <c r="C701" s="224">
        <v>197.0</v>
      </c>
      <c r="D701" s="224">
        <v>208.25</v>
      </c>
      <c r="E701" s="225">
        <f t="shared" si="1"/>
        <v>0.06849666496</v>
      </c>
      <c r="F701" s="226">
        <v>45320.0</v>
      </c>
      <c r="G701" s="227">
        <v>1448.05</v>
      </c>
      <c r="H701" s="227">
        <v>1454.65</v>
      </c>
      <c r="I701" s="228">
        <f t="shared" si="2"/>
        <v>0.01376402537</v>
      </c>
      <c r="J701" s="229">
        <v>45320.0</v>
      </c>
      <c r="K701" s="230">
        <v>2410.0</v>
      </c>
      <c r="L701" s="230">
        <v>2444.4</v>
      </c>
      <c r="M701" s="231">
        <f t="shared" si="3"/>
        <v>0.006630152782</v>
      </c>
      <c r="N701" s="232">
        <v>45320.0</v>
      </c>
      <c r="O701" s="233">
        <v>2729.0</v>
      </c>
      <c r="P701" s="233">
        <v>2896.1</v>
      </c>
      <c r="Q701" s="234">
        <f t="shared" si="4"/>
        <v>0.07019197014</v>
      </c>
      <c r="R701" s="235">
        <v>45320.0</v>
      </c>
      <c r="S701" s="236">
        <v>134.7</v>
      </c>
      <c r="T701" s="236">
        <v>135.0</v>
      </c>
      <c r="U701" s="237">
        <f t="shared" si="5"/>
        <v>0.009345794393</v>
      </c>
      <c r="V701" s="238">
        <v>45320.0</v>
      </c>
      <c r="W701" s="239">
        <v>21433.1</v>
      </c>
      <c r="X701" s="239">
        <v>21737.6</v>
      </c>
      <c r="Y701" s="240">
        <f t="shared" si="6"/>
        <v>0.01803059112</v>
      </c>
      <c r="Z701" s="199"/>
      <c r="AA701" s="199"/>
      <c r="AB701" s="199"/>
      <c r="AC701" s="199"/>
      <c r="AD701" s="199"/>
      <c r="AE701" s="199"/>
      <c r="AF701" s="199"/>
      <c r="AG701" s="199"/>
      <c r="AH701" s="199"/>
      <c r="AI701" s="199"/>
      <c r="AJ701" s="199"/>
      <c r="AK701" s="199"/>
      <c r="AL701" s="199"/>
      <c r="AM701" s="199"/>
      <c r="AN701" s="199"/>
      <c r="AO701" s="199"/>
      <c r="AP701" s="199"/>
      <c r="AQ701" s="199"/>
      <c r="AR701" s="199"/>
      <c r="AS701" s="199"/>
      <c r="AT701" s="199"/>
      <c r="AU701" s="199"/>
      <c r="AV701" s="199"/>
      <c r="AW701" s="199"/>
      <c r="AX701" s="199"/>
      <c r="AY701" s="199"/>
      <c r="AZ701" s="199"/>
      <c r="BA701" s="199"/>
      <c r="BB701" s="199"/>
      <c r="BC701" s="199"/>
      <c r="BD701" s="199"/>
      <c r="BE701" s="199"/>
      <c r="BF701" s="199"/>
      <c r="BG701" s="199"/>
      <c r="BH701" s="199"/>
    </row>
    <row r="702">
      <c r="A702" s="199"/>
      <c r="B702" s="223">
        <v>45321.0</v>
      </c>
      <c r="C702" s="224">
        <v>210.0</v>
      </c>
      <c r="D702" s="224">
        <v>207.6</v>
      </c>
      <c r="E702" s="225">
        <f t="shared" si="1"/>
        <v>-0.003121248499</v>
      </c>
      <c r="F702" s="226">
        <v>45321.0</v>
      </c>
      <c r="G702" s="227">
        <v>1454.55</v>
      </c>
      <c r="H702" s="227">
        <v>1444.3</v>
      </c>
      <c r="I702" s="228">
        <f t="shared" si="2"/>
        <v>-0.007115113601</v>
      </c>
      <c r="J702" s="229">
        <v>45321.0</v>
      </c>
      <c r="K702" s="230">
        <v>2454.0</v>
      </c>
      <c r="L702" s="230">
        <v>2458.65</v>
      </c>
      <c r="M702" s="231">
        <f t="shared" si="3"/>
        <v>0.005829651448</v>
      </c>
      <c r="N702" s="232">
        <v>45321.0</v>
      </c>
      <c r="O702" s="233">
        <v>2919.9</v>
      </c>
      <c r="P702" s="233">
        <v>2815.25</v>
      </c>
      <c r="Q702" s="234">
        <f t="shared" si="4"/>
        <v>-0.0279168537</v>
      </c>
      <c r="R702" s="235">
        <v>45321.0</v>
      </c>
      <c r="S702" s="236">
        <v>135.6</v>
      </c>
      <c r="T702" s="236">
        <v>134.7</v>
      </c>
      <c r="U702" s="237">
        <f t="shared" si="5"/>
        <v>-0.002222222222</v>
      </c>
      <c r="V702" s="238">
        <v>45321.0</v>
      </c>
      <c r="W702" s="239">
        <v>21775.75</v>
      </c>
      <c r="X702" s="239">
        <v>21522.1</v>
      </c>
      <c r="Y702" s="240">
        <f t="shared" si="6"/>
        <v>-0.009913697924</v>
      </c>
      <c r="Z702" s="199"/>
      <c r="AA702" s="199"/>
      <c r="AB702" s="199"/>
      <c r="AC702" s="199"/>
      <c r="AD702" s="199"/>
      <c r="AE702" s="199"/>
      <c r="AF702" s="199"/>
      <c r="AG702" s="199"/>
      <c r="AH702" s="199"/>
      <c r="AI702" s="199"/>
      <c r="AJ702" s="199"/>
      <c r="AK702" s="199"/>
      <c r="AL702" s="199"/>
      <c r="AM702" s="199"/>
      <c r="AN702" s="199"/>
      <c r="AO702" s="199"/>
      <c r="AP702" s="199"/>
      <c r="AQ702" s="199"/>
      <c r="AR702" s="199"/>
      <c r="AS702" s="199"/>
      <c r="AT702" s="199"/>
      <c r="AU702" s="199"/>
      <c r="AV702" s="199"/>
      <c r="AW702" s="199"/>
      <c r="AX702" s="199"/>
      <c r="AY702" s="199"/>
      <c r="AZ702" s="199"/>
      <c r="BA702" s="199"/>
      <c r="BB702" s="199"/>
      <c r="BC702" s="199"/>
      <c r="BD702" s="199"/>
      <c r="BE702" s="199"/>
      <c r="BF702" s="199"/>
      <c r="BG702" s="199"/>
      <c r="BH702" s="199"/>
    </row>
    <row r="703">
      <c r="A703" s="199"/>
      <c r="B703" s="223">
        <v>45322.0</v>
      </c>
      <c r="C703" s="224">
        <v>207.5</v>
      </c>
      <c r="D703" s="224">
        <v>205.6</v>
      </c>
      <c r="E703" s="225">
        <f t="shared" si="1"/>
        <v>-0.009633911368</v>
      </c>
      <c r="F703" s="226">
        <v>45322.0</v>
      </c>
      <c r="G703" s="227">
        <v>1439.5</v>
      </c>
      <c r="H703" s="227">
        <v>1462.55</v>
      </c>
      <c r="I703" s="228">
        <f t="shared" si="2"/>
        <v>0.01263587897</v>
      </c>
      <c r="J703" s="229">
        <v>45322.0</v>
      </c>
      <c r="K703" s="230">
        <v>2450.0</v>
      </c>
      <c r="L703" s="230">
        <v>2481.55</v>
      </c>
      <c r="M703" s="231">
        <f t="shared" si="3"/>
        <v>0.009314054461</v>
      </c>
      <c r="N703" s="232">
        <v>45322.0</v>
      </c>
      <c r="O703" s="233">
        <v>2808.0</v>
      </c>
      <c r="P703" s="233">
        <v>2853.25</v>
      </c>
      <c r="Q703" s="234">
        <f t="shared" si="4"/>
        <v>0.01349791315</v>
      </c>
      <c r="R703" s="235">
        <v>45322.0</v>
      </c>
      <c r="S703" s="236">
        <v>135.0</v>
      </c>
      <c r="T703" s="236">
        <v>135.95</v>
      </c>
      <c r="U703" s="237">
        <f t="shared" si="5"/>
        <v>0.009279881218</v>
      </c>
      <c r="V703" s="238">
        <v>45322.0</v>
      </c>
      <c r="W703" s="239">
        <v>21487.25</v>
      </c>
      <c r="X703" s="239">
        <v>21725.7</v>
      </c>
      <c r="Y703" s="240">
        <f t="shared" si="6"/>
        <v>0.009460043397</v>
      </c>
      <c r="Z703" s="199"/>
      <c r="AA703" s="199"/>
      <c r="AB703" s="199"/>
      <c r="AC703" s="199"/>
      <c r="AD703" s="199"/>
      <c r="AE703" s="199"/>
      <c r="AF703" s="199"/>
      <c r="AG703" s="199"/>
      <c r="AH703" s="199"/>
      <c r="AI703" s="199"/>
      <c r="AJ703" s="199"/>
      <c r="AK703" s="199"/>
      <c r="AL703" s="199"/>
      <c r="AM703" s="199"/>
      <c r="AN703" s="199"/>
      <c r="AO703" s="199"/>
      <c r="AP703" s="199"/>
      <c r="AQ703" s="199"/>
      <c r="AR703" s="199"/>
      <c r="AS703" s="199"/>
      <c r="AT703" s="199"/>
      <c r="AU703" s="199"/>
      <c r="AV703" s="199"/>
      <c r="AW703" s="199"/>
      <c r="AX703" s="199"/>
      <c r="AY703" s="199"/>
      <c r="AZ703" s="199"/>
      <c r="BA703" s="199"/>
      <c r="BB703" s="199"/>
      <c r="BC703" s="199"/>
      <c r="BD703" s="199"/>
      <c r="BE703" s="199"/>
      <c r="BF703" s="199"/>
      <c r="BG703" s="199"/>
      <c r="BH703" s="199"/>
    </row>
    <row r="704">
      <c r="A704" s="199"/>
      <c r="B704" s="223">
        <v>45323.0</v>
      </c>
      <c r="C704" s="224">
        <v>207.25</v>
      </c>
      <c r="D704" s="224">
        <v>210.2</v>
      </c>
      <c r="E704" s="225">
        <f t="shared" si="1"/>
        <v>0.02237354086</v>
      </c>
      <c r="F704" s="226">
        <v>45323.0</v>
      </c>
      <c r="G704" s="227">
        <v>1465.05</v>
      </c>
      <c r="H704" s="227">
        <v>1466.35</v>
      </c>
      <c r="I704" s="228">
        <f t="shared" si="2"/>
        <v>0.002598201771</v>
      </c>
      <c r="J704" s="229">
        <v>45323.0</v>
      </c>
      <c r="K704" s="230">
        <v>2475.1</v>
      </c>
      <c r="L704" s="230">
        <v>2473.6</v>
      </c>
      <c r="M704" s="231">
        <f t="shared" si="3"/>
        <v>-0.003203642884</v>
      </c>
      <c r="N704" s="232">
        <v>45323.0</v>
      </c>
      <c r="O704" s="233">
        <v>2870.0</v>
      </c>
      <c r="P704" s="233">
        <v>2853.3</v>
      </c>
      <c r="Q704" s="234">
        <f t="shared" si="4"/>
        <v>0.00001752387628</v>
      </c>
      <c r="R704" s="235">
        <v>45323.0</v>
      </c>
      <c r="S704" s="236">
        <v>136.4</v>
      </c>
      <c r="T704" s="236">
        <v>134.8</v>
      </c>
      <c r="U704" s="237">
        <f t="shared" si="5"/>
        <v>-0.008458992277</v>
      </c>
      <c r="V704" s="238">
        <v>45323.0</v>
      </c>
      <c r="W704" s="239">
        <v>21780.65</v>
      </c>
      <c r="X704" s="239">
        <v>21697.45</v>
      </c>
      <c r="Y704" s="240">
        <f t="shared" si="6"/>
        <v>-0.001300303327</v>
      </c>
      <c r="Z704" s="199"/>
      <c r="AA704" s="199"/>
      <c r="AB704" s="199"/>
      <c r="AC704" s="199"/>
      <c r="AD704" s="199"/>
      <c r="AE704" s="199"/>
      <c r="AF704" s="199"/>
      <c r="AG704" s="199"/>
      <c r="AH704" s="199"/>
      <c r="AI704" s="199"/>
      <c r="AJ704" s="199"/>
      <c r="AK704" s="199"/>
      <c r="AL704" s="199"/>
      <c r="AM704" s="199"/>
      <c r="AN704" s="199"/>
      <c r="AO704" s="199"/>
      <c r="AP704" s="199"/>
      <c r="AQ704" s="199"/>
      <c r="AR704" s="199"/>
      <c r="AS704" s="199"/>
      <c r="AT704" s="199"/>
      <c r="AU704" s="199"/>
      <c r="AV704" s="199"/>
      <c r="AW704" s="199"/>
      <c r="AX704" s="199"/>
      <c r="AY704" s="199"/>
      <c r="AZ704" s="199"/>
      <c r="BA704" s="199"/>
      <c r="BB704" s="199"/>
      <c r="BC704" s="199"/>
      <c r="BD704" s="199"/>
      <c r="BE704" s="199"/>
      <c r="BF704" s="199"/>
      <c r="BG704" s="199"/>
      <c r="BH704" s="199"/>
    </row>
    <row r="705">
      <c r="A705" s="199"/>
      <c r="B705" s="223">
        <v>45324.0</v>
      </c>
      <c r="C705" s="224">
        <v>210.9</v>
      </c>
      <c r="D705" s="224">
        <v>211.4</v>
      </c>
      <c r="E705" s="225">
        <f t="shared" si="1"/>
        <v>0.005708848716</v>
      </c>
      <c r="F705" s="226">
        <v>45324.0</v>
      </c>
      <c r="G705" s="227">
        <v>1475.0</v>
      </c>
      <c r="H705" s="227">
        <v>1446.15</v>
      </c>
      <c r="I705" s="228">
        <f t="shared" si="2"/>
        <v>-0.01377570157</v>
      </c>
      <c r="J705" s="229">
        <v>45324.0</v>
      </c>
      <c r="K705" s="230">
        <v>2477.0</v>
      </c>
      <c r="L705" s="230">
        <v>2452.6</v>
      </c>
      <c r="M705" s="231">
        <f t="shared" si="3"/>
        <v>-0.008489650712</v>
      </c>
      <c r="N705" s="232">
        <v>45324.0</v>
      </c>
      <c r="O705" s="233">
        <v>2866.35</v>
      </c>
      <c r="P705" s="233">
        <v>2915.4</v>
      </c>
      <c r="Q705" s="234">
        <f t="shared" si="4"/>
        <v>0.02176427295</v>
      </c>
      <c r="R705" s="235">
        <v>45324.0</v>
      </c>
      <c r="S705" s="236">
        <v>135.3</v>
      </c>
      <c r="T705" s="236">
        <v>138.7</v>
      </c>
      <c r="U705" s="237">
        <f t="shared" si="5"/>
        <v>0.02893175074</v>
      </c>
      <c r="V705" s="238">
        <v>45324.0</v>
      </c>
      <c r="W705" s="239">
        <v>21812.75</v>
      </c>
      <c r="X705" s="239">
        <v>21853.8</v>
      </c>
      <c r="Y705" s="240">
        <f t="shared" si="6"/>
        <v>0.007205915903</v>
      </c>
      <c r="Z705" s="199"/>
      <c r="AA705" s="199"/>
      <c r="AB705" s="199"/>
      <c r="AC705" s="199"/>
      <c r="AD705" s="199"/>
      <c r="AE705" s="199"/>
      <c r="AF705" s="199"/>
      <c r="AG705" s="199"/>
      <c r="AH705" s="199"/>
      <c r="AI705" s="199"/>
      <c r="AJ705" s="199"/>
      <c r="AK705" s="199"/>
      <c r="AL705" s="199"/>
      <c r="AM705" s="199"/>
      <c r="AN705" s="199"/>
      <c r="AO705" s="199"/>
      <c r="AP705" s="199"/>
      <c r="AQ705" s="199"/>
      <c r="AR705" s="199"/>
      <c r="AS705" s="199"/>
      <c r="AT705" s="199"/>
      <c r="AU705" s="199"/>
      <c r="AV705" s="199"/>
      <c r="AW705" s="199"/>
      <c r="AX705" s="199"/>
      <c r="AY705" s="199"/>
      <c r="AZ705" s="199"/>
      <c r="BA705" s="199"/>
      <c r="BB705" s="199"/>
      <c r="BC705" s="199"/>
      <c r="BD705" s="199"/>
      <c r="BE705" s="199"/>
      <c r="BF705" s="199"/>
      <c r="BG705" s="199"/>
      <c r="BH705" s="199"/>
    </row>
    <row r="706">
      <c r="A706" s="199"/>
      <c r="B706" s="223">
        <v>45327.0</v>
      </c>
      <c r="C706" s="224">
        <v>212.35</v>
      </c>
      <c r="D706" s="224">
        <v>209.65</v>
      </c>
      <c r="E706" s="225">
        <f t="shared" si="1"/>
        <v>-0.008278145695</v>
      </c>
      <c r="F706" s="226">
        <v>45327.0</v>
      </c>
      <c r="G706" s="227">
        <v>1446.0</v>
      </c>
      <c r="H706" s="227">
        <v>1444.85</v>
      </c>
      <c r="I706" s="228">
        <f t="shared" si="2"/>
        <v>-0.000898938561</v>
      </c>
      <c r="J706" s="229">
        <v>45327.0</v>
      </c>
      <c r="K706" s="230">
        <v>2464.0</v>
      </c>
      <c r="L706" s="230">
        <v>2419.5</v>
      </c>
      <c r="M706" s="231">
        <f t="shared" si="3"/>
        <v>-0.01349588192</v>
      </c>
      <c r="N706" s="232">
        <v>45327.0</v>
      </c>
      <c r="O706" s="233">
        <v>2921.5</v>
      </c>
      <c r="P706" s="233">
        <v>2878.05</v>
      </c>
      <c r="Q706" s="234">
        <f t="shared" si="4"/>
        <v>-0.01281127804</v>
      </c>
      <c r="R706" s="235">
        <v>45327.0</v>
      </c>
      <c r="S706" s="236">
        <v>140.0</v>
      </c>
      <c r="T706" s="236">
        <v>141.55</v>
      </c>
      <c r="U706" s="237">
        <f t="shared" si="5"/>
        <v>0.02054794521</v>
      </c>
      <c r="V706" s="238">
        <v>45327.0</v>
      </c>
      <c r="W706" s="239">
        <v>21921.05</v>
      </c>
      <c r="X706" s="239">
        <v>21771.7</v>
      </c>
      <c r="Y706" s="240">
        <f t="shared" si="6"/>
        <v>-0.003756783717</v>
      </c>
      <c r="Z706" s="199"/>
      <c r="AA706" s="199"/>
      <c r="AB706" s="199"/>
      <c r="AC706" s="199"/>
      <c r="AD706" s="199"/>
      <c r="AE706" s="199"/>
      <c r="AF706" s="199"/>
      <c r="AG706" s="199"/>
      <c r="AH706" s="199"/>
      <c r="AI706" s="199"/>
      <c r="AJ706" s="199"/>
      <c r="AK706" s="199"/>
      <c r="AL706" s="199"/>
      <c r="AM706" s="199"/>
      <c r="AN706" s="199"/>
      <c r="AO706" s="199"/>
      <c r="AP706" s="199"/>
      <c r="AQ706" s="199"/>
      <c r="AR706" s="199"/>
      <c r="AS706" s="199"/>
      <c r="AT706" s="199"/>
      <c r="AU706" s="199"/>
      <c r="AV706" s="199"/>
      <c r="AW706" s="199"/>
      <c r="AX706" s="199"/>
      <c r="AY706" s="199"/>
      <c r="AZ706" s="199"/>
      <c r="BA706" s="199"/>
      <c r="BB706" s="199"/>
      <c r="BC706" s="199"/>
      <c r="BD706" s="199"/>
      <c r="BE706" s="199"/>
      <c r="BF706" s="199"/>
      <c r="BG706" s="199"/>
      <c r="BH706" s="199"/>
    </row>
    <row r="707">
      <c r="A707" s="199"/>
      <c r="B707" s="223">
        <v>45328.0</v>
      </c>
      <c r="C707" s="224">
        <v>208.0</v>
      </c>
      <c r="D707" s="224">
        <v>207.7</v>
      </c>
      <c r="E707" s="225">
        <f t="shared" si="1"/>
        <v>-0.009301216313</v>
      </c>
      <c r="F707" s="226">
        <v>45328.0</v>
      </c>
      <c r="G707" s="227">
        <v>1445.55</v>
      </c>
      <c r="H707" s="227">
        <v>1444.1</v>
      </c>
      <c r="I707" s="228">
        <f t="shared" si="2"/>
        <v>-0.0005190850261</v>
      </c>
      <c r="J707" s="229">
        <v>45328.0</v>
      </c>
      <c r="K707" s="230">
        <v>2424.95</v>
      </c>
      <c r="L707" s="230">
        <v>2426.35</v>
      </c>
      <c r="M707" s="231">
        <f t="shared" si="3"/>
        <v>0.002831163464</v>
      </c>
      <c r="N707" s="232">
        <v>45328.0</v>
      </c>
      <c r="O707" s="233">
        <v>2883.7</v>
      </c>
      <c r="P707" s="233">
        <v>2855.6</v>
      </c>
      <c r="Q707" s="234">
        <f t="shared" si="4"/>
        <v>-0.007800420424</v>
      </c>
      <c r="R707" s="235">
        <v>45328.0</v>
      </c>
      <c r="S707" s="236">
        <v>143.0</v>
      </c>
      <c r="T707" s="236">
        <v>144.65</v>
      </c>
      <c r="U707" s="237">
        <f t="shared" si="5"/>
        <v>0.02190038856</v>
      </c>
      <c r="V707" s="238">
        <v>45328.0</v>
      </c>
      <c r="W707" s="239">
        <v>21825.2</v>
      </c>
      <c r="X707" s="239">
        <v>21929.4</v>
      </c>
      <c r="Y707" s="240">
        <f t="shared" si="6"/>
        <v>0.007243348016</v>
      </c>
      <c r="Z707" s="199"/>
      <c r="AA707" s="199"/>
      <c r="AB707" s="199"/>
      <c r="AC707" s="199"/>
      <c r="AD707" s="199"/>
      <c r="AE707" s="199"/>
      <c r="AF707" s="199"/>
      <c r="AG707" s="199"/>
      <c r="AH707" s="199"/>
      <c r="AI707" s="199"/>
      <c r="AJ707" s="199"/>
      <c r="AK707" s="199"/>
      <c r="AL707" s="199"/>
      <c r="AM707" s="199"/>
      <c r="AN707" s="199"/>
      <c r="AO707" s="199"/>
      <c r="AP707" s="199"/>
      <c r="AQ707" s="199"/>
      <c r="AR707" s="199"/>
      <c r="AS707" s="199"/>
      <c r="AT707" s="199"/>
      <c r="AU707" s="199"/>
      <c r="AV707" s="199"/>
      <c r="AW707" s="199"/>
      <c r="AX707" s="199"/>
      <c r="AY707" s="199"/>
      <c r="AZ707" s="199"/>
      <c r="BA707" s="199"/>
      <c r="BB707" s="199"/>
      <c r="BC707" s="199"/>
      <c r="BD707" s="199"/>
      <c r="BE707" s="199"/>
      <c r="BF707" s="199"/>
      <c r="BG707" s="199"/>
      <c r="BH707" s="199"/>
    </row>
    <row r="708">
      <c r="A708" s="199"/>
      <c r="B708" s="223">
        <v>45329.0</v>
      </c>
      <c r="C708" s="224">
        <v>213.0</v>
      </c>
      <c r="D708" s="224">
        <v>236.15</v>
      </c>
      <c r="E708" s="225">
        <f t="shared" si="1"/>
        <v>0.1369764083</v>
      </c>
      <c r="F708" s="226">
        <v>45329.0</v>
      </c>
      <c r="G708" s="227">
        <v>1453.0</v>
      </c>
      <c r="H708" s="227">
        <v>1429.95</v>
      </c>
      <c r="I708" s="228">
        <f t="shared" si="2"/>
        <v>-0.009798490409</v>
      </c>
      <c r="J708" s="229">
        <v>45329.0</v>
      </c>
      <c r="K708" s="230">
        <v>2439.9</v>
      </c>
      <c r="L708" s="230">
        <v>2425.45</v>
      </c>
      <c r="M708" s="231">
        <f t="shared" si="3"/>
        <v>-0.0003709275249</v>
      </c>
      <c r="N708" s="232">
        <v>45329.0</v>
      </c>
      <c r="O708" s="233">
        <v>2871.85</v>
      </c>
      <c r="P708" s="233">
        <v>2884.3</v>
      </c>
      <c r="Q708" s="234">
        <f t="shared" si="4"/>
        <v>0.01005042723</v>
      </c>
      <c r="R708" s="235">
        <v>45329.0</v>
      </c>
      <c r="S708" s="236">
        <v>146.85</v>
      </c>
      <c r="T708" s="236">
        <v>144.4</v>
      </c>
      <c r="U708" s="237">
        <f t="shared" si="5"/>
        <v>-0.001728309713</v>
      </c>
      <c r="V708" s="238">
        <v>45329.0</v>
      </c>
      <c r="W708" s="239">
        <v>22045.05</v>
      </c>
      <c r="X708" s="239">
        <v>21930.5</v>
      </c>
      <c r="Y708" s="240">
        <f t="shared" si="6"/>
        <v>0.00005016097112</v>
      </c>
      <c r="Z708" s="199"/>
      <c r="AA708" s="199"/>
      <c r="AB708" s="199"/>
      <c r="AC708" s="199"/>
      <c r="AD708" s="199"/>
      <c r="AE708" s="199"/>
      <c r="AF708" s="199"/>
      <c r="AG708" s="199"/>
      <c r="AH708" s="199"/>
      <c r="AI708" s="199"/>
      <c r="AJ708" s="199"/>
      <c r="AK708" s="199"/>
      <c r="AL708" s="199"/>
      <c r="AM708" s="199"/>
      <c r="AN708" s="199"/>
      <c r="AO708" s="199"/>
      <c r="AP708" s="199"/>
      <c r="AQ708" s="199"/>
      <c r="AR708" s="199"/>
      <c r="AS708" s="199"/>
      <c r="AT708" s="199"/>
      <c r="AU708" s="199"/>
      <c r="AV708" s="199"/>
      <c r="AW708" s="199"/>
      <c r="AX708" s="199"/>
      <c r="AY708" s="199"/>
      <c r="AZ708" s="199"/>
      <c r="BA708" s="199"/>
      <c r="BB708" s="199"/>
      <c r="BC708" s="199"/>
      <c r="BD708" s="199"/>
      <c r="BE708" s="199"/>
      <c r="BF708" s="199"/>
      <c r="BG708" s="199"/>
      <c r="BH708" s="199"/>
    </row>
    <row r="709">
      <c r="A709" s="199"/>
      <c r="B709" s="223">
        <v>45330.0</v>
      </c>
      <c r="C709" s="224">
        <v>240.45</v>
      </c>
      <c r="D709" s="224">
        <v>252.05</v>
      </c>
      <c r="E709" s="225">
        <f t="shared" si="1"/>
        <v>0.06733008681</v>
      </c>
      <c r="F709" s="226">
        <v>45330.0</v>
      </c>
      <c r="G709" s="227">
        <v>1429.85</v>
      </c>
      <c r="H709" s="227">
        <v>1403.05</v>
      </c>
      <c r="I709" s="228">
        <f t="shared" si="2"/>
        <v>-0.01881184657</v>
      </c>
      <c r="J709" s="229">
        <v>45330.0</v>
      </c>
      <c r="K709" s="230">
        <v>2441.8</v>
      </c>
      <c r="L709" s="230">
        <v>2417.05</v>
      </c>
      <c r="M709" s="231">
        <f t="shared" si="3"/>
        <v>-0.003463274856</v>
      </c>
      <c r="N709" s="232">
        <v>45330.0</v>
      </c>
      <c r="O709" s="233">
        <v>2900.0</v>
      </c>
      <c r="P709" s="233">
        <v>2900.25</v>
      </c>
      <c r="Q709" s="234">
        <f t="shared" si="4"/>
        <v>0.00552993794</v>
      </c>
      <c r="R709" s="235">
        <v>45330.0</v>
      </c>
      <c r="S709" s="236">
        <v>145.3</v>
      </c>
      <c r="T709" s="236">
        <v>143.65</v>
      </c>
      <c r="U709" s="237">
        <f t="shared" si="5"/>
        <v>-0.005193905817</v>
      </c>
      <c r="V709" s="238">
        <v>45330.0</v>
      </c>
      <c r="W709" s="239">
        <v>22009.65</v>
      </c>
      <c r="X709" s="239">
        <v>21717.95</v>
      </c>
      <c r="Y709" s="240">
        <f t="shared" si="6"/>
        <v>-0.009691981487</v>
      </c>
      <c r="Z709" s="199"/>
      <c r="AA709" s="199"/>
      <c r="AB709" s="199"/>
      <c r="AC709" s="199"/>
      <c r="AD709" s="199"/>
      <c r="AE709" s="199"/>
      <c r="AF709" s="199"/>
      <c r="AG709" s="199"/>
      <c r="AH709" s="199"/>
      <c r="AI709" s="199"/>
      <c r="AJ709" s="199"/>
      <c r="AK709" s="199"/>
      <c r="AL709" s="199"/>
      <c r="AM709" s="199"/>
      <c r="AN709" s="199"/>
      <c r="AO709" s="199"/>
      <c r="AP709" s="199"/>
      <c r="AQ709" s="199"/>
      <c r="AR709" s="199"/>
      <c r="AS709" s="199"/>
      <c r="AT709" s="199"/>
      <c r="AU709" s="199"/>
      <c r="AV709" s="199"/>
      <c r="AW709" s="199"/>
      <c r="AX709" s="199"/>
      <c r="AY709" s="199"/>
      <c r="AZ709" s="199"/>
      <c r="BA709" s="199"/>
      <c r="BB709" s="199"/>
      <c r="BC709" s="199"/>
      <c r="BD709" s="199"/>
      <c r="BE709" s="199"/>
      <c r="BF709" s="199"/>
      <c r="BG709" s="199"/>
      <c r="BH709" s="199"/>
    </row>
    <row r="710">
      <c r="A710" s="199"/>
      <c r="B710" s="223">
        <v>45331.0</v>
      </c>
      <c r="C710" s="224">
        <v>256.9</v>
      </c>
      <c r="D710" s="224">
        <v>261.65</v>
      </c>
      <c r="E710" s="225">
        <f t="shared" si="1"/>
        <v>0.03808768102</v>
      </c>
      <c r="F710" s="226">
        <v>45331.0</v>
      </c>
      <c r="G710" s="227">
        <v>1392.15</v>
      </c>
      <c r="H710" s="227">
        <v>1403.6</v>
      </c>
      <c r="I710" s="228">
        <f t="shared" si="2"/>
        <v>0.000392003136</v>
      </c>
      <c r="J710" s="229">
        <v>45331.0</v>
      </c>
      <c r="K710" s="230">
        <v>2417.05</v>
      </c>
      <c r="L710" s="230">
        <v>2424.15</v>
      </c>
      <c r="M710" s="231">
        <f t="shared" si="3"/>
        <v>0.002937465092</v>
      </c>
      <c r="N710" s="232">
        <v>45331.0</v>
      </c>
      <c r="O710" s="233">
        <v>2908.0</v>
      </c>
      <c r="P710" s="233">
        <v>2921.5</v>
      </c>
      <c r="Q710" s="234">
        <f t="shared" si="4"/>
        <v>0.007326954573</v>
      </c>
      <c r="R710" s="235">
        <v>45331.0</v>
      </c>
      <c r="S710" s="236">
        <v>144.2</v>
      </c>
      <c r="T710" s="236">
        <v>141.3</v>
      </c>
      <c r="U710" s="237">
        <f t="shared" si="5"/>
        <v>-0.0163592064</v>
      </c>
      <c r="V710" s="238">
        <v>45331.0</v>
      </c>
      <c r="W710" s="239">
        <v>21727.0</v>
      </c>
      <c r="X710" s="239">
        <v>21782.5</v>
      </c>
      <c r="Y710" s="240">
        <f t="shared" si="6"/>
        <v>0.00297219581</v>
      </c>
      <c r="Z710" s="199"/>
      <c r="AA710" s="199"/>
      <c r="AB710" s="199"/>
      <c r="AC710" s="199"/>
      <c r="AD710" s="199"/>
      <c r="AE710" s="199"/>
      <c r="AF710" s="199"/>
      <c r="AG710" s="199"/>
      <c r="AH710" s="199"/>
      <c r="AI710" s="199"/>
      <c r="AJ710" s="199"/>
      <c r="AK710" s="199"/>
      <c r="AL710" s="199"/>
      <c r="AM710" s="199"/>
      <c r="AN710" s="199"/>
      <c r="AO710" s="199"/>
      <c r="AP710" s="199"/>
      <c r="AQ710" s="199"/>
      <c r="AR710" s="199"/>
      <c r="AS710" s="199"/>
      <c r="AT710" s="199"/>
      <c r="AU710" s="199"/>
      <c r="AV710" s="199"/>
      <c r="AW710" s="199"/>
      <c r="AX710" s="199"/>
      <c r="AY710" s="199"/>
      <c r="AZ710" s="199"/>
      <c r="BA710" s="199"/>
      <c r="BB710" s="199"/>
      <c r="BC710" s="199"/>
      <c r="BD710" s="199"/>
      <c r="BE710" s="199"/>
      <c r="BF710" s="199"/>
      <c r="BG710" s="199"/>
      <c r="BH710" s="199"/>
    </row>
    <row r="711">
      <c r="A711" s="199"/>
      <c r="B711" s="223">
        <v>45334.0</v>
      </c>
      <c r="C711" s="224">
        <v>269.95</v>
      </c>
      <c r="D711" s="224">
        <v>280.55</v>
      </c>
      <c r="E711" s="225">
        <f t="shared" si="1"/>
        <v>0.07223390025</v>
      </c>
      <c r="F711" s="226">
        <v>45334.0</v>
      </c>
      <c r="G711" s="227">
        <v>1399.65</v>
      </c>
      <c r="H711" s="227">
        <v>1390.0</v>
      </c>
      <c r="I711" s="228">
        <f t="shared" si="2"/>
        <v>-0.009689370191</v>
      </c>
      <c r="J711" s="229">
        <v>45334.0</v>
      </c>
      <c r="K711" s="230">
        <v>2424.1</v>
      </c>
      <c r="L711" s="230">
        <v>2385.65</v>
      </c>
      <c r="M711" s="231">
        <f t="shared" si="3"/>
        <v>-0.0158818555</v>
      </c>
      <c r="N711" s="232">
        <v>45334.0</v>
      </c>
      <c r="O711" s="233">
        <v>2921.5</v>
      </c>
      <c r="P711" s="233">
        <v>2904.7</v>
      </c>
      <c r="Q711" s="234">
        <f t="shared" si="4"/>
        <v>-0.005750470649</v>
      </c>
      <c r="R711" s="235">
        <v>45334.0</v>
      </c>
      <c r="S711" s="236">
        <v>142.0</v>
      </c>
      <c r="T711" s="236">
        <v>137.4</v>
      </c>
      <c r="U711" s="237">
        <f t="shared" si="5"/>
        <v>-0.02760084926</v>
      </c>
      <c r="V711" s="238">
        <v>45334.0</v>
      </c>
      <c r="W711" s="239">
        <v>21800.8</v>
      </c>
      <c r="X711" s="239">
        <v>21616.05</v>
      </c>
      <c r="Y711" s="240">
        <f t="shared" si="6"/>
        <v>-0.007641455297</v>
      </c>
      <c r="Z711" s="199"/>
      <c r="AA711" s="199"/>
      <c r="AB711" s="199"/>
      <c r="AC711" s="199"/>
      <c r="AD711" s="199"/>
      <c r="AE711" s="199"/>
      <c r="AF711" s="199"/>
      <c r="AG711" s="199"/>
      <c r="AH711" s="199"/>
      <c r="AI711" s="199"/>
      <c r="AJ711" s="199"/>
      <c r="AK711" s="199"/>
      <c r="AL711" s="199"/>
      <c r="AM711" s="199"/>
      <c r="AN711" s="199"/>
      <c r="AO711" s="199"/>
      <c r="AP711" s="199"/>
      <c r="AQ711" s="199"/>
      <c r="AR711" s="199"/>
      <c r="AS711" s="199"/>
      <c r="AT711" s="199"/>
      <c r="AU711" s="199"/>
      <c r="AV711" s="199"/>
      <c r="AW711" s="199"/>
      <c r="AX711" s="199"/>
      <c r="AY711" s="199"/>
      <c r="AZ711" s="199"/>
      <c r="BA711" s="199"/>
      <c r="BB711" s="199"/>
      <c r="BC711" s="199"/>
      <c r="BD711" s="199"/>
      <c r="BE711" s="199"/>
      <c r="BF711" s="199"/>
      <c r="BG711" s="199"/>
      <c r="BH711" s="199"/>
    </row>
    <row r="712">
      <c r="A712" s="199"/>
      <c r="B712" s="223">
        <v>45335.0</v>
      </c>
      <c r="C712" s="224">
        <v>281.9</v>
      </c>
      <c r="D712" s="224">
        <v>261.25</v>
      </c>
      <c r="E712" s="225">
        <f t="shared" si="1"/>
        <v>-0.06879344145</v>
      </c>
      <c r="F712" s="226">
        <v>45335.0</v>
      </c>
      <c r="G712" s="227">
        <v>1391.95</v>
      </c>
      <c r="H712" s="227">
        <v>1394.45</v>
      </c>
      <c r="I712" s="228">
        <f t="shared" si="2"/>
        <v>0.003201438849</v>
      </c>
      <c r="J712" s="229">
        <v>45335.0</v>
      </c>
      <c r="K712" s="230">
        <v>2390.0</v>
      </c>
      <c r="L712" s="230">
        <v>2394.0</v>
      </c>
      <c r="M712" s="231">
        <f t="shared" si="3"/>
        <v>0.003500094314</v>
      </c>
      <c r="N712" s="232">
        <v>45335.0</v>
      </c>
      <c r="O712" s="233">
        <v>2911.0</v>
      </c>
      <c r="P712" s="233">
        <v>2930.2</v>
      </c>
      <c r="Q712" s="234">
        <f t="shared" si="4"/>
        <v>0.008778875615</v>
      </c>
      <c r="R712" s="235">
        <v>45335.0</v>
      </c>
      <c r="S712" s="236">
        <v>137.75</v>
      </c>
      <c r="T712" s="236">
        <v>137.85</v>
      </c>
      <c r="U712" s="237">
        <f t="shared" si="5"/>
        <v>0.00327510917</v>
      </c>
      <c r="V712" s="238">
        <v>45335.0</v>
      </c>
      <c r="W712" s="239">
        <v>21664.3</v>
      </c>
      <c r="X712" s="239">
        <v>21743.25</v>
      </c>
      <c r="Y712" s="240">
        <f t="shared" si="6"/>
        <v>0.005884516366</v>
      </c>
      <c r="Z712" s="199"/>
      <c r="AA712" s="199"/>
      <c r="AB712" s="199"/>
      <c r="AC712" s="199"/>
      <c r="AD712" s="199"/>
      <c r="AE712" s="199"/>
      <c r="AF712" s="199"/>
      <c r="AG712" s="199"/>
      <c r="AH712" s="199"/>
      <c r="AI712" s="199"/>
      <c r="AJ712" s="199"/>
      <c r="AK712" s="199"/>
      <c r="AL712" s="199"/>
      <c r="AM712" s="199"/>
      <c r="AN712" s="199"/>
      <c r="AO712" s="199"/>
      <c r="AP712" s="199"/>
      <c r="AQ712" s="199"/>
      <c r="AR712" s="199"/>
      <c r="AS712" s="199"/>
      <c r="AT712" s="199"/>
      <c r="AU712" s="199"/>
      <c r="AV712" s="199"/>
      <c r="AW712" s="199"/>
      <c r="AX712" s="199"/>
      <c r="AY712" s="199"/>
      <c r="AZ712" s="199"/>
      <c r="BA712" s="199"/>
      <c r="BB712" s="199"/>
      <c r="BC712" s="199"/>
      <c r="BD712" s="199"/>
      <c r="BE712" s="199"/>
      <c r="BF712" s="199"/>
      <c r="BG712" s="199"/>
      <c r="BH712" s="199"/>
    </row>
    <row r="713">
      <c r="A713" s="199"/>
      <c r="B713" s="223">
        <v>45336.0</v>
      </c>
      <c r="C713" s="224">
        <v>258.6</v>
      </c>
      <c r="D713" s="224">
        <v>264.7</v>
      </c>
      <c r="E713" s="225">
        <f t="shared" si="1"/>
        <v>0.01320574163</v>
      </c>
      <c r="F713" s="226">
        <v>45336.0</v>
      </c>
      <c r="G713" s="227">
        <v>1376.0</v>
      </c>
      <c r="H713" s="227">
        <v>1384.05</v>
      </c>
      <c r="I713" s="228">
        <f t="shared" si="2"/>
        <v>-0.007458137617</v>
      </c>
      <c r="J713" s="229">
        <v>45336.0</v>
      </c>
      <c r="K713" s="230">
        <v>2385.0</v>
      </c>
      <c r="L713" s="230">
        <v>2387.95</v>
      </c>
      <c r="M713" s="231">
        <f t="shared" si="3"/>
        <v>-0.002527151211</v>
      </c>
      <c r="N713" s="232">
        <v>45336.0</v>
      </c>
      <c r="O713" s="233">
        <v>2915.0</v>
      </c>
      <c r="P713" s="233">
        <v>2962.75</v>
      </c>
      <c r="Q713" s="234">
        <f t="shared" si="4"/>
        <v>0.01110845676</v>
      </c>
      <c r="R713" s="235">
        <v>45336.0</v>
      </c>
      <c r="S713" s="236">
        <v>137.0</v>
      </c>
      <c r="T713" s="236">
        <v>141.2</v>
      </c>
      <c r="U713" s="237">
        <f t="shared" si="5"/>
        <v>0.02430177729</v>
      </c>
      <c r="V713" s="238">
        <v>45336.0</v>
      </c>
      <c r="W713" s="239">
        <v>21578.15</v>
      </c>
      <c r="X713" s="239">
        <v>21840.05</v>
      </c>
      <c r="Y713" s="240">
        <f t="shared" si="6"/>
        <v>0.004451956354</v>
      </c>
      <c r="Z713" s="199"/>
      <c r="AA713" s="199"/>
      <c r="AB713" s="199"/>
      <c r="AC713" s="199"/>
      <c r="AD713" s="199"/>
      <c r="AE713" s="199"/>
      <c r="AF713" s="199"/>
      <c r="AG713" s="199"/>
      <c r="AH713" s="199"/>
      <c r="AI713" s="199"/>
      <c r="AJ713" s="199"/>
      <c r="AK713" s="199"/>
      <c r="AL713" s="199"/>
      <c r="AM713" s="199"/>
      <c r="AN713" s="199"/>
      <c r="AO713" s="199"/>
      <c r="AP713" s="199"/>
      <c r="AQ713" s="199"/>
      <c r="AR713" s="199"/>
      <c r="AS713" s="199"/>
      <c r="AT713" s="199"/>
      <c r="AU713" s="199"/>
      <c r="AV713" s="199"/>
      <c r="AW713" s="199"/>
      <c r="AX713" s="199"/>
      <c r="AY713" s="199"/>
      <c r="AZ713" s="199"/>
      <c r="BA713" s="199"/>
      <c r="BB713" s="199"/>
      <c r="BC713" s="199"/>
      <c r="BD713" s="199"/>
      <c r="BE713" s="199"/>
      <c r="BF713" s="199"/>
      <c r="BG713" s="199"/>
      <c r="BH713" s="199"/>
    </row>
    <row r="714">
      <c r="A714" s="199"/>
      <c r="B714" s="223">
        <v>45337.0</v>
      </c>
      <c r="C714" s="224">
        <v>266.5</v>
      </c>
      <c r="D714" s="224">
        <v>262.6</v>
      </c>
      <c r="E714" s="225">
        <f t="shared" si="1"/>
        <v>-0.007933509634</v>
      </c>
      <c r="F714" s="226">
        <v>45337.0</v>
      </c>
      <c r="G714" s="227">
        <v>1385.0</v>
      </c>
      <c r="H714" s="227">
        <v>1414.05</v>
      </c>
      <c r="I714" s="228">
        <f t="shared" si="2"/>
        <v>0.0216755175</v>
      </c>
      <c r="J714" s="229">
        <v>45337.0</v>
      </c>
      <c r="K714" s="230">
        <v>2368.35</v>
      </c>
      <c r="L714" s="230">
        <v>2350.85</v>
      </c>
      <c r="M714" s="231">
        <f t="shared" si="3"/>
        <v>-0.0155363387</v>
      </c>
      <c r="N714" s="232">
        <v>45337.0</v>
      </c>
      <c r="O714" s="233">
        <v>2966.7</v>
      </c>
      <c r="P714" s="233">
        <v>2941.2</v>
      </c>
      <c r="Q714" s="234">
        <f t="shared" si="4"/>
        <v>-0.007273647793</v>
      </c>
      <c r="R714" s="235">
        <v>45337.0</v>
      </c>
      <c r="S714" s="236">
        <v>141.5</v>
      </c>
      <c r="T714" s="236">
        <v>141.2</v>
      </c>
      <c r="U714" s="237">
        <f t="shared" si="5"/>
        <v>0</v>
      </c>
      <c r="V714" s="238">
        <v>45337.0</v>
      </c>
      <c r="W714" s="239">
        <v>21906.55</v>
      </c>
      <c r="X714" s="239">
        <v>21910.75</v>
      </c>
      <c r="Y714" s="240">
        <f t="shared" si="6"/>
        <v>0.003237172076</v>
      </c>
      <c r="Z714" s="199"/>
      <c r="AA714" s="199"/>
      <c r="AB714" s="199"/>
      <c r="AC714" s="199"/>
      <c r="AD714" s="199"/>
      <c r="AE714" s="199"/>
      <c r="AF714" s="199"/>
      <c r="AG714" s="199"/>
      <c r="AH714" s="199"/>
      <c r="AI714" s="199"/>
      <c r="AJ714" s="199"/>
      <c r="AK714" s="199"/>
      <c r="AL714" s="199"/>
      <c r="AM714" s="199"/>
      <c r="AN714" s="199"/>
      <c r="AO714" s="199"/>
      <c r="AP714" s="199"/>
      <c r="AQ714" s="199"/>
      <c r="AR714" s="199"/>
      <c r="AS714" s="199"/>
      <c r="AT714" s="199"/>
      <c r="AU714" s="199"/>
      <c r="AV714" s="199"/>
      <c r="AW714" s="199"/>
      <c r="AX714" s="199"/>
      <c r="AY714" s="199"/>
      <c r="AZ714" s="199"/>
      <c r="BA714" s="199"/>
      <c r="BB714" s="199"/>
      <c r="BC714" s="199"/>
      <c r="BD714" s="199"/>
      <c r="BE714" s="199"/>
      <c r="BF714" s="199"/>
      <c r="BG714" s="199"/>
      <c r="BH714" s="199"/>
    </row>
    <row r="715">
      <c r="A715" s="199"/>
      <c r="B715" s="223">
        <v>45338.0</v>
      </c>
      <c r="C715" s="224">
        <v>264.0</v>
      </c>
      <c r="D715" s="224">
        <v>266.3</v>
      </c>
      <c r="E715" s="225">
        <f t="shared" si="1"/>
        <v>0.01408987053</v>
      </c>
      <c r="F715" s="226">
        <v>45338.0</v>
      </c>
      <c r="G715" s="227">
        <v>1423.9</v>
      </c>
      <c r="H715" s="227">
        <v>1419.9</v>
      </c>
      <c r="I715" s="228">
        <f t="shared" si="2"/>
        <v>0.004137053145</v>
      </c>
      <c r="J715" s="229">
        <v>45338.0</v>
      </c>
      <c r="K715" s="230">
        <v>2369.95</v>
      </c>
      <c r="L715" s="230">
        <v>2375.25</v>
      </c>
      <c r="M715" s="231">
        <f t="shared" si="3"/>
        <v>0.01037922454</v>
      </c>
      <c r="N715" s="232">
        <v>45338.0</v>
      </c>
      <c r="O715" s="233">
        <v>2952.95</v>
      </c>
      <c r="P715" s="233">
        <v>2921.15</v>
      </c>
      <c r="Q715" s="234">
        <f t="shared" si="4"/>
        <v>-0.006816945464</v>
      </c>
      <c r="R715" s="235">
        <v>45338.0</v>
      </c>
      <c r="S715" s="236">
        <v>142.05</v>
      </c>
      <c r="T715" s="236">
        <v>142.3</v>
      </c>
      <c r="U715" s="237">
        <f t="shared" si="5"/>
        <v>0.007790368272</v>
      </c>
      <c r="V715" s="238">
        <v>45338.0</v>
      </c>
      <c r="W715" s="239">
        <v>22020.3</v>
      </c>
      <c r="X715" s="239">
        <v>22040.7</v>
      </c>
      <c r="Y715" s="240">
        <f t="shared" si="6"/>
        <v>0.005930878678</v>
      </c>
      <c r="Z715" s="199"/>
      <c r="AA715" s="199"/>
      <c r="AB715" s="199"/>
      <c r="AC715" s="199"/>
      <c r="AD715" s="199"/>
      <c r="AE715" s="199"/>
      <c r="AF715" s="199"/>
      <c r="AG715" s="199"/>
      <c r="AH715" s="199"/>
      <c r="AI715" s="199"/>
      <c r="AJ715" s="199"/>
      <c r="AK715" s="199"/>
      <c r="AL715" s="199"/>
      <c r="AM715" s="199"/>
      <c r="AN715" s="199"/>
      <c r="AO715" s="199"/>
      <c r="AP715" s="199"/>
      <c r="AQ715" s="199"/>
      <c r="AR715" s="199"/>
      <c r="AS715" s="199"/>
      <c r="AT715" s="199"/>
      <c r="AU715" s="199"/>
      <c r="AV715" s="199"/>
      <c r="AW715" s="199"/>
      <c r="AX715" s="199"/>
      <c r="AY715" s="199"/>
      <c r="AZ715" s="199"/>
      <c r="BA715" s="199"/>
      <c r="BB715" s="199"/>
      <c r="BC715" s="199"/>
      <c r="BD715" s="199"/>
      <c r="BE715" s="199"/>
      <c r="BF715" s="199"/>
      <c r="BG715" s="199"/>
      <c r="BH715" s="199"/>
    </row>
    <row r="716">
      <c r="A716" s="199"/>
      <c r="B716" s="223">
        <v>45341.0</v>
      </c>
      <c r="C716" s="224">
        <v>267.45</v>
      </c>
      <c r="D716" s="224">
        <v>259.2</v>
      </c>
      <c r="E716" s="225">
        <f t="shared" si="1"/>
        <v>-0.02666165978</v>
      </c>
      <c r="F716" s="226">
        <v>45341.0</v>
      </c>
      <c r="G716" s="227">
        <v>1429.0</v>
      </c>
      <c r="H716" s="227">
        <v>1417.1</v>
      </c>
      <c r="I716" s="228">
        <f t="shared" si="2"/>
        <v>-0.001971969857</v>
      </c>
      <c r="J716" s="229">
        <v>45341.0</v>
      </c>
      <c r="K716" s="230">
        <v>2389.5</v>
      </c>
      <c r="L716" s="230">
        <v>2387.15</v>
      </c>
      <c r="M716" s="231">
        <f t="shared" si="3"/>
        <v>0.005009998947</v>
      </c>
      <c r="N716" s="232">
        <v>45341.0</v>
      </c>
      <c r="O716" s="233">
        <v>2924.1</v>
      </c>
      <c r="P716" s="233">
        <v>2948.0</v>
      </c>
      <c r="Q716" s="234">
        <f t="shared" si="4"/>
        <v>0.009191585506</v>
      </c>
      <c r="R716" s="235">
        <v>45341.0</v>
      </c>
      <c r="S716" s="236">
        <v>142.95</v>
      </c>
      <c r="T716" s="236">
        <v>141.95</v>
      </c>
      <c r="U716" s="237">
        <f t="shared" si="5"/>
        <v>-0.00245959241</v>
      </c>
      <c r="V716" s="238">
        <v>45341.0</v>
      </c>
      <c r="W716" s="239">
        <v>22103.45</v>
      </c>
      <c r="X716" s="239">
        <v>22122.25</v>
      </c>
      <c r="Y716" s="240">
        <f t="shared" si="6"/>
        <v>0.003699973231</v>
      </c>
      <c r="Z716" s="199"/>
      <c r="AA716" s="199"/>
      <c r="AB716" s="199"/>
      <c r="AC716" s="199"/>
      <c r="AD716" s="199"/>
      <c r="AE716" s="199"/>
      <c r="AF716" s="199"/>
      <c r="AG716" s="199"/>
      <c r="AH716" s="199"/>
      <c r="AI716" s="199"/>
      <c r="AJ716" s="199"/>
      <c r="AK716" s="199"/>
      <c r="AL716" s="199"/>
      <c r="AM716" s="199"/>
      <c r="AN716" s="199"/>
      <c r="AO716" s="199"/>
      <c r="AP716" s="199"/>
      <c r="AQ716" s="199"/>
      <c r="AR716" s="199"/>
      <c r="AS716" s="199"/>
      <c r="AT716" s="199"/>
      <c r="AU716" s="199"/>
      <c r="AV716" s="199"/>
      <c r="AW716" s="199"/>
      <c r="AX716" s="199"/>
      <c r="AY716" s="199"/>
      <c r="AZ716" s="199"/>
      <c r="BA716" s="199"/>
      <c r="BB716" s="199"/>
      <c r="BC716" s="199"/>
      <c r="BD716" s="199"/>
      <c r="BE716" s="199"/>
      <c r="BF716" s="199"/>
      <c r="BG716" s="199"/>
      <c r="BH716" s="199"/>
    </row>
    <row r="717">
      <c r="A717" s="199"/>
      <c r="B717" s="223">
        <v>45342.0</v>
      </c>
      <c r="C717" s="224">
        <v>259.2</v>
      </c>
      <c r="D717" s="224">
        <v>253.4</v>
      </c>
      <c r="E717" s="225">
        <f t="shared" si="1"/>
        <v>-0.02237654321</v>
      </c>
      <c r="F717" s="226">
        <v>45342.0</v>
      </c>
      <c r="G717" s="227">
        <v>1415.0</v>
      </c>
      <c r="H717" s="227">
        <v>1454.3</v>
      </c>
      <c r="I717" s="228">
        <f t="shared" si="2"/>
        <v>0.02625079387</v>
      </c>
      <c r="J717" s="229">
        <v>45342.0</v>
      </c>
      <c r="K717" s="230">
        <v>2370.1</v>
      </c>
      <c r="L717" s="230">
        <v>2404.1</v>
      </c>
      <c r="M717" s="231">
        <f t="shared" si="3"/>
        <v>0.007100517353</v>
      </c>
      <c r="N717" s="232">
        <v>45342.0</v>
      </c>
      <c r="O717" s="233">
        <v>2950.05</v>
      </c>
      <c r="P717" s="233">
        <v>2942.05</v>
      </c>
      <c r="Q717" s="234">
        <f t="shared" si="4"/>
        <v>-0.002018317503</v>
      </c>
      <c r="R717" s="235">
        <v>45342.0</v>
      </c>
      <c r="S717" s="236">
        <v>141.95</v>
      </c>
      <c r="T717" s="236">
        <v>141.05</v>
      </c>
      <c r="U717" s="237">
        <f t="shared" si="5"/>
        <v>-0.006340260655</v>
      </c>
      <c r="V717" s="238">
        <v>45342.0</v>
      </c>
      <c r="W717" s="239">
        <v>22099.2</v>
      </c>
      <c r="X717" s="239">
        <v>22196.95</v>
      </c>
      <c r="Y717" s="240">
        <f t="shared" si="6"/>
        <v>0.003376690888</v>
      </c>
      <c r="Z717" s="199"/>
      <c r="AA717" s="199"/>
      <c r="AB717" s="199"/>
      <c r="AC717" s="199"/>
      <c r="AD717" s="199"/>
      <c r="AE717" s="199"/>
      <c r="AF717" s="199"/>
      <c r="AG717" s="199"/>
      <c r="AH717" s="199"/>
      <c r="AI717" s="199"/>
      <c r="AJ717" s="199"/>
      <c r="AK717" s="199"/>
      <c r="AL717" s="199"/>
      <c r="AM717" s="199"/>
      <c r="AN717" s="199"/>
      <c r="AO717" s="199"/>
      <c r="AP717" s="199"/>
      <c r="AQ717" s="199"/>
      <c r="AR717" s="199"/>
      <c r="AS717" s="199"/>
      <c r="AT717" s="199"/>
      <c r="AU717" s="199"/>
      <c r="AV717" s="199"/>
      <c r="AW717" s="199"/>
      <c r="AX717" s="199"/>
      <c r="AY717" s="199"/>
      <c r="AZ717" s="199"/>
      <c r="BA717" s="199"/>
      <c r="BB717" s="199"/>
      <c r="BC717" s="199"/>
      <c r="BD717" s="199"/>
      <c r="BE717" s="199"/>
      <c r="BF717" s="199"/>
      <c r="BG717" s="199"/>
      <c r="BH717" s="199"/>
    </row>
    <row r="718">
      <c r="A718" s="199"/>
      <c r="B718" s="223">
        <v>45343.0</v>
      </c>
      <c r="C718" s="224">
        <v>255.4</v>
      </c>
      <c r="D718" s="224">
        <v>254.6</v>
      </c>
      <c r="E718" s="225">
        <f t="shared" si="1"/>
        <v>0.004735595896</v>
      </c>
      <c r="F718" s="226">
        <v>45343.0</v>
      </c>
      <c r="G718" s="227">
        <v>1464.0</v>
      </c>
      <c r="H718" s="227">
        <v>1439.15</v>
      </c>
      <c r="I718" s="228">
        <f t="shared" si="2"/>
        <v>-0.01041738293</v>
      </c>
      <c r="J718" s="229">
        <v>45343.0</v>
      </c>
      <c r="K718" s="230">
        <v>2404.1</v>
      </c>
      <c r="L718" s="230">
        <v>2407.1</v>
      </c>
      <c r="M718" s="231">
        <f t="shared" si="3"/>
        <v>0.001247868225</v>
      </c>
      <c r="N718" s="232">
        <v>45343.0</v>
      </c>
      <c r="O718" s="233">
        <v>2948.0</v>
      </c>
      <c r="P718" s="233">
        <v>2935.4</v>
      </c>
      <c r="Q718" s="234">
        <f t="shared" si="4"/>
        <v>-0.002260328682</v>
      </c>
      <c r="R718" s="235">
        <v>45343.0</v>
      </c>
      <c r="S718" s="236">
        <v>141.55</v>
      </c>
      <c r="T718" s="236">
        <v>143.9</v>
      </c>
      <c r="U718" s="237">
        <f t="shared" si="5"/>
        <v>0.02020560085</v>
      </c>
      <c r="V718" s="238">
        <v>45343.0</v>
      </c>
      <c r="W718" s="239">
        <v>22248.85</v>
      </c>
      <c r="X718" s="239">
        <v>22055.05</v>
      </c>
      <c r="Y718" s="240">
        <f t="shared" si="6"/>
        <v>-0.006392770178</v>
      </c>
      <c r="Z718" s="199"/>
      <c r="AA718" s="199"/>
      <c r="AB718" s="199"/>
      <c r="AC718" s="199"/>
      <c r="AD718" s="199"/>
      <c r="AE718" s="199"/>
      <c r="AF718" s="199"/>
      <c r="AG718" s="199"/>
      <c r="AH718" s="199"/>
      <c r="AI718" s="199"/>
      <c r="AJ718" s="199"/>
      <c r="AK718" s="199"/>
      <c r="AL718" s="199"/>
      <c r="AM718" s="199"/>
      <c r="AN718" s="199"/>
      <c r="AO718" s="199"/>
      <c r="AP718" s="199"/>
      <c r="AQ718" s="199"/>
      <c r="AR718" s="199"/>
      <c r="AS718" s="199"/>
      <c r="AT718" s="199"/>
      <c r="AU718" s="199"/>
      <c r="AV718" s="199"/>
      <c r="AW718" s="199"/>
      <c r="AX718" s="199"/>
      <c r="AY718" s="199"/>
      <c r="AZ718" s="199"/>
      <c r="BA718" s="199"/>
      <c r="BB718" s="199"/>
      <c r="BC718" s="199"/>
      <c r="BD718" s="199"/>
      <c r="BE718" s="199"/>
      <c r="BF718" s="199"/>
      <c r="BG718" s="199"/>
      <c r="BH718" s="199"/>
    </row>
    <row r="719">
      <c r="A719" s="199"/>
      <c r="B719" s="223">
        <v>45344.0</v>
      </c>
      <c r="C719" s="224">
        <v>256.45</v>
      </c>
      <c r="D719" s="224">
        <v>260.05</v>
      </c>
      <c r="E719" s="225">
        <f t="shared" si="1"/>
        <v>0.02140612726</v>
      </c>
      <c r="F719" s="226">
        <v>45344.0</v>
      </c>
      <c r="G719" s="227">
        <v>1417.75</v>
      </c>
      <c r="H719" s="227">
        <v>1419.55</v>
      </c>
      <c r="I719" s="228">
        <f t="shared" si="2"/>
        <v>-0.01361915019</v>
      </c>
      <c r="J719" s="229">
        <v>45344.0</v>
      </c>
      <c r="K719" s="230">
        <v>2420.3</v>
      </c>
      <c r="L719" s="230">
        <v>2388.1</v>
      </c>
      <c r="M719" s="231">
        <f t="shared" si="3"/>
        <v>-0.007893315608</v>
      </c>
      <c r="N719" s="232">
        <v>45344.0</v>
      </c>
      <c r="O719" s="233">
        <v>2936.3</v>
      </c>
      <c r="P719" s="233">
        <v>2963.5</v>
      </c>
      <c r="Q719" s="234">
        <f t="shared" si="4"/>
        <v>0.009572800981</v>
      </c>
      <c r="R719" s="235">
        <v>45344.0</v>
      </c>
      <c r="S719" s="236">
        <v>145.0</v>
      </c>
      <c r="T719" s="236">
        <v>145.9</v>
      </c>
      <c r="U719" s="237">
        <f t="shared" si="5"/>
        <v>0.01389854065</v>
      </c>
      <c r="V719" s="238">
        <v>45344.0</v>
      </c>
      <c r="W719" s="239">
        <v>22081.55</v>
      </c>
      <c r="X719" s="239">
        <v>22217.45</v>
      </c>
      <c r="Y719" s="240">
        <f t="shared" si="6"/>
        <v>0.007363392964</v>
      </c>
      <c r="Z719" s="199"/>
      <c r="AA719" s="199"/>
      <c r="AB719" s="199"/>
      <c r="AC719" s="199"/>
      <c r="AD719" s="199"/>
      <c r="AE719" s="199"/>
      <c r="AF719" s="199"/>
      <c r="AG719" s="199"/>
      <c r="AH719" s="199"/>
      <c r="AI719" s="199"/>
      <c r="AJ719" s="199"/>
      <c r="AK719" s="199"/>
      <c r="AL719" s="199"/>
      <c r="AM719" s="199"/>
      <c r="AN719" s="199"/>
      <c r="AO719" s="199"/>
      <c r="AP719" s="199"/>
      <c r="AQ719" s="199"/>
      <c r="AR719" s="199"/>
      <c r="AS719" s="199"/>
      <c r="AT719" s="199"/>
      <c r="AU719" s="199"/>
      <c r="AV719" s="199"/>
      <c r="AW719" s="199"/>
      <c r="AX719" s="199"/>
      <c r="AY719" s="199"/>
      <c r="AZ719" s="199"/>
      <c r="BA719" s="199"/>
      <c r="BB719" s="199"/>
      <c r="BC719" s="199"/>
      <c r="BD719" s="199"/>
      <c r="BE719" s="199"/>
      <c r="BF719" s="199"/>
      <c r="BG719" s="199"/>
      <c r="BH719" s="199"/>
    </row>
    <row r="720">
      <c r="A720" s="199"/>
      <c r="B720" s="223">
        <v>45345.0</v>
      </c>
      <c r="C720" s="224">
        <v>262.0</v>
      </c>
      <c r="D720" s="224">
        <v>256.9</v>
      </c>
      <c r="E720" s="225">
        <f t="shared" si="1"/>
        <v>-0.01211305518</v>
      </c>
      <c r="F720" s="226">
        <v>45345.0</v>
      </c>
      <c r="G720" s="227">
        <v>1422.55</v>
      </c>
      <c r="H720" s="227">
        <v>1420.6</v>
      </c>
      <c r="I720" s="228">
        <f t="shared" si="2"/>
        <v>0.0007396710225</v>
      </c>
      <c r="J720" s="229">
        <v>45345.0</v>
      </c>
      <c r="K720" s="230">
        <v>2388.55</v>
      </c>
      <c r="L720" s="230">
        <v>2394.1</v>
      </c>
      <c r="M720" s="231">
        <f t="shared" si="3"/>
        <v>0.002512457602</v>
      </c>
      <c r="N720" s="232">
        <v>45345.0</v>
      </c>
      <c r="O720" s="233">
        <v>2979.0</v>
      </c>
      <c r="P720" s="233">
        <v>2987.25</v>
      </c>
      <c r="Q720" s="234">
        <f t="shared" si="4"/>
        <v>0.008014172431</v>
      </c>
      <c r="R720" s="235">
        <v>45345.0</v>
      </c>
      <c r="S720" s="236">
        <v>146.4</v>
      </c>
      <c r="T720" s="236">
        <v>145.45</v>
      </c>
      <c r="U720" s="237">
        <f t="shared" si="5"/>
        <v>-0.003084304318</v>
      </c>
      <c r="V720" s="238">
        <v>45345.0</v>
      </c>
      <c r="W720" s="239">
        <v>22290.0</v>
      </c>
      <c r="X720" s="239">
        <v>22212.7</v>
      </c>
      <c r="Y720" s="240">
        <f t="shared" si="6"/>
        <v>-0.0002137959127</v>
      </c>
      <c r="Z720" s="199"/>
      <c r="AA720" s="199"/>
      <c r="AB720" s="199"/>
      <c r="AC720" s="199"/>
      <c r="AD720" s="199"/>
      <c r="AE720" s="199"/>
      <c r="AF720" s="199"/>
      <c r="AG720" s="199"/>
      <c r="AH720" s="199"/>
      <c r="AI720" s="199"/>
      <c r="AJ720" s="199"/>
      <c r="AK720" s="199"/>
      <c r="AL720" s="199"/>
      <c r="AM720" s="199"/>
      <c r="AN720" s="199"/>
      <c r="AO720" s="199"/>
      <c r="AP720" s="199"/>
      <c r="AQ720" s="199"/>
      <c r="AR720" s="199"/>
      <c r="AS720" s="199"/>
      <c r="AT720" s="199"/>
      <c r="AU720" s="199"/>
      <c r="AV720" s="199"/>
      <c r="AW720" s="199"/>
      <c r="AX720" s="199"/>
      <c r="AY720" s="199"/>
      <c r="AZ720" s="199"/>
      <c r="BA720" s="199"/>
      <c r="BB720" s="199"/>
      <c r="BC720" s="199"/>
      <c r="BD720" s="199"/>
      <c r="BE720" s="199"/>
      <c r="BF720" s="199"/>
      <c r="BG720" s="199"/>
      <c r="BH720" s="199"/>
    </row>
    <row r="721">
      <c r="A721" s="199"/>
      <c r="B721" s="223">
        <v>45348.0</v>
      </c>
      <c r="C721" s="224">
        <v>257.9</v>
      </c>
      <c r="D721" s="224">
        <v>256.1</v>
      </c>
      <c r="E721" s="225">
        <f t="shared" si="1"/>
        <v>-0.00311405216</v>
      </c>
      <c r="F721" s="226">
        <v>45348.0</v>
      </c>
      <c r="G721" s="227">
        <v>1413.55</v>
      </c>
      <c r="H721" s="227">
        <v>1422.3</v>
      </c>
      <c r="I721" s="228">
        <f t="shared" si="2"/>
        <v>0.00119667746</v>
      </c>
      <c r="J721" s="229">
        <v>45348.0</v>
      </c>
      <c r="K721" s="230">
        <v>2391.1</v>
      </c>
      <c r="L721" s="230">
        <v>2404.25</v>
      </c>
      <c r="M721" s="231">
        <f t="shared" si="3"/>
        <v>0.00423958899</v>
      </c>
      <c r="N721" s="232">
        <v>45348.0</v>
      </c>
      <c r="O721" s="233">
        <v>2987.1</v>
      </c>
      <c r="P721" s="233">
        <v>2974.65</v>
      </c>
      <c r="Q721" s="234">
        <f t="shared" si="4"/>
        <v>-0.004217926186</v>
      </c>
      <c r="R721" s="235">
        <v>45348.0</v>
      </c>
      <c r="S721" s="236">
        <v>145.85</v>
      </c>
      <c r="T721" s="236">
        <v>142.65</v>
      </c>
      <c r="U721" s="237">
        <f t="shared" si="5"/>
        <v>-0.01925060158</v>
      </c>
      <c r="V721" s="238">
        <v>45348.0</v>
      </c>
      <c r="W721" s="239">
        <v>22169.2</v>
      </c>
      <c r="X721" s="239">
        <v>22122.05</v>
      </c>
      <c r="Y721" s="240">
        <f t="shared" si="6"/>
        <v>-0.004080998708</v>
      </c>
      <c r="Z721" s="199"/>
      <c r="AA721" s="199"/>
      <c r="AB721" s="199"/>
      <c r="AC721" s="199"/>
      <c r="AD721" s="199"/>
      <c r="AE721" s="199"/>
      <c r="AF721" s="199"/>
      <c r="AG721" s="199"/>
      <c r="AH721" s="199"/>
      <c r="AI721" s="199"/>
      <c r="AJ721" s="199"/>
      <c r="AK721" s="199"/>
      <c r="AL721" s="199"/>
      <c r="AM721" s="199"/>
      <c r="AN721" s="199"/>
      <c r="AO721" s="199"/>
      <c r="AP721" s="199"/>
      <c r="AQ721" s="199"/>
      <c r="AR721" s="199"/>
      <c r="AS721" s="199"/>
      <c r="AT721" s="199"/>
      <c r="AU721" s="199"/>
      <c r="AV721" s="199"/>
      <c r="AW721" s="199"/>
      <c r="AX721" s="199"/>
      <c r="AY721" s="199"/>
      <c r="AZ721" s="199"/>
      <c r="BA721" s="199"/>
      <c r="BB721" s="199"/>
      <c r="BC721" s="199"/>
      <c r="BD721" s="199"/>
      <c r="BE721" s="199"/>
      <c r="BF721" s="199"/>
      <c r="BG721" s="199"/>
      <c r="BH721" s="199"/>
    </row>
    <row r="722">
      <c r="A722" s="199"/>
      <c r="B722" s="223">
        <v>45349.0</v>
      </c>
      <c r="C722" s="224">
        <v>255.55</v>
      </c>
      <c r="D722" s="224">
        <v>256.25</v>
      </c>
      <c r="E722" s="225">
        <f t="shared" si="1"/>
        <v>0.0005857087075</v>
      </c>
      <c r="F722" s="226">
        <v>45349.0</v>
      </c>
      <c r="G722" s="227">
        <v>1413.55</v>
      </c>
      <c r="H722" s="227">
        <v>1420.15</v>
      </c>
      <c r="I722" s="228">
        <f t="shared" si="2"/>
        <v>-0.001511636082</v>
      </c>
      <c r="J722" s="229">
        <v>45349.0</v>
      </c>
      <c r="K722" s="230">
        <v>2404.05</v>
      </c>
      <c r="L722" s="230">
        <v>2405.3</v>
      </c>
      <c r="M722" s="231">
        <f t="shared" si="3"/>
        <v>0.0004367266299</v>
      </c>
      <c r="N722" s="232">
        <v>45349.0</v>
      </c>
      <c r="O722" s="233">
        <v>2966.05</v>
      </c>
      <c r="P722" s="233">
        <v>2971.3</v>
      </c>
      <c r="Q722" s="234">
        <f t="shared" si="4"/>
        <v>-0.001126182912</v>
      </c>
      <c r="R722" s="235">
        <v>45349.0</v>
      </c>
      <c r="S722" s="236">
        <v>142.65</v>
      </c>
      <c r="T722" s="236">
        <v>144.2</v>
      </c>
      <c r="U722" s="237">
        <f t="shared" si="5"/>
        <v>0.01086575535</v>
      </c>
      <c r="V722" s="238">
        <v>45349.0</v>
      </c>
      <c r="W722" s="239">
        <v>22090.2</v>
      </c>
      <c r="X722" s="239">
        <v>22198.35</v>
      </c>
      <c r="Y722" s="240">
        <f t="shared" si="6"/>
        <v>0.003449047444</v>
      </c>
      <c r="Z722" s="199"/>
      <c r="AA722" s="199"/>
      <c r="AB722" s="199"/>
      <c r="AC722" s="199"/>
      <c r="AD722" s="199"/>
      <c r="AE722" s="199"/>
      <c r="AF722" s="199"/>
      <c r="AG722" s="199"/>
      <c r="AH722" s="199"/>
      <c r="AI722" s="199"/>
      <c r="AJ722" s="199"/>
      <c r="AK722" s="199"/>
      <c r="AL722" s="199"/>
      <c r="AM722" s="199"/>
      <c r="AN722" s="199"/>
      <c r="AO722" s="199"/>
      <c r="AP722" s="199"/>
      <c r="AQ722" s="199"/>
      <c r="AR722" s="199"/>
      <c r="AS722" s="199"/>
      <c r="AT722" s="199"/>
      <c r="AU722" s="199"/>
      <c r="AV722" s="199"/>
      <c r="AW722" s="199"/>
      <c r="AX722" s="199"/>
      <c r="AY722" s="199"/>
      <c r="AZ722" s="199"/>
      <c r="BA722" s="199"/>
      <c r="BB722" s="199"/>
      <c r="BC722" s="199"/>
      <c r="BD722" s="199"/>
      <c r="BE722" s="199"/>
      <c r="BF722" s="199"/>
      <c r="BG722" s="199"/>
      <c r="BH722" s="199"/>
    </row>
    <row r="723">
      <c r="A723" s="199"/>
      <c r="B723" s="223">
        <v>45350.0</v>
      </c>
      <c r="C723" s="224">
        <v>256.0</v>
      </c>
      <c r="D723" s="224">
        <v>246.3</v>
      </c>
      <c r="E723" s="225">
        <f t="shared" si="1"/>
        <v>-0.03882926829</v>
      </c>
      <c r="F723" s="226">
        <v>45350.0</v>
      </c>
      <c r="G723" s="227">
        <v>1420.15</v>
      </c>
      <c r="H723" s="227">
        <v>1409.4</v>
      </c>
      <c r="I723" s="228">
        <f t="shared" si="2"/>
        <v>-0.007569622927</v>
      </c>
      <c r="J723" s="229">
        <v>45350.0</v>
      </c>
      <c r="K723" s="230">
        <v>2411.1</v>
      </c>
      <c r="L723" s="230">
        <v>2421.55</v>
      </c>
      <c r="M723" s="231">
        <f t="shared" si="3"/>
        <v>0.006755914023</v>
      </c>
      <c r="N723" s="232">
        <v>45350.0</v>
      </c>
      <c r="O723" s="233">
        <v>2966.0</v>
      </c>
      <c r="P723" s="233">
        <v>2911.25</v>
      </c>
      <c r="Q723" s="234">
        <f t="shared" si="4"/>
        <v>-0.02021000909</v>
      </c>
      <c r="R723" s="235">
        <v>45350.0</v>
      </c>
      <c r="S723" s="236">
        <v>144.05</v>
      </c>
      <c r="T723" s="236">
        <v>140.75</v>
      </c>
      <c r="U723" s="237">
        <f t="shared" si="5"/>
        <v>-0.02392510402</v>
      </c>
      <c r="V723" s="238">
        <v>45350.0</v>
      </c>
      <c r="W723" s="239">
        <v>22214.1</v>
      </c>
      <c r="X723" s="239">
        <v>21951.15</v>
      </c>
      <c r="Y723" s="240">
        <f t="shared" si="6"/>
        <v>-0.01113596281</v>
      </c>
      <c r="Z723" s="199"/>
      <c r="AA723" s="199"/>
      <c r="AB723" s="199"/>
      <c r="AC723" s="199"/>
      <c r="AD723" s="199"/>
      <c r="AE723" s="199"/>
      <c r="AF723" s="199"/>
      <c r="AG723" s="199"/>
      <c r="AH723" s="199"/>
      <c r="AI723" s="199"/>
      <c r="AJ723" s="199"/>
      <c r="AK723" s="199"/>
      <c r="AL723" s="199"/>
      <c r="AM723" s="199"/>
      <c r="AN723" s="199"/>
      <c r="AO723" s="199"/>
      <c r="AP723" s="199"/>
      <c r="AQ723" s="199"/>
      <c r="AR723" s="199"/>
      <c r="AS723" s="199"/>
      <c r="AT723" s="199"/>
      <c r="AU723" s="199"/>
      <c r="AV723" s="199"/>
      <c r="AW723" s="199"/>
      <c r="AX723" s="199"/>
      <c r="AY723" s="199"/>
      <c r="AZ723" s="199"/>
      <c r="BA723" s="199"/>
      <c r="BB723" s="199"/>
      <c r="BC723" s="199"/>
      <c r="BD723" s="199"/>
      <c r="BE723" s="199"/>
      <c r="BF723" s="199"/>
      <c r="BG723" s="199"/>
      <c r="BH723" s="199"/>
    </row>
    <row r="724">
      <c r="A724" s="199"/>
      <c r="B724" s="223">
        <v>45351.0</v>
      </c>
      <c r="C724" s="224">
        <v>247.05</v>
      </c>
      <c r="D724" s="224">
        <v>243.0</v>
      </c>
      <c r="E724" s="225">
        <f t="shared" si="1"/>
        <v>-0.01339829476</v>
      </c>
      <c r="F724" s="226">
        <v>45351.0</v>
      </c>
      <c r="G724" s="227">
        <v>1402.1</v>
      </c>
      <c r="H724" s="227">
        <v>1403.4</v>
      </c>
      <c r="I724" s="228">
        <f t="shared" si="2"/>
        <v>-0.004257130694</v>
      </c>
      <c r="J724" s="229">
        <v>45351.0</v>
      </c>
      <c r="K724" s="230">
        <v>2425.0</v>
      </c>
      <c r="L724" s="230">
        <v>2412.3</v>
      </c>
      <c r="M724" s="231">
        <f t="shared" si="3"/>
        <v>-0.00381986744</v>
      </c>
      <c r="N724" s="232">
        <v>45351.0</v>
      </c>
      <c r="O724" s="233">
        <v>2930.0</v>
      </c>
      <c r="P724" s="233">
        <v>2921.6</v>
      </c>
      <c r="Q724" s="234">
        <f t="shared" si="4"/>
        <v>0.003555173894</v>
      </c>
      <c r="R724" s="235">
        <v>45351.0</v>
      </c>
      <c r="S724" s="236">
        <v>140.8</v>
      </c>
      <c r="T724" s="236">
        <v>140.85</v>
      </c>
      <c r="U724" s="237">
        <f t="shared" si="5"/>
        <v>0.0007104795737</v>
      </c>
      <c r="V724" s="238">
        <v>45351.0</v>
      </c>
      <c r="W724" s="239">
        <v>21935.2</v>
      </c>
      <c r="X724" s="239">
        <v>21982.8</v>
      </c>
      <c r="Y724" s="240">
        <f t="shared" si="6"/>
        <v>0.001441837899</v>
      </c>
      <c r="Z724" s="199"/>
      <c r="AA724" s="199"/>
      <c r="AB724" s="199"/>
      <c r="AC724" s="199"/>
      <c r="AD724" s="199"/>
      <c r="AE724" s="199"/>
      <c r="AF724" s="199"/>
      <c r="AG724" s="199"/>
      <c r="AH724" s="199"/>
      <c r="AI724" s="199"/>
      <c r="AJ724" s="199"/>
      <c r="AK724" s="199"/>
      <c r="AL724" s="199"/>
      <c r="AM724" s="199"/>
      <c r="AN724" s="199"/>
      <c r="AO724" s="199"/>
      <c r="AP724" s="199"/>
      <c r="AQ724" s="199"/>
      <c r="AR724" s="199"/>
      <c r="AS724" s="199"/>
      <c r="AT724" s="199"/>
      <c r="AU724" s="199"/>
      <c r="AV724" s="199"/>
      <c r="AW724" s="199"/>
      <c r="AX724" s="199"/>
      <c r="AY724" s="199"/>
      <c r="AZ724" s="199"/>
      <c r="BA724" s="199"/>
      <c r="BB724" s="199"/>
      <c r="BC724" s="199"/>
      <c r="BD724" s="199"/>
      <c r="BE724" s="199"/>
      <c r="BF724" s="199"/>
      <c r="BG724" s="199"/>
      <c r="BH724" s="199"/>
    </row>
    <row r="725">
      <c r="A725" s="199"/>
      <c r="B725" s="223">
        <v>45352.0</v>
      </c>
      <c r="C725" s="224">
        <v>245.55</v>
      </c>
      <c r="D725" s="224">
        <v>245.05</v>
      </c>
      <c r="E725" s="225">
        <f t="shared" si="1"/>
        <v>0.008436213992</v>
      </c>
      <c r="F725" s="226">
        <v>45352.0</v>
      </c>
      <c r="G725" s="227">
        <v>1400.0</v>
      </c>
      <c r="H725" s="227">
        <v>1430.75</v>
      </c>
      <c r="I725" s="228">
        <f t="shared" si="2"/>
        <v>0.01948838535</v>
      </c>
      <c r="J725" s="229">
        <v>45352.0</v>
      </c>
      <c r="K725" s="230">
        <v>2416.95</v>
      </c>
      <c r="L725" s="230">
        <v>2409.7</v>
      </c>
      <c r="M725" s="231">
        <f t="shared" si="3"/>
        <v>-0.001077809559</v>
      </c>
      <c r="N725" s="232">
        <v>45352.0</v>
      </c>
      <c r="O725" s="233">
        <v>2927.0</v>
      </c>
      <c r="P725" s="233">
        <v>2984.25</v>
      </c>
      <c r="Q725" s="234">
        <f t="shared" si="4"/>
        <v>0.02144372946</v>
      </c>
      <c r="R725" s="235">
        <v>45352.0</v>
      </c>
      <c r="S725" s="236">
        <v>143.0</v>
      </c>
      <c r="T725" s="236">
        <v>149.95</v>
      </c>
      <c r="U725" s="237">
        <f t="shared" si="5"/>
        <v>0.06460773873</v>
      </c>
      <c r="V725" s="238">
        <v>45352.0</v>
      </c>
      <c r="W725" s="239">
        <v>22048.3</v>
      </c>
      <c r="X725" s="239">
        <v>22338.75</v>
      </c>
      <c r="Y725" s="240">
        <f t="shared" si="6"/>
        <v>0.01619220481</v>
      </c>
      <c r="Z725" s="199"/>
      <c r="AA725" s="199"/>
      <c r="AB725" s="199"/>
      <c r="AC725" s="199"/>
      <c r="AD725" s="199"/>
      <c r="AE725" s="199"/>
      <c r="AF725" s="199"/>
      <c r="AG725" s="199"/>
      <c r="AH725" s="199"/>
      <c r="AI725" s="199"/>
      <c r="AJ725" s="199"/>
      <c r="AK725" s="199"/>
      <c r="AL725" s="199"/>
      <c r="AM725" s="199"/>
      <c r="AN725" s="199"/>
      <c r="AO725" s="199"/>
      <c r="AP725" s="199"/>
      <c r="AQ725" s="199"/>
      <c r="AR725" s="199"/>
      <c r="AS725" s="199"/>
      <c r="AT725" s="199"/>
      <c r="AU725" s="199"/>
      <c r="AV725" s="199"/>
      <c r="AW725" s="199"/>
      <c r="AX725" s="199"/>
      <c r="AY725" s="199"/>
      <c r="AZ725" s="199"/>
      <c r="BA725" s="199"/>
      <c r="BB725" s="199"/>
      <c r="BC725" s="199"/>
      <c r="BD725" s="199"/>
      <c r="BE725" s="199"/>
      <c r="BF725" s="199"/>
      <c r="BG725" s="199"/>
      <c r="BH725" s="199"/>
    </row>
    <row r="726">
      <c r="A726" s="199"/>
      <c r="B726" s="223">
        <v>45355.0</v>
      </c>
      <c r="C726" s="224">
        <v>247.0</v>
      </c>
      <c r="D726" s="224">
        <v>240.1</v>
      </c>
      <c r="E726" s="225">
        <f t="shared" si="1"/>
        <v>-0.02019995919</v>
      </c>
      <c r="F726" s="226">
        <v>45355.0</v>
      </c>
      <c r="G726" s="227">
        <v>1430.95</v>
      </c>
      <c r="H726" s="227">
        <v>1432.7</v>
      </c>
      <c r="I726" s="228">
        <f t="shared" si="2"/>
        <v>0.001362921545</v>
      </c>
      <c r="J726" s="229">
        <v>45355.0</v>
      </c>
      <c r="K726" s="230">
        <v>2416.2</v>
      </c>
      <c r="L726" s="230">
        <v>2422.0</v>
      </c>
      <c r="M726" s="231">
        <f t="shared" si="3"/>
        <v>0.005104369839</v>
      </c>
      <c r="N726" s="232">
        <v>45355.0</v>
      </c>
      <c r="O726" s="233">
        <v>2980.95</v>
      </c>
      <c r="P726" s="233">
        <v>3014.8</v>
      </c>
      <c r="Q726" s="234">
        <f t="shared" si="4"/>
        <v>0.01023707799</v>
      </c>
      <c r="R726" s="235">
        <v>45355.0</v>
      </c>
      <c r="S726" s="236">
        <v>154.9</v>
      </c>
      <c r="T726" s="236">
        <v>153.1</v>
      </c>
      <c r="U726" s="237">
        <f t="shared" si="5"/>
        <v>0.02100700233</v>
      </c>
      <c r="V726" s="238">
        <v>45355.0</v>
      </c>
      <c r="W726" s="239">
        <v>22403.5</v>
      </c>
      <c r="X726" s="239">
        <v>22405.6</v>
      </c>
      <c r="Y726" s="240">
        <f t="shared" si="6"/>
        <v>0.002992557775</v>
      </c>
      <c r="Z726" s="199"/>
      <c r="AA726" s="199"/>
      <c r="AB726" s="199"/>
      <c r="AC726" s="199"/>
      <c r="AD726" s="199"/>
      <c r="AE726" s="199"/>
      <c r="AF726" s="199"/>
      <c r="AG726" s="199"/>
      <c r="AH726" s="199"/>
      <c r="AI726" s="199"/>
      <c r="AJ726" s="199"/>
      <c r="AK726" s="199"/>
      <c r="AL726" s="199"/>
      <c r="AM726" s="199"/>
      <c r="AN726" s="199"/>
      <c r="AO726" s="199"/>
      <c r="AP726" s="199"/>
      <c r="AQ726" s="199"/>
      <c r="AR726" s="199"/>
      <c r="AS726" s="199"/>
      <c r="AT726" s="199"/>
      <c r="AU726" s="199"/>
      <c r="AV726" s="199"/>
      <c r="AW726" s="199"/>
      <c r="AX726" s="199"/>
      <c r="AY726" s="199"/>
      <c r="AZ726" s="199"/>
      <c r="BA726" s="199"/>
      <c r="BB726" s="199"/>
      <c r="BC726" s="199"/>
      <c r="BD726" s="199"/>
      <c r="BE726" s="199"/>
      <c r="BF726" s="199"/>
      <c r="BG726" s="199"/>
      <c r="BH726" s="199"/>
    </row>
    <row r="727">
      <c r="A727" s="199"/>
      <c r="B727" s="223">
        <v>45356.0</v>
      </c>
      <c r="C727" s="224">
        <v>240.0</v>
      </c>
      <c r="D727" s="224">
        <v>233.8</v>
      </c>
      <c r="E727" s="225">
        <f t="shared" si="1"/>
        <v>-0.02623906706</v>
      </c>
      <c r="F727" s="226">
        <v>45356.0</v>
      </c>
      <c r="G727" s="227">
        <v>1422.0</v>
      </c>
      <c r="H727" s="227">
        <v>1440.85</v>
      </c>
      <c r="I727" s="228">
        <f t="shared" si="2"/>
        <v>0.005688560061</v>
      </c>
      <c r="J727" s="229">
        <v>45356.0</v>
      </c>
      <c r="K727" s="230">
        <v>2405.0</v>
      </c>
      <c r="L727" s="230">
        <v>2399.85</v>
      </c>
      <c r="M727" s="231">
        <f t="shared" si="3"/>
        <v>-0.009145334434</v>
      </c>
      <c r="N727" s="232">
        <v>45356.0</v>
      </c>
      <c r="O727" s="233">
        <v>3011.55</v>
      </c>
      <c r="P727" s="233">
        <v>3000.4</v>
      </c>
      <c r="Q727" s="234">
        <f t="shared" si="4"/>
        <v>-0.004776436248</v>
      </c>
      <c r="R727" s="235">
        <v>45356.0</v>
      </c>
      <c r="S727" s="236">
        <v>153.2</v>
      </c>
      <c r="T727" s="236">
        <v>151.85</v>
      </c>
      <c r="U727" s="237">
        <f t="shared" si="5"/>
        <v>-0.008164598302</v>
      </c>
      <c r="V727" s="238">
        <v>45356.0</v>
      </c>
      <c r="W727" s="239">
        <v>22371.25</v>
      </c>
      <c r="X727" s="239">
        <v>22356.3</v>
      </c>
      <c r="Y727" s="240">
        <f t="shared" si="6"/>
        <v>-0.002200342771</v>
      </c>
      <c r="Z727" s="199"/>
      <c r="AA727" s="199"/>
      <c r="AB727" s="199"/>
      <c r="AC727" s="199"/>
      <c r="AD727" s="199"/>
      <c r="AE727" s="199"/>
      <c r="AF727" s="199"/>
      <c r="AG727" s="199"/>
      <c r="AH727" s="199"/>
      <c r="AI727" s="199"/>
      <c r="AJ727" s="199"/>
      <c r="AK727" s="199"/>
      <c r="AL727" s="199"/>
      <c r="AM727" s="199"/>
      <c r="AN727" s="199"/>
      <c r="AO727" s="199"/>
      <c r="AP727" s="199"/>
      <c r="AQ727" s="199"/>
      <c r="AR727" s="199"/>
      <c r="AS727" s="199"/>
      <c r="AT727" s="199"/>
      <c r="AU727" s="199"/>
      <c r="AV727" s="199"/>
      <c r="AW727" s="199"/>
      <c r="AX727" s="199"/>
      <c r="AY727" s="199"/>
      <c r="AZ727" s="199"/>
      <c r="BA727" s="199"/>
      <c r="BB727" s="199"/>
      <c r="BC727" s="199"/>
      <c r="BD727" s="199"/>
      <c r="BE727" s="199"/>
      <c r="BF727" s="199"/>
      <c r="BG727" s="199"/>
      <c r="BH727" s="199"/>
    </row>
    <row r="728">
      <c r="A728" s="199"/>
      <c r="B728" s="223">
        <v>45357.0</v>
      </c>
      <c r="C728" s="224">
        <v>232.4</v>
      </c>
      <c r="D728" s="224">
        <v>224.1</v>
      </c>
      <c r="E728" s="225">
        <f t="shared" si="1"/>
        <v>-0.04148845167</v>
      </c>
      <c r="F728" s="226">
        <v>45357.0</v>
      </c>
      <c r="G728" s="227">
        <v>1433.55</v>
      </c>
      <c r="H728" s="227">
        <v>1442.6</v>
      </c>
      <c r="I728" s="228">
        <f t="shared" si="2"/>
        <v>0.001214560849</v>
      </c>
      <c r="J728" s="229">
        <v>45357.0</v>
      </c>
      <c r="K728" s="230">
        <v>2404.0</v>
      </c>
      <c r="L728" s="230">
        <v>2400.8</v>
      </c>
      <c r="M728" s="231">
        <f t="shared" si="3"/>
        <v>0.0003958580745</v>
      </c>
      <c r="N728" s="232">
        <v>45357.0</v>
      </c>
      <c r="O728" s="233">
        <v>2986.9</v>
      </c>
      <c r="P728" s="233">
        <v>3006.0</v>
      </c>
      <c r="Q728" s="234">
        <f t="shared" si="4"/>
        <v>0.001866417811</v>
      </c>
      <c r="R728" s="235">
        <v>45357.0</v>
      </c>
      <c r="S728" s="236">
        <v>151.8</v>
      </c>
      <c r="T728" s="236">
        <v>151.6</v>
      </c>
      <c r="U728" s="237">
        <f t="shared" si="5"/>
        <v>-0.001646361541</v>
      </c>
      <c r="V728" s="238">
        <v>45357.0</v>
      </c>
      <c r="W728" s="239">
        <v>22327.5</v>
      </c>
      <c r="X728" s="239">
        <v>22474.05</v>
      </c>
      <c r="Y728" s="240">
        <f t="shared" si="6"/>
        <v>0.005266971726</v>
      </c>
      <c r="Z728" s="199"/>
      <c r="AA728" s="199"/>
      <c r="AB728" s="199"/>
      <c r="AC728" s="199"/>
      <c r="AD728" s="199"/>
      <c r="AE728" s="199"/>
      <c r="AF728" s="199"/>
      <c r="AG728" s="199"/>
      <c r="AH728" s="199"/>
      <c r="AI728" s="199"/>
      <c r="AJ728" s="199"/>
      <c r="AK728" s="199"/>
      <c r="AL728" s="199"/>
      <c r="AM728" s="199"/>
      <c r="AN728" s="199"/>
      <c r="AO728" s="199"/>
      <c r="AP728" s="199"/>
      <c r="AQ728" s="199"/>
      <c r="AR728" s="199"/>
      <c r="AS728" s="199"/>
      <c r="AT728" s="199"/>
      <c r="AU728" s="199"/>
      <c r="AV728" s="199"/>
      <c r="AW728" s="199"/>
      <c r="AX728" s="199"/>
      <c r="AY728" s="199"/>
      <c r="AZ728" s="199"/>
      <c r="BA728" s="199"/>
      <c r="BB728" s="199"/>
      <c r="BC728" s="199"/>
      <c r="BD728" s="199"/>
      <c r="BE728" s="199"/>
      <c r="BF728" s="199"/>
      <c r="BG728" s="199"/>
      <c r="BH728" s="199"/>
    </row>
    <row r="729">
      <c r="A729" s="199"/>
      <c r="B729" s="223">
        <v>45358.0</v>
      </c>
      <c r="C729" s="224">
        <v>224.85</v>
      </c>
      <c r="D729" s="224">
        <v>224.15</v>
      </c>
      <c r="E729" s="225">
        <f t="shared" si="1"/>
        <v>0.0002231146809</v>
      </c>
      <c r="F729" s="226">
        <v>45358.0</v>
      </c>
      <c r="G729" s="227">
        <v>1445.5</v>
      </c>
      <c r="H729" s="227">
        <v>1446.1</v>
      </c>
      <c r="I729" s="228">
        <f t="shared" si="2"/>
        <v>0.002426174962</v>
      </c>
      <c r="J729" s="229">
        <v>45358.0</v>
      </c>
      <c r="K729" s="230">
        <v>2404.95</v>
      </c>
      <c r="L729" s="230">
        <v>2419.55</v>
      </c>
      <c r="M729" s="231">
        <f t="shared" si="3"/>
        <v>0.007809896701</v>
      </c>
      <c r="N729" s="232">
        <v>45358.0</v>
      </c>
      <c r="O729" s="233">
        <v>3005.95</v>
      </c>
      <c r="P729" s="233">
        <v>2957.85</v>
      </c>
      <c r="Q729" s="234">
        <f t="shared" si="4"/>
        <v>-0.01601796407</v>
      </c>
      <c r="R729" s="235">
        <v>45358.0</v>
      </c>
      <c r="S729" s="236">
        <v>152.4</v>
      </c>
      <c r="T729" s="236">
        <v>157.25</v>
      </c>
      <c r="U729" s="237">
        <f t="shared" si="5"/>
        <v>0.03726912929</v>
      </c>
      <c r="V729" s="238">
        <v>45358.0</v>
      </c>
      <c r="W729" s="239">
        <v>22505.3</v>
      </c>
      <c r="X729" s="239">
        <v>22493.55</v>
      </c>
      <c r="Y729" s="240">
        <f t="shared" si="6"/>
        <v>0.0008676673764</v>
      </c>
      <c r="Z729" s="199"/>
      <c r="AA729" s="199"/>
      <c r="AB729" s="199"/>
      <c r="AC729" s="199"/>
      <c r="AD729" s="199"/>
      <c r="AE729" s="199"/>
      <c r="AF729" s="199"/>
      <c r="AG729" s="199"/>
      <c r="AH729" s="199"/>
      <c r="AI729" s="199"/>
      <c r="AJ729" s="199"/>
      <c r="AK729" s="199"/>
      <c r="AL729" s="199"/>
      <c r="AM729" s="199"/>
      <c r="AN729" s="199"/>
      <c r="AO729" s="199"/>
      <c r="AP729" s="199"/>
      <c r="AQ729" s="199"/>
      <c r="AR729" s="199"/>
      <c r="AS729" s="199"/>
      <c r="AT729" s="199"/>
      <c r="AU729" s="199"/>
      <c r="AV729" s="199"/>
      <c r="AW729" s="199"/>
      <c r="AX729" s="199"/>
      <c r="AY729" s="199"/>
      <c r="AZ729" s="199"/>
      <c r="BA729" s="199"/>
      <c r="BB729" s="199"/>
      <c r="BC729" s="199"/>
      <c r="BD729" s="199"/>
      <c r="BE729" s="199"/>
      <c r="BF729" s="199"/>
      <c r="BG729" s="199"/>
      <c r="BH729" s="199"/>
    </row>
    <row r="730">
      <c r="A730" s="199"/>
      <c r="B730" s="223">
        <v>45362.0</v>
      </c>
      <c r="C730" s="224">
        <v>225.0</v>
      </c>
      <c r="D730" s="224">
        <v>218.7</v>
      </c>
      <c r="E730" s="225">
        <f t="shared" si="1"/>
        <v>-0.0243140754</v>
      </c>
      <c r="F730" s="226">
        <v>45362.0</v>
      </c>
      <c r="G730" s="227">
        <v>1430.0</v>
      </c>
      <c r="H730" s="227">
        <v>1427.8</v>
      </c>
      <c r="I730" s="228">
        <f t="shared" si="2"/>
        <v>-0.01265472651</v>
      </c>
      <c r="J730" s="229">
        <v>45362.0</v>
      </c>
      <c r="K730" s="230">
        <v>2409.0</v>
      </c>
      <c r="L730" s="230">
        <v>2389.85</v>
      </c>
      <c r="M730" s="231">
        <f t="shared" si="3"/>
        <v>-0.01227500982</v>
      </c>
      <c r="N730" s="232">
        <v>45362.0</v>
      </c>
      <c r="O730" s="233">
        <v>2978.0</v>
      </c>
      <c r="P730" s="233">
        <v>2933.2</v>
      </c>
      <c r="Q730" s="234">
        <f t="shared" si="4"/>
        <v>-0.008333755938</v>
      </c>
      <c r="R730" s="235">
        <v>45362.0</v>
      </c>
      <c r="S730" s="236">
        <v>158.9</v>
      </c>
      <c r="T730" s="236">
        <v>153.45</v>
      </c>
      <c r="U730" s="237">
        <f t="shared" si="5"/>
        <v>-0.02416534181</v>
      </c>
      <c r="V730" s="238">
        <v>45362.0</v>
      </c>
      <c r="W730" s="239">
        <v>22517.5</v>
      </c>
      <c r="X730" s="239">
        <v>22332.65</v>
      </c>
      <c r="Y730" s="240">
        <f t="shared" si="6"/>
        <v>-0.007153161684</v>
      </c>
      <c r="Z730" s="199"/>
      <c r="AA730" s="199"/>
      <c r="AB730" s="199"/>
      <c r="AC730" s="199"/>
      <c r="AD730" s="199"/>
      <c r="AE730" s="199"/>
      <c r="AF730" s="199"/>
      <c r="AG730" s="199"/>
      <c r="AH730" s="199"/>
      <c r="AI730" s="199"/>
      <c r="AJ730" s="199"/>
      <c r="AK730" s="199"/>
      <c r="AL730" s="199"/>
      <c r="AM730" s="199"/>
      <c r="AN730" s="199"/>
      <c r="AO730" s="199"/>
      <c r="AP730" s="199"/>
      <c r="AQ730" s="199"/>
      <c r="AR730" s="199"/>
      <c r="AS730" s="199"/>
      <c r="AT730" s="199"/>
      <c r="AU730" s="199"/>
      <c r="AV730" s="199"/>
      <c r="AW730" s="199"/>
      <c r="AX730" s="199"/>
      <c r="AY730" s="199"/>
      <c r="AZ730" s="199"/>
      <c r="BA730" s="199"/>
      <c r="BB730" s="199"/>
      <c r="BC730" s="199"/>
      <c r="BD730" s="199"/>
      <c r="BE730" s="199"/>
      <c r="BF730" s="199"/>
      <c r="BG730" s="199"/>
      <c r="BH730" s="199"/>
    </row>
    <row r="731">
      <c r="A731" s="199"/>
      <c r="B731" s="223">
        <v>45363.0</v>
      </c>
      <c r="C731" s="224">
        <v>218.4</v>
      </c>
      <c r="D731" s="224">
        <v>209.2</v>
      </c>
      <c r="E731" s="225">
        <f t="shared" si="1"/>
        <v>-0.04343850023</v>
      </c>
      <c r="F731" s="226">
        <v>45363.0</v>
      </c>
      <c r="G731" s="227">
        <v>1434.0</v>
      </c>
      <c r="H731" s="227">
        <v>1459.55</v>
      </c>
      <c r="I731" s="228">
        <f t="shared" si="2"/>
        <v>0.02223700798</v>
      </c>
      <c r="J731" s="229">
        <v>45363.0</v>
      </c>
      <c r="K731" s="230">
        <v>2380.0</v>
      </c>
      <c r="L731" s="230">
        <v>2378.15</v>
      </c>
      <c r="M731" s="231">
        <f t="shared" si="3"/>
        <v>-0.004895704751</v>
      </c>
      <c r="N731" s="232">
        <v>45363.0</v>
      </c>
      <c r="O731" s="233">
        <v>2933.2</v>
      </c>
      <c r="P731" s="233">
        <v>2950.85</v>
      </c>
      <c r="Q731" s="234">
        <f t="shared" si="4"/>
        <v>0.006017318969</v>
      </c>
      <c r="R731" s="235">
        <v>45363.0</v>
      </c>
      <c r="S731" s="236">
        <v>154.2</v>
      </c>
      <c r="T731" s="236">
        <v>152.5</v>
      </c>
      <c r="U731" s="237">
        <f t="shared" si="5"/>
        <v>-0.006190941675</v>
      </c>
      <c r="V731" s="238">
        <v>45363.0</v>
      </c>
      <c r="W731" s="239">
        <v>22334.45</v>
      </c>
      <c r="X731" s="239">
        <v>22335.7</v>
      </c>
      <c r="Y731" s="240">
        <f t="shared" si="6"/>
        <v>0.0001365713429</v>
      </c>
      <c r="Z731" s="199"/>
      <c r="AA731" s="199"/>
      <c r="AB731" s="199"/>
      <c r="AC731" s="199"/>
      <c r="AD731" s="199"/>
      <c r="AE731" s="199"/>
      <c r="AF731" s="199"/>
      <c r="AG731" s="199"/>
      <c r="AH731" s="199"/>
      <c r="AI731" s="199"/>
      <c r="AJ731" s="199"/>
      <c r="AK731" s="199"/>
      <c r="AL731" s="199"/>
      <c r="AM731" s="199"/>
      <c r="AN731" s="199"/>
      <c r="AO731" s="199"/>
      <c r="AP731" s="199"/>
      <c r="AQ731" s="199"/>
      <c r="AR731" s="199"/>
      <c r="AS731" s="199"/>
      <c r="AT731" s="199"/>
      <c r="AU731" s="199"/>
      <c r="AV731" s="199"/>
      <c r="AW731" s="199"/>
      <c r="AX731" s="199"/>
      <c r="AY731" s="199"/>
      <c r="AZ731" s="199"/>
      <c r="BA731" s="199"/>
      <c r="BB731" s="199"/>
      <c r="BC731" s="199"/>
      <c r="BD731" s="199"/>
      <c r="BE731" s="199"/>
      <c r="BF731" s="199"/>
      <c r="BG731" s="199"/>
      <c r="BH731" s="199"/>
    </row>
    <row r="732">
      <c r="A732" s="199"/>
      <c r="B732" s="223">
        <v>45364.0</v>
      </c>
      <c r="C732" s="224">
        <v>212.0</v>
      </c>
      <c r="D732" s="224">
        <v>192.85</v>
      </c>
      <c r="E732" s="225">
        <f t="shared" si="1"/>
        <v>-0.07815487572</v>
      </c>
      <c r="F732" s="226">
        <v>45364.0</v>
      </c>
      <c r="G732" s="227">
        <v>1465.5</v>
      </c>
      <c r="H732" s="227">
        <v>1460.4</v>
      </c>
      <c r="I732" s="228">
        <f t="shared" si="2"/>
        <v>0.0005823712788</v>
      </c>
      <c r="J732" s="229">
        <v>45364.0</v>
      </c>
      <c r="K732" s="230">
        <v>2375.0</v>
      </c>
      <c r="L732" s="230">
        <v>2312.6</v>
      </c>
      <c r="M732" s="231">
        <f t="shared" si="3"/>
        <v>-0.02756344217</v>
      </c>
      <c r="N732" s="232">
        <v>45364.0</v>
      </c>
      <c r="O732" s="233">
        <v>2959.55</v>
      </c>
      <c r="P732" s="233">
        <v>2864.35</v>
      </c>
      <c r="Q732" s="234">
        <f t="shared" si="4"/>
        <v>-0.02931358761</v>
      </c>
      <c r="R732" s="235">
        <v>45364.0</v>
      </c>
      <c r="S732" s="236">
        <v>152.8</v>
      </c>
      <c r="T732" s="236">
        <v>143.65</v>
      </c>
      <c r="U732" s="237">
        <f t="shared" si="5"/>
        <v>-0.05803278689</v>
      </c>
      <c r="V732" s="238">
        <v>45364.0</v>
      </c>
      <c r="W732" s="239">
        <v>22432.2</v>
      </c>
      <c r="X732" s="239">
        <v>21997.7</v>
      </c>
      <c r="Y732" s="240">
        <f t="shared" si="6"/>
        <v>-0.01513272474</v>
      </c>
      <c r="Z732" s="199"/>
      <c r="AA732" s="199"/>
      <c r="AB732" s="199"/>
      <c r="AC732" s="199"/>
      <c r="AD732" s="199"/>
      <c r="AE732" s="199"/>
      <c r="AF732" s="199"/>
      <c r="AG732" s="199"/>
      <c r="AH732" s="199"/>
      <c r="AI732" s="199"/>
      <c r="AJ732" s="199"/>
      <c r="AK732" s="199"/>
      <c r="AL732" s="199"/>
      <c r="AM732" s="199"/>
      <c r="AN732" s="199"/>
      <c r="AO732" s="199"/>
      <c r="AP732" s="199"/>
      <c r="AQ732" s="199"/>
      <c r="AR732" s="199"/>
      <c r="AS732" s="199"/>
      <c r="AT732" s="199"/>
      <c r="AU732" s="199"/>
      <c r="AV732" s="199"/>
      <c r="AW732" s="199"/>
      <c r="AX732" s="199"/>
      <c r="AY732" s="199"/>
      <c r="AZ732" s="199"/>
      <c r="BA732" s="199"/>
      <c r="BB732" s="199"/>
      <c r="BC732" s="199"/>
      <c r="BD732" s="199"/>
      <c r="BE732" s="199"/>
      <c r="BF732" s="199"/>
      <c r="BG732" s="199"/>
      <c r="BH732" s="199"/>
    </row>
    <row r="733">
      <c r="A733" s="199"/>
      <c r="B733" s="223">
        <v>45365.0</v>
      </c>
      <c r="C733" s="224">
        <v>190.05</v>
      </c>
      <c r="D733" s="224">
        <v>202.3</v>
      </c>
      <c r="E733" s="225">
        <f t="shared" si="1"/>
        <v>0.04900181488</v>
      </c>
      <c r="F733" s="226">
        <v>45365.0</v>
      </c>
      <c r="G733" s="227">
        <v>1462.1</v>
      </c>
      <c r="H733" s="227">
        <v>1455.45</v>
      </c>
      <c r="I733" s="228">
        <f t="shared" si="2"/>
        <v>-0.003389482334</v>
      </c>
      <c r="J733" s="229">
        <v>45365.0</v>
      </c>
      <c r="K733" s="230">
        <v>2304.85</v>
      </c>
      <c r="L733" s="230">
        <v>2334.6</v>
      </c>
      <c r="M733" s="231">
        <f t="shared" si="3"/>
        <v>0.009513102136</v>
      </c>
      <c r="N733" s="232">
        <v>45365.0</v>
      </c>
      <c r="O733" s="233">
        <v>2879.4</v>
      </c>
      <c r="P733" s="233">
        <v>2862.95</v>
      </c>
      <c r="Q733" s="234">
        <f t="shared" si="4"/>
        <v>-0.000488767085</v>
      </c>
      <c r="R733" s="235">
        <v>45365.0</v>
      </c>
      <c r="S733" s="236">
        <v>143.6</v>
      </c>
      <c r="T733" s="236">
        <v>142.45</v>
      </c>
      <c r="U733" s="237">
        <f t="shared" si="5"/>
        <v>-0.008353637313</v>
      </c>
      <c r="V733" s="238">
        <v>45365.0</v>
      </c>
      <c r="W733" s="239">
        <v>21982.55</v>
      </c>
      <c r="X733" s="239">
        <v>22146.65</v>
      </c>
      <c r="Y733" s="240">
        <f t="shared" si="6"/>
        <v>0.00677116244</v>
      </c>
      <c r="Z733" s="199"/>
      <c r="AA733" s="199"/>
      <c r="AB733" s="199"/>
      <c r="AC733" s="199"/>
      <c r="AD733" s="199"/>
      <c r="AE733" s="199"/>
      <c r="AF733" s="199"/>
      <c r="AG733" s="199"/>
      <c r="AH733" s="199"/>
      <c r="AI733" s="199"/>
      <c r="AJ733" s="199"/>
      <c r="AK733" s="199"/>
      <c r="AL733" s="199"/>
      <c r="AM733" s="199"/>
      <c r="AN733" s="199"/>
      <c r="AO733" s="199"/>
      <c r="AP733" s="199"/>
      <c r="AQ733" s="199"/>
      <c r="AR733" s="199"/>
      <c r="AS733" s="199"/>
      <c r="AT733" s="199"/>
      <c r="AU733" s="199"/>
      <c r="AV733" s="199"/>
      <c r="AW733" s="199"/>
      <c r="AX733" s="199"/>
      <c r="AY733" s="199"/>
      <c r="AZ733" s="199"/>
      <c r="BA733" s="199"/>
      <c r="BB733" s="199"/>
      <c r="BC733" s="199"/>
      <c r="BD733" s="199"/>
      <c r="BE733" s="199"/>
      <c r="BF733" s="199"/>
      <c r="BG733" s="199"/>
      <c r="BH733" s="199"/>
    </row>
    <row r="734">
      <c r="A734" s="199"/>
      <c r="B734" s="223">
        <v>45366.0</v>
      </c>
      <c r="C734" s="224">
        <v>203.9</v>
      </c>
      <c r="D734" s="224">
        <v>200.05</v>
      </c>
      <c r="E734" s="225">
        <f t="shared" si="1"/>
        <v>-0.0111220959</v>
      </c>
      <c r="F734" s="226">
        <v>45366.0</v>
      </c>
      <c r="G734" s="227">
        <v>1450.0</v>
      </c>
      <c r="H734" s="227">
        <v>1452.65</v>
      </c>
      <c r="I734" s="228">
        <f t="shared" si="2"/>
        <v>-0.001923803635</v>
      </c>
      <c r="J734" s="229">
        <v>45366.0</v>
      </c>
      <c r="K734" s="230">
        <v>2330.05</v>
      </c>
      <c r="L734" s="230">
        <v>2327.7</v>
      </c>
      <c r="M734" s="231">
        <f t="shared" si="3"/>
        <v>-0.002955538422</v>
      </c>
      <c r="N734" s="232">
        <v>45366.0</v>
      </c>
      <c r="O734" s="233">
        <v>2851.9</v>
      </c>
      <c r="P734" s="233">
        <v>2836.45</v>
      </c>
      <c r="Q734" s="234">
        <f t="shared" si="4"/>
        <v>-0.0092561868</v>
      </c>
      <c r="R734" s="235">
        <v>45366.0</v>
      </c>
      <c r="S734" s="236">
        <v>142.9</v>
      </c>
      <c r="T734" s="236">
        <v>141.7</v>
      </c>
      <c r="U734" s="237">
        <f t="shared" si="5"/>
        <v>-0.005265005265</v>
      </c>
      <c r="V734" s="238">
        <v>45366.0</v>
      </c>
      <c r="W734" s="239">
        <v>22064.85</v>
      </c>
      <c r="X734" s="239">
        <v>22023.35</v>
      </c>
      <c r="Y734" s="240">
        <f t="shared" si="6"/>
        <v>-0.005567433449</v>
      </c>
      <c r="Z734" s="199"/>
      <c r="AA734" s="199"/>
      <c r="AB734" s="199"/>
      <c r="AC734" s="199"/>
      <c r="AD734" s="199"/>
      <c r="AE734" s="199"/>
      <c r="AF734" s="199"/>
      <c r="AG734" s="199"/>
      <c r="AH734" s="199"/>
      <c r="AI734" s="199"/>
      <c r="AJ734" s="199"/>
      <c r="AK734" s="199"/>
      <c r="AL734" s="199"/>
      <c r="AM734" s="199"/>
      <c r="AN734" s="199"/>
      <c r="AO734" s="199"/>
      <c r="AP734" s="199"/>
      <c r="AQ734" s="199"/>
      <c r="AR734" s="199"/>
      <c r="AS734" s="199"/>
      <c r="AT734" s="199"/>
      <c r="AU734" s="199"/>
      <c r="AV734" s="199"/>
      <c r="AW734" s="199"/>
      <c r="AX734" s="199"/>
      <c r="AY734" s="199"/>
      <c r="AZ734" s="199"/>
      <c r="BA734" s="199"/>
      <c r="BB734" s="199"/>
      <c r="BC734" s="199"/>
      <c r="BD734" s="199"/>
      <c r="BE734" s="199"/>
      <c r="BF734" s="199"/>
      <c r="BG734" s="199"/>
      <c r="BH734" s="199"/>
    </row>
    <row r="735">
      <c r="A735" s="199"/>
      <c r="B735" s="223">
        <v>45369.0</v>
      </c>
      <c r="C735" s="224">
        <v>195.0</v>
      </c>
      <c r="D735" s="224">
        <v>196.3</v>
      </c>
      <c r="E735" s="225">
        <f t="shared" si="1"/>
        <v>-0.01874531367</v>
      </c>
      <c r="F735" s="226">
        <v>45369.0</v>
      </c>
      <c r="G735" s="227">
        <v>1447.0</v>
      </c>
      <c r="H735" s="227">
        <v>1446.05</v>
      </c>
      <c r="I735" s="228">
        <f t="shared" si="2"/>
        <v>-0.004543420645</v>
      </c>
      <c r="J735" s="229">
        <v>45369.0</v>
      </c>
      <c r="K735" s="230">
        <v>2320.8</v>
      </c>
      <c r="L735" s="230">
        <v>2299.95</v>
      </c>
      <c r="M735" s="231">
        <f t="shared" si="3"/>
        <v>-0.01192163939</v>
      </c>
      <c r="N735" s="232">
        <v>45369.0</v>
      </c>
      <c r="O735" s="233">
        <v>2840.0</v>
      </c>
      <c r="P735" s="233">
        <v>2878.95</v>
      </c>
      <c r="Q735" s="234">
        <f t="shared" si="4"/>
        <v>0.01498351813</v>
      </c>
      <c r="R735" s="235">
        <v>45369.0</v>
      </c>
      <c r="S735" s="236">
        <v>142.55</v>
      </c>
      <c r="T735" s="236">
        <v>149.7</v>
      </c>
      <c r="U735" s="237">
        <f t="shared" si="5"/>
        <v>0.05645730416</v>
      </c>
      <c r="V735" s="238">
        <v>45369.0</v>
      </c>
      <c r="W735" s="239">
        <v>21990.1</v>
      </c>
      <c r="X735" s="239">
        <v>22055.7</v>
      </c>
      <c r="Y735" s="240">
        <f t="shared" si="6"/>
        <v>0.001468895513</v>
      </c>
      <c r="Z735" s="199"/>
      <c r="AA735" s="199"/>
      <c r="AB735" s="199"/>
      <c r="AC735" s="199"/>
      <c r="AD735" s="199"/>
      <c r="AE735" s="199"/>
      <c r="AF735" s="199"/>
      <c r="AG735" s="199"/>
      <c r="AH735" s="199"/>
      <c r="AI735" s="199"/>
      <c r="AJ735" s="199"/>
      <c r="AK735" s="199"/>
      <c r="AL735" s="199"/>
      <c r="AM735" s="199"/>
      <c r="AN735" s="199"/>
      <c r="AO735" s="199"/>
      <c r="AP735" s="199"/>
      <c r="AQ735" s="199"/>
      <c r="AR735" s="199"/>
      <c r="AS735" s="199"/>
      <c r="AT735" s="199"/>
      <c r="AU735" s="199"/>
      <c r="AV735" s="199"/>
      <c r="AW735" s="199"/>
      <c r="AX735" s="199"/>
      <c r="AY735" s="199"/>
      <c r="AZ735" s="199"/>
      <c r="BA735" s="199"/>
      <c r="BB735" s="199"/>
      <c r="BC735" s="199"/>
      <c r="BD735" s="199"/>
      <c r="BE735" s="199"/>
      <c r="BF735" s="199"/>
      <c r="BG735" s="199"/>
      <c r="BH735" s="199"/>
    </row>
    <row r="736">
      <c r="A736" s="199"/>
      <c r="B736" s="223">
        <v>45370.0</v>
      </c>
      <c r="C736" s="224">
        <v>196.95</v>
      </c>
      <c r="D736" s="224">
        <v>194.75</v>
      </c>
      <c r="E736" s="225">
        <f t="shared" si="1"/>
        <v>-0.007896077433</v>
      </c>
      <c r="F736" s="226">
        <v>45370.0</v>
      </c>
      <c r="G736" s="227">
        <v>1435.5</v>
      </c>
      <c r="H736" s="227">
        <v>1449.35</v>
      </c>
      <c r="I736" s="228">
        <f t="shared" si="2"/>
        <v>0.002282078766</v>
      </c>
      <c r="J736" s="229">
        <v>45370.0</v>
      </c>
      <c r="K736" s="230">
        <v>2283.25</v>
      </c>
      <c r="L736" s="230">
        <v>2266.95</v>
      </c>
      <c r="M736" s="231">
        <f t="shared" si="3"/>
        <v>-0.014348138</v>
      </c>
      <c r="N736" s="232">
        <v>45370.0</v>
      </c>
      <c r="O736" s="233">
        <v>2857.5</v>
      </c>
      <c r="P736" s="233">
        <v>2850.5</v>
      </c>
      <c r="Q736" s="234">
        <f t="shared" si="4"/>
        <v>-0.009882075062</v>
      </c>
      <c r="R736" s="235">
        <v>45370.0</v>
      </c>
      <c r="S736" s="236">
        <v>149.0</v>
      </c>
      <c r="T736" s="236">
        <v>148.75</v>
      </c>
      <c r="U736" s="237">
        <f t="shared" si="5"/>
        <v>-0.006346025384</v>
      </c>
      <c r="V736" s="238">
        <v>45370.0</v>
      </c>
      <c r="W736" s="239">
        <v>21946.45</v>
      </c>
      <c r="X736" s="239">
        <v>21817.45</v>
      </c>
      <c r="Y736" s="240">
        <f t="shared" si="6"/>
        <v>-0.01080219626</v>
      </c>
      <c r="Z736" s="199"/>
      <c r="AA736" s="199"/>
      <c r="AB736" s="199"/>
      <c r="AC736" s="199"/>
      <c r="AD736" s="199"/>
      <c r="AE736" s="199"/>
      <c r="AF736" s="199"/>
      <c r="AG736" s="199"/>
      <c r="AH736" s="199"/>
      <c r="AI736" s="199"/>
      <c r="AJ736" s="199"/>
      <c r="AK736" s="199"/>
      <c r="AL736" s="199"/>
      <c r="AM736" s="199"/>
      <c r="AN736" s="199"/>
      <c r="AO736" s="199"/>
      <c r="AP736" s="199"/>
      <c r="AQ736" s="199"/>
      <c r="AR736" s="199"/>
      <c r="AS736" s="199"/>
      <c r="AT736" s="199"/>
      <c r="AU736" s="199"/>
      <c r="AV736" s="199"/>
      <c r="AW736" s="199"/>
      <c r="AX736" s="199"/>
      <c r="AY736" s="199"/>
      <c r="AZ736" s="199"/>
      <c r="BA736" s="199"/>
      <c r="BB736" s="199"/>
      <c r="BC736" s="199"/>
      <c r="BD736" s="199"/>
      <c r="BE736" s="199"/>
      <c r="BF736" s="199"/>
      <c r="BG736" s="199"/>
      <c r="BH736" s="199"/>
    </row>
    <row r="737">
      <c r="A737" s="199"/>
      <c r="B737" s="223">
        <v>45371.0</v>
      </c>
      <c r="C737" s="224">
        <v>196.55</v>
      </c>
      <c r="D737" s="224">
        <v>200.85</v>
      </c>
      <c r="E737" s="225">
        <f t="shared" si="1"/>
        <v>0.03132220796</v>
      </c>
      <c r="F737" s="226">
        <v>45371.0</v>
      </c>
      <c r="G737" s="227">
        <v>1449.05</v>
      </c>
      <c r="H737" s="227">
        <v>1431.05</v>
      </c>
      <c r="I737" s="228">
        <f t="shared" si="2"/>
        <v>-0.01262634974</v>
      </c>
      <c r="J737" s="229">
        <v>45371.0</v>
      </c>
      <c r="K737" s="230">
        <v>2250.0</v>
      </c>
      <c r="L737" s="230">
        <v>2241.95</v>
      </c>
      <c r="M737" s="231">
        <f t="shared" si="3"/>
        <v>-0.01102803326</v>
      </c>
      <c r="N737" s="232">
        <v>45371.0</v>
      </c>
      <c r="O737" s="233">
        <v>2855.9</v>
      </c>
      <c r="P737" s="233">
        <v>2887.5</v>
      </c>
      <c r="Q737" s="234">
        <f t="shared" si="4"/>
        <v>0.01298017892</v>
      </c>
      <c r="R737" s="235">
        <v>45371.0</v>
      </c>
      <c r="S737" s="236">
        <v>149.6</v>
      </c>
      <c r="T737" s="236">
        <v>145.65</v>
      </c>
      <c r="U737" s="237">
        <f t="shared" si="5"/>
        <v>-0.02084033613</v>
      </c>
      <c r="V737" s="238">
        <v>45371.0</v>
      </c>
      <c r="W737" s="239">
        <v>21843.9</v>
      </c>
      <c r="X737" s="239">
        <v>21839.1</v>
      </c>
      <c r="Y737" s="240">
        <f t="shared" si="6"/>
        <v>0.0009923249509</v>
      </c>
      <c r="Z737" s="199"/>
      <c r="AA737" s="199"/>
      <c r="AB737" s="199"/>
      <c r="AC737" s="199"/>
      <c r="AD737" s="199"/>
      <c r="AE737" s="199"/>
      <c r="AF737" s="199"/>
      <c r="AG737" s="199"/>
      <c r="AH737" s="199"/>
      <c r="AI737" s="199"/>
      <c r="AJ737" s="199"/>
      <c r="AK737" s="199"/>
      <c r="AL737" s="199"/>
      <c r="AM737" s="199"/>
      <c r="AN737" s="199"/>
      <c r="AO737" s="199"/>
      <c r="AP737" s="199"/>
      <c r="AQ737" s="199"/>
      <c r="AR737" s="199"/>
      <c r="AS737" s="199"/>
      <c r="AT737" s="199"/>
      <c r="AU737" s="199"/>
      <c r="AV737" s="199"/>
      <c r="AW737" s="199"/>
      <c r="AX737" s="199"/>
      <c r="AY737" s="199"/>
      <c r="AZ737" s="199"/>
      <c r="BA737" s="199"/>
      <c r="BB737" s="199"/>
      <c r="BC737" s="199"/>
      <c r="BD737" s="199"/>
      <c r="BE737" s="199"/>
      <c r="BF737" s="199"/>
      <c r="BG737" s="199"/>
      <c r="BH737" s="199"/>
    </row>
    <row r="738">
      <c r="A738" s="199"/>
      <c r="B738" s="223">
        <v>45372.0</v>
      </c>
      <c r="C738" s="224">
        <v>203.05</v>
      </c>
      <c r="D738" s="224">
        <v>199.9</v>
      </c>
      <c r="E738" s="225">
        <f t="shared" si="1"/>
        <v>-0.004729897934</v>
      </c>
      <c r="F738" s="226">
        <v>45372.0</v>
      </c>
      <c r="G738" s="227">
        <v>1442.6</v>
      </c>
      <c r="H738" s="227">
        <v>1445.75</v>
      </c>
      <c r="I738" s="228">
        <f t="shared" si="2"/>
        <v>0.01027217777</v>
      </c>
      <c r="J738" s="229">
        <v>45372.0</v>
      </c>
      <c r="K738" s="230">
        <v>2234.0</v>
      </c>
      <c r="L738" s="230">
        <v>2242.35</v>
      </c>
      <c r="M738" s="231">
        <f t="shared" si="3"/>
        <v>0.000178416111</v>
      </c>
      <c r="N738" s="232">
        <v>45372.0</v>
      </c>
      <c r="O738" s="233">
        <v>2905.05</v>
      </c>
      <c r="P738" s="233">
        <v>2901.95</v>
      </c>
      <c r="Q738" s="234">
        <f t="shared" si="4"/>
        <v>0.005004329004</v>
      </c>
      <c r="R738" s="235">
        <v>45372.0</v>
      </c>
      <c r="S738" s="236">
        <v>148.0</v>
      </c>
      <c r="T738" s="236">
        <v>150.1</v>
      </c>
      <c r="U738" s="237">
        <f t="shared" si="5"/>
        <v>0.03055269482</v>
      </c>
      <c r="V738" s="238">
        <v>45372.0</v>
      </c>
      <c r="W738" s="239">
        <v>21989.9</v>
      </c>
      <c r="X738" s="239">
        <v>22011.95</v>
      </c>
      <c r="Y738" s="240">
        <f t="shared" si="6"/>
        <v>0.007914703445</v>
      </c>
      <c r="Z738" s="199"/>
      <c r="AA738" s="199"/>
      <c r="AB738" s="199"/>
      <c r="AC738" s="199"/>
      <c r="AD738" s="199"/>
      <c r="AE738" s="199"/>
      <c r="AF738" s="199"/>
      <c r="AG738" s="199"/>
      <c r="AH738" s="199"/>
      <c r="AI738" s="199"/>
      <c r="AJ738" s="199"/>
      <c r="AK738" s="199"/>
      <c r="AL738" s="199"/>
      <c r="AM738" s="199"/>
      <c r="AN738" s="199"/>
      <c r="AO738" s="199"/>
      <c r="AP738" s="199"/>
      <c r="AQ738" s="199"/>
      <c r="AR738" s="199"/>
      <c r="AS738" s="199"/>
      <c r="AT738" s="199"/>
      <c r="AU738" s="199"/>
      <c r="AV738" s="199"/>
      <c r="AW738" s="199"/>
      <c r="AX738" s="199"/>
      <c r="AY738" s="199"/>
      <c r="AZ738" s="199"/>
      <c r="BA738" s="199"/>
      <c r="BB738" s="199"/>
      <c r="BC738" s="199"/>
      <c r="BD738" s="199"/>
      <c r="BE738" s="199"/>
      <c r="BF738" s="199"/>
      <c r="BG738" s="199"/>
      <c r="BH738" s="199"/>
    </row>
    <row r="739">
      <c r="A739" s="199"/>
      <c r="B739" s="223">
        <v>45373.0</v>
      </c>
      <c r="C739" s="224">
        <v>203.65</v>
      </c>
      <c r="D739" s="224">
        <v>202.6</v>
      </c>
      <c r="E739" s="225">
        <f t="shared" si="1"/>
        <v>0.01350675338</v>
      </c>
      <c r="F739" s="226">
        <v>45373.0</v>
      </c>
      <c r="G739" s="227">
        <v>1441.0</v>
      </c>
      <c r="H739" s="227">
        <v>1442.85</v>
      </c>
      <c r="I739" s="228">
        <f t="shared" si="2"/>
        <v>-0.002005879301</v>
      </c>
      <c r="J739" s="229">
        <v>45373.0</v>
      </c>
      <c r="K739" s="230">
        <v>2239.05</v>
      </c>
      <c r="L739" s="230">
        <v>2256.55</v>
      </c>
      <c r="M739" s="231">
        <f t="shared" si="3"/>
        <v>0.006332642094</v>
      </c>
      <c r="N739" s="232">
        <v>45373.0</v>
      </c>
      <c r="O739" s="233">
        <v>2899.95</v>
      </c>
      <c r="P739" s="233">
        <v>2910.05</v>
      </c>
      <c r="Q739" s="234">
        <f t="shared" si="4"/>
        <v>0.002791226589</v>
      </c>
      <c r="R739" s="235">
        <v>45373.0</v>
      </c>
      <c r="S739" s="236">
        <v>149.0</v>
      </c>
      <c r="T739" s="236">
        <v>151.8</v>
      </c>
      <c r="U739" s="237">
        <f t="shared" si="5"/>
        <v>0.01132578281</v>
      </c>
      <c r="V739" s="238">
        <v>45373.0</v>
      </c>
      <c r="W739" s="239">
        <v>21932.2</v>
      </c>
      <c r="X739" s="239">
        <v>22096.75</v>
      </c>
      <c r="Y739" s="240">
        <f t="shared" si="6"/>
        <v>0.003852452872</v>
      </c>
      <c r="Z739" s="199"/>
      <c r="AA739" s="199"/>
      <c r="AB739" s="199"/>
      <c r="AC739" s="199"/>
      <c r="AD739" s="199"/>
      <c r="AE739" s="199"/>
      <c r="AF739" s="199"/>
      <c r="AG739" s="199"/>
      <c r="AH739" s="199"/>
      <c r="AI739" s="199"/>
      <c r="AJ739" s="199"/>
      <c r="AK739" s="199"/>
      <c r="AL739" s="199"/>
      <c r="AM739" s="199"/>
      <c r="AN739" s="199"/>
      <c r="AO739" s="199"/>
      <c r="AP739" s="199"/>
      <c r="AQ739" s="199"/>
      <c r="AR739" s="199"/>
      <c r="AS739" s="199"/>
      <c r="AT739" s="199"/>
      <c r="AU739" s="199"/>
      <c r="AV739" s="199"/>
      <c r="AW739" s="199"/>
      <c r="AX739" s="199"/>
      <c r="AY739" s="199"/>
      <c r="AZ739" s="199"/>
      <c r="BA739" s="199"/>
      <c r="BB739" s="199"/>
      <c r="BC739" s="199"/>
      <c r="BD739" s="199"/>
      <c r="BE739" s="199"/>
      <c r="BF739" s="199"/>
      <c r="BG739" s="199"/>
      <c r="BH739" s="199"/>
    </row>
    <row r="740">
      <c r="A740" s="199"/>
      <c r="B740" s="223">
        <v>45377.0</v>
      </c>
      <c r="C740" s="224">
        <v>203.6</v>
      </c>
      <c r="D740" s="224">
        <v>205.55</v>
      </c>
      <c r="E740" s="225">
        <f t="shared" si="1"/>
        <v>0.01456071076</v>
      </c>
      <c r="F740" s="226">
        <v>45377.0</v>
      </c>
      <c r="G740" s="227">
        <v>1427.2</v>
      </c>
      <c r="H740" s="227">
        <v>1425.4</v>
      </c>
      <c r="I740" s="228">
        <f t="shared" si="2"/>
        <v>-0.01209411928</v>
      </c>
      <c r="J740" s="229">
        <v>45377.0</v>
      </c>
      <c r="K740" s="230">
        <v>2232.1</v>
      </c>
      <c r="L740" s="230">
        <v>2240.0</v>
      </c>
      <c r="M740" s="231">
        <f t="shared" si="3"/>
        <v>-0.00733420487</v>
      </c>
      <c r="N740" s="232">
        <v>45377.0</v>
      </c>
      <c r="O740" s="233">
        <v>2890.0</v>
      </c>
      <c r="P740" s="233">
        <v>2883.15</v>
      </c>
      <c r="Q740" s="234">
        <f t="shared" si="4"/>
        <v>-0.009243827426</v>
      </c>
      <c r="R740" s="235">
        <v>45377.0</v>
      </c>
      <c r="S740" s="236">
        <v>151.15</v>
      </c>
      <c r="T740" s="236">
        <v>152.4</v>
      </c>
      <c r="U740" s="237">
        <f t="shared" si="5"/>
        <v>0.00395256917</v>
      </c>
      <c r="V740" s="238">
        <v>45377.0</v>
      </c>
      <c r="W740" s="239">
        <v>21947.9</v>
      </c>
      <c r="X740" s="239">
        <v>22004.7</v>
      </c>
      <c r="Y740" s="240">
        <f t="shared" si="6"/>
        <v>-0.004165770984</v>
      </c>
      <c r="Z740" s="199"/>
      <c r="AA740" s="199"/>
      <c r="AB740" s="199"/>
      <c r="AC740" s="199"/>
      <c r="AD740" s="199"/>
      <c r="AE740" s="199"/>
      <c r="AF740" s="199"/>
      <c r="AG740" s="199"/>
      <c r="AH740" s="199"/>
      <c r="AI740" s="199"/>
      <c r="AJ740" s="199"/>
      <c r="AK740" s="199"/>
      <c r="AL740" s="199"/>
      <c r="AM740" s="199"/>
      <c r="AN740" s="199"/>
      <c r="AO740" s="199"/>
      <c r="AP740" s="199"/>
      <c r="AQ740" s="199"/>
      <c r="AR740" s="199"/>
      <c r="AS740" s="199"/>
      <c r="AT740" s="199"/>
      <c r="AU740" s="199"/>
      <c r="AV740" s="199"/>
      <c r="AW740" s="199"/>
      <c r="AX740" s="199"/>
      <c r="AY740" s="199"/>
      <c r="AZ740" s="199"/>
      <c r="BA740" s="199"/>
      <c r="BB740" s="199"/>
      <c r="BC740" s="199"/>
      <c r="BD740" s="199"/>
      <c r="BE740" s="199"/>
      <c r="BF740" s="199"/>
      <c r="BG740" s="199"/>
      <c r="BH740" s="199"/>
    </row>
    <row r="741">
      <c r="A741" s="199"/>
      <c r="B741" s="223">
        <v>45378.0</v>
      </c>
      <c r="C741" s="224">
        <v>207.9</v>
      </c>
      <c r="D741" s="224">
        <v>210.95</v>
      </c>
      <c r="E741" s="225">
        <f t="shared" si="1"/>
        <v>0.0262709803</v>
      </c>
      <c r="F741" s="226">
        <v>45378.0</v>
      </c>
      <c r="G741" s="227">
        <v>1423.55</v>
      </c>
      <c r="H741" s="227">
        <v>1440.7</v>
      </c>
      <c r="I741" s="228">
        <f t="shared" si="2"/>
        <v>0.0107338291</v>
      </c>
      <c r="J741" s="229">
        <v>45378.0</v>
      </c>
      <c r="K741" s="230">
        <v>2250.0</v>
      </c>
      <c r="L741" s="230">
        <v>2239.7</v>
      </c>
      <c r="M741" s="231">
        <f t="shared" si="3"/>
        <v>-0.0001339285714</v>
      </c>
      <c r="N741" s="232">
        <v>45378.0</v>
      </c>
      <c r="O741" s="233">
        <v>2896.0</v>
      </c>
      <c r="P741" s="233">
        <v>2985.7</v>
      </c>
      <c r="Q741" s="234">
        <f t="shared" si="4"/>
        <v>0.03556873558</v>
      </c>
      <c r="R741" s="235">
        <v>45378.0</v>
      </c>
      <c r="S741" s="236">
        <v>152.45</v>
      </c>
      <c r="T741" s="236">
        <v>152.7</v>
      </c>
      <c r="U741" s="237">
        <f t="shared" si="5"/>
        <v>0.001968503937</v>
      </c>
      <c r="V741" s="238">
        <v>45378.0</v>
      </c>
      <c r="W741" s="239">
        <v>22053.95</v>
      </c>
      <c r="X741" s="239">
        <v>22123.65</v>
      </c>
      <c r="Y741" s="240">
        <f t="shared" si="6"/>
        <v>0.005405663336</v>
      </c>
      <c r="Z741" s="199"/>
      <c r="AA741" s="199"/>
      <c r="AB741" s="199"/>
      <c r="AC741" s="199"/>
      <c r="AD741" s="199"/>
      <c r="AE741" s="199"/>
      <c r="AF741" s="199"/>
      <c r="AG741" s="199"/>
      <c r="AH741" s="199"/>
      <c r="AI741" s="199"/>
      <c r="AJ741" s="199"/>
      <c r="AK741" s="199"/>
      <c r="AL741" s="199"/>
      <c r="AM741" s="199"/>
      <c r="AN741" s="199"/>
      <c r="AO741" s="199"/>
      <c r="AP741" s="199"/>
      <c r="AQ741" s="199"/>
      <c r="AR741" s="199"/>
      <c r="AS741" s="199"/>
      <c r="AT741" s="199"/>
      <c r="AU741" s="199"/>
      <c r="AV741" s="199"/>
      <c r="AW741" s="199"/>
      <c r="AX741" s="199"/>
      <c r="AY741" s="199"/>
      <c r="AZ741" s="199"/>
      <c r="BA741" s="199"/>
      <c r="BB741" s="199"/>
      <c r="BC741" s="199"/>
      <c r="BD741" s="199"/>
      <c r="BE741" s="199"/>
      <c r="BF741" s="199"/>
      <c r="BG741" s="199"/>
      <c r="BH741" s="199"/>
    </row>
    <row r="742">
      <c r="A742" s="199"/>
      <c r="B742" s="223">
        <v>45379.0</v>
      </c>
      <c r="C742" s="224">
        <v>213.0</v>
      </c>
      <c r="D742" s="224">
        <v>207.9</v>
      </c>
      <c r="E742" s="225">
        <f t="shared" si="1"/>
        <v>-0.01445840247</v>
      </c>
      <c r="F742" s="226">
        <v>45379.0</v>
      </c>
      <c r="G742" s="227">
        <v>1440.7</v>
      </c>
      <c r="H742" s="227">
        <v>1447.9</v>
      </c>
      <c r="I742" s="228">
        <f t="shared" si="2"/>
        <v>0.004997570625</v>
      </c>
      <c r="J742" s="229">
        <v>45379.0</v>
      </c>
      <c r="K742" s="230">
        <v>2245.0</v>
      </c>
      <c r="L742" s="230">
        <v>2264.35</v>
      </c>
      <c r="M742" s="231">
        <f t="shared" si="3"/>
        <v>0.0110059383</v>
      </c>
      <c r="N742" s="232">
        <v>45379.0</v>
      </c>
      <c r="O742" s="233">
        <v>2985.75</v>
      </c>
      <c r="P742" s="233">
        <v>2971.7</v>
      </c>
      <c r="Q742" s="234">
        <f t="shared" si="4"/>
        <v>-0.004689017651</v>
      </c>
      <c r="R742" s="235">
        <v>45379.0</v>
      </c>
      <c r="S742" s="236">
        <v>152.7</v>
      </c>
      <c r="T742" s="236">
        <v>155.85</v>
      </c>
      <c r="U742" s="237">
        <f t="shared" si="5"/>
        <v>0.02062868369</v>
      </c>
      <c r="V742" s="238">
        <v>45379.0</v>
      </c>
      <c r="W742" s="239">
        <v>22163.6</v>
      </c>
      <c r="X742" s="239">
        <v>22326.9</v>
      </c>
      <c r="Y742" s="240">
        <f t="shared" si="6"/>
        <v>0.009187001241</v>
      </c>
      <c r="Z742" s="199"/>
      <c r="AA742" s="199"/>
      <c r="AB742" s="199"/>
      <c r="AC742" s="199"/>
      <c r="AD742" s="199"/>
      <c r="AE742" s="199"/>
      <c r="AF742" s="199"/>
      <c r="AG742" s="199"/>
      <c r="AH742" s="199"/>
      <c r="AI742" s="199"/>
      <c r="AJ742" s="199"/>
      <c r="AK742" s="199"/>
      <c r="AL742" s="199"/>
      <c r="AM742" s="199"/>
      <c r="AN742" s="199"/>
      <c r="AO742" s="199"/>
      <c r="AP742" s="199"/>
      <c r="AQ742" s="199"/>
      <c r="AR742" s="199"/>
      <c r="AS742" s="199"/>
      <c r="AT742" s="199"/>
      <c r="AU742" s="199"/>
      <c r="AV742" s="199"/>
      <c r="AW742" s="199"/>
      <c r="AX742" s="199"/>
      <c r="AY742" s="199"/>
      <c r="AZ742" s="199"/>
      <c r="BA742" s="199"/>
      <c r="BB742" s="199"/>
      <c r="BC742" s="199"/>
      <c r="BD742" s="199"/>
      <c r="BE742" s="199"/>
      <c r="BF742" s="199"/>
      <c r="BG742" s="199"/>
      <c r="BH742" s="199"/>
    </row>
    <row r="743">
      <c r="A743" s="199"/>
      <c r="B743" s="343"/>
      <c r="C743" s="344"/>
      <c r="D743" s="344"/>
      <c r="E743" s="345"/>
      <c r="F743" s="346"/>
      <c r="G743" s="346"/>
      <c r="H743" s="346"/>
      <c r="I743" s="228"/>
      <c r="J743" s="347"/>
      <c r="K743" s="348"/>
      <c r="L743" s="348"/>
      <c r="M743" s="231"/>
      <c r="N743" s="349"/>
      <c r="O743" s="328"/>
      <c r="P743" s="328"/>
      <c r="Q743" s="234"/>
      <c r="R743" s="350"/>
      <c r="S743" s="351"/>
      <c r="T743" s="351"/>
      <c r="U743" s="237"/>
      <c r="V743" s="352"/>
      <c r="W743" s="256"/>
      <c r="X743" s="256"/>
      <c r="Y743" s="240"/>
      <c r="Z743" s="199"/>
      <c r="AA743" s="199"/>
      <c r="AB743" s="199"/>
      <c r="AC743" s="199"/>
      <c r="AD743" s="199"/>
      <c r="AE743" s="199"/>
      <c r="AF743" s="199"/>
      <c r="AG743" s="199"/>
      <c r="AH743" s="199"/>
      <c r="AI743" s="199"/>
      <c r="AJ743" s="199"/>
      <c r="AK743" s="199"/>
      <c r="AL743" s="199"/>
      <c r="AM743" s="199"/>
      <c r="AN743" s="199"/>
      <c r="AO743" s="199"/>
      <c r="AP743" s="199"/>
      <c r="AQ743" s="199"/>
      <c r="AR743" s="199"/>
      <c r="AS743" s="199"/>
      <c r="AT743" s="199"/>
      <c r="AU743" s="199"/>
      <c r="AV743" s="199"/>
      <c r="AW743" s="199"/>
      <c r="AX743" s="199"/>
      <c r="AY743" s="199"/>
      <c r="AZ743" s="199"/>
      <c r="BA743" s="199"/>
      <c r="BB743" s="199"/>
      <c r="BC743" s="199"/>
      <c r="BD743" s="199"/>
      <c r="BE743" s="199"/>
      <c r="BF743" s="199"/>
      <c r="BG743" s="199"/>
      <c r="BH743" s="199"/>
    </row>
    <row r="744">
      <c r="A744" s="199"/>
      <c r="B744" s="343"/>
      <c r="C744" s="344"/>
      <c r="D744" s="344"/>
      <c r="E744" s="345"/>
      <c r="F744" s="346"/>
      <c r="G744" s="346"/>
      <c r="H744" s="346"/>
      <c r="I744" s="228"/>
      <c r="J744" s="347"/>
      <c r="K744" s="348"/>
      <c r="L744" s="348"/>
      <c r="M744" s="231"/>
      <c r="N744" s="349"/>
      <c r="O744" s="328"/>
      <c r="P744" s="328"/>
      <c r="Q744" s="234"/>
      <c r="R744" s="350"/>
      <c r="S744" s="351"/>
      <c r="T744" s="351"/>
      <c r="U744" s="237"/>
      <c r="V744" s="352"/>
      <c r="W744" s="256"/>
      <c r="X744" s="256"/>
      <c r="Y744" s="240"/>
      <c r="Z744" s="199"/>
      <c r="AA744" s="199"/>
      <c r="AB744" s="199"/>
      <c r="AC744" s="199"/>
      <c r="AD744" s="199"/>
      <c r="AE744" s="199"/>
      <c r="AF744" s="199"/>
      <c r="AG744" s="199"/>
      <c r="AH744" s="199"/>
      <c r="AI744" s="199"/>
      <c r="AJ744" s="199"/>
      <c r="AK744" s="199"/>
      <c r="AL744" s="199"/>
      <c r="AM744" s="199"/>
      <c r="AN744" s="199"/>
      <c r="AO744" s="199"/>
      <c r="AP744" s="199"/>
      <c r="AQ744" s="199"/>
      <c r="AR744" s="199"/>
      <c r="AS744" s="199"/>
      <c r="AT744" s="199"/>
      <c r="AU744" s="199"/>
      <c r="AV744" s="199"/>
      <c r="AW744" s="199"/>
      <c r="AX744" s="199"/>
      <c r="AY744" s="199"/>
      <c r="AZ744" s="199"/>
      <c r="BA744" s="199"/>
      <c r="BB744" s="199"/>
      <c r="BC744" s="199"/>
      <c r="BD744" s="199"/>
      <c r="BE744" s="199"/>
      <c r="BF744" s="199"/>
      <c r="BG744" s="199"/>
      <c r="BH744" s="199"/>
    </row>
    <row r="745">
      <c r="A745" s="199"/>
      <c r="B745" s="343"/>
      <c r="C745" s="344"/>
      <c r="D745" s="344"/>
      <c r="E745" s="345"/>
      <c r="F745" s="346"/>
      <c r="G745" s="346"/>
      <c r="H745" s="346"/>
      <c r="I745" s="228"/>
      <c r="J745" s="347"/>
      <c r="K745" s="348"/>
      <c r="L745" s="348"/>
      <c r="M745" s="231"/>
      <c r="N745" s="349"/>
      <c r="O745" s="328"/>
      <c r="P745" s="328"/>
      <c r="Q745" s="234"/>
      <c r="R745" s="350"/>
      <c r="S745" s="351"/>
      <c r="T745" s="351"/>
      <c r="U745" s="237"/>
      <c r="V745" s="352"/>
      <c r="W745" s="256"/>
      <c r="X745" s="256"/>
      <c r="Y745" s="240"/>
      <c r="Z745" s="199"/>
      <c r="AA745" s="199"/>
      <c r="AB745" s="199"/>
      <c r="AC745" s="199"/>
      <c r="AD745" s="199"/>
      <c r="AE745" s="199"/>
      <c r="AF745" s="199"/>
      <c r="AG745" s="199"/>
      <c r="AH745" s="199"/>
      <c r="AI745" s="199"/>
      <c r="AJ745" s="199"/>
      <c r="AK745" s="199"/>
      <c r="AL745" s="199"/>
      <c r="AM745" s="199"/>
      <c r="AN745" s="199"/>
      <c r="AO745" s="199"/>
      <c r="AP745" s="199"/>
      <c r="AQ745" s="199"/>
      <c r="AR745" s="199"/>
      <c r="AS745" s="199"/>
      <c r="AT745" s="199"/>
      <c r="AU745" s="199"/>
      <c r="AV745" s="199"/>
      <c r="AW745" s="199"/>
      <c r="AX745" s="199"/>
      <c r="AY745" s="199"/>
      <c r="AZ745" s="199"/>
      <c r="BA745" s="199"/>
      <c r="BB745" s="199"/>
      <c r="BC745" s="199"/>
      <c r="BD745" s="199"/>
      <c r="BE745" s="199"/>
      <c r="BF745" s="199"/>
      <c r="BG745" s="199"/>
      <c r="BH745" s="199"/>
    </row>
    <row r="746">
      <c r="A746" s="199"/>
      <c r="B746" s="343"/>
      <c r="C746" s="344"/>
      <c r="D746" s="344"/>
      <c r="E746" s="345"/>
      <c r="F746" s="346"/>
      <c r="G746" s="346"/>
      <c r="H746" s="346"/>
      <c r="I746" s="228"/>
      <c r="J746" s="347"/>
      <c r="K746" s="348"/>
      <c r="L746" s="348"/>
      <c r="M746" s="231"/>
      <c r="N746" s="349"/>
      <c r="O746" s="328"/>
      <c r="P746" s="328"/>
      <c r="Q746" s="234"/>
      <c r="R746" s="350"/>
      <c r="S746" s="351"/>
      <c r="T746" s="351"/>
      <c r="U746" s="237"/>
      <c r="V746" s="352"/>
      <c r="W746" s="256"/>
      <c r="X746" s="256"/>
      <c r="Y746" s="240"/>
      <c r="Z746" s="199"/>
      <c r="AA746" s="199"/>
      <c r="AB746" s="199"/>
      <c r="AC746" s="199"/>
      <c r="AD746" s="199"/>
      <c r="AE746" s="199"/>
      <c r="AF746" s="199"/>
      <c r="AG746" s="199"/>
      <c r="AH746" s="199"/>
      <c r="AI746" s="199"/>
      <c r="AJ746" s="199"/>
      <c r="AK746" s="199"/>
      <c r="AL746" s="199"/>
      <c r="AM746" s="199"/>
      <c r="AN746" s="199"/>
      <c r="AO746" s="199"/>
      <c r="AP746" s="199"/>
      <c r="AQ746" s="199"/>
      <c r="AR746" s="199"/>
      <c r="AS746" s="199"/>
      <c r="AT746" s="199"/>
      <c r="AU746" s="199"/>
      <c r="AV746" s="199"/>
      <c r="AW746" s="199"/>
      <c r="AX746" s="199"/>
      <c r="AY746" s="199"/>
      <c r="AZ746" s="199"/>
      <c r="BA746" s="199"/>
      <c r="BB746" s="199"/>
      <c r="BC746" s="199"/>
      <c r="BD746" s="199"/>
      <c r="BE746" s="199"/>
      <c r="BF746" s="199"/>
      <c r="BG746" s="199"/>
      <c r="BH746" s="199"/>
    </row>
    <row r="747">
      <c r="A747" s="199"/>
      <c r="B747" s="343"/>
      <c r="C747" s="344"/>
      <c r="D747" s="344"/>
      <c r="E747" s="345"/>
      <c r="F747" s="346"/>
      <c r="G747" s="346"/>
      <c r="H747" s="346"/>
      <c r="I747" s="228"/>
      <c r="J747" s="347"/>
      <c r="K747" s="348"/>
      <c r="L747" s="348"/>
      <c r="M747" s="231"/>
      <c r="N747" s="349"/>
      <c r="O747" s="328"/>
      <c r="P747" s="328"/>
      <c r="Q747" s="234"/>
      <c r="R747" s="350"/>
      <c r="S747" s="351"/>
      <c r="T747" s="351"/>
      <c r="U747" s="237"/>
      <c r="V747" s="352"/>
      <c r="W747" s="256"/>
      <c r="X747" s="256"/>
      <c r="Y747" s="240"/>
      <c r="Z747" s="199"/>
      <c r="AA747" s="199"/>
      <c r="AB747" s="199"/>
      <c r="AC747" s="199"/>
      <c r="AD747" s="199"/>
      <c r="AE747" s="199"/>
      <c r="AF747" s="199"/>
      <c r="AG747" s="199"/>
      <c r="AH747" s="199"/>
      <c r="AI747" s="199"/>
      <c r="AJ747" s="199"/>
      <c r="AK747" s="199"/>
      <c r="AL747" s="199"/>
      <c r="AM747" s="199"/>
      <c r="AN747" s="199"/>
      <c r="AO747" s="199"/>
      <c r="AP747" s="199"/>
      <c r="AQ747" s="199"/>
      <c r="AR747" s="199"/>
      <c r="AS747" s="199"/>
      <c r="AT747" s="199"/>
      <c r="AU747" s="199"/>
      <c r="AV747" s="199"/>
      <c r="AW747" s="199"/>
      <c r="AX747" s="199"/>
      <c r="AY747" s="199"/>
      <c r="AZ747" s="199"/>
      <c r="BA747" s="199"/>
      <c r="BB747" s="199"/>
      <c r="BC747" s="199"/>
      <c r="BD747" s="199"/>
      <c r="BE747" s="199"/>
      <c r="BF747" s="199"/>
      <c r="BG747" s="199"/>
      <c r="BH747" s="199"/>
    </row>
    <row r="748">
      <c r="A748" s="199"/>
      <c r="B748" s="343"/>
      <c r="C748" s="344"/>
      <c r="D748" s="344"/>
      <c r="E748" s="345"/>
      <c r="F748" s="346"/>
      <c r="G748" s="346"/>
      <c r="H748" s="346"/>
      <c r="I748" s="228"/>
      <c r="J748" s="347"/>
      <c r="K748" s="348"/>
      <c r="L748" s="348"/>
      <c r="M748" s="231"/>
      <c r="N748" s="349"/>
      <c r="O748" s="328"/>
      <c r="P748" s="328"/>
      <c r="Q748" s="234"/>
      <c r="R748" s="350"/>
      <c r="S748" s="351"/>
      <c r="T748" s="351"/>
      <c r="U748" s="237"/>
      <c r="V748" s="352"/>
      <c r="W748" s="256"/>
      <c r="X748" s="256"/>
      <c r="Y748" s="240"/>
      <c r="Z748" s="199"/>
      <c r="AA748" s="199"/>
      <c r="AB748" s="199"/>
      <c r="AC748" s="199"/>
      <c r="AD748" s="199"/>
      <c r="AE748" s="199"/>
      <c r="AF748" s="199"/>
      <c r="AG748" s="199"/>
      <c r="AH748" s="199"/>
      <c r="AI748" s="199"/>
      <c r="AJ748" s="199"/>
      <c r="AK748" s="199"/>
      <c r="AL748" s="199"/>
      <c r="AM748" s="199"/>
      <c r="AN748" s="199"/>
      <c r="AO748" s="199"/>
      <c r="AP748" s="199"/>
      <c r="AQ748" s="199"/>
      <c r="AR748" s="199"/>
      <c r="AS748" s="199"/>
      <c r="AT748" s="199"/>
      <c r="AU748" s="199"/>
      <c r="AV748" s="199"/>
      <c r="AW748" s="199"/>
      <c r="AX748" s="199"/>
      <c r="AY748" s="199"/>
      <c r="AZ748" s="199"/>
      <c r="BA748" s="199"/>
      <c r="BB748" s="199"/>
      <c r="BC748" s="199"/>
      <c r="BD748" s="199"/>
      <c r="BE748" s="199"/>
      <c r="BF748" s="199"/>
      <c r="BG748" s="199"/>
      <c r="BH748" s="199"/>
    </row>
    <row r="749">
      <c r="A749" s="199"/>
      <c r="B749" s="343"/>
      <c r="C749" s="344"/>
      <c r="D749" s="344"/>
      <c r="E749" s="345"/>
      <c r="F749" s="346"/>
      <c r="G749" s="346"/>
      <c r="H749" s="346"/>
      <c r="I749" s="228"/>
      <c r="J749" s="347"/>
      <c r="K749" s="348"/>
      <c r="L749" s="348"/>
      <c r="M749" s="231"/>
      <c r="N749" s="349"/>
      <c r="O749" s="328"/>
      <c r="P749" s="328"/>
      <c r="Q749" s="234"/>
      <c r="R749" s="350"/>
      <c r="S749" s="351"/>
      <c r="T749" s="351"/>
      <c r="U749" s="237"/>
      <c r="V749" s="352"/>
      <c r="W749" s="256"/>
      <c r="X749" s="256"/>
      <c r="Y749" s="240"/>
      <c r="Z749" s="199"/>
      <c r="AA749" s="199"/>
      <c r="AB749" s="199"/>
      <c r="AC749" s="199"/>
      <c r="AD749" s="199"/>
      <c r="AE749" s="199"/>
      <c r="AF749" s="199"/>
      <c r="AG749" s="199"/>
      <c r="AH749" s="199"/>
      <c r="AI749" s="199"/>
      <c r="AJ749" s="199"/>
      <c r="AK749" s="199"/>
      <c r="AL749" s="199"/>
      <c r="AM749" s="199"/>
      <c r="AN749" s="199"/>
      <c r="AO749" s="199"/>
      <c r="AP749" s="199"/>
      <c r="AQ749" s="199"/>
      <c r="AR749" s="199"/>
      <c r="AS749" s="199"/>
      <c r="AT749" s="199"/>
      <c r="AU749" s="199"/>
      <c r="AV749" s="199"/>
      <c r="AW749" s="199"/>
      <c r="AX749" s="199"/>
      <c r="AY749" s="199"/>
      <c r="AZ749" s="199"/>
      <c r="BA749" s="199"/>
      <c r="BB749" s="199"/>
      <c r="BC749" s="199"/>
      <c r="BD749" s="199"/>
      <c r="BE749" s="199"/>
      <c r="BF749" s="199"/>
      <c r="BG749" s="199"/>
      <c r="BH749" s="199"/>
    </row>
    <row r="750">
      <c r="A750" s="199"/>
      <c r="B750" s="343"/>
      <c r="C750" s="344"/>
      <c r="D750" s="344"/>
      <c r="E750" s="345"/>
      <c r="F750" s="346"/>
      <c r="G750" s="346"/>
      <c r="H750" s="346"/>
      <c r="I750" s="228"/>
      <c r="J750" s="347"/>
      <c r="K750" s="348"/>
      <c r="L750" s="348"/>
      <c r="M750" s="231"/>
      <c r="N750" s="349"/>
      <c r="O750" s="328"/>
      <c r="P750" s="328"/>
      <c r="Q750" s="234"/>
      <c r="R750" s="350"/>
      <c r="S750" s="351"/>
      <c r="T750" s="351"/>
      <c r="U750" s="237"/>
      <c r="V750" s="352"/>
      <c r="W750" s="256"/>
      <c r="X750" s="256"/>
      <c r="Y750" s="240"/>
      <c r="Z750" s="199"/>
      <c r="AA750" s="199"/>
      <c r="AB750" s="199"/>
      <c r="AC750" s="199"/>
      <c r="AD750" s="199"/>
      <c r="AE750" s="199"/>
      <c r="AF750" s="199"/>
      <c r="AG750" s="199"/>
      <c r="AH750" s="199"/>
      <c r="AI750" s="199"/>
      <c r="AJ750" s="199"/>
      <c r="AK750" s="199"/>
      <c r="AL750" s="199"/>
      <c r="AM750" s="199"/>
      <c r="AN750" s="199"/>
      <c r="AO750" s="199"/>
      <c r="AP750" s="199"/>
      <c r="AQ750" s="199"/>
      <c r="AR750" s="199"/>
      <c r="AS750" s="199"/>
      <c r="AT750" s="199"/>
      <c r="AU750" s="199"/>
      <c r="AV750" s="199"/>
      <c r="AW750" s="199"/>
      <c r="AX750" s="199"/>
      <c r="AY750" s="199"/>
      <c r="AZ750" s="199"/>
      <c r="BA750" s="199"/>
      <c r="BB750" s="199"/>
      <c r="BC750" s="199"/>
      <c r="BD750" s="199"/>
      <c r="BE750" s="199"/>
      <c r="BF750" s="199"/>
      <c r="BG750" s="199"/>
      <c r="BH750" s="199"/>
    </row>
    <row r="751">
      <c r="A751" s="199"/>
      <c r="B751" s="343"/>
      <c r="C751" s="344"/>
      <c r="D751" s="344"/>
      <c r="E751" s="345"/>
      <c r="F751" s="346"/>
      <c r="G751" s="346"/>
      <c r="H751" s="346"/>
      <c r="I751" s="228"/>
      <c r="J751" s="347"/>
      <c r="K751" s="348"/>
      <c r="L751" s="348"/>
      <c r="M751" s="231"/>
      <c r="N751" s="349"/>
      <c r="O751" s="328"/>
      <c r="P751" s="328"/>
      <c r="Q751" s="234"/>
      <c r="R751" s="350"/>
      <c r="S751" s="351"/>
      <c r="T751" s="351"/>
      <c r="U751" s="237"/>
      <c r="V751" s="352"/>
      <c r="W751" s="256"/>
      <c r="X751" s="256"/>
      <c r="Y751" s="240"/>
      <c r="Z751" s="199"/>
      <c r="AA751" s="199"/>
      <c r="AB751" s="199"/>
      <c r="AC751" s="199"/>
      <c r="AD751" s="199"/>
      <c r="AE751" s="199"/>
      <c r="AF751" s="199"/>
      <c r="AG751" s="199"/>
      <c r="AH751" s="199"/>
      <c r="AI751" s="199"/>
      <c r="AJ751" s="199"/>
      <c r="AK751" s="199"/>
      <c r="AL751" s="199"/>
      <c r="AM751" s="199"/>
      <c r="AN751" s="199"/>
      <c r="AO751" s="199"/>
      <c r="AP751" s="199"/>
      <c r="AQ751" s="199"/>
      <c r="AR751" s="199"/>
      <c r="AS751" s="199"/>
      <c r="AT751" s="199"/>
      <c r="AU751" s="199"/>
      <c r="AV751" s="199"/>
      <c r="AW751" s="199"/>
      <c r="AX751" s="199"/>
      <c r="AY751" s="199"/>
      <c r="AZ751" s="199"/>
      <c r="BA751" s="199"/>
      <c r="BB751" s="199"/>
      <c r="BC751" s="199"/>
      <c r="BD751" s="199"/>
      <c r="BE751" s="199"/>
      <c r="BF751" s="199"/>
      <c r="BG751" s="199"/>
      <c r="BH751" s="199"/>
    </row>
    <row r="752">
      <c r="A752" s="199"/>
      <c r="B752" s="343"/>
      <c r="C752" s="344"/>
      <c r="D752" s="344"/>
      <c r="E752" s="345"/>
      <c r="F752" s="346"/>
      <c r="G752" s="346"/>
      <c r="H752" s="346"/>
      <c r="I752" s="228"/>
      <c r="J752" s="347"/>
      <c r="K752" s="348"/>
      <c r="L752" s="348"/>
      <c r="M752" s="231"/>
      <c r="N752" s="349"/>
      <c r="O752" s="328"/>
      <c r="P752" s="328"/>
      <c r="Q752" s="234"/>
      <c r="R752" s="350"/>
      <c r="S752" s="351"/>
      <c r="T752" s="351"/>
      <c r="U752" s="237"/>
      <c r="V752" s="352"/>
      <c r="W752" s="256"/>
      <c r="X752" s="256"/>
      <c r="Y752" s="240"/>
      <c r="Z752" s="199"/>
      <c r="AA752" s="199"/>
      <c r="AB752" s="199"/>
      <c r="AC752" s="199"/>
      <c r="AD752" s="199"/>
      <c r="AE752" s="199"/>
      <c r="AF752" s="199"/>
      <c r="AG752" s="199"/>
      <c r="AH752" s="199"/>
      <c r="AI752" s="199"/>
      <c r="AJ752" s="199"/>
      <c r="AK752" s="199"/>
      <c r="AL752" s="199"/>
      <c r="AM752" s="199"/>
      <c r="AN752" s="199"/>
      <c r="AO752" s="199"/>
      <c r="AP752" s="199"/>
      <c r="AQ752" s="199"/>
      <c r="AR752" s="199"/>
      <c r="AS752" s="199"/>
      <c r="AT752" s="199"/>
      <c r="AU752" s="199"/>
      <c r="AV752" s="199"/>
      <c r="AW752" s="199"/>
      <c r="AX752" s="199"/>
      <c r="AY752" s="199"/>
      <c r="AZ752" s="199"/>
      <c r="BA752" s="199"/>
      <c r="BB752" s="199"/>
      <c r="BC752" s="199"/>
      <c r="BD752" s="199"/>
      <c r="BE752" s="199"/>
      <c r="BF752" s="199"/>
      <c r="BG752" s="199"/>
      <c r="BH752" s="199"/>
    </row>
    <row r="753">
      <c r="A753" s="199"/>
      <c r="B753" s="343"/>
      <c r="C753" s="344"/>
      <c r="D753" s="344"/>
      <c r="E753" s="345"/>
      <c r="F753" s="346"/>
      <c r="G753" s="346"/>
      <c r="H753" s="346"/>
      <c r="I753" s="228"/>
      <c r="J753" s="347"/>
      <c r="K753" s="348"/>
      <c r="L753" s="348"/>
      <c r="M753" s="231"/>
      <c r="N753" s="349"/>
      <c r="O753" s="328"/>
      <c r="P753" s="328"/>
      <c r="Q753" s="234"/>
      <c r="R753" s="350"/>
      <c r="S753" s="351"/>
      <c r="T753" s="351"/>
      <c r="U753" s="237"/>
      <c r="V753" s="352"/>
      <c r="W753" s="256"/>
      <c r="X753" s="256"/>
      <c r="Y753" s="240"/>
      <c r="Z753" s="199"/>
      <c r="AA753" s="199"/>
      <c r="AB753" s="199"/>
      <c r="AC753" s="199"/>
      <c r="AD753" s="199"/>
      <c r="AE753" s="199"/>
      <c r="AF753" s="199"/>
      <c r="AG753" s="199"/>
      <c r="AH753" s="199"/>
      <c r="AI753" s="199"/>
      <c r="AJ753" s="199"/>
      <c r="AK753" s="199"/>
      <c r="AL753" s="199"/>
      <c r="AM753" s="199"/>
      <c r="AN753" s="199"/>
      <c r="AO753" s="199"/>
      <c r="AP753" s="199"/>
      <c r="AQ753" s="199"/>
      <c r="AR753" s="199"/>
      <c r="AS753" s="199"/>
      <c r="AT753" s="199"/>
      <c r="AU753" s="199"/>
      <c r="AV753" s="199"/>
      <c r="AW753" s="199"/>
      <c r="AX753" s="199"/>
      <c r="AY753" s="199"/>
      <c r="AZ753" s="199"/>
      <c r="BA753" s="199"/>
      <c r="BB753" s="199"/>
      <c r="BC753" s="199"/>
      <c r="BD753" s="199"/>
      <c r="BE753" s="199"/>
      <c r="BF753" s="199"/>
      <c r="BG753" s="199"/>
      <c r="BH753" s="199"/>
    </row>
    <row r="754">
      <c r="A754" s="199"/>
      <c r="B754" s="343"/>
      <c r="C754" s="344"/>
      <c r="D754" s="344"/>
      <c r="E754" s="345"/>
      <c r="F754" s="346"/>
      <c r="G754" s="346"/>
      <c r="H754" s="346"/>
      <c r="I754" s="228"/>
      <c r="J754" s="347"/>
      <c r="K754" s="348"/>
      <c r="L754" s="348"/>
      <c r="M754" s="231"/>
      <c r="N754" s="349"/>
      <c r="O754" s="328"/>
      <c r="P754" s="328"/>
      <c r="Q754" s="234"/>
      <c r="R754" s="350"/>
      <c r="S754" s="351"/>
      <c r="T754" s="351"/>
      <c r="U754" s="237"/>
      <c r="V754" s="352"/>
      <c r="W754" s="256"/>
      <c r="X754" s="256"/>
      <c r="Y754" s="240"/>
      <c r="Z754" s="199"/>
      <c r="AA754" s="199"/>
      <c r="AB754" s="199"/>
      <c r="AC754" s="199"/>
      <c r="AD754" s="199"/>
      <c r="AE754" s="199"/>
      <c r="AF754" s="199"/>
      <c r="AG754" s="199"/>
      <c r="AH754" s="199"/>
      <c r="AI754" s="199"/>
      <c r="AJ754" s="199"/>
      <c r="AK754" s="199"/>
      <c r="AL754" s="199"/>
      <c r="AM754" s="199"/>
      <c r="AN754" s="199"/>
      <c r="AO754" s="199"/>
      <c r="AP754" s="199"/>
      <c r="AQ754" s="199"/>
      <c r="AR754" s="199"/>
      <c r="AS754" s="199"/>
      <c r="AT754" s="199"/>
      <c r="AU754" s="199"/>
      <c r="AV754" s="199"/>
      <c r="AW754" s="199"/>
      <c r="AX754" s="199"/>
      <c r="AY754" s="199"/>
      <c r="AZ754" s="199"/>
      <c r="BA754" s="199"/>
      <c r="BB754" s="199"/>
      <c r="BC754" s="199"/>
      <c r="BD754" s="199"/>
      <c r="BE754" s="199"/>
      <c r="BF754" s="199"/>
      <c r="BG754" s="199"/>
      <c r="BH754" s="199"/>
    </row>
    <row r="755">
      <c r="A755" s="199"/>
      <c r="B755" s="343"/>
      <c r="C755" s="344"/>
      <c r="D755" s="344"/>
      <c r="E755" s="345"/>
      <c r="F755" s="346"/>
      <c r="G755" s="346"/>
      <c r="H755" s="346"/>
      <c r="I755" s="228"/>
      <c r="J755" s="347"/>
      <c r="K755" s="348"/>
      <c r="L755" s="348"/>
      <c r="M755" s="231"/>
      <c r="N755" s="349"/>
      <c r="O755" s="328"/>
      <c r="P755" s="328"/>
      <c r="Q755" s="234"/>
      <c r="R755" s="350"/>
      <c r="S755" s="351"/>
      <c r="T755" s="351"/>
      <c r="U755" s="237"/>
      <c r="V755" s="352"/>
      <c r="W755" s="256"/>
      <c r="X755" s="256"/>
      <c r="Y755" s="240"/>
      <c r="Z755" s="199"/>
      <c r="AA755" s="199"/>
      <c r="AB755" s="199"/>
      <c r="AC755" s="199"/>
      <c r="AD755" s="199"/>
      <c r="AE755" s="199"/>
      <c r="AF755" s="199"/>
      <c r="AG755" s="199"/>
      <c r="AH755" s="199"/>
      <c r="AI755" s="199"/>
      <c r="AJ755" s="199"/>
      <c r="AK755" s="199"/>
      <c r="AL755" s="199"/>
      <c r="AM755" s="199"/>
      <c r="AN755" s="199"/>
      <c r="AO755" s="199"/>
      <c r="AP755" s="199"/>
      <c r="AQ755" s="199"/>
      <c r="AR755" s="199"/>
      <c r="AS755" s="199"/>
      <c r="AT755" s="199"/>
      <c r="AU755" s="199"/>
      <c r="AV755" s="199"/>
      <c r="AW755" s="199"/>
      <c r="AX755" s="199"/>
      <c r="AY755" s="199"/>
      <c r="AZ755" s="199"/>
      <c r="BA755" s="199"/>
      <c r="BB755" s="199"/>
      <c r="BC755" s="199"/>
      <c r="BD755" s="199"/>
      <c r="BE755" s="199"/>
      <c r="BF755" s="199"/>
      <c r="BG755" s="199"/>
      <c r="BH755" s="199"/>
    </row>
    <row r="756">
      <c r="A756" s="199"/>
      <c r="B756" s="343"/>
      <c r="C756" s="344"/>
      <c r="D756" s="344"/>
      <c r="E756" s="345"/>
      <c r="F756" s="346"/>
      <c r="G756" s="346"/>
      <c r="H756" s="346"/>
      <c r="I756" s="228"/>
      <c r="J756" s="347"/>
      <c r="K756" s="348"/>
      <c r="L756" s="348"/>
      <c r="M756" s="231"/>
      <c r="N756" s="349"/>
      <c r="O756" s="328"/>
      <c r="P756" s="328"/>
      <c r="Q756" s="234"/>
      <c r="R756" s="350"/>
      <c r="S756" s="351"/>
      <c r="T756" s="351"/>
      <c r="U756" s="237"/>
      <c r="V756" s="352"/>
      <c r="W756" s="256"/>
      <c r="X756" s="256"/>
      <c r="Y756" s="240"/>
      <c r="Z756" s="199"/>
      <c r="AA756" s="199"/>
      <c r="AB756" s="199"/>
      <c r="AC756" s="199"/>
      <c r="AD756" s="199"/>
      <c r="AE756" s="199"/>
      <c r="AF756" s="199"/>
      <c r="AG756" s="199"/>
      <c r="AH756" s="199"/>
      <c r="AI756" s="199"/>
      <c r="AJ756" s="199"/>
      <c r="AK756" s="199"/>
      <c r="AL756" s="199"/>
      <c r="AM756" s="199"/>
      <c r="AN756" s="199"/>
      <c r="AO756" s="199"/>
      <c r="AP756" s="199"/>
      <c r="AQ756" s="199"/>
      <c r="AR756" s="199"/>
      <c r="AS756" s="199"/>
      <c r="AT756" s="199"/>
      <c r="AU756" s="199"/>
      <c r="AV756" s="199"/>
      <c r="AW756" s="199"/>
      <c r="AX756" s="199"/>
      <c r="AY756" s="199"/>
      <c r="AZ756" s="199"/>
      <c r="BA756" s="199"/>
      <c r="BB756" s="199"/>
      <c r="BC756" s="199"/>
      <c r="BD756" s="199"/>
      <c r="BE756" s="199"/>
      <c r="BF756" s="199"/>
      <c r="BG756" s="199"/>
      <c r="BH756" s="199"/>
    </row>
    <row r="757">
      <c r="A757" s="199"/>
      <c r="B757" s="343"/>
      <c r="C757" s="344"/>
      <c r="D757" s="344"/>
      <c r="E757" s="345"/>
      <c r="F757" s="346"/>
      <c r="G757" s="346"/>
      <c r="H757" s="346"/>
      <c r="I757" s="228"/>
      <c r="J757" s="347"/>
      <c r="K757" s="348"/>
      <c r="L757" s="348"/>
      <c r="M757" s="231"/>
      <c r="N757" s="349"/>
      <c r="O757" s="328"/>
      <c r="P757" s="328"/>
      <c r="Q757" s="234"/>
      <c r="R757" s="350"/>
      <c r="S757" s="351"/>
      <c r="T757" s="351"/>
      <c r="U757" s="237"/>
      <c r="V757" s="352"/>
      <c r="W757" s="256"/>
      <c r="X757" s="256"/>
      <c r="Y757" s="240"/>
      <c r="Z757" s="199"/>
      <c r="AA757" s="199"/>
      <c r="AB757" s="199"/>
      <c r="AC757" s="199"/>
      <c r="AD757" s="199"/>
      <c r="AE757" s="199"/>
      <c r="AF757" s="199"/>
      <c r="AG757" s="199"/>
      <c r="AH757" s="199"/>
      <c r="AI757" s="199"/>
      <c r="AJ757" s="199"/>
      <c r="AK757" s="199"/>
      <c r="AL757" s="199"/>
      <c r="AM757" s="199"/>
      <c r="AN757" s="199"/>
      <c r="AO757" s="199"/>
      <c r="AP757" s="199"/>
      <c r="AQ757" s="199"/>
      <c r="AR757" s="199"/>
      <c r="AS757" s="199"/>
      <c r="AT757" s="199"/>
      <c r="AU757" s="199"/>
      <c r="AV757" s="199"/>
      <c r="AW757" s="199"/>
      <c r="AX757" s="199"/>
      <c r="AY757" s="199"/>
      <c r="AZ757" s="199"/>
      <c r="BA757" s="199"/>
      <c r="BB757" s="199"/>
      <c r="BC757" s="199"/>
      <c r="BD757" s="199"/>
      <c r="BE757" s="199"/>
      <c r="BF757" s="199"/>
      <c r="BG757" s="199"/>
      <c r="BH757" s="199"/>
    </row>
    <row r="758">
      <c r="A758" s="199"/>
      <c r="B758" s="343"/>
      <c r="C758" s="344"/>
      <c r="D758" s="344"/>
      <c r="E758" s="345"/>
      <c r="F758" s="346"/>
      <c r="G758" s="346"/>
      <c r="H758" s="346"/>
      <c r="I758" s="228"/>
      <c r="J758" s="347"/>
      <c r="K758" s="348"/>
      <c r="L758" s="348"/>
      <c r="M758" s="231"/>
      <c r="N758" s="349"/>
      <c r="O758" s="328"/>
      <c r="P758" s="328"/>
      <c r="Q758" s="234"/>
      <c r="R758" s="350"/>
      <c r="S758" s="351"/>
      <c r="T758" s="351"/>
      <c r="U758" s="237"/>
      <c r="V758" s="352"/>
      <c r="W758" s="256"/>
      <c r="X758" s="256"/>
      <c r="Y758" s="240"/>
      <c r="Z758" s="199"/>
      <c r="AA758" s="199"/>
      <c r="AB758" s="199"/>
      <c r="AC758" s="199"/>
      <c r="AD758" s="199"/>
      <c r="AE758" s="199"/>
      <c r="AF758" s="199"/>
      <c r="AG758" s="199"/>
      <c r="AH758" s="199"/>
      <c r="AI758" s="199"/>
      <c r="AJ758" s="199"/>
      <c r="AK758" s="199"/>
      <c r="AL758" s="199"/>
      <c r="AM758" s="199"/>
      <c r="AN758" s="199"/>
      <c r="AO758" s="199"/>
      <c r="AP758" s="199"/>
      <c r="AQ758" s="199"/>
      <c r="AR758" s="199"/>
      <c r="AS758" s="199"/>
      <c r="AT758" s="199"/>
      <c r="AU758" s="199"/>
      <c r="AV758" s="199"/>
      <c r="AW758" s="199"/>
      <c r="AX758" s="199"/>
      <c r="AY758" s="199"/>
      <c r="AZ758" s="199"/>
      <c r="BA758" s="199"/>
      <c r="BB758" s="199"/>
      <c r="BC758" s="199"/>
      <c r="BD758" s="199"/>
      <c r="BE758" s="199"/>
      <c r="BF758" s="199"/>
      <c r="BG758" s="199"/>
      <c r="BH758" s="199"/>
    </row>
    <row r="759">
      <c r="A759" s="199"/>
      <c r="B759" s="343"/>
      <c r="C759" s="344"/>
      <c r="D759" s="344"/>
      <c r="E759" s="345"/>
      <c r="F759" s="346"/>
      <c r="G759" s="346"/>
      <c r="H759" s="346"/>
      <c r="I759" s="228"/>
      <c r="J759" s="347"/>
      <c r="K759" s="348"/>
      <c r="L759" s="348"/>
      <c r="M759" s="231"/>
      <c r="N759" s="349"/>
      <c r="O759" s="328"/>
      <c r="P759" s="328"/>
      <c r="Q759" s="234"/>
      <c r="R759" s="350"/>
      <c r="S759" s="351"/>
      <c r="T759" s="351"/>
      <c r="U759" s="237"/>
      <c r="V759" s="352"/>
      <c r="W759" s="256"/>
      <c r="X759" s="256"/>
      <c r="Y759" s="240"/>
      <c r="Z759" s="199"/>
      <c r="AA759" s="199"/>
      <c r="AB759" s="199"/>
      <c r="AC759" s="199"/>
      <c r="AD759" s="199"/>
      <c r="AE759" s="199"/>
      <c r="AF759" s="199"/>
      <c r="AG759" s="199"/>
      <c r="AH759" s="199"/>
      <c r="AI759" s="199"/>
      <c r="AJ759" s="199"/>
      <c r="AK759" s="199"/>
      <c r="AL759" s="199"/>
      <c r="AM759" s="199"/>
      <c r="AN759" s="199"/>
      <c r="AO759" s="199"/>
      <c r="AP759" s="199"/>
      <c r="AQ759" s="199"/>
      <c r="AR759" s="199"/>
      <c r="AS759" s="199"/>
      <c r="AT759" s="199"/>
      <c r="AU759" s="199"/>
      <c r="AV759" s="199"/>
      <c r="AW759" s="199"/>
      <c r="AX759" s="199"/>
      <c r="AY759" s="199"/>
      <c r="AZ759" s="199"/>
      <c r="BA759" s="199"/>
      <c r="BB759" s="199"/>
      <c r="BC759" s="199"/>
      <c r="BD759" s="199"/>
      <c r="BE759" s="199"/>
      <c r="BF759" s="199"/>
      <c r="BG759" s="199"/>
      <c r="BH759" s="199"/>
    </row>
    <row r="760">
      <c r="A760" s="199"/>
      <c r="B760" s="343"/>
      <c r="C760" s="344"/>
      <c r="D760" s="344"/>
      <c r="E760" s="345"/>
      <c r="F760" s="346"/>
      <c r="G760" s="346"/>
      <c r="H760" s="346"/>
      <c r="I760" s="228"/>
      <c r="J760" s="347"/>
      <c r="K760" s="348"/>
      <c r="L760" s="348"/>
      <c r="M760" s="231"/>
      <c r="N760" s="349"/>
      <c r="O760" s="328"/>
      <c r="P760" s="328"/>
      <c r="Q760" s="234"/>
      <c r="R760" s="350"/>
      <c r="S760" s="351"/>
      <c r="T760" s="351"/>
      <c r="U760" s="237"/>
      <c r="V760" s="352"/>
      <c r="W760" s="256"/>
      <c r="X760" s="256"/>
      <c r="Y760" s="240"/>
      <c r="Z760" s="199"/>
      <c r="AA760" s="199"/>
      <c r="AB760" s="199"/>
      <c r="AC760" s="199"/>
      <c r="AD760" s="199"/>
      <c r="AE760" s="199"/>
      <c r="AF760" s="199"/>
      <c r="AG760" s="199"/>
      <c r="AH760" s="199"/>
      <c r="AI760" s="199"/>
      <c r="AJ760" s="199"/>
      <c r="AK760" s="199"/>
      <c r="AL760" s="199"/>
      <c r="AM760" s="199"/>
      <c r="AN760" s="199"/>
      <c r="AO760" s="199"/>
      <c r="AP760" s="199"/>
      <c r="AQ760" s="199"/>
      <c r="AR760" s="199"/>
      <c r="AS760" s="199"/>
      <c r="AT760" s="199"/>
      <c r="AU760" s="199"/>
      <c r="AV760" s="199"/>
      <c r="AW760" s="199"/>
      <c r="AX760" s="199"/>
      <c r="AY760" s="199"/>
      <c r="AZ760" s="199"/>
      <c r="BA760" s="199"/>
      <c r="BB760" s="199"/>
      <c r="BC760" s="199"/>
      <c r="BD760" s="199"/>
      <c r="BE760" s="199"/>
      <c r="BF760" s="199"/>
      <c r="BG760" s="199"/>
      <c r="BH760" s="199"/>
    </row>
    <row r="761">
      <c r="A761" s="199"/>
      <c r="B761" s="343"/>
      <c r="C761" s="344"/>
      <c r="D761" s="344"/>
      <c r="E761" s="345"/>
      <c r="F761" s="346"/>
      <c r="G761" s="346"/>
      <c r="H761" s="346"/>
      <c r="I761" s="228"/>
      <c r="J761" s="347"/>
      <c r="K761" s="348"/>
      <c r="L761" s="348"/>
      <c r="M761" s="231"/>
      <c r="N761" s="349"/>
      <c r="O761" s="328"/>
      <c r="P761" s="328"/>
      <c r="Q761" s="234"/>
      <c r="R761" s="350"/>
      <c r="S761" s="351"/>
      <c r="T761" s="351"/>
      <c r="U761" s="237"/>
      <c r="V761" s="352"/>
      <c r="W761" s="256"/>
      <c r="X761" s="256"/>
      <c r="Y761" s="240"/>
      <c r="Z761" s="199"/>
      <c r="AA761" s="199"/>
      <c r="AB761" s="199"/>
      <c r="AC761" s="199"/>
      <c r="AD761" s="199"/>
      <c r="AE761" s="199"/>
      <c r="AF761" s="199"/>
      <c r="AG761" s="199"/>
      <c r="AH761" s="199"/>
      <c r="AI761" s="199"/>
      <c r="AJ761" s="199"/>
      <c r="AK761" s="199"/>
      <c r="AL761" s="199"/>
      <c r="AM761" s="199"/>
      <c r="AN761" s="199"/>
      <c r="AO761" s="199"/>
      <c r="AP761" s="199"/>
      <c r="AQ761" s="199"/>
      <c r="AR761" s="199"/>
      <c r="AS761" s="199"/>
      <c r="AT761" s="199"/>
      <c r="AU761" s="199"/>
      <c r="AV761" s="199"/>
      <c r="AW761" s="199"/>
      <c r="AX761" s="199"/>
      <c r="AY761" s="199"/>
      <c r="AZ761" s="199"/>
      <c r="BA761" s="199"/>
      <c r="BB761" s="199"/>
      <c r="BC761" s="199"/>
      <c r="BD761" s="199"/>
      <c r="BE761" s="199"/>
      <c r="BF761" s="199"/>
      <c r="BG761" s="199"/>
      <c r="BH761" s="199"/>
    </row>
    <row r="762">
      <c r="A762" s="199"/>
      <c r="B762" s="343"/>
      <c r="C762" s="344"/>
      <c r="D762" s="344"/>
      <c r="E762" s="345"/>
      <c r="F762" s="346"/>
      <c r="G762" s="346"/>
      <c r="H762" s="346"/>
      <c r="I762" s="228"/>
      <c r="J762" s="347"/>
      <c r="K762" s="348"/>
      <c r="L762" s="348"/>
      <c r="M762" s="231"/>
      <c r="N762" s="349"/>
      <c r="O762" s="328"/>
      <c r="P762" s="328"/>
      <c r="Q762" s="234"/>
      <c r="R762" s="350"/>
      <c r="S762" s="351"/>
      <c r="T762" s="351"/>
      <c r="U762" s="237"/>
      <c r="V762" s="352"/>
      <c r="W762" s="256"/>
      <c r="X762" s="256"/>
      <c r="Y762" s="240"/>
      <c r="Z762" s="199"/>
      <c r="AA762" s="199"/>
      <c r="AB762" s="199"/>
      <c r="AC762" s="199"/>
      <c r="AD762" s="199"/>
      <c r="AE762" s="199"/>
      <c r="AF762" s="199"/>
      <c r="AG762" s="199"/>
      <c r="AH762" s="199"/>
      <c r="AI762" s="199"/>
      <c r="AJ762" s="199"/>
      <c r="AK762" s="199"/>
      <c r="AL762" s="199"/>
      <c r="AM762" s="199"/>
      <c r="AN762" s="199"/>
      <c r="AO762" s="199"/>
      <c r="AP762" s="199"/>
      <c r="AQ762" s="199"/>
      <c r="AR762" s="199"/>
      <c r="AS762" s="199"/>
      <c r="AT762" s="199"/>
      <c r="AU762" s="199"/>
      <c r="AV762" s="199"/>
      <c r="AW762" s="199"/>
      <c r="AX762" s="199"/>
      <c r="AY762" s="199"/>
      <c r="AZ762" s="199"/>
      <c r="BA762" s="199"/>
      <c r="BB762" s="199"/>
      <c r="BC762" s="199"/>
      <c r="BD762" s="199"/>
      <c r="BE762" s="199"/>
      <c r="BF762" s="199"/>
      <c r="BG762" s="199"/>
      <c r="BH762" s="199"/>
    </row>
    <row r="763">
      <c r="A763" s="199"/>
      <c r="B763" s="343"/>
      <c r="C763" s="344"/>
      <c r="D763" s="344"/>
      <c r="E763" s="345"/>
      <c r="F763" s="346"/>
      <c r="G763" s="346"/>
      <c r="H763" s="346"/>
      <c r="I763" s="228"/>
      <c r="J763" s="347"/>
      <c r="K763" s="348"/>
      <c r="L763" s="348"/>
      <c r="M763" s="231"/>
      <c r="N763" s="349"/>
      <c r="O763" s="328"/>
      <c r="P763" s="328"/>
      <c r="Q763" s="234"/>
      <c r="R763" s="350"/>
      <c r="S763" s="351"/>
      <c r="T763" s="351"/>
      <c r="U763" s="237"/>
      <c r="V763" s="352"/>
      <c r="W763" s="256"/>
      <c r="X763" s="256"/>
      <c r="Y763" s="240"/>
      <c r="Z763" s="199"/>
      <c r="AA763" s="199"/>
      <c r="AB763" s="199"/>
      <c r="AC763" s="199"/>
      <c r="AD763" s="199"/>
      <c r="AE763" s="199"/>
      <c r="AF763" s="199"/>
      <c r="AG763" s="199"/>
      <c r="AH763" s="199"/>
      <c r="AI763" s="199"/>
      <c r="AJ763" s="199"/>
      <c r="AK763" s="199"/>
      <c r="AL763" s="199"/>
      <c r="AM763" s="199"/>
      <c r="AN763" s="199"/>
      <c r="AO763" s="199"/>
      <c r="AP763" s="199"/>
      <c r="AQ763" s="199"/>
      <c r="AR763" s="199"/>
      <c r="AS763" s="199"/>
      <c r="AT763" s="199"/>
      <c r="AU763" s="199"/>
      <c r="AV763" s="199"/>
      <c r="AW763" s="199"/>
      <c r="AX763" s="199"/>
      <c r="AY763" s="199"/>
      <c r="AZ763" s="199"/>
      <c r="BA763" s="199"/>
      <c r="BB763" s="199"/>
      <c r="BC763" s="199"/>
      <c r="BD763" s="199"/>
      <c r="BE763" s="199"/>
      <c r="BF763" s="199"/>
      <c r="BG763" s="199"/>
      <c r="BH763" s="199"/>
    </row>
    <row r="764">
      <c r="A764" s="199"/>
      <c r="B764" s="343"/>
      <c r="C764" s="344"/>
      <c r="D764" s="344"/>
      <c r="E764" s="345"/>
      <c r="F764" s="346"/>
      <c r="G764" s="346"/>
      <c r="H764" s="346"/>
      <c r="I764" s="228"/>
      <c r="J764" s="347"/>
      <c r="K764" s="348"/>
      <c r="L764" s="348"/>
      <c r="M764" s="231"/>
      <c r="N764" s="349"/>
      <c r="O764" s="328"/>
      <c r="P764" s="328"/>
      <c r="Q764" s="234"/>
      <c r="R764" s="350"/>
      <c r="S764" s="351"/>
      <c r="T764" s="351"/>
      <c r="U764" s="237"/>
      <c r="V764" s="352"/>
      <c r="W764" s="256"/>
      <c r="X764" s="256"/>
      <c r="Y764" s="240"/>
      <c r="Z764" s="199"/>
      <c r="AA764" s="199"/>
      <c r="AB764" s="199"/>
      <c r="AC764" s="199"/>
      <c r="AD764" s="199"/>
      <c r="AE764" s="199"/>
      <c r="AF764" s="199"/>
      <c r="AG764" s="199"/>
      <c r="AH764" s="199"/>
      <c r="AI764" s="199"/>
      <c r="AJ764" s="199"/>
      <c r="AK764" s="199"/>
      <c r="AL764" s="199"/>
      <c r="AM764" s="199"/>
      <c r="AN764" s="199"/>
      <c r="AO764" s="199"/>
      <c r="AP764" s="199"/>
      <c r="AQ764" s="199"/>
      <c r="AR764" s="199"/>
      <c r="AS764" s="199"/>
      <c r="AT764" s="199"/>
      <c r="AU764" s="199"/>
      <c r="AV764" s="199"/>
      <c r="AW764" s="199"/>
      <c r="AX764" s="199"/>
      <c r="AY764" s="199"/>
      <c r="AZ764" s="199"/>
      <c r="BA764" s="199"/>
      <c r="BB764" s="199"/>
      <c r="BC764" s="199"/>
      <c r="BD764" s="199"/>
      <c r="BE764" s="199"/>
      <c r="BF764" s="199"/>
      <c r="BG764" s="199"/>
      <c r="BH764" s="199"/>
    </row>
    <row r="765">
      <c r="A765" s="199"/>
      <c r="B765" s="343"/>
      <c r="C765" s="344"/>
      <c r="D765" s="344"/>
      <c r="E765" s="345"/>
      <c r="F765" s="346"/>
      <c r="G765" s="346"/>
      <c r="H765" s="346"/>
      <c r="I765" s="228"/>
      <c r="J765" s="347"/>
      <c r="K765" s="348"/>
      <c r="L765" s="348"/>
      <c r="M765" s="231"/>
      <c r="N765" s="349"/>
      <c r="O765" s="328"/>
      <c r="P765" s="328"/>
      <c r="Q765" s="234"/>
      <c r="R765" s="350"/>
      <c r="S765" s="351"/>
      <c r="T765" s="351"/>
      <c r="U765" s="237"/>
      <c r="V765" s="352"/>
      <c r="W765" s="256"/>
      <c r="X765" s="256"/>
      <c r="Y765" s="240"/>
      <c r="Z765" s="199"/>
      <c r="AA765" s="199"/>
      <c r="AB765" s="199"/>
      <c r="AC765" s="199"/>
      <c r="AD765" s="199"/>
      <c r="AE765" s="199"/>
      <c r="AF765" s="199"/>
      <c r="AG765" s="199"/>
      <c r="AH765" s="199"/>
      <c r="AI765" s="199"/>
      <c r="AJ765" s="199"/>
      <c r="AK765" s="199"/>
      <c r="AL765" s="199"/>
      <c r="AM765" s="199"/>
      <c r="AN765" s="199"/>
      <c r="AO765" s="199"/>
      <c r="AP765" s="199"/>
      <c r="AQ765" s="199"/>
      <c r="AR765" s="199"/>
      <c r="AS765" s="199"/>
      <c r="AT765" s="199"/>
      <c r="AU765" s="199"/>
      <c r="AV765" s="199"/>
      <c r="AW765" s="199"/>
      <c r="AX765" s="199"/>
      <c r="AY765" s="199"/>
      <c r="AZ765" s="199"/>
      <c r="BA765" s="199"/>
      <c r="BB765" s="199"/>
      <c r="BC765" s="199"/>
      <c r="BD765" s="199"/>
      <c r="BE765" s="199"/>
      <c r="BF765" s="199"/>
      <c r="BG765" s="199"/>
      <c r="BH765" s="199"/>
    </row>
    <row r="766">
      <c r="A766" s="199"/>
      <c r="B766" s="343"/>
      <c r="C766" s="344"/>
      <c r="D766" s="344"/>
      <c r="E766" s="345"/>
      <c r="F766" s="346"/>
      <c r="G766" s="346"/>
      <c r="H766" s="346"/>
      <c r="I766" s="228"/>
      <c r="J766" s="347"/>
      <c r="K766" s="348"/>
      <c r="L766" s="348"/>
      <c r="M766" s="231"/>
      <c r="N766" s="349"/>
      <c r="O766" s="328"/>
      <c r="P766" s="328"/>
      <c r="Q766" s="234"/>
      <c r="R766" s="350"/>
      <c r="S766" s="351"/>
      <c r="T766" s="351"/>
      <c r="U766" s="237"/>
      <c r="V766" s="352"/>
      <c r="W766" s="256"/>
      <c r="X766" s="256"/>
      <c r="Y766" s="240"/>
      <c r="Z766" s="199"/>
      <c r="AA766" s="199"/>
      <c r="AB766" s="199"/>
      <c r="AC766" s="199"/>
      <c r="AD766" s="199"/>
      <c r="AE766" s="199"/>
      <c r="AF766" s="199"/>
      <c r="AG766" s="199"/>
      <c r="AH766" s="199"/>
      <c r="AI766" s="199"/>
      <c r="AJ766" s="199"/>
      <c r="AK766" s="199"/>
      <c r="AL766" s="199"/>
      <c r="AM766" s="199"/>
      <c r="AN766" s="199"/>
      <c r="AO766" s="199"/>
      <c r="AP766" s="199"/>
      <c r="AQ766" s="199"/>
      <c r="AR766" s="199"/>
      <c r="AS766" s="199"/>
      <c r="AT766" s="199"/>
      <c r="AU766" s="199"/>
      <c r="AV766" s="199"/>
      <c r="AW766" s="199"/>
      <c r="AX766" s="199"/>
      <c r="AY766" s="199"/>
      <c r="AZ766" s="199"/>
      <c r="BA766" s="199"/>
      <c r="BB766" s="199"/>
      <c r="BC766" s="199"/>
      <c r="BD766" s="199"/>
      <c r="BE766" s="199"/>
      <c r="BF766" s="199"/>
      <c r="BG766" s="199"/>
      <c r="BH766" s="199"/>
    </row>
    <row r="767">
      <c r="A767" s="199"/>
      <c r="B767" s="343"/>
      <c r="C767" s="344"/>
      <c r="D767" s="344"/>
      <c r="E767" s="345"/>
      <c r="F767" s="346"/>
      <c r="G767" s="346"/>
      <c r="H767" s="346"/>
      <c r="I767" s="228"/>
      <c r="J767" s="347"/>
      <c r="K767" s="348"/>
      <c r="L767" s="348"/>
      <c r="M767" s="231"/>
      <c r="N767" s="349"/>
      <c r="O767" s="328"/>
      <c r="P767" s="328"/>
      <c r="Q767" s="234"/>
      <c r="R767" s="350"/>
      <c r="S767" s="351"/>
      <c r="T767" s="351"/>
      <c r="U767" s="237"/>
      <c r="V767" s="352"/>
      <c r="W767" s="256"/>
      <c r="X767" s="256"/>
      <c r="Y767" s="240"/>
      <c r="Z767" s="199"/>
      <c r="AA767" s="199"/>
      <c r="AB767" s="199"/>
      <c r="AC767" s="199"/>
      <c r="AD767" s="199"/>
      <c r="AE767" s="199"/>
      <c r="AF767" s="199"/>
      <c r="AG767" s="199"/>
      <c r="AH767" s="199"/>
      <c r="AI767" s="199"/>
      <c r="AJ767" s="199"/>
      <c r="AK767" s="199"/>
      <c r="AL767" s="199"/>
      <c r="AM767" s="199"/>
      <c r="AN767" s="199"/>
      <c r="AO767" s="199"/>
      <c r="AP767" s="199"/>
      <c r="AQ767" s="199"/>
      <c r="AR767" s="199"/>
      <c r="AS767" s="199"/>
      <c r="AT767" s="199"/>
      <c r="AU767" s="199"/>
      <c r="AV767" s="199"/>
      <c r="AW767" s="199"/>
      <c r="AX767" s="199"/>
      <c r="AY767" s="199"/>
      <c r="AZ767" s="199"/>
      <c r="BA767" s="199"/>
      <c r="BB767" s="199"/>
      <c r="BC767" s="199"/>
      <c r="BD767" s="199"/>
      <c r="BE767" s="199"/>
      <c r="BF767" s="199"/>
      <c r="BG767" s="199"/>
      <c r="BH767" s="199"/>
    </row>
    <row r="768">
      <c r="A768" s="199"/>
      <c r="B768" s="343"/>
      <c r="C768" s="344"/>
      <c r="D768" s="344"/>
      <c r="E768" s="345"/>
      <c r="F768" s="346"/>
      <c r="G768" s="346"/>
      <c r="H768" s="346"/>
      <c r="I768" s="228"/>
      <c r="J768" s="347"/>
      <c r="K768" s="348"/>
      <c r="L768" s="348"/>
      <c r="M768" s="231"/>
      <c r="N768" s="349"/>
      <c r="O768" s="328"/>
      <c r="P768" s="328"/>
      <c r="Q768" s="234"/>
      <c r="R768" s="350"/>
      <c r="S768" s="351"/>
      <c r="T768" s="351"/>
      <c r="U768" s="237"/>
      <c r="V768" s="352"/>
      <c r="W768" s="256"/>
      <c r="X768" s="256"/>
      <c r="Y768" s="240"/>
      <c r="Z768" s="199"/>
      <c r="AA768" s="199"/>
      <c r="AB768" s="199"/>
      <c r="AC768" s="199"/>
      <c r="AD768" s="199"/>
      <c r="AE768" s="199"/>
      <c r="AF768" s="199"/>
      <c r="AG768" s="199"/>
      <c r="AH768" s="199"/>
      <c r="AI768" s="199"/>
      <c r="AJ768" s="199"/>
      <c r="AK768" s="199"/>
      <c r="AL768" s="199"/>
      <c r="AM768" s="199"/>
      <c r="AN768" s="199"/>
      <c r="AO768" s="199"/>
      <c r="AP768" s="199"/>
      <c r="AQ768" s="199"/>
      <c r="AR768" s="199"/>
      <c r="AS768" s="199"/>
      <c r="AT768" s="199"/>
      <c r="AU768" s="199"/>
      <c r="AV768" s="199"/>
      <c r="AW768" s="199"/>
      <c r="AX768" s="199"/>
      <c r="AY768" s="199"/>
      <c r="AZ768" s="199"/>
      <c r="BA768" s="199"/>
      <c r="BB768" s="199"/>
      <c r="BC768" s="199"/>
      <c r="BD768" s="199"/>
      <c r="BE768" s="199"/>
      <c r="BF768" s="199"/>
      <c r="BG768" s="199"/>
      <c r="BH768" s="199"/>
    </row>
    <row r="769">
      <c r="A769" s="199"/>
      <c r="B769" s="343"/>
      <c r="C769" s="344"/>
      <c r="D769" s="344"/>
      <c r="E769" s="345"/>
      <c r="F769" s="346"/>
      <c r="G769" s="346"/>
      <c r="H769" s="346"/>
      <c r="I769" s="228"/>
      <c r="J769" s="347"/>
      <c r="K769" s="348"/>
      <c r="L769" s="348"/>
      <c r="M769" s="231"/>
      <c r="N769" s="349"/>
      <c r="O769" s="328"/>
      <c r="P769" s="328"/>
      <c r="Q769" s="234"/>
      <c r="R769" s="350"/>
      <c r="S769" s="351"/>
      <c r="T769" s="351"/>
      <c r="U769" s="237"/>
      <c r="V769" s="352"/>
      <c r="W769" s="256"/>
      <c r="X769" s="256"/>
      <c r="Y769" s="240"/>
      <c r="Z769" s="199"/>
      <c r="AA769" s="199"/>
      <c r="AB769" s="199"/>
      <c r="AC769" s="199"/>
      <c r="AD769" s="199"/>
      <c r="AE769" s="199"/>
      <c r="AF769" s="199"/>
      <c r="AG769" s="199"/>
      <c r="AH769" s="199"/>
      <c r="AI769" s="199"/>
      <c r="AJ769" s="199"/>
      <c r="AK769" s="199"/>
      <c r="AL769" s="199"/>
      <c r="AM769" s="199"/>
      <c r="AN769" s="199"/>
      <c r="AO769" s="199"/>
      <c r="AP769" s="199"/>
      <c r="AQ769" s="199"/>
      <c r="AR769" s="199"/>
      <c r="AS769" s="199"/>
      <c r="AT769" s="199"/>
      <c r="AU769" s="199"/>
      <c r="AV769" s="199"/>
      <c r="AW769" s="199"/>
      <c r="AX769" s="199"/>
      <c r="AY769" s="199"/>
      <c r="AZ769" s="199"/>
      <c r="BA769" s="199"/>
      <c r="BB769" s="199"/>
      <c r="BC769" s="199"/>
      <c r="BD769" s="199"/>
      <c r="BE769" s="199"/>
      <c r="BF769" s="199"/>
      <c r="BG769" s="199"/>
      <c r="BH769" s="199"/>
    </row>
    <row r="770">
      <c r="A770" s="199"/>
      <c r="B770" s="343"/>
      <c r="C770" s="344"/>
      <c r="D770" s="344"/>
      <c r="E770" s="345"/>
      <c r="F770" s="346"/>
      <c r="G770" s="346"/>
      <c r="H770" s="346"/>
      <c r="I770" s="228"/>
      <c r="J770" s="347"/>
      <c r="K770" s="348"/>
      <c r="L770" s="348"/>
      <c r="M770" s="231"/>
      <c r="N770" s="349"/>
      <c r="O770" s="328"/>
      <c r="P770" s="328"/>
      <c r="Q770" s="234"/>
      <c r="R770" s="350"/>
      <c r="S770" s="351"/>
      <c r="T770" s="351"/>
      <c r="U770" s="237"/>
      <c r="V770" s="352"/>
      <c r="W770" s="256"/>
      <c r="X770" s="256"/>
      <c r="Y770" s="240"/>
      <c r="Z770" s="199"/>
      <c r="AA770" s="199"/>
      <c r="AB770" s="199"/>
      <c r="AC770" s="199"/>
      <c r="AD770" s="199"/>
      <c r="AE770" s="199"/>
      <c r="AF770" s="199"/>
      <c r="AG770" s="199"/>
      <c r="AH770" s="199"/>
      <c r="AI770" s="199"/>
      <c r="AJ770" s="199"/>
      <c r="AK770" s="199"/>
      <c r="AL770" s="199"/>
      <c r="AM770" s="199"/>
      <c r="AN770" s="199"/>
      <c r="AO770" s="199"/>
      <c r="AP770" s="199"/>
      <c r="AQ770" s="199"/>
      <c r="AR770" s="199"/>
      <c r="AS770" s="199"/>
      <c r="AT770" s="199"/>
      <c r="AU770" s="199"/>
      <c r="AV770" s="199"/>
      <c r="AW770" s="199"/>
      <c r="AX770" s="199"/>
      <c r="AY770" s="199"/>
      <c r="AZ770" s="199"/>
      <c r="BA770" s="199"/>
      <c r="BB770" s="199"/>
      <c r="BC770" s="199"/>
      <c r="BD770" s="199"/>
      <c r="BE770" s="199"/>
      <c r="BF770" s="199"/>
      <c r="BG770" s="199"/>
      <c r="BH770" s="199"/>
    </row>
    <row r="771">
      <c r="A771" s="199"/>
      <c r="B771" s="343"/>
      <c r="C771" s="344"/>
      <c r="D771" s="344"/>
      <c r="E771" s="345"/>
      <c r="F771" s="346"/>
      <c r="G771" s="346"/>
      <c r="H771" s="346"/>
      <c r="I771" s="228"/>
      <c r="J771" s="347"/>
      <c r="K771" s="348"/>
      <c r="L771" s="348"/>
      <c r="M771" s="231"/>
      <c r="N771" s="349"/>
      <c r="O771" s="328"/>
      <c r="P771" s="328"/>
      <c r="Q771" s="234"/>
      <c r="R771" s="350"/>
      <c r="S771" s="351"/>
      <c r="T771" s="351"/>
      <c r="U771" s="237"/>
      <c r="V771" s="352"/>
      <c r="W771" s="256"/>
      <c r="X771" s="256"/>
      <c r="Y771" s="240"/>
      <c r="Z771" s="199"/>
      <c r="AA771" s="199"/>
      <c r="AB771" s="199"/>
      <c r="AC771" s="199"/>
      <c r="AD771" s="199"/>
      <c r="AE771" s="199"/>
      <c r="AF771" s="199"/>
      <c r="AG771" s="199"/>
      <c r="AH771" s="199"/>
      <c r="AI771" s="199"/>
      <c r="AJ771" s="199"/>
      <c r="AK771" s="199"/>
      <c r="AL771" s="199"/>
      <c r="AM771" s="199"/>
      <c r="AN771" s="199"/>
      <c r="AO771" s="199"/>
      <c r="AP771" s="199"/>
      <c r="AQ771" s="199"/>
      <c r="AR771" s="199"/>
      <c r="AS771" s="199"/>
      <c r="AT771" s="199"/>
      <c r="AU771" s="199"/>
      <c r="AV771" s="199"/>
      <c r="AW771" s="199"/>
      <c r="AX771" s="199"/>
      <c r="AY771" s="199"/>
      <c r="AZ771" s="199"/>
      <c r="BA771" s="199"/>
      <c r="BB771" s="199"/>
      <c r="BC771" s="199"/>
      <c r="BD771" s="199"/>
      <c r="BE771" s="199"/>
      <c r="BF771" s="199"/>
      <c r="BG771" s="199"/>
      <c r="BH771" s="199"/>
    </row>
    <row r="772">
      <c r="A772" s="199"/>
      <c r="B772" s="343"/>
      <c r="C772" s="344"/>
      <c r="D772" s="344"/>
      <c r="E772" s="345"/>
      <c r="F772" s="346"/>
      <c r="G772" s="346"/>
      <c r="H772" s="346"/>
      <c r="I772" s="228"/>
      <c r="J772" s="347"/>
      <c r="K772" s="348"/>
      <c r="L772" s="348"/>
      <c r="M772" s="231"/>
      <c r="N772" s="349"/>
      <c r="O772" s="328"/>
      <c r="P772" s="328"/>
      <c r="Q772" s="234"/>
      <c r="R772" s="350"/>
      <c r="S772" s="351"/>
      <c r="T772" s="351"/>
      <c r="U772" s="237"/>
      <c r="V772" s="352"/>
      <c r="W772" s="256"/>
      <c r="X772" s="256"/>
      <c r="Y772" s="240"/>
      <c r="Z772" s="199"/>
      <c r="AA772" s="199"/>
      <c r="AB772" s="199"/>
      <c r="AC772" s="199"/>
      <c r="AD772" s="199"/>
      <c r="AE772" s="199"/>
      <c r="AF772" s="199"/>
      <c r="AG772" s="199"/>
      <c r="AH772" s="199"/>
      <c r="AI772" s="199"/>
      <c r="AJ772" s="199"/>
      <c r="AK772" s="199"/>
      <c r="AL772" s="199"/>
      <c r="AM772" s="199"/>
      <c r="AN772" s="199"/>
      <c r="AO772" s="199"/>
      <c r="AP772" s="199"/>
      <c r="AQ772" s="199"/>
      <c r="AR772" s="199"/>
      <c r="AS772" s="199"/>
      <c r="AT772" s="199"/>
      <c r="AU772" s="199"/>
      <c r="AV772" s="199"/>
      <c r="AW772" s="199"/>
      <c r="AX772" s="199"/>
      <c r="AY772" s="199"/>
      <c r="AZ772" s="199"/>
      <c r="BA772" s="199"/>
      <c r="BB772" s="199"/>
      <c r="BC772" s="199"/>
      <c r="BD772" s="199"/>
      <c r="BE772" s="199"/>
      <c r="BF772" s="199"/>
      <c r="BG772" s="199"/>
      <c r="BH772" s="199"/>
    </row>
    <row r="773">
      <c r="A773" s="199"/>
      <c r="B773" s="343"/>
      <c r="C773" s="344"/>
      <c r="D773" s="344"/>
      <c r="E773" s="345"/>
      <c r="F773" s="346"/>
      <c r="G773" s="346"/>
      <c r="H773" s="346"/>
      <c r="I773" s="228"/>
      <c r="J773" s="347"/>
      <c r="K773" s="348"/>
      <c r="L773" s="348"/>
      <c r="M773" s="231"/>
      <c r="N773" s="349"/>
      <c r="O773" s="328"/>
      <c r="P773" s="328"/>
      <c r="Q773" s="234"/>
      <c r="R773" s="350"/>
      <c r="S773" s="351"/>
      <c r="T773" s="351"/>
      <c r="U773" s="237"/>
      <c r="V773" s="352"/>
      <c r="W773" s="256"/>
      <c r="X773" s="256"/>
      <c r="Y773" s="240"/>
      <c r="Z773" s="199"/>
      <c r="AA773" s="199"/>
      <c r="AB773" s="199"/>
      <c r="AC773" s="199"/>
      <c r="AD773" s="199"/>
      <c r="AE773" s="199"/>
      <c r="AF773" s="199"/>
      <c r="AG773" s="199"/>
      <c r="AH773" s="199"/>
      <c r="AI773" s="199"/>
      <c r="AJ773" s="199"/>
      <c r="AK773" s="199"/>
      <c r="AL773" s="199"/>
      <c r="AM773" s="199"/>
      <c r="AN773" s="199"/>
      <c r="AO773" s="199"/>
      <c r="AP773" s="199"/>
      <c r="AQ773" s="199"/>
      <c r="AR773" s="199"/>
      <c r="AS773" s="199"/>
      <c r="AT773" s="199"/>
      <c r="AU773" s="199"/>
      <c r="AV773" s="199"/>
      <c r="AW773" s="199"/>
      <c r="AX773" s="199"/>
      <c r="AY773" s="199"/>
      <c r="AZ773" s="199"/>
      <c r="BA773" s="199"/>
      <c r="BB773" s="199"/>
      <c r="BC773" s="199"/>
      <c r="BD773" s="199"/>
      <c r="BE773" s="199"/>
      <c r="BF773" s="199"/>
      <c r="BG773" s="199"/>
      <c r="BH773" s="199"/>
    </row>
    <row r="774">
      <c r="A774" s="199"/>
      <c r="B774" s="343"/>
      <c r="C774" s="344"/>
      <c r="D774" s="344"/>
      <c r="E774" s="345"/>
      <c r="F774" s="346"/>
      <c r="G774" s="346"/>
      <c r="H774" s="346"/>
      <c r="I774" s="228"/>
      <c r="J774" s="347"/>
      <c r="K774" s="348"/>
      <c r="L774" s="348"/>
      <c r="M774" s="231"/>
      <c r="N774" s="349"/>
      <c r="O774" s="328"/>
      <c r="P774" s="328"/>
      <c r="Q774" s="234"/>
      <c r="R774" s="350"/>
      <c r="S774" s="351"/>
      <c r="T774" s="351"/>
      <c r="U774" s="237"/>
      <c r="V774" s="352"/>
      <c r="W774" s="256"/>
      <c r="X774" s="256"/>
      <c r="Y774" s="240"/>
      <c r="Z774" s="199"/>
      <c r="AA774" s="199"/>
      <c r="AB774" s="199"/>
      <c r="AC774" s="199"/>
      <c r="AD774" s="199"/>
      <c r="AE774" s="199"/>
      <c r="AF774" s="199"/>
      <c r="AG774" s="199"/>
      <c r="AH774" s="199"/>
      <c r="AI774" s="199"/>
      <c r="AJ774" s="199"/>
      <c r="AK774" s="199"/>
      <c r="AL774" s="199"/>
      <c r="AM774" s="199"/>
      <c r="AN774" s="199"/>
      <c r="AO774" s="199"/>
      <c r="AP774" s="199"/>
      <c r="AQ774" s="199"/>
      <c r="AR774" s="199"/>
      <c r="AS774" s="199"/>
      <c r="AT774" s="199"/>
      <c r="AU774" s="199"/>
      <c r="AV774" s="199"/>
      <c r="AW774" s="199"/>
      <c r="AX774" s="199"/>
      <c r="AY774" s="199"/>
      <c r="AZ774" s="199"/>
      <c r="BA774" s="199"/>
      <c r="BB774" s="199"/>
      <c r="BC774" s="199"/>
      <c r="BD774" s="199"/>
      <c r="BE774" s="199"/>
      <c r="BF774" s="199"/>
      <c r="BG774" s="199"/>
      <c r="BH774" s="199"/>
    </row>
    <row r="775">
      <c r="A775" s="199"/>
      <c r="B775" s="343"/>
      <c r="C775" s="344"/>
      <c r="D775" s="344"/>
      <c r="E775" s="345"/>
      <c r="F775" s="346"/>
      <c r="G775" s="346"/>
      <c r="H775" s="346"/>
      <c r="I775" s="228"/>
      <c r="J775" s="347"/>
      <c r="K775" s="348"/>
      <c r="L775" s="348"/>
      <c r="M775" s="231"/>
      <c r="N775" s="349"/>
      <c r="O775" s="328"/>
      <c r="P775" s="328"/>
      <c r="Q775" s="234"/>
      <c r="R775" s="350"/>
      <c r="S775" s="351"/>
      <c r="T775" s="351"/>
      <c r="U775" s="237"/>
      <c r="V775" s="352"/>
      <c r="W775" s="256"/>
      <c r="X775" s="256"/>
      <c r="Y775" s="240"/>
      <c r="Z775" s="199"/>
      <c r="AA775" s="199"/>
      <c r="AB775" s="199"/>
      <c r="AC775" s="199"/>
      <c r="AD775" s="199"/>
      <c r="AE775" s="199"/>
      <c r="AF775" s="199"/>
      <c r="AG775" s="199"/>
      <c r="AH775" s="199"/>
      <c r="AI775" s="199"/>
      <c r="AJ775" s="199"/>
      <c r="AK775" s="199"/>
      <c r="AL775" s="199"/>
      <c r="AM775" s="199"/>
      <c r="AN775" s="199"/>
      <c r="AO775" s="199"/>
      <c r="AP775" s="199"/>
      <c r="AQ775" s="199"/>
      <c r="AR775" s="199"/>
      <c r="AS775" s="199"/>
      <c r="AT775" s="199"/>
      <c r="AU775" s="199"/>
      <c r="AV775" s="199"/>
      <c r="AW775" s="199"/>
      <c r="AX775" s="199"/>
      <c r="AY775" s="199"/>
      <c r="AZ775" s="199"/>
      <c r="BA775" s="199"/>
      <c r="BB775" s="199"/>
      <c r="BC775" s="199"/>
      <c r="BD775" s="199"/>
      <c r="BE775" s="199"/>
      <c r="BF775" s="199"/>
      <c r="BG775" s="199"/>
      <c r="BH775" s="199"/>
    </row>
    <row r="776">
      <c r="A776" s="199"/>
      <c r="B776" s="343"/>
      <c r="C776" s="344"/>
      <c r="D776" s="344"/>
      <c r="E776" s="345"/>
      <c r="F776" s="346"/>
      <c r="G776" s="346"/>
      <c r="H776" s="346"/>
      <c r="I776" s="228"/>
      <c r="J776" s="347"/>
      <c r="K776" s="348"/>
      <c r="L776" s="348"/>
      <c r="M776" s="231"/>
      <c r="N776" s="349"/>
      <c r="O776" s="328"/>
      <c r="P776" s="328"/>
      <c r="Q776" s="234"/>
      <c r="R776" s="350"/>
      <c r="S776" s="351"/>
      <c r="T776" s="351"/>
      <c r="U776" s="237"/>
      <c r="V776" s="352"/>
      <c r="W776" s="256"/>
      <c r="X776" s="256"/>
      <c r="Y776" s="240"/>
      <c r="Z776" s="199"/>
      <c r="AA776" s="199"/>
      <c r="AB776" s="199"/>
      <c r="AC776" s="199"/>
      <c r="AD776" s="199"/>
      <c r="AE776" s="199"/>
      <c r="AF776" s="199"/>
      <c r="AG776" s="199"/>
      <c r="AH776" s="199"/>
      <c r="AI776" s="199"/>
      <c r="AJ776" s="199"/>
      <c r="AK776" s="199"/>
      <c r="AL776" s="199"/>
      <c r="AM776" s="199"/>
      <c r="AN776" s="199"/>
      <c r="AO776" s="199"/>
      <c r="AP776" s="199"/>
      <c r="AQ776" s="199"/>
      <c r="AR776" s="199"/>
      <c r="AS776" s="199"/>
      <c r="AT776" s="199"/>
      <c r="AU776" s="199"/>
      <c r="AV776" s="199"/>
      <c r="AW776" s="199"/>
      <c r="AX776" s="199"/>
      <c r="AY776" s="199"/>
      <c r="AZ776" s="199"/>
      <c r="BA776" s="199"/>
      <c r="BB776" s="199"/>
      <c r="BC776" s="199"/>
      <c r="BD776" s="199"/>
      <c r="BE776" s="199"/>
      <c r="BF776" s="199"/>
      <c r="BG776" s="199"/>
      <c r="BH776" s="199"/>
    </row>
    <row r="777">
      <c r="A777" s="199"/>
      <c r="B777" s="343"/>
      <c r="C777" s="344"/>
      <c r="D777" s="344"/>
      <c r="E777" s="345"/>
      <c r="F777" s="346"/>
      <c r="G777" s="346"/>
      <c r="H777" s="346"/>
      <c r="I777" s="228"/>
      <c r="J777" s="347"/>
      <c r="K777" s="348"/>
      <c r="L777" s="348"/>
      <c r="M777" s="231"/>
      <c r="N777" s="349"/>
      <c r="O777" s="328"/>
      <c r="P777" s="328"/>
      <c r="Q777" s="234"/>
      <c r="R777" s="350"/>
      <c r="S777" s="351"/>
      <c r="T777" s="351"/>
      <c r="U777" s="237"/>
      <c r="V777" s="352"/>
      <c r="W777" s="256"/>
      <c r="X777" s="256"/>
      <c r="Y777" s="240"/>
      <c r="Z777" s="199"/>
      <c r="AA777" s="199"/>
      <c r="AB777" s="199"/>
      <c r="AC777" s="199"/>
      <c r="AD777" s="199"/>
      <c r="AE777" s="199"/>
      <c r="AF777" s="199"/>
      <c r="AG777" s="199"/>
      <c r="AH777" s="199"/>
      <c r="AI777" s="199"/>
      <c r="AJ777" s="199"/>
      <c r="AK777" s="199"/>
      <c r="AL777" s="199"/>
      <c r="AM777" s="199"/>
      <c r="AN777" s="199"/>
      <c r="AO777" s="199"/>
      <c r="AP777" s="199"/>
      <c r="AQ777" s="199"/>
      <c r="AR777" s="199"/>
      <c r="AS777" s="199"/>
      <c r="AT777" s="199"/>
      <c r="AU777" s="199"/>
      <c r="AV777" s="199"/>
      <c r="AW777" s="199"/>
      <c r="AX777" s="199"/>
      <c r="AY777" s="199"/>
      <c r="AZ777" s="199"/>
      <c r="BA777" s="199"/>
      <c r="BB777" s="199"/>
      <c r="BC777" s="199"/>
      <c r="BD777" s="199"/>
      <c r="BE777" s="199"/>
      <c r="BF777" s="199"/>
      <c r="BG777" s="199"/>
      <c r="BH777" s="199"/>
    </row>
    <row r="778">
      <c r="A778" s="199"/>
      <c r="B778" s="343"/>
      <c r="C778" s="344"/>
      <c r="D778" s="344"/>
      <c r="E778" s="345"/>
      <c r="F778" s="346"/>
      <c r="G778" s="346"/>
      <c r="H778" s="346"/>
      <c r="I778" s="228"/>
      <c r="J778" s="347"/>
      <c r="K778" s="348"/>
      <c r="L778" s="348"/>
      <c r="M778" s="231"/>
      <c r="N778" s="349"/>
      <c r="O778" s="328"/>
      <c r="P778" s="328"/>
      <c r="Q778" s="234"/>
      <c r="R778" s="350"/>
      <c r="S778" s="351"/>
      <c r="T778" s="351"/>
      <c r="U778" s="237"/>
      <c r="V778" s="352"/>
      <c r="W778" s="256"/>
      <c r="X778" s="256"/>
      <c r="Y778" s="240"/>
      <c r="Z778" s="199"/>
      <c r="AA778" s="199"/>
      <c r="AB778" s="199"/>
      <c r="AC778" s="199"/>
      <c r="AD778" s="199"/>
      <c r="AE778" s="199"/>
      <c r="AF778" s="199"/>
      <c r="AG778" s="199"/>
      <c r="AH778" s="199"/>
      <c r="AI778" s="199"/>
      <c r="AJ778" s="199"/>
      <c r="AK778" s="199"/>
      <c r="AL778" s="199"/>
      <c r="AM778" s="199"/>
      <c r="AN778" s="199"/>
      <c r="AO778" s="199"/>
      <c r="AP778" s="199"/>
      <c r="AQ778" s="199"/>
      <c r="AR778" s="199"/>
      <c r="AS778" s="199"/>
      <c r="AT778" s="199"/>
      <c r="AU778" s="199"/>
      <c r="AV778" s="199"/>
      <c r="AW778" s="199"/>
      <c r="AX778" s="199"/>
      <c r="AY778" s="199"/>
      <c r="AZ778" s="199"/>
      <c r="BA778" s="199"/>
      <c r="BB778" s="199"/>
      <c r="BC778" s="199"/>
      <c r="BD778" s="199"/>
      <c r="BE778" s="199"/>
      <c r="BF778" s="199"/>
      <c r="BG778" s="199"/>
      <c r="BH778" s="199"/>
    </row>
    <row r="779">
      <c r="A779" s="199"/>
      <c r="B779" s="343"/>
      <c r="C779" s="344"/>
      <c r="D779" s="344"/>
      <c r="E779" s="345"/>
      <c r="F779" s="346"/>
      <c r="G779" s="346"/>
      <c r="H779" s="346"/>
      <c r="I779" s="228"/>
      <c r="J779" s="347"/>
      <c r="K779" s="348"/>
      <c r="L779" s="348"/>
      <c r="M779" s="231"/>
      <c r="N779" s="349"/>
      <c r="O779" s="328"/>
      <c r="P779" s="328"/>
      <c r="Q779" s="234"/>
      <c r="R779" s="350"/>
      <c r="S779" s="351"/>
      <c r="T779" s="351"/>
      <c r="U779" s="237"/>
      <c r="V779" s="352"/>
      <c r="W779" s="256"/>
      <c r="X779" s="256"/>
      <c r="Y779" s="240"/>
      <c r="Z779" s="199"/>
      <c r="AA779" s="199"/>
      <c r="AB779" s="199"/>
      <c r="AC779" s="199"/>
      <c r="AD779" s="199"/>
      <c r="AE779" s="199"/>
      <c r="AF779" s="199"/>
      <c r="AG779" s="199"/>
      <c r="AH779" s="199"/>
      <c r="AI779" s="199"/>
      <c r="AJ779" s="199"/>
      <c r="AK779" s="199"/>
      <c r="AL779" s="199"/>
      <c r="AM779" s="199"/>
      <c r="AN779" s="199"/>
      <c r="AO779" s="199"/>
      <c r="AP779" s="199"/>
      <c r="AQ779" s="199"/>
      <c r="AR779" s="199"/>
      <c r="AS779" s="199"/>
      <c r="AT779" s="199"/>
      <c r="AU779" s="199"/>
      <c r="AV779" s="199"/>
      <c r="AW779" s="199"/>
      <c r="AX779" s="199"/>
      <c r="AY779" s="199"/>
      <c r="AZ779" s="199"/>
      <c r="BA779" s="199"/>
      <c r="BB779" s="199"/>
      <c r="BC779" s="199"/>
      <c r="BD779" s="199"/>
      <c r="BE779" s="199"/>
      <c r="BF779" s="199"/>
      <c r="BG779" s="199"/>
      <c r="BH779" s="199"/>
    </row>
    <row r="780">
      <c r="A780" s="199"/>
      <c r="B780" s="343"/>
      <c r="C780" s="344"/>
      <c r="D780" s="344"/>
      <c r="E780" s="345"/>
      <c r="F780" s="346"/>
      <c r="G780" s="346"/>
      <c r="H780" s="346"/>
      <c r="I780" s="228"/>
      <c r="J780" s="347"/>
      <c r="K780" s="348"/>
      <c r="L780" s="348"/>
      <c r="M780" s="231"/>
      <c r="N780" s="349"/>
      <c r="O780" s="328"/>
      <c r="P780" s="328"/>
      <c r="Q780" s="234"/>
      <c r="R780" s="350"/>
      <c r="S780" s="351"/>
      <c r="T780" s="351"/>
      <c r="U780" s="237"/>
      <c r="V780" s="352"/>
      <c r="W780" s="256"/>
      <c r="X780" s="256"/>
      <c r="Y780" s="240"/>
      <c r="Z780" s="199"/>
      <c r="AA780" s="199"/>
      <c r="AB780" s="199"/>
      <c r="AC780" s="199"/>
      <c r="AD780" s="199"/>
      <c r="AE780" s="199"/>
      <c r="AF780" s="199"/>
      <c r="AG780" s="199"/>
      <c r="AH780" s="199"/>
      <c r="AI780" s="199"/>
      <c r="AJ780" s="199"/>
      <c r="AK780" s="199"/>
      <c r="AL780" s="199"/>
      <c r="AM780" s="199"/>
      <c r="AN780" s="199"/>
      <c r="AO780" s="199"/>
      <c r="AP780" s="199"/>
      <c r="AQ780" s="199"/>
      <c r="AR780" s="199"/>
      <c r="AS780" s="199"/>
      <c r="AT780" s="199"/>
      <c r="AU780" s="199"/>
      <c r="AV780" s="199"/>
      <c r="AW780" s="199"/>
      <c r="AX780" s="199"/>
      <c r="AY780" s="199"/>
      <c r="AZ780" s="199"/>
      <c r="BA780" s="199"/>
      <c r="BB780" s="199"/>
      <c r="BC780" s="199"/>
      <c r="BD780" s="199"/>
      <c r="BE780" s="199"/>
      <c r="BF780" s="199"/>
      <c r="BG780" s="199"/>
      <c r="BH780" s="199"/>
    </row>
    <row r="781">
      <c r="A781" s="199"/>
      <c r="B781" s="343"/>
      <c r="C781" s="344"/>
      <c r="D781" s="344"/>
      <c r="E781" s="345"/>
      <c r="F781" s="346"/>
      <c r="G781" s="346"/>
      <c r="H781" s="346"/>
      <c r="I781" s="228"/>
      <c r="J781" s="347"/>
      <c r="K781" s="348"/>
      <c r="L781" s="348"/>
      <c r="M781" s="231"/>
      <c r="N781" s="349"/>
      <c r="O781" s="328"/>
      <c r="P781" s="328"/>
      <c r="Q781" s="234"/>
      <c r="R781" s="350"/>
      <c r="S781" s="351"/>
      <c r="T781" s="351"/>
      <c r="U781" s="237"/>
      <c r="V781" s="352"/>
      <c r="W781" s="256"/>
      <c r="X781" s="256"/>
      <c r="Y781" s="240"/>
      <c r="Z781" s="199"/>
      <c r="AA781" s="199"/>
      <c r="AB781" s="199"/>
      <c r="AC781" s="199"/>
      <c r="AD781" s="199"/>
      <c r="AE781" s="199"/>
      <c r="AF781" s="199"/>
      <c r="AG781" s="199"/>
      <c r="AH781" s="199"/>
      <c r="AI781" s="199"/>
      <c r="AJ781" s="199"/>
      <c r="AK781" s="199"/>
      <c r="AL781" s="199"/>
      <c r="AM781" s="199"/>
      <c r="AN781" s="199"/>
      <c r="AO781" s="199"/>
      <c r="AP781" s="199"/>
      <c r="AQ781" s="199"/>
      <c r="AR781" s="199"/>
      <c r="AS781" s="199"/>
      <c r="AT781" s="199"/>
      <c r="AU781" s="199"/>
      <c r="AV781" s="199"/>
      <c r="AW781" s="199"/>
      <c r="AX781" s="199"/>
      <c r="AY781" s="199"/>
      <c r="AZ781" s="199"/>
      <c r="BA781" s="199"/>
      <c r="BB781" s="199"/>
      <c r="BC781" s="199"/>
      <c r="BD781" s="199"/>
      <c r="BE781" s="199"/>
      <c r="BF781" s="199"/>
      <c r="BG781" s="199"/>
      <c r="BH781" s="199"/>
    </row>
    <row r="782">
      <c r="A782" s="199"/>
      <c r="B782" s="343"/>
      <c r="C782" s="344"/>
      <c r="D782" s="344"/>
      <c r="E782" s="345"/>
      <c r="F782" s="346"/>
      <c r="G782" s="346"/>
      <c r="H782" s="346"/>
      <c r="I782" s="228"/>
      <c r="J782" s="347"/>
      <c r="K782" s="348"/>
      <c r="L782" s="348"/>
      <c r="M782" s="231"/>
      <c r="N782" s="349"/>
      <c r="O782" s="328"/>
      <c r="P782" s="328"/>
      <c r="Q782" s="234"/>
      <c r="R782" s="350"/>
      <c r="S782" s="351"/>
      <c r="T782" s="351"/>
      <c r="U782" s="237"/>
      <c r="V782" s="352"/>
      <c r="W782" s="256"/>
      <c r="X782" s="256"/>
      <c r="Y782" s="240"/>
      <c r="Z782" s="199"/>
      <c r="AA782" s="199"/>
      <c r="AB782" s="199"/>
      <c r="AC782" s="199"/>
      <c r="AD782" s="199"/>
      <c r="AE782" s="199"/>
      <c r="AF782" s="199"/>
      <c r="AG782" s="199"/>
      <c r="AH782" s="199"/>
      <c r="AI782" s="199"/>
      <c r="AJ782" s="199"/>
      <c r="AK782" s="199"/>
      <c r="AL782" s="199"/>
      <c r="AM782" s="199"/>
      <c r="AN782" s="199"/>
      <c r="AO782" s="199"/>
      <c r="AP782" s="199"/>
      <c r="AQ782" s="199"/>
      <c r="AR782" s="199"/>
      <c r="AS782" s="199"/>
      <c r="AT782" s="199"/>
      <c r="AU782" s="199"/>
      <c r="AV782" s="199"/>
      <c r="AW782" s="199"/>
      <c r="AX782" s="199"/>
      <c r="AY782" s="199"/>
      <c r="AZ782" s="199"/>
      <c r="BA782" s="199"/>
      <c r="BB782" s="199"/>
      <c r="BC782" s="199"/>
      <c r="BD782" s="199"/>
      <c r="BE782" s="199"/>
      <c r="BF782" s="199"/>
      <c r="BG782" s="199"/>
      <c r="BH782" s="199"/>
    </row>
    <row r="783">
      <c r="A783" s="199"/>
      <c r="B783" s="343"/>
      <c r="C783" s="344"/>
      <c r="D783" s="344"/>
      <c r="E783" s="345"/>
      <c r="F783" s="346"/>
      <c r="G783" s="346"/>
      <c r="H783" s="346"/>
      <c r="I783" s="228"/>
      <c r="J783" s="347"/>
      <c r="K783" s="348"/>
      <c r="L783" s="348"/>
      <c r="M783" s="231"/>
      <c r="N783" s="349"/>
      <c r="O783" s="328"/>
      <c r="P783" s="328"/>
      <c r="Q783" s="234"/>
      <c r="R783" s="350"/>
      <c r="S783" s="351"/>
      <c r="T783" s="351"/>
      <c r="U783" s="237"/>
      <c r="V783" s="352"/>
      <c r="W783" s="256"/>
      <c r="X783" s="256"/>
      <c r="Y783" s="240"/>
      <c r="Z783" s="199"/>
      <c r="AA783" s="199"/>
      <c r="AB783" s="199"/>
      <c r="AC783" s="199"/>
      <c r="AD783" s="199"/>
      <c r="AE783" s="199"/>
      <c r="AF783" s="199"/>
      <c r="AG783" s="199"/>
      <c r="AH783" s="199"/>
      <c r="AI783" s="199"/>
      <c r="AJ783" s="199"/>
      <c r="AK783" s="199"/>
      <c r="AL783" s="199"/>
      <c r="AM783" s="199"/>
      <c r="AN783" s="199"/>
      <c r="AO783" s="199"/>
      <c r="AP783" s="199"/>
      <c r="AQ783" s="199"/>
      <c r="AR783" s="199"/>
      <c r="AS783" s="199"/>
      <c r="AT783" s="199"/>
      <c r="AU783" s="199"/>
      <c r="AV783" s="199"/>
      <c r="AW783" s="199"/>
      <c r="AX783" s="199"/>
      <c r="AY783" s="199"/>
      <c r="AZ783" s="199"/>
      <c r="BA783" s="199"/>
      <c r="BB783" s="199"/>
      <c r="BC783" s="199"/>
      <c r="BD783" s="199"/>
      <c r="BE783" s="199"/>
      <c r="BF783" s="199"/>
      <c r="BG783" s="199"/>
      <c r="BH783" s="199"/>
    </row>
    <row r="784">
      <c r="A784" s="199"/>
      <c r="B784" s="343"/>
      <c r="C784" s="344"/>
      <c r="D784" s="344"/>
      <c r="E784" s="345"/>
      <c r="F784" s="346"/>
      <c r="G784" s="346"/>
      <c r="H784" s="346"/>
      <c r="I784" s="228"/>
      <c r="J784" s="347"/>
      <c r="K784" s="348"/>
      <c r="L784" s="348"/>
      <c r="M784" s="231"/>
      <c r="N784" s="349"/>
      <c r="O784" s="328"/>
      <c r="P784" s="328"/>
      <c r="Q784" s="234"/>
      <c r="R784" s="350"/>
      <c r="S784" s="351"/>
      <c r="T784" s="351"/>
      <c r="U784" s="237"/>
      <c r="V784" s="352"/>
      <c r="W784" s="256"/>
      <c r="X784" s="256"/>
      <c r="Y784" s="240"/>
      <c r="Z784" s="199"/>
      <c r="AA784" s="199"/>
      <c r="AB784" s="199"/>
      <c r="AC784" s="199"/>
      <c r="AD784" s="199"/>
      <c r="AE784" s="199"/>
      <c r="AF784" s="199"/>
      <c r="AG784" s="199"/>
      <c r="AH784" s="199"/>
      <c r="AI784" s="199"/>
      <c r="AJ784" s="199"/>
      <c r="AK784" s="199"/>
      <c r="AL784" s="199"/>
      <c r="AM784" s="199"/>
      <c r="AN784" s="199"/>
      <c r="AO784" s="199"/>
      <c r="AP784" s="199"/>
      <c r="AQ784" s="199"/>
      <c r="AR784" s="199"/>
      <c r="AS784" s="199"/>
      <c r="AT784" s="199"/>
      <c r="AU784" s="199"/>
      <c r="AV784" s="199"/>
      <c r="AW784" s="199"/>
      <c r="AX784" s="199"/>
      <c r="AY784" s="199"/>
      <c r="AZ784" s="199"/>
      <c r="BA784" s="199"/>
      <c r="BB784" s="199"/>
      <c r="BC784" s="199"/>
      <c r="BD784" s="199"/>
      <c r="BE784" s="199"/>
      <c r="BF784" s="199"/>
      <c r="BG784" s="199"/>
      <c r="BH784" s="199"/>
    </row>
    <row r="785">
      <c r="A785" s="199"/>
      <c r="B785" s="343"/>
      <c r="C785" s="344"/>
      <c r="D785" s="344"/>
      <c r="E785" s="345"/>
      <c r="F785" s="346"/>
      <c r="G785" s="346"/>
      <c r="H785" s="346"/>
      <c r="I785" s="228"/>
      <c r="J785" s="347"/>
      <c r="K785" s="348"/>
      <c r="L785" s="348"/>
      <c r="M785" s="231"/>
      <c r="N785" s="349"/>
      <c r="O785" s="328"/>
      <c r="P785" s="328"/>
      <c r="Q785" s="234"/>
      <c r="R785" s="350"/>
      <c r="S785" s="351"/>
      <c r="T785" s="351"/>
      <c r="U785" s="237"/>
      <c r="V785" s="352"/>
      <c r="W785" s="256"/>
      <c r="X785" s="256"/>
      <c r="Y785" s="240"/>
      <c r="Z785" s="199"/>
      <c r="AA785" s="199"/>
      <c r="AB785" s="199"/>
      <c r="AC785" s="199"/>
      <c r="AD785" s="199"/>
      <c r="AE785" s="199"/>
      <c r="AF785" s="199"/>
      <c r="AG785" s="199"/>
      <c r="AH785" s="199"/>
      <c r="AI785" s="199"/>
      <c r="AJ785" s="199"/>
      <c r="AK785" s="199"/>
      <c r="AL785" s="199"/>
      <c r="AM785" s="199"/>
      <c r="AN785" s="199"/>
      <c r="AO785" s="199"/>
      <c r="AP785" s="199"/>
      <c r="AQ785" s="199"/>
      <c r="AR785" s="199"/>
      <c r="AS785" s="199"/>
      <c r="AT785" s="199"/>
      <c r="AU785" s="199"/>
      <c r="AV785" s="199"/>
      <c r="AW785" s="199"/>
      <c r="AX785" s="199"/>
      <c r="AY785" s="199"/>
      <c r="AZ785" s="199"/>
      <c r="BA785" s="199"/>
      <c r="BB785" s="199"/>
      <c r="BC785" s="199"/>
      <c r="BD785" s="199"/>
      <c r="BE785" s="199"/>
      <c r="BF785" s="199"/>
      <c r="BG785" s="199"/>
      <c r="BH785" s="199"/>
    </row>
    <row r="786">
      <c r="A786" s="199"/>
      <c r="B786" s="343"/>
      <c r="C786" s="344"/>
      <c r="D786" s="344"/>
      <c r="E786" s="345"/>
      <c r="F786" s="346"/>
      <c r="G786" s="346"/>
      <c r="H786" s="346"/>
      <c r="I786" s="228"/>
      <c r="J786" s="347"/>
      <c r="K786" s="348"/>
      <c r="L786" s="348"/>
      <c r="M786" s="231"/>
      <c r="N786" s="349"/>
      <c r="O786" s="328"/>
      <c r="P786" s="328"/>
      <c r="Q786" s="234"/>
      <c r="R786" s="350"/>
      <c r="S786" s="351"/>
      <c r="T786" s="351"/>
      <c r="U786" s="237"/>
      <c r="V786" s="352"/>
      <c r="W786" s="256"/>
      <c r="X786" s="256"/>
      <c r="Y786" s="240"/>
      <c r="Z786" s="199"/>
      <c r="AA786" s="199"/>
      <c r="AB786" s="199"/>
      <c r="AC786" s="199"/>
      <c r="AD786" s="199"/>
      <c r="AE786" s="199"/>
      <c r="AF786" s="199"/>
      <c r="AG786" s="199"/>
      <c r="AH786" s="199"/>
      <c r="AI786" s="199"/>
      <c r="AJ786" s="199"/>
      <c r="AK786" s="199"/>
      <c r="AL786" s="199"/>
      <c r="AM786" s="199"/>
      <c r="AN786" s="199"/>
      <c r="AO786" s="199"/>
      <c r="AP786" s="199"/>
      <c r="AQ786" s="199"/>
      <c r="AR786" s="199"/>
      <c r="AS786" s="199"/>
      <c r="AT786" s="199"/>
      <c r="AU786" s="199"/>
      <c r="AV786" s="199"/>
      <c r="AW786" s="199"/>
      <c r="AX786" s="199"/>
      <c r="AY786" s="199"/>
      <c r="AZ786" s="199"/>
      <c r="BA786" s="199"/>
      <c r="BB786" s="199"/>
      <c r="BC786" s="199"/>
      <c r="BD786" s="199"/>
      <c r="BE786" s="199"/>
      <c r="BF786" s="199"/>
      <c r="BG786" s="199"/>
      <c r="BH786" s="199"/>
    </row>
    <row r="787">
      <c r="A787" s="199"/>
      <c r="B787" s="343"/>
      <c r="C787" s="344"/>
      <c r="D787" s="344"/>
      <c r="E787" s="345"/>
      <c r="F787" s="346"/>
      <c r="G787" s="346"/>
      <c r="H787" s="346"/>
      <c r="I787" s="228"/>
      <c r="J787" s="347"/>
      <c r="K787" s="348"/>
      <c r="L787" s="348"/>
      <c r="M787" s="231"/>
      <c r="N787" s="349"/>
      <c r="O787" s="328"/>
      <c r="P787" s="328"/>
      <c r="Q787" s="234"/>
      <c r="R787" s="350"/>
      <c r="S787" s="351"/>
      <c r="T787" s="351"/>
      <c r="U787" s="237"/>
      <c r="V787" s="352"/>
      <c r="W787" s="256"/>
      <c r="X787" s="256"/>
      <c r="Y787" s="240"/>
      <c r="Z787" s="199"/>
      <c r="AA787" s="199"/>
      <c r="AB787" s="199"/>
      <c r="AC787" s="199"/>
      <c r="AD787" s="199"/>
      <c r="AE787" s="199"/>
      <c r="AF787" s="199"/>
      <c r="AG787" s="199"/>
      <c r="AH787" s="199"/>
      <c r="AI787" s="199"/>
      <c r="AJ787" s="199"/>
      <c r="AK787" s="199"/>
      <c r="AL787" s="199"/>
      <c r="AM787" s="199"/>
      <c r="AN787" s="199"/>
      <c r="AO787" s="199"/>
      <c r="AP787" s="199"/>
      <c r="AQ787" s="199"/>
      <c r="AR787" s="199"/>
      <c r="AS787" s="199"/>
      <c r="AT787" s="199"/>
      <c r="AU787" s="199"/>
      <c r="AV787" s="199"/>
      <c r="AW787" s="199"/>
      <c r="AX787" s="199"/>
      <c r="AY787" s="199"/>
      <c r="AZ787" s="199"/>
      <c r="BA787" s="199"/>
      <c r="BB787" s="199"/>
      <c r="BC787" s="199"/>
      <c r="BD787" s="199"/>
      <c r="BE787" s="199"/>
      <c r="BF787" s="199"/>
      <c r="BG787" s="199"/>
      <c r="BH787" s="199"/>
    </row>
    <row r="788">
      <c r="A788" s="199"/>
      <c r="B788" s="343"/>
      <c r="C788" s="344"/>
      <c r="D788" s="344"/>
      <c r="E788" s="345"/>
      <c r="F788" s="346"/>
      <c r="G788" s="346"/>
      <c r="H788" s="346"/>
      <c r="I788" s="228"/>
      <c r="J788" s="347"/>
      <c r="K788" s="348"/>
      <c r="L788" s="348"/>
      <c r="M788" s="231"/>
      <c r="N788" s="349"/>
      <c r="O788" s="328"/>
      <c r="P788" s="328"/>
      <c r="Q788" s="234"/>
      <c r="R788" s="350"/>
      <c r="S788" s="351"/>
      <c r="T788" s="351"/>
      <c r="U788" s="237"/>
      <c r="V788" s="352"/>
      <c r="W788" s="256"/>
      <c r="X788" s="256"/>
      <c r="Y788" s="240"/>
      <c r="Z788" s="199"/>
      <c r="AA788" s="199"/>
      <c r="AB788" s="199"/>
      <c r="AC788" s="199"/>
      <c r="AD788" s="199"/>
      <c r="AE788" s="199"/>
      <c r="AF788" s="199"/>
      <c r="AG788" s="199"/>
      <c r="AH788" s="199"/>
      <c r="AI788" s="199"/>
      <c r="AJ788" s="199"/>
      <c r="AK788" s="199"/>
      <c r="AL788" s="199"/>
      <c r="AM788" s="199"/>
      <c r="AN788" s="199"/>
      <c r="AO788" s="199"/>
      <c r="AP788" s="199"/>
      <c r="AQ788" s="199"/>
      <c r="AR788" s="199"/>
      <c r="AS788" s="199"/>
      <c r="AT788" s="199"/>
      <c r="AU788" s="199"/>
      <c r="AV788" s="199"/>
      <c r="AW788" s="199"/>
      <c r="AX788" s="199"/>
      <c r="AY788" s="199"/>
      <c r="AZ788" s="199"/>
      <c r="BA788" s="199"/>
      <c r="BB788" s="199"/>
      <c r="BC788" s="199"/>
      <c r="BD788" s="199"/>
      <c r="BE788" s="199"/>
      <c r="BF788" s="199"/>
      <c r="BG788" s="199"/>
      <c r="BH788" s="199"/>
    </row>
    <row r="789">
      <c r="A789" s="199"/>
      <c r="B789" s="343"/>
      <c r="C789" s="344"/>
      <c r="D789" s="344"/>
      <c r="E789" s="345"/>
      <c r="F789" s="346"/>
      <c r="G789" s="346"/>
      <c r="H789" s="346"/>
      <c r="I789" s="228"/>
      <c r="J789" s="347"/>
      <c r="K789" s="348"/>
      <c r="L789" s="348"/>
      <c r="M789" s="231"/>
      <c r="N789" s="349"/>
      <c r="O789" s="328"/>
      <c r="P789" s="328"/>
      <c r="Q789" s="234"/>
      <c r="R789" s="350"/>
      <c r="S789" s="351"/>
      <c r="T789" s="351"/>
      <c r="U789" s="237"/>
      <c r="V789" s="352"/>
      <c r="W789" s="256"/>
      <c r="X789" s="256"/>
      <c r="Y789" s="240"/>
      <c r="Z789" s="199"/>
      <c r="AA789" s="199"/>
      <c r="AB789" s="199"/>
      <c r="AC789" s="199"/>
      <c r="AD789" s="199"/>
      <c r="AE789" s="199"/>
      <c r="AF789" s="199"/>
      <c r="AG789" s="199"/>
      <c r="AH789" s="199"/>
      <c r="AI789" s="199"/>
      <c r="AJ789" s="199"/>
      <c r="AK789" s="199"/>
      <c r="AL789" s="199"/>
      <c r="AM789" s="199"/>
      <c r="AN789" s="199"/>
      <c r="AO789" s="199"/>
      <c r="AP789" s="199"/>
      <c r="AQ789" s="199"/>
      <c r="AR789" s="199"/>
      <c r="AS789" s="199"/>
      <c r="AT789" s="199"/>
      <c r="AU789" s="199"/>
      <c r="AV789" s="199"/>
      <c r="AW789" s="199"/>
      <c r="AX789" s="199"/>
      <c r="AY789" s="199"/>
      <c r="AZ789" s="199"/>
      <c r="BA789" s="199"/>
      <c r="BB789" s="199"/>
      <c r="BC789" s="199"/>
      <c r="BD789" s="199"/>
      <c r="BE789" s="199"/>
      <c r="BF789" s="199"/>
      <c r="BG789" s="199"/>
      <c r="BH789" s="199"/>
    </row>
    <row r="790">
      <c r="A790" s="199"/>
      <c r="B790" s="343"/>
      <c r="C790" s="344"/>
      <c r="D790" s="344"/>
      <c r="E790" s="345"/>
      <c r="F790" s="346"/>
      <c r="G790" s="346"/>
      <c r="H790" s="346"/>
      <c r="I790" s="228"/>
      <c r="J790" s="347"/>
      <c r="K790" s="348"/>
      <c r="L790" s="348"/>
      <c r="M790" s="231"/>
      <c r="N790" s="349"/>
      <c r="O790" s="328"/>
      <c r="P790" s="328"/>
      <c r="Q790" s="234"/>
      <c r="R790" s="350"/>
      <c r="S790" s="351"/>
      <c r="T790" s="351"/>
      <c r="U790" s="237"/>
      <c r="V790" s="352"/>
      <c r="W790" s="256"/>
      <c r="X790" s="256"/>
      <c r="Y790" s="240"/>
      <c r="Z790" s="199"/>
      <c r="AA790" s="199"/>
      <c r="AB790" s="199"/>
      <c r="AC790" s="199"/>
      <c r="AD790" s="199"/>
      <c r="AE790" s="199"/>
      <c r="AF790" s="199"/>
      <c r="AG790" s="199"/>
      <c r="AH790" s="199"/>
      <c r="AI790" s="199"/>
      <c r="AJ790" s="199"/>
      <c r="AK790" s="199"/>
      <c r="AL790" s="199"/>
      <c r="AM790" s="199"/>
      <c r="AN790" s="199"/>
      <c r="AO790" s="199"/>
      <c r="AP790" s="199"/>
      <c r="AQ790" s="199"/>
      <c r="AR790" s="199"/>
      <c r="AS790" s="199"/>
      <c r="AT790" s="199"/>
      <c r="AU790" s="199"/>
      <c r="AV790" s="199"/>
      <c r="AW790" s="199"/>
      <c r="AX790" s="199"/>
      <c r="AY790" s="199"/>
      <c r="AZ790" s="199"/>
      <c r="BA790" s="199"/>
      <c r="BB790" s="199"/>
      <c r="BC790" s="199"/>
      <c r="BD790" s="199"/>
      <c r="BE790" s="199"/>
      <c r="BF790" s="199"/>
      <c r="BG790" s="199"/>
      <c r="BH790" s="199"/>
    </row>
    <row r="791">
      <c r="A791" s="199"/>
      <c r="B791" s="343"/>
      <c r="C791" s="344"/>
      <c r="D791" s="344"/>
      <c r="E791" s="345"/>
      <c r="F791" s="346"/>
      <c r="G791" s="346"/>
      <c r="H791" s="346"/>
      <c r="I791" s="228"/>
      <c r="J791" s="347"/>
      <c r="K791" s="348"/>
      <c r="L791" s="348"/>
      <c r="M791" s="231"/>
      <c r="N791" s="349"/>
      <c r="O791" s="328"/>
      <c r="P791" s="328"/>
      <c r="Q791" s="234"/>
      <c r="R791" s="350"/>
      <c r="S791" s="351"/>
      <c r="T791" s="351"/>
      <c r="U791" s="237"/>
      <c r="V791" s="352"/>
      <c r="W791" s="256"/>
      <c r="X791" s="256"/>
      <c r="Y791" s="240"/>
      <c r="Z791" s="199"/>
      <c r="AA791" s="199"/>
      <c r="AB791" s="199"/>
      <c r="AC791" s="199"/>
      <c r="AD791" s="199"/>
      <c r="AE791" s="199"/>
      <c r="AF791" s="199"/>
      <c r="AG791" s="199"/>
      <c r="AH791" s="199"/>
      <c r="AI791" s="199"/>
      <c r="AJ791" s="199"/>
      <c r="AK791" s="199"/>
      <c r="AL791" s="199"/>
      <c r="AM791" s="199"/>
      <c r="AN791" s="199"/>
      <c r="AO791" s="199"/>
      <c r="AP791" s="199"/>
      <c r="AQ791" s="199"/>
      <c r="AR791" s="199"/>
      <c r="AS791" s="199"/>
      <c r="AT791" s="199"/>
      <c r="AU791" s="199"/>
      <c r="AV791" s="199"/>
      <c r="AW791" s="199"/>
      <c r="AX791" s="199"/>
      <c r="AY791" s="199"/>
      <c r="AZ791" s="199"/>
      <c r="BA791" s="199"/>
      <c r="BB791" s="199"/>
      <c r="BC791" s="199"/>
      <c r="BD791" s="199"/>
      <c r="BE791" s="199"/>
      <c r="BF791" s="199"/>
      <c r="BG791" s="199"/>
      <c r="BH791" s="199"/>
    </row>
    <row r="792">
      <c r="A792" s="199"/>
      <c r="B792" s="343"/>
      <c r="C792" s="344"/>
      <c r="D792" s="344"/>
      <c r="E792" s="345"/>
      <c r="F792" s="346"/>
      <c r="G792" s="346"/>
      <c r="H792" s="346"/>
      <c r="I792" s="228"/>
      <c r="J792" s="347"/>
      <c r="K792" s="348"/>
      <c r="L792" s="348"/>
      <c r="M792" s="231"/>
      <c r="N792" s="349"/>
      <c r="O792" s="328"/>
      <c r="P792" s="328"/>
      <c r="Q792" s="234"/>
      <c r="R792" s="350"/>
      <c r="S792" s="351"/>
      <c r="T792" s="351"/>
      <c r="U792" s="237"/>
      <c r="V792" s="352"/>
      <c r="W792" s="256"/>
      <c r="X792" s="256"/>
      <c r="Y792" s="240"/>
      <c r="Z792" s="199"/>
      <c r="AA792" s="199"/>
      <c r="AB792" s="199"/>
      <c r="AC792" s="199"/>
      <c r="AD792" s="199"/>
      <c r="AE792" s="199"/>
      <c r="AF792" s="199"/>
      <c r="AG792" s="199"/>
      <c r="AH792" s="199"/>
      <c r="AI792" s="199"/>
      <c r="AJ792" s="199"/>
      <c r="AK792" s="199"/>
      <c r="AL792" s="199"/>
      <c r="AM792" s="199"/>
      <c r="AN792" s="199"/>
      <c r="AO792" s="199"/>
      <c r="AP792" s="199"/>
      <c r="AQ792" s="199"/>
      <c r="AR792" s="199"/>
      <c r="AS792" s="199"/>
      <c r="AT792" s="199"/>
      <c r="AU792" s="199"/>
      <c r="AV792" s="199"/>
      <c r="AW792" s="199"/>
      <c r="AX792" s="199"/>
      <c r="AY792" s="199"/>
      <c r="AZ792" s="199"/>
      <c r="BA792" s="199"/>
      <c r="BB792" s="199"/>
      <c r="BC792" s="199"/>
      <c r="BD792" s="199"/>
      <c r="BE792" s="199"/>
      <c r="BF792" s="199"/>
      <c r="BG792" s="199"/>
      <c r="BH792" s="199"/>
    </row>
    <row r="793">
      <c r="A793" s="199"/>
      <c r="B793" s="343"/>
      <c r="C793" s="344"/>
      <c r="D793" s="344"/>
      <c r="E793" s="345"/>
      <c r="F793" s="346"/>
      <c r="G793" s="346"/>
      <c r="H793" s="346"/>
      <c r="I793" s="228"/>
      <c r="J793" s="347"/>
      <c r="K793" s="348"/>
      <c r="L793" s="348"/>
      <c r="M793" s="231"/>
      <c r="N793" s="349"/>
      <c r="O793" s="328"/>
      <c r="P793" s="328"/>
      <c r="Q793" s="234"/>
      <c r="R793" s="350"/>
      <c r="S793" s="351"/>
      <c r="T793" s="351"/>
      <c r="U793" s="237"/>
      <c r="V793" s="352"/>
      <c r="W793" s="256"/>
      <c r="X793" s="256"/>
      <c r="Y793" s="240"/>
      <c r="Z793" s="199"/>
      <c r="AA793" s="199"/>
      <c r="AB793" s="199"/>
      <c r="AC793" s="199"/>
      <c r="AD793" s="199"/>
      <c r="AE793" s="199"/>
      <c r="AF793" s="199"/>
      <c r="AG793" s="199"/>
      <c r="AH793" s="199"/>
      <c r="AI793" s="199"/>
      <c r="AJ793" s="199"/>
      <c r="AK793" s="199"/>
      <c r="AL793" s="199"/>
      <c r="AM793" s="199"/>
      <c r="AN793" s="199"/>
      <c r="AO793" s="199"/>
      <c r="AP793" s="199"/>
      <c r="AQ793" s="199"/>
      <c r="AR793" s="199"/>
      <c r="AS793" s="199"/>
      <c r="AT793" s="199"/>
      <c r="AU793" s="199"/>
      <c r="AV793" s="199"/>
      <c r="AW793" s="199"/>
      <c r="AX793" s="199"/>
      <c r="AY793" s="199"/>
      <c r="AZ793" s="199"/>
      <c r="BA793" s="199"/>
      <c r="BB793" s="199"/>
      <c r="BC793" s="199"/>
      <c r="BD793" s="199"/>
      <c r="BE793" s="199"/>
      <c r="BF793" s="199"/>
      <c r="BG793" s="199"/>
      <c r="BH793" s="199"/>
    </row>
    <row r="794">
      <c r="A794" s="199"/>
      <c r="B794" s="343"/>
      <c r="C794" s="344"/>
      <c r="D794" s="344"/>
      <c r="E794" s="345"/>
      <c r="F794" s="346"/>
      <c r="G794" s="346"/>
      <c r="H794" s="346"/>
      <c r="I794" s="228"/>
      <c r="J794" s="347"/>
      <c r="K794" s="348"/>
      <c r="L794" s="348"/>
      <c r="M794" s="231"/>
      <c r="N794" s="349"/>
      <c r="O794" s="328"/>
      <c r="P794" s="328"/>
      <c r="Q794" s="234"/>
      <c r="R794" s="350"/>
      <c r="S794" s="351"/>
      <c r="T794" s="351"/>
      <c r="U794" s="237"/>
      <c r="V794" s="352"/>
      <c r="W794" s="256"/>
      <c r="X794" s="256"/>
      <c r="Y794" s="240"/>
      <c r="Z794" s="199"/>
      <c r="AA794" s="199"/>
      <c r="AB794" s="199"/>
      <c r="AC794" s="199"/>
      <c r="AD794" s="199"/>
      <c r="AE794" s="199"/>
      <c r="AF794" s="199"/>
      <c r="AG794" s="199"/>
      <c r="AH794" s="199"/>
      <c r="AI794" s="199"/>
      <c r="AJ794" s="199"/>
      <c r="AK794" s="199"/>
      <c r="AL794" s="199"/>
      <c r="AM794" s="199"/>
      <c r="AN794" s="199"/>
      <c r="AO794" s="199"/>
      <c r="AP794" s="199"/>
      <c r="AQ794" s="199"/>
      <c r="AR794" s="199"/>
      <c r="AS794" s="199"/>
      <c r="AT794" s="199"/>
      <c r="AU794" s="199"/>
      <c r="AV794" s="199"/>
      <c r="AW794" s="199"/>
      <c r="AX794" s="199"/>
      <c r="AY794" s="199"/>
      <c r="AZ794" s="199"/>
      <c r="BA794" s="199"/>
      <c r="BB794" s="199"/>
      <c r="BC794" s="199"/>
      <c r="BD794" s="199"/>
      <c r="BE794" s="199"/>
      <c r="BF794" s="199"/>
      <c r="BG794" s="199"/>
      <c r="BH794" s="199"/>
    </row>
    <row r="795">
      <c r="A795" s="199"/>
      <c r="B795" s="343"/>
      <c r="C795" s="344"/>
      <c r="D795" s="344"/>
      <c r="E795" s="345"/>
      <c r="F795" s="346"/>
      <c r="G795" s="346"/>
      <c r="H795" s="346"/>
      <c r="I795" s="228"/>
      <c r="J795" s="347"/>
      <c r="K795" s="348"/>
      <c r="L795" s="348"/>
      <c r="M795" s="231"/>
      <c r="N795" s="349"/>
      <c r="O795" s="328"/>
      <c r="P795" s="328"/>
      <c r="Q795" s="234"/>
      <c r="R795" s="350"/>
      <c r="S795" s="351"/>
      <c r="T795" s="351"/>
      <c r="U795" s="237"/>
      <c r="V795" s="352"/>
      <c r="W795" s="256"/>
      <c r="X795" s="256"/>
      <c r="Y795" s="240"/>
      <c r="Z795" s="199"/>
      <c r="AA795" s="199"/>
      <c r="AB795" s="199"/>
      <c r="AC795" s="199"/>
      <c r="AD795" s="199"/>
      <c r="AE795" s="199"/>
      <c r="AF795" s="199"/>
      <c r="AG795" s="199"/>
      <c r="AH795" s="199"/>
      <c r="AI795" s="199"/>
      <c r="AJ795" s="199"/>
      <c r="AK795" s="199"/>
      <c r="AL795" s="199"/>
      <c r="AM795" s="199"/>
      <c r="AN795" s="199"/>
      <c r="AO795" s="199"/>
      <c r="AP795" s="199"/>
      <c r="AQ795" s="199"/>
      <c r="AR795" s="199"/>
      <c r="AS795" s="199"/>
      <c r="AT795" s="199"/>
      <c r="AU795" s="199"/>
      <c r="AV795" s="199"/>
      <c r="AW795" s="199"/>
      <c r="AX795" s="199"/>
      <c r="AY795" s="199"/>
      <c r="AZ795" s="199"/>
      <c r="BA795" s="199"/>
      <c r="BB795" s="199"/>
      <c r="BC795" s="199"/>
      <c r="BD795" s="199"/>
      <c r="BE795" s="199"/>
      <c r="BF795" s="199"/>
      <c r="BG795" s="199"/>
      <c r="BH795" s="199"/>
    </row>
    <row r="796">
      <c r="A796" s="199"/>
      <c r="B796" s="343"/>
      <c r="C796" s="344"/>
      <c r="D796" s="344"/>
      <c r="E796" s="345"/>
      <c r="F796" s="346"/>
      <c r="G796" s="346"/>
      <c r="H796" s="346"/>
      <c r="I796" s="228"/>
      <c r="J796" s="347"/>
      <c r="K796" s="348"/>
      <c r="L796" s="348"/>
      <c r="M796" s="231"/>
      <c r="N796" s="349"/>
      <c r="O796" s="328"/>
      <c r="P796" s="328"/>
      <c r="Q796" s="234"/>
      <c r="R796" s="350"/>
      <c r="S796" s="351"/>
      <c r="T796" s="351"/>
      <c r="U796" s="237"/>
      <c r="V796" s="352"/>
      <c r="W796" s="256"/>
      <c r="X796" s="256"/>
      <c r="Y796" s="240"/>
      <c r="Z796" s="199"/>
      <c r="AA796" s="199"/>
      <c r="AB796" s="199"/>
      <c r="AC796" s="199"/>
      <c r="AD796" s="199"/>
      <c r="AE796" s="199"/>
      <c r="AF796" s="199"/>
      <c r="AG796" s="199"/>
      <c r="AH796" s="199"/>
      <c r="AI796" s="199"/>
      <c r="AJ796" s="199"/>
      <c r="AK796" s="199"/>
      <c r="AL796" s="199"/>
      <c r="AM796" s="199"/>
      <c r="AN796" s="199"/>
      <c r="AO796" s="199"/>
      <c r="AP796" s="199"/>
      <c r="AQ796" s="199"/>
      <c r="AR796" s="199"/>
      <c r="AS796" s="199"/>
      <c r="AT796" s="199"/>
      <c r="AU796" s="199"/>
      <c r="AV796" s="199"/>
      <c r="AW796" s="199"/>
      <c r="AX796" s="199"/>
      <c r="AY796" s="199"/>
      <c r="AZ796" s="199"/>
      <c r="BA796" s="199"/>
      <c r="BB796" s="199"/>
      <c r="BC796" s="199"/>
      <c r="BD796" s="199"/>
      <c r="BE796" s="199"/>
      <c r="BF796" s="199"/>
      <c r="BG796" s="199"/>
      <c r="BH796" s="199"/>
    </row>
    <row r="797">
      <c r="A797" s="199"/>
      <c r="B797" s="343"/>
      <c r="C797" s="344"/>
      <c r="D797" s="344"/>
      <c r="E797" s="345"/>
      <c r="F797" s="346"/>
      <c r="G797" s="346"/>
      <c r="H797" s="346"/>
      <c r="I797" s="228"/>
      <c r="J797" s="347"/>
      <c r="K797" s="348"/>
      <c r="L797" s="348"/>
      <c r="M797" s="231"/>
      <c r="N797" s="349"/>
      <c r="O797" s="328"/>
      <c r="P797" s="328"/>
      <c r="Q797" s="234"/>
      <c r="R797" s="350"/>
      <c r="S797" s="351"/>
      <c r="T797" s="351"/>
      <c r="U797" s="237"/>
      <c r="V797" s="352"/>
      <c r="W797" s="256"/>
      <c r="X797" s="256"/>
      <c r="Y797" s="240"/>
      <c r="Z797" s="199"/>
      <c r="AA797" s="199"/>
      <c r="AB797" s="199"/>
      <c r="AC797" s="199"/>
      <c r="AD797" s="199"/>
      <c r="AE797" s="199"/>
      <c r="AF797" s="199"/>
      <c r="AG797" s="199"/>
      <c r="AH797" s="199"/>
      <c r="AI797" s="199"/>
      <c r="AJ797" s="199"/>
      <c r="AK797" s="199"/>
      <c r="AL797" s="199"/>
      <c r="AM797" s="199"/>
      <c r="AN797" s="199"/>
      <c r="AO797" s="199"/>
      <c r="AP797" s="199"/>
      <c r="AQ797" s="199"/>
      <c r="AR797" s="199"/>
      <c r="AS797" s="199"/>
      <c r="AT797" s="199"/>
      <c r="AU797" s="199"/>
      <c r="AV797" s="199"/>
      <c r="AW797" s="199"/>
      <c r="AX797" s="199"/>
      <c r="AY797" s="199"/>
      <c r="AZ797" s="199"/>
      <c r="BA797" s="199"/>
      <c r="BB797" s="199"/>
      <c r="BC797" s="199"/>
      <c r="BD797" s="199"/>
      <c r="BE797" s="199"/>
      <c r="BF797" s="199"/>
      <c r="BG797" s="199"/>
      <c r="BH797" s="199"/>
    </row>
    <row r="798">
      <c r="A798" s="199"/>
      <c r="B798" s="343"/>
      <c r="C798" s="344"/>
      <c r="D798" s="344"/>
      <c r="E798" s="345"/>
      <c r="F798" s="346"/>
      <c r="G798" s="346"/>
      <c r="H798" s="346"/>
      <c r="I798" s="228"/>
      <c r="J798" s="347"/>
      <c r="K798" s="348"/>
      <c r="L798" s="348"/>
      <c r="M798" s="231"/>
      <c r="N798" s="349"/>
      <c r="O798" s="328"/>
      <c r="P798" s="328"/>
      <c r="Q798" s="234"/>
      <c r="R798" s="350"/>
      <c r="S798" s="351"/>
      <c r="T798" s="351"/>
      <c r="U798" s="237"/>
      <c r="V798" s="352"/>
      <c r="W798" s="256"/>
      <c r="X798" s="256"/>
      <c r="Y798" s="240"/>
      <c r="Z798" s="199"/>
      <c r="AA798" s="199"/>
      <c r="AB798" s="199"/>
      <c r="AC798" s="199"/>
      <c r="AD798" s="199"/>
      <c r="AE798" s="199"/>
      <c r="AF798" s="199"/>
      <c r="AG798" s="199"/>
      <c r="AH798" s="199"/>
      <c r="AI798" s="199"/>
      <c r="AJ798" s="199"/>
      <c r="AK798" s="199"/>
      <c r="AL798" s="199"/>
      <c r="AM798" s="199"/>
      <c r="AN798" s="199"/>
      <c r="AO798" s="199"/>
      <c r="AP798" s="199"/>
      <c r="AQ798" s="199"/>
      <c r="AR798" s="199"/>
      <c r="AS798" s="199"/>
      <c r="AT798" s="199"/>
      <c r="AU798" s="199"/>
      <c r="AV798" s="199"/>
      <c r="AW798" s="199"/>
      <c r="AX798" s="199"/>
      <c r="AY798" s="199"/>
      <c r="AZ798" s="199"/>
      <c r="BA798" s="199"/>
      <c r="BB798" s="199"/>
      <c r="BC798" s="199"/>
      <c r="BD798" s="199"/>
      <c r="BE798" s="199"/>
      <c r="BF798" s="199"/>
      <c r="BG798" s="199"/>
      <c r="BH798" s="199"/>
    </row>
    <row r="799">
      <c r="A799" s="199"/>
      <c r="B799" s="343"/>
      <c r="C799" s="344"/>
      <c r="D799" s="344"/>
      <c r="E799" s="345"/>
      <c r="F799" s="346"/>
      <c r="G799" s="346"/>
      <c r="H799" s="346"/>
      <c r="I799" s="228"/>
      <c r="J799" s="347"/>
      <c r="K799" s="348"/>
      <c r="L799" s="348"/>
      <c r="M799" s="231"/>
      <c r="N799" s="349"/>
      <c r="O799" s="328"/>
      <c r="P799" s="328"/>
      <c r="Q799" s="234"/>
      <c r="R799" s="350"/>
      <c r="S799" s="351"/>
      <c r="T799" s="351"/>
      <c r="U799" s="237"/>
      <c r="V799" s="352"/>
      <c r="W799" s="256"/>
      <c r="X799" s="256"/>
      <c r="Y799" s="240"/>
      <c r="Z799" s="199"/>
      <c r="AA799" s="199"/>
      <c r="AB799" s="199"/>
      <c r="AC799" s="199"/>
      <c r="AD799" s="199"/>
      <c r="AE799" s="199"/>
      <c r="AF799" s="199"/>
      <c r="AG799" s="199"/>
      <c r="AH799" s="199"/>
      <c r="AI799" s="199"/>
      <c r="AJ799" s="199"/>
      <c r="AK799" s="199"/>
      <c r="AL799" s="199"/>
      <c r="AM799" s="199"/>
      <c r="AN799" s="199"/>
      <c r="AO799" s="199"/>
      <c r="AP799" s="199"/>
      <c r="AQ799" s="199"/>
      <c r="AR799" s="199"/>
      <c r="AS799" s="199"/>
      <c r="AT799" s="199"/>
      <c r="AU799" s="199"/>
      <c r="AV799" s="199"/>
      <c r="AW799" s="199"/>
      <c r="AX799" s="199"/>
      <c r="AY799" s="199"/>
      <c r="AZ799" s="199"/>
      <c r="BA799" s="199"/>
      <c r="BB799" s="199"/>
      <c r="BC799" s="199"/>
      <c r="BD799" s="199"/>
      <c r="BE799" s="199"/>
      <c r="BF799" s="199"/>
      <c r="BG799" s="199"/>
      <c r="BH799" s="199"/>
    </row>
    <row r="800">
      <c r="A800" s="199"/>
      <c r="B800" s="343"/>
      <c r="C800" s="344"/>
      <c r="D800" s="344"/>
      <c r="E800" s="345"/>
      <c r="F800" s="346"/>
      <c r="G800" s="346"/>
      <c r="H800" s="346"/>
      <c r="I800" s="228"/>
      <c r="J800" s="347"/>
      <c r="K800" s="348"/>
      <c r="L800" s="348"/>
      <c r="M800" s="231"/>
      <c r="N800" s="349"/>
      <c r="O800" s="328"/>
      <c r="P800" s="328"/>
      <c r="Q800" s="234"/>
      <c r="R800" s="350"/>
      <c r="S800" s="351"/>
      <c r="T800" s="351"/>
      <c r="U800" s="237"/>
      <c r="V800" s="352"/>
      <c r="W800" s="256"/>
      <c r="X800" s="256"/>
      <c r="Y800" s="240"/>
      <c r="Z800" s="199"/>
      <c r="AA800" s="199"/>
      <c r="AB800" s="199"/>
      <c r="AC800" s="199"/>
      <c r="AD800" s="199"/>
      <c r="AE800" s="199"/>
      <c r="AF800" s="199"/>
      <c r="AG800" s="199"/>
      <c r="AH800" s="199"/>
      <c r="AI800" s="199"/>
      <c r="AJ800" s="199"/>
      <c r="AK800" s="199"/>
      <c r="AL800" s="199"/>
      <c r="AM800" s="199"/>
      <c r="AN800" s="199"/>
      <c r="AO800" s="199"/>
      <c r="AP800" s="199"/>
      <c r="AQ800" s="199"/>
      <c r="AR800" s="199"/>
      <c r="AS800" s="199"/>
      <c r="AT800" s="199"/>
      <c r="AU800" s="199"/>
      <c r="AV800" s="199"/>
      <c r="AW800" s="199"/>
      <c r="AX800" s="199"/>
      <c r="AY800" s="199"/>
      <c r="AZ800" s="199"/>
      <c r="BA800" s="199"/>
      <c r="BB800" s="199"/>
      <c r="BC800" s="199"/>
      <c r="BD800" s="199"/>
      <c r="BE800" s="199"/>
      <c r="BF800" s="199"/>
      <c r="BG800" s="199"/>
      <c r="BH800" s="199"/>
    </row>
    <row r="801">
      <c r="A801" s="199"/>
      <c r="B801" s="343"/>
      <c r="C801" s="344"/>
      <c r="D801" s="344"/>
      <c r="E801" s="345"/>
      <c r="F801" s="346"/>
      <c r="G801" s="346"/>
      <c r="H801" s="346"/>
      <c r="I801" s="228"/>
      <c r="J801" s="347"/>
      <c r="K801" s="348"/>
      <c r="L801" s="348"/>
      <c r="M801" s="231"/>
      <c r="N801" s="349"/>
      <c r="O801" s="328"/>
      <c r="P801" s="328"/>
      <c r="Q801" s="234"/>
      <c r="R801" s="350"/>
      <c r="S801" s="351"/>
      <c r="T801" s="351"/>
      <c r="U801" s="237"/>
      <c r="V801" s="352"/>
      <c r="W801" s="256"/>
      <c r="X801" s="256"/>
      <c r="Y801" s="240"/>
      <c r="Z801" s="199"/>
      <c r="AA801" s="199"/>
      <c r="AB801" s="199"/>
      <c r="AC801" s="199"/>
      <c r="AD801" s="199"/>
      <c r="AE801" s="199"/>
      <c r="AF801" s="199"/>
      <c r="AG801" s="199"/>
      <c r="AH801" s="199"/>
      <c r="AI801" s="199"/>
      <c r="AJ801" s="199"/>
      <c r="AK801" s="199"/>
      <c r="AL801" s="199"/>
      <c r="AM801" s="199"/>
      <c r="AN801" s="199"/>
      <c r="AO801" s="199"/>
      <c r="AP801" s="199"/>
      <c r="AQ801" s="199"/>
      <c r="AR801" s="199"/>
      <c r="AS801" s="199"/>
      <c r="AT801" s="199"/>
      <c r="AU801" s="199"/>
      <c r="AV801" s="199"/>
      <c r="AW801" s="199"/>
      <c r="AX801" s="199"/>
      <c r="AY801" s="199"/>
      <c r="AZ801" s="199"/>
      <c r="BA801" s="199"/>
      <c r="BB801" s="199"/>
      <c r="BC801" s="199"/>
      <c r="BD801" s="199"/>
      <c r="BE801" s="199"/>
      <c r="BF801" s="199"/>
      <c r="BG801" s="199"/>
      <c r="BH801" s="199"/>
    </row>
    <row r="802">
      <c r="A802" s="199"/>
      <c r="B802" s="343"/>
      <c r="C802" s="344"/>
      <c r="D802" s="344"/>
      <c r="E802" s="345"/>
      <c r="F802" s="346"/>
      <c r="G802" s="346"/>
      <c r="H802" s="346"/>
      <c r="I802" s="228"/>
      <c r="J802" s="347"/>
      <c r="K802" s="348"/>
      <c r="L802" s="348"/>
      <c r="M802" s="231"/>
      <c r="N802" s="349"/>
      <c r="O802" s="328"/>
      <c r="P802" s="328"/>
      <c r="Q802" s="234"/>
      <c r="R802" s="350"/>
      <c r="S802" s="351"/>
      <c r="T802" s="351"/>
      <c r="U802" s="237"/>
      <c r="V802" s="352"/>
      <c r="W802" s="256"/>
      <c r="X802" s="256"/>
      <c r="Y802" s="240"/>
      <c r="Z802" s="199"/>
      <c r="AA802" s="199"/>
      <c r="AB802" s="199"/>
      <c r="AC802" s="199"/>
      <c r="AD802" s="199"/>
      <c r="AE802" s="199"/>
      <c r="AF802" s="199"/>
      <c r="AG802" s="199"/>
      <c r="AH802" s="199"/>
      <c r="AI802" s="199"/>
      <c r="AJ802" s="199"/>
      <c r="AK802" s="199"/>
      <c r="AL802" s="199"/>
      <c r="AM802" s="199"/>
      <c r="AN802" s="199"/>
      <c r="AO802" s="199"/>
      <c r="AP802" s="199"/>
      <c r="AQ802" s="199"/>
      <c r="AR802" s="199"/>
      <c r="AS802" s="199"/>
      <c r="AT802" s="199"/>
      <c r="AU802" s="199"/>
      <c r="AV802" s="199"/>
      <c r="AW802" s="199"/>
      <c r="AX802" s="199"/>
      <c r="AY802" s="199"/>
      <c r="AZ802" s="199"/>
      <c r="BA802" s="199"/>
      <c r="BB802" s="199"/>
      <c r="BC802" s="199"/>
      <c r="BD802" s="199"/>
      <c r="BE802" s="199"/>
      <c r="BF802" s="199"/>
      <c r="BG802" s="199"/>
      <c r="BH802" s="199"/>
    </row>
    <row r="803">
      <c r="A803" s="199"/>
      <c r="B803" s="343"/>
      <c r="C803" s="344"/>
      <c r="D803" s="344"/>
      <c r="E803" s="345"/>
      <c r="F803" s="346"/>
      <c r="G803" s="346"/>
      <c r="H803" s="346"/>
      <c r="I803" s="228"/>
      <c r="J803" s="347"/>
      <c r="K803" s="348"/>
      <c r="L803" s="348"/>
      <c r="M803" s="231"/>
      <c r="N803" s="349"/>
      <c r="O803" s="328"/>
      <c r="P803" s="328"/>
      <c r="Q803" s="234"/>
      <c r="R803" s="350"/>
      <c r="S803" s="351"/>
      <c r="T803" s="351"/>
      <c r="U803" s="237"/>
      <c r="V803" s="352"/>
      <c r="W803" s="256"/>
      <c r="X803" s="256"/>
      <c r="Y803" s="240"/>
      <c r="Z803" s="199"/>
      <c r="AA803" s="199"/>
      <c r="AB803" s="199"/>
      <c r="AC803" s="199"/>
      <c r="AD803" s="199"/>
      <c r="AE803" s="199"/>
      <c r="AF803" s="199"/>
      <c r="AG803" s="199"/>
      <c r="AH803" s="199"/>
      <c r="AI803" s="199"/>
      <c r="AJ803" s="199"/>
      <c r="AK803" s="199"/>
      <c r="AL803" s="199"/>
      <c r="AM803" s="199"/>
      <c r="AN803" s="199"/>
      <c r="AO803" s="199"/>
      <c r="AP803" s="199"/>
      <c r="AQ803" s="199"/>
      <c r="AR803" s="199"/>
      <c r="AS803" s="199"/>
      <c r="AT803" s="199"/>
      <c r="AU803" s="199"/>
      <c r="AV803" s="199"/>
      <c r="AW803" s="199"/>
      <c r="AX803" s="199"/>
      <c r="AY803" s="199"/>
      <c r="AZ803" s="199"/>
      <c r="BA803" s="199"/>
      <c r="BB803" s="199"/>
      <c r="BC803" s="199"/>
      <c r="BD803" s="199"/>
      <c r="BE803" s="199"/>
      <c r="BF803" s="199"/>
      <c r="BG803" s="199"/>
      <c r="BH803" s="199"/>
    </row>
    <row r="804">
      <c r="A804" s="199"/>
      <c r="B804" s="343"/>
      <c r="C804" s="344"/>
      <c r="D804" s="344"/>
      <c r="E804" s="345"/>
      <c r="F804" s="346"/>
      <c r="G804" s="346"/>
      <c r="H804" s="346"/>
      <c r="I804" s="228"/>
      <c r="J804" s="347"/>
      <c r="K804" s="348"/>
      <c r="L804" s="348"/>
      <c r="M804" s="231"/>
      <c r="N804" s="349"/>
      <c r="O804" s="328"/>
      <c r="P804" s="328"/>
      <c r="Q804" s="234"/>
      <c r="R804" s="350"/>
      <c r="S804" s="351"/>
      <c r="T804" s="351"/>
      <c r="U804" s="237"/>
      <c r="V804" s="352"/>
      <c r="W804" s="256"/>
      <c r="X804" s="256"/>
      <c r="Y804" s="240"/>
      <c r="Z804" s="199"/>
      <c r="AA804" s="199"/>
      <c r="AB804" s="199"/>
      <c r="AC804" s="199"/>
      <c r="AD804" s="199"/>
      <c r="AE804" s="199"/>
      <c r="AF804" s="199"/>
      <c r="AG804" s="199"/>
      <c r="AH804" s="199"/>
      <c r="AI804" s="199"/>
      <c r="AJ804" s="199"/>
      <c r="AK804" s="199"/>
      <c r="AL804" s="199"/>
      <c r="AM804" s="199"/>
      <c r="AN804" s="199"/>
      <c r="AO804" s="199"/>
      <c r="AP804" s="199"/>
      <c r="AQ804" s="199"/>
      <c r="AR804" s="199"/>
      <c r="AS804" s="199"/>
      <c r="AT804" s="199"/>
      <c r="AU804" s="199"/>
      <c r="AV804" s="199"/>
      <c r="AW804" s="199"/>
      <c r="AX804" s="199"/>
      <c r="AY804" s="199"/>
      <c r="AZ804" s="199"/>
      <c r="BA804" s="199"/>
      <c r="BB804" s="199"/>
      <c r="BC804" s="199"/>
      <c r="BD804" s="199"/>
      <c r="BE804" s="199"/>
      <c r="BF804" s="199"/>
      <c r="BG804" s="199"/>
      <c r="BH804" s="199"/>
    </row>
    <row r="805">
      <c r="A805" s="199"/>
      <c r="B805" s="343"/>
      <c r="C805" s="344"/>
      <c r="D805" s="344"/>
      <c r="E805" s="345"/>
      <c r="F805" s="346"/>
      <c r="G805" s="346"/>
      <c r="H805" s="346"/>
      <c r="I805" s="228"/>
      <c r="J805" s="347"/>
      <c r="K805" s="348"/>
      <c r="L805" s="348"/>
      <c r="M805" s="231"/>
      <c r="N805" s="349"/>
      <c r="O805" s="328"/>
      <c r="P805" s="328"/>
      <c r="Q805" s="234"/>
      <c r="R805" s="350"/>
      <c r="S805" s="351"/>
      <c r="T805" s="351"/>
      <c r="U805" s="237"/>
      <c r="V805" s="352"/>
      <c r="W805" s="256"/>
      <c r="X805" s="256"/>
      <c r="Y805" s="240"/>
      <c r="Z805" s="199"/>
      <c r="AA805" s="199"/>
      <c r="AB805" s="199"/>
      <c r="AC805" s="199"/>
      <c r="AD805" s="199"/>
      <c r="AE805" s="199"/>
      <c r="AF805" s="199"/>
      <c r="AG805" s="199"/>
      <c r="AH805" s="199"/>
      <c r="AI805" s="199"/>
      <c r="AJ805" s="199"/>
      <c r="AK805" s="199"/>
      <c r="AL805" s="199"/>
      <c r="AM805" s="199"/>
      <c r="AN805" s="199"/>
      <c r="AO805" s="199"/>
      <c r="AP805" s="199"/>
      <c r="AQ805" s="199"/>
      <c r="AR805" s="199"/>
      <c r="AS805" s="199"/>
      <c r="AT805" s="199"/>
      <c r="AU805" s="199"/>
      <c r="AV805" s="199"/>
      <c r="AW805" s="199"/>
      <c r="AX805" s="199"/>
      <c r="AY805" s="199"/>
      <c r="AZ805" s="199"/>
      <c r="BA805" s="199"/>
      <c r="BB805" s="199"/>
      <c r="BC805" s="199"/>
      <c r="BD805" s="199"/>
      <c r="BE805" s="199"/>
      <c r="BF805" s="199"/>
      <c r="BG805" s="199"/>
      <c r="BH805" s="199"/>
    </row>
    <row r="806">
      <c r="A806" s="199"/>
      <c r="B806" s="343"/>
      <c r="C806" s="344"/>
      <c r="D806" s="344"/>
      <c r="E806" s="345"/>
      <c r="F806" s="346"/>
      <c r="G806" s="346"/>
      <c r="H806" s="346"/>
      <c r="I806" s="228"/>
      <c r="J806" s="347"/>
      <c r="K806" s="348"/>
      <c r="L806" s="348"/>
      <c r="M806" s="231"/>
      <c r="N806" s="349"/>
      <c r="O806" s="328"/>
      <c r="P806" s="328"/>
      <c r="Q806" s="234"/>
      <c r="R806" s="350"/>
      <c r="S806" s="351"/>
      <c r="T806" s="351"/>
      <c r="U806" s="237"/>
      <c r="V806" s="352"/>
      <c r="W806" s="256"/>
      <c r="X806" s="256"/>
      <c r="Y806" s="240"/>
      <c r="Z806" s="199"/>
      <c r="AA806" s="199"/>
      <c r="AB806" s="199"/>
      <c r="AC806" s="199"/>
      <c r="AD806" s="199"/>
      <c r="AE806" s="199"/>
      <c r="AF806" s="199"/>
      <c r="AG806" s="199"/>
      <c r="AH806" s="199"/>
      <c r="AI806" s="199"/>
      <c r="AJ806" s="199"/>
      <c r="AK806" s="199"/>
      <c r="AL806" s="199"/>
      <c r="AM806" s="199"/>
      <c r="AN806" s="199"/>
      <c r="AO806" s="199"/>
      <c r="AP806" s="199"/>
      <c r="AQ806" s="199"/>
      <c r="AR806" s="199"/>
      <c r="AS806" s="199"/>
      <c r="AT806" s="199"/>
      <c r="AU806" s="199"/>
      <c r="AV806" s="199"/>
      <c r="AW806" s="199"/>
      <c r="AX806" s="199"/>
      <c r="AY806" s="199"/>
      <c r="AZ806" s="199"/>
      <c r="BA806" s="199"/>
      <c r="BB806" s="199"/>
      <c r="BC806" s="199"/>
      <c r="BD806" s="199"/>
      <c r="BE806" s="199"/>
      <c r="BF806" s="199"/>
      <c r="BG806" s="199"/>
      <c r="BH806" s="199"/>
    </row>
    <row r="807">
      <c r="A807" s="199"/>
      <c r="B807" s="343"/>
      <c r="C807" s="344"/>
      <c r="D807" s="344"/>
      <c r="E807" s="345"/>
      <c r="F807" s="346"/>
      <c r="G807" s="346"/>
      <c r="H807" s="346"/>
      <c r="I807" s="228"/>
      <c r="J807" s="347"/>
      <c r="K807" s="348"/>
      <c r="L807" s="348"/>
      <c r="M807" s="231"/>
      <c r="N807" s="349"/>
      <c r="O807" s="328"/>
      <c r="P807" s="328"/>
      <c r="Q807" s="234"/>
      <c r="R807" s="350"/>
      <c r="S807" s="351"/>
      <c r="T807" s="351"/>
      <c r="U807" s="237"/>
      <c r="V807" s="352"/>
      <c r="W807" s="256"/>
      <c r="X807" s="256"/>
      <c r="Y807" s="240"/>
      <c r="Z807" s="199"/>
      <c r="AA807" s="199"/>
      <c r="AB807" s="199"/>
      <c r="AC807" s="199"/>
      <c r="AD807" s="199"/>
      <c r="AE807" s="199"/>
      <c r="AF807" s="199"/>
      <c r="AG807" s="199"/>
      <c r="AH807" s="199"/>
      <c r="AI807" s="199"/>
      <c r="AJ807" s="199"/>
      <c r="AK807" s="199"/>
      <c r="AL807" s="199"/>
      <c r="AM807" s="199"/>
      <c r="AN807" s="199"/>
      <c r="AO807" s="199"/>
      <c r="AP807" s="199"/>
      <c r="AQ807" s="199"/>
      <c r="AR807" s="199"/>
      <c r="AS807" s="199"/>
      <c r="AT807" s="199"/>
      <c r="AU807" s="199"/>
      <c r="AV807" s="199"/>
      <c r="AW807" s="199"/>
      <c r="AX807" s="199"/>
      <c r="AY807" s="199"/>
      <c r="AZ807" s="199"/>
      <c r="BA807" s="199"/>
      <c r="BB807" s="199"/>
      <c r="BC807" s="199"/>
      <c r="BD807" s="199"/>
      <c r="BE807" s="199"/>
      <c r="BF807" s="199"/>
      <c r="BG807" s="199"/>
      <c r="BH807" s="199"/>
    </row>
    <row r="808">
      <c r="A808" s="199"/>
      <c r="B808" s="343"/>
      <c r="C808" s="344"/>
      <c r="D808" s="344"/>
      <c r="E808" s="345"/>
      <c r="F808" s="346"/>
      <c r="G808" s="346"/>
      <c r="H808" s="346"/>
      <c r="I808" s="228"/>
      <c r="J808" s="347"/>
      <c r="K808" s="348"/>
      <c r="L808" s="348"/>
      <c r="M808" s="231"/>
      <c r="N808" s="349"/>
      <c r="O808" s="328"/>
      <c r="P808" s="328"/>
      <c r="Q808" s="234"/>
      <c r="R808" s="350"/>
      <c r="S808" s="351"/>
      <c r="T808" s="351"/>
      <c r="U808" s="237"/>
      <c r="V808" s="352"/>
      <c r="W808" s="256"/>
      <c r="X808" s="256"/>
      <c r="Y808" s="240"/>
      <c r="Z808" s="199"/>
      <c r="AA808" s="199"/>
      <c r="AB808" s="199"/>
      <c r="AC808" s="199"/>
      <c r="AD808" s="199"/>
      <c r="AE808" s="199"/>
      <c r="AF808" s="199"/>
      <c r="AG808" s="199"/>
      <c r="AH808" s="199"/>
      <c r="AI808" s="199"/>
      <c r="AJ808" s="199"/>
      <c r="AK808" s="199"/>
      <c r="AL808" s="199"/>
      <c r="AM808" s="199"/>
      <c r="AN808" s="199"/>
      <c r="AO808" s="199"/>
      <c r="AP808" s="199"/>
      <c r="AQ808" s="199"/>
      <c r="AR808" s="199"/>
      <c r="AS808" s="199"/>
      <c r="AT808" s="199"/>
      <c r="AU808" s="199"/>
      <c r="AV808" s="199"/>
      <c r="AW808" s="199"/>
      <c r="AX808" s="199"/>
      <c r="AY808" s="199"/>
      <c r="AZ808" s="199"/>
      <c r="BA808" s="199"/>
      <c r="BB808" s="199"/>
      <c r="BC808" s="199"/>
      <c r="BD808" s="199"/>
      <c r="BE808" s="199"/>
      <c r="BF808" s="199"/>
      <c r="BG808" s="199"/>
      <c r="BH808" s="199"/>
    </row>
    <row r="809">
      <c r="A809" s="199"/>
      <c r="B809" s="343"/>
      <c r="C809" s="344"/>
      <c r="D809" s="344"/>
      <c r="E809" s="345"/>
      <c r="F809" s="346"/>
      <c r="G809" s="346"/>
      <c r="H809" s="346"/>
      <c r="I809" s="228"/>
      <c r="J809" s="347"/>
      <c r="K809" s="348"/>
      <c r="L809" s="348"/>
      <c r="M809" s="231"/>
      <c r="N809" s="349"/>
      <c r="O809" s="328"/>
      <c r="P809" s="328"/>
      <c r="Q809" s="234"/>
      <c r="R809" s="350"/>
      <c r="S809" s="351"/>
      <c r="T809" s="351"/>
      <c r="U809" s="237"/>
      <c r="V809" s="352"/>
      <c r="W809" s="256"/>
      <c r="X809" s="256"/>
      <c r="Y809" s="240"/>
      <c r="Z809" s="199"/>
      <c r="AA809" s="199"/>
      <c r="AB809" s="199"/>
      <c r="AC809" s="199"/>
      <c r="AD809" s="199"/>
      <c r="AE809" s="199"/>
      <c r="AF809" s="199"/>
      <c r="AG809" s="199"/>
      <c r="AH809" s="199"/>
      <c r="AI809" s="199"/>
      <c r="AJ809" s="199"/>
      <c r="AK809" s="199"/>
      <c r="AL809" s="199"/>
      <c r="AM809" s="199"/>
      <c r="AN809" s="199"/>
      <c r="AO809" s="199"/>
      <c r="AP809" s="199"/>
      <c r="AQ809" s="199"/>
      <c r="AR809" s="199"/>
      <c r="AS809" s="199"/>
      <c r="AT809" s="199"/>
      <c r="AU809" s="199"/>
      <c r="AV809" s="199"/>
      <c r="AW809" s="199"/>
      <c r="AX809" s="199"/>
      <c r="AY809" s="199"/>
      <c r="AZ809" s="199"/>
      <c r="BA809" s="199"/>
      <c r="BB809" s="199"/>
      <c r="BC809" s="199"/>
      <c r="BD809" s="199"/>
      <c r="BE809" s="199"/>
      <c r="BF809" s="199"/>
      <c r="BG809" s="199"/>
      <c r="BH809" s="199"/>
    </row>
    <row r="810">
      <c r="A810" s="199"/>
      <c r="B810" s="343"/>
      <c r="C810" s="344"/>
      <c r="D810" s="344"/>
      <c r="E810" s="345"/>
      <c r="F810" s="346"/>
      <c r="G810" s="346"/>
      <c r="H810" s="346"/>
      <c r="I810" s="228"/>
      <c r="J810" s="347"/>
      <c r="K810" s="348"/>
      <c r="L810" s="348"/>
      <c r="M810" s="231"/>
      <c r="N810" s="349"/>
      <c r="O810" s="328"/>
      <c r="P810" s="328"/>
      <c r="Q810" s="234"/>
      <c r="R810" s="350"/>
      <c r="S810" s="351"/>
      <c r="T810" s="351"/>
      <c r="U810" s="237"/>
      <c r="V810" s="352"/>
      <c r="W810" s="256"/>
      <c r="X810" s="256"/>
      <c r="Y810" s="240"/>
      <c r="Z810" s="199"/>
      <c r="AA810" s="199"/>
      <c r="AB810" s="199"/>
      <c r="AC810" s="199"/>
      <c r="AD810" s="199"/>
      <c r="AE810" s="199"/>
      <c r="AF810" s="199"/>
      <c r="AG810" s="199"/>
      <c r="AH810" s="199"/>
      <c r="AI810" s="199"/>
      <c r="AJ810" s="199"/>
      <c r="AK810" s="199"/>
      <c r="AL810" s="199"/>
      <c r="AM810" s="199"/>
      <c r="AN810" s="199"/>
      <c r="AO810" s="199"/>
      <c r="AP810" s="199"/>
      <c r="AQ810" s="199"/>
      <c r="AR810" s="199"/>
      <c r="AS810" s="199"/>
      <c r="AT810" s="199"/>
      <c r="AU810" s="199"/>
      <c r="AV810" s="199"/>
      <c r="AW810" s="199"/>
      <c r="AX810" s="199"/>
      <c r="AY810" s="199"/>
      <c r="AZ810" s="199"/>
      <c r="BA810" s="199"/>
      <c r="BB810" s="199"/>
      <c r="BC810" s="199"/>
      <c r="BD810" s="199"/>
      <c r="BE810" s="199"/>
      <c r="BF810" s="199"/>
      <c r="BG810" s="199"/>
      <c r="BH810" s="199"/>
    </row>
    <row r="811">
      <c r="A811" s="199"/>
      <c r="B811" s="343"/>
      <c r="C811" s="344"/>
      <c r="D811" s="344"/>
      <c r="E811" s="345"/>
      <c r="F811" s="346"/>
      <c r="G811" s="346"/>
      <c r="H811" s="346"/>
      <c r="I811" s="228"/>
      <c r="J811" s="347"/>
      <c r="K811" s="348"/>
      <c r="L811" s="348"/>
      <c r="M811" s="231"/>
      <c r="N811" s="349"/>
      <c r="O811" s="328"/>
      <c r="P811" s="328"/>
      <c r="Q811" s="234"/>
      <c r="R811" s="350"/>
      <c r="S811" s="351"/>
      <c r="T811" s="351"/>
      <c r="U811" s="237"/>
      <c r="V811" s="352"/>
      <c r="W811" s="256"/>
      <c r="X811" s="256"/>
      <c r="Y811" s="240"/>
      <c r="Z811" s="199"/>
      <c r="AA811" s="199"/>
      <c r="AB811" s="199"/>
      <c r="AC811" s="199"/>
      <c r="AD811" s="199"/>
      <c r="AE811" s="199"/>
      <c r="AF811" s="199"/>
      <c r="AG811" s="199"/>
      <c r="AH811" s="199"/>
      <c r="AI811" s="199"/>
      <c r="AJ811" s="199"/>
      <c r="AK811" s="199"/>
      <c r="AL811" s="199"/>
      <c r="AM811" s="199"/>
      <c r="AN811" s="199"/>
      <c r="AO811" s="199"/>
      <c r="AP811" s="199"/>
      <c r="AQ811" s="199"/>
      <c r="AR811" s="199"/>
      <c r="AS811" s="199"/>
      <c r="AT811" s="199"/>
      <c r="AU811" s="199"/>
      <c r="AV811" s="199"/>
      <c r="AW811" s="199"/>
      <c r="AX811" s="199"/>
      <c r="AY811" s="199"/>
      <c r="AZ811" s="199"/>
      <c r="BA811" s="199"/>
      <c r="BB811" s="199"/>
      <c r="BC811" s="199"/>
      <c r="BD811" s="199"/>
      <c r="BE811" s="199"/>
      <c r="BF811" s="199"/>
      <c r="BG811" s="199"/>
      <c r="BH811" s="199"/>
    </row>
    <row r="812">
      <c r="A812" s="199"/>
      <c r="B812" s="343"/>
      <c r="C812" s="344"/>
      <c r="D812" s="344"/>
      <c r="E812" s="345"/>
      <c r="F812" s="346"/>
      <c r="G812" s="346"/>
      <c r="H812" s="346"/>
      <c r="I812" s="228"/>
      <c r="J812" s="347"/>
      <c r="K812" s="348"/>
      <c r="L812" s="348"/>
      <c r="M812" s="231"/>
      <c r="N812" s="349"/>
      <c r="O812" s="328"/>
      <c r="P812" s="328"/>
      <c r="Q812" s="234"/>
      <c r="R812" s="350"/>
      <c r="S812" s="351"/>
      <c r="T812" s="351"/>
      <c r="U812" s="237"/>
      <c r="V812" s="352"/>
      <c r="W812" s="256"/>
      <c r="X812" s="256"/>
      <c r="Y812" s="240"/>
      <c r="Z812" s="199"/>
      <c r="AA812" s="199"/>
      <c r="AB812" s="199"/>
      <c r="AC812" s="199"/>
      <c r="AD812" s="199"/>
      <c r="AE812" s="199"/>
      <c r="AF812" s="199"/>
      <c r="AG812" s="199"/>
      <c r="AH812" s="199"/>
      <c r="AI812" s="199"/>
      <c r="AJ812" s="199"/>
      <c r="AK812" s="199"/>
      <c r="AL812" s="199"/>
      <c r="AM812" s="199"/>
      <c r="AN812" s="199"/>
      <c r="AO812" s="199"/>
      <c r="AP812" s="199"/>
      <c r="AQ812" s="199"/>
      <c r="AR812" s="199"/>
      <c r="AS812" s="199"/>
      <c r="AT812" s="199"/>
      <c r="AU812" s="199"/>
      <c r="AV812" s="199"/>
      <c r="AW812" s="199"/>
      <c r="AX812" s="199"/>
      <c r="AY812" s="199"/>
      <c r="AZ812" s="199"/>
      <c r="BA812" s="199"/>
      <c r="BB812" s="199"/>
      <c r="BC812" s="199"/>
      <c r="BD812" s="199"/>
      <c r="BE812" s="199"/>
      <c r="BF812" s="199"/>
      <c r="BG812" s="199"/>
      <c r="BH812" s="199"/>
    </row>
    <row r="813">
      <c r="A813" s="199"/>
      <c r="B813" s="343"/>
      <c r="C813" s="344"/>
      <c r="D813" s="344"/>
      <c r="E813" s="345"/>
      <c r="F813" s="346"/>
      <c r="G813" s="346"/>
      <c r="H813" s="346"/>
      <c r="I813" s="228"/>
      <c r="J813" s="347"/>
      <c r="K813" s="348"/>
      <c r="L813" s="348"/>
      <c r="M813" s="231"/>
      <c r="N813" s="349"/>
      <c r="O813" s="328"/>
      <c r="P813" s="328"/>
      <c r="Q813" s="234"/>
      <c r="R813" s="350"/>
      <c r="S813" s="351"/>
      <c r="T813" s="351"/>
      <c r="U813" s="237"/>
      <c r="V813" s="352"/>
      <c r="W813" s="256"/>
      <c r="X813" s="256"/>
      <c r="Y813" s="240"/>
      <c r="Z813" s="199"/>
      <c r="AA813" s="199"/>
      <c r="AB813" s="199"/>
      <c r="AC813" s="199"/>
      <c r="AD813" s="199"/>
      <c r="AE813" s="199"/>
      <c r="AF813" s="199"/>
      <c r="AG813" s="199"/>
      <c r="AH813" s="199"/>
      <c r="AI813" s="199"/>
      <c r="AJ813" s="199"/>
      <c r="AK813" s="199"/>
      <c r="AL813" s="199"/>
      <c r="AM813" s="199"/>
      <c r="AN813" s="199"/>
      <c r="AO813" s="199"/>
      <c r="AP813" s="199"/>
      <c r="AQ813" s="199"/>
      <c r="AR813" s="199"/>
      <c r="AS813" s="199"/>
      <c r="AT813" s="199"/>
      <c r="AU813" s="199"/>
      <c r="AV813" s="199"/>
      <c r="AW813" s="199"/>
      <c r="AX813" s="199"/>
      <c r="AY813" s="199"/>
      <c r="AZ813" s="199"/>
      <c r="BA813" s="199"/>
      <c r="BB813" s="199"/>
      <c r="BC813" s="199"/>
      <c r="BD813" s="199"/>
      <c r="BE813" s="199"/>
      <c r="BF813" s="199"/>
      <c r="BG813" s="199"/>
      <c r="BH813" s="199"/>
    </row>
    <row r="814">
      <c r="A814" s="199"/>
      <c r="B814" s="343"/>
      <c r="C814" s="344"/>
      <c r="D814" s="344"/>
      <c r="E814" s="345"/>
      <c r="F814" s="346"/>
      <c r="G814" s="346"/>
      <c r="H814" s="346"/>
      <c r="I814" s="228"/>
      <c r="J814" s="347"/>
      <c r="K814" s="348"/>
      <c r="L814" s="348"/>
      <c r="M814" s="231"/>
      <c r="N814" s="349"/>
      <c r="O814" s="328"/>
      <c r="P814" s="328"/>
      <c r="Q814" s="234"/>
      <c r="R814" s="350"/>
      <c r="S814" s="351"/>
      <c r="T814" s="351"/>
      <c r="U814" s="237"/>
      <c r="V814" s="352"/>
      <c r="W814" s="256"/>
      <c r="X814" s="256"/>
      <c r="Y814" s="240"/>
      <c r="Z814" s="199"/>
      <c r="AA814" s="199"/>
      <c r="AB814" s="199"/>
      <c r="AC814" s="199"/>
      <c r="AD814" s="199"/>
      <c r="AE814" s="199"/>
      <c r="AF814" s="199"/>
      <c r="AG814" s="199"/>
      <c r="AH814" s="199"/>
      <c r="AI814" s="199"/>
      <c r="AJ814" s="199"/>
      <c r="AK814" s="199"/>
      <c r="AL814" s="199"/>
      <c r="AM814" s="199"/>
      <c r="AN814" s="199"/>
      <c r="AO814" s="199"/>
      <c r="AP814" s="199"/>
      <c r="AQ814" s="199"/>
      <c r="AR814" s="199"/>
      <c r="AS814" s="199"/>
      <c r="AT814" s="199"/>
      <c r="AU814" s="199"/>
      <c r="AV814" s="199"/>
      <c r="AW814" s="199"/>
      <c r="AX814" s="199"/>
      <c r="AY814" s="199"/>
      <c r="AZ814" s="199"/>
      <c r="BA814" s="199"/>
      <c r="BB814" s="199"/>
      <c r="BC814" s="199"/>
      <c r="BD814" s="199"/>
      <c r="BE814" s="199"/>
      <c r="BF814" s="199"/>
      <c r="BG814" s="199"/>
      <c r="BH814" s="199"/>
    </row>
    <row r="815">
      <c r="A815" s="199"/>
      <c r="B815" s="343"/>
      <c r="C815" s="344"/>
      <c r="D815" s="344"/>
      <c r="E815" s="345"/>
      <c r="F815" s="346"/>
      <c r="G815" s="346"/>
      <c r="H815" s="346"/>
      <c r="I815" s="228"/>
      <c r="J815" s="347"/>
      <c r="K815" s="348"/>
      <c r="L815" s="348"/>
      <c r="M815" s="231"/>
      <c r="N815" s="349"/>
      <c r="O815" s="328"/>
      <c r="P815" s="328"/>
      <c r="Q815" s="234"/>
      <c r="R815" s="350"/>
      <c r="S815" s="351"/>
      <c r="T815" s="351"/>
      <c r="U815" s="237"/>
      <c r="V815" s="352"/>
      <c r="W815" s="256"/>
      <c r="X815" s="256"/>
      <c r="Y815" s="240"/>
      <c r="Z815" s="199"/>
      <c r="AA815" s="199"/>
      <c r="AB815" s="199"/>
      <c r="AC815" s="199"/>
      <c r="AD815" s="199"/>
      <c r="AE815" s="199"/>
      <c r="AF815" s="199"/>
      <c r="AG815" s="199"/>
      <c r="AH815" s="199"/>
      <c r="AI815" s="199"/>
      <c r="AJ815" s="199"/>
      <c r="AK815" s="199"/>
      <c r="AL815" s="199"/>
      <c r="AM815" s="199"/>
      <c r="AN815" s="199"/>
      <c r="AO815" s="199"/>
      <c r="AP815" s="199"/>
      <c r="AQ815" s="199"/>
      <c r="AR815" s="199"/>
      <c r="AS815" s="199"/>
      <c r="AT815" s="199"/>
      <c r="AU815" s="199"/>
      <c r="AV815" s="199"/>
      <c r="AW815" s="199"/>
      <c r="AX815" s="199"/>
      <c r="AY815" s="199"/>
      <c r="AZ815" s="199"/>
      <c r="BA815" s="199"/>
      <c r="BB815" s="199"/>
      <c r="BC815" s="199"/>
      <c r="BD815" s="199"/>
      <c r="BE815" s="199"/>
      <c r="BF815" s="199"/>
      <c r="BG815" s="199"/>
      <c r="BH815" s="199"/>
    </row>
    <row r="816">
      <c r="A816" s="199"/>
      <c r="B816" s="343"/>
      <c r="C816" s="344"/>
      <c r="D816" s="344"/>
      <c r="E816" s="345"/>
      <c r="F816" s="346"/>
      <c r="G816" s="346"/>
      <c r="H816" s="346"/>
      <c r="I816" s="228"/>
      <c r="J816" s="347"/>
      <c r="K816" s="348"/>
      <c r="L816" s="348"/>
      <c r="M816" s="231"/>
      <c r="N816" s="349"/>
      <c r="O816" s="328"/>
      <c r="P816" s="328"/>
      <c r="Q816" s="234"/>
      <c r="R816" s="350"/>
      <c r="S816" s="351"/>
      <c r="T816" s="351"/>
      <c r="U816" s="237"/>
      <c r="V816" s="352"/>
      <c r="W816" s="256"/>
      <c r="X816" s="256"/>
      <c r="Y816" s="240"/>
      <c r="Z816" s="199"/>
      <c r="AA816" s="199"/>
      <c r="AB816" s="199"/>
      <c r="AC816" s="199"/>
      <c r="AD816" s="199"/>
      <c r="AE816" s="199"/>
      <c r="AF816" s="199"/>
      <c r="AG816" s="199"/>
      <c r="AH816" s="199"/>
      <c r="AI816" s="199"/>
      <c r="AJ816" s="199"/>
      <c r="AK816" s="199"/>
      <c r="AL816" s="199"/>
      <c r="AM816" s="199"/>
      <c r="AN816" s="199"/>
      <c r="AO816" s="199"/>
      <c r="AP816" s="199"/>
      <c r="AQ816" s="199"/>
      <c r="AR816" s="199"/>
      <c r="AS816" s="199"/>
      <c r="AT816" s="199"/>
      <c r="AU816" s="199"/>
      <c r="AV816" s="199"/>
      <c r="AW816" s="199"/>
      <c r="AX816" s="199"/>
      <c r="AY816" s="199"/>
      <c r="AZ816" s="199"/>
      <c r="BA816" s="199"/>
      <c r="BB816" s="199"/>
      <c r="BC816" s="199"/>
      <c r="BD816" s="199"/>
      <c r="BE816" s="199"/>
      <c r="BF816" s="199"/>
      <c r="BG816" s="199"/>
      <c r="BH816" s="199"/>
    </row>
    <row r="817">
      <c r="A817" s="199"/>
      <c r="B817" s="343"/>
      <c r="C817" s="344"/>
      <c r="D817" s="344"/>
      <c r="E817" s="345"/>
      <c r="F817" s="346"/>
      <c r="G817" s="346"/>
      <c r="H817" s="346"/>
      <c r="I817" s="228"/>
      <c r="J817" s="347"/>
      <c r="K817" s="348"/>
      <c r="L817" s="348"/>
      <c r="M817" s="231"/>
      <c r="N817" s="349"/>
      <c r="O817" s="328"/>
      <c r="P817" s="328"/>
      <c r="Q817" s="234"/>
      <c r="R817" s="350"/>
      <c r="S817" s="351"/>
      <c r="T817" s="351"/>
      <c r="U817" s="237"/>
      <c r="V817" s="352"/>
      <c r="W817" s="256"/>
      <c r="X817" s="256"/>
      <c r="Y817" s="240"/>
      <c r="Z817" s="199"/>
      <c r="AA817" s="199"/>
      <c r="AB817" s="199"/>
      <c r="AC817" s="199"/>
      <c r="AD817" s="199"/>
      <c r="AE817" s="199"/>
      <c r="AF817" s="199"/>
      <c r="AG817" s="199"/>
      <c r="AH817" s="199"/>
      <c r="AI817" s="199"/>
      <c r="AJ817" s="199"/>
      <c r="AK817" s="199"/>
      <c r="AL817" s="199"/>
      <c r="AM817" s="199"/>
      <c r="AN817" s="199"/>
      <c r="AO817" s="199"/>
      <c r="AP817" s="199"/>
      <c r="AQ817" s="199"/>
      <c r="AR817" s="199"/>
      <c r="AS817" s="199"/>
      <c r="AT817" s="199"/>
      <c r="AU817" s="199"/>
      <c r="AV817" s="199"/>
      <c r="AW817" s="199"/>
      <c r="AX817" s="199"/>
      <c r="AY817" s="199"/>
      <c r="AZ817" s="199"/>
      <c r="BA817" s="199"/>
      <c r="BB817" s="199"/>
      <c r="BC817" s="199"/>
      <c r="BD817" s="199"/>
      <c r="BE817" s="199"/>
      <c r="BF817" s="199"/>
      <c r="BG817" s="199"/>
      <c r="BH817" s="199"/>
    </row>
    <row r="818">
      <c r="A818" s="199"/>
      <c r="B818" s="343"/>
      <c r="C818" s="344"/>
      <c r="D818" s="344"/>
      <c r="E818" s="345"/>
      <c r="F818" s="346"/>
      <c r="G818" s="346"/>
      <c r="H818" s="346"/>
      <c r="I818" s="228"/>
      <c r="J818" s="347"/>
      <c r="K818" s="348"/>
      <c r="L818" s="348"/>
      <c r="M818" s="231"/>
      <c r="N818" s="349"/>
      <c r="O818" s="328"/>
      <c r="P818" s="328"/>
      <c r="Q818" s="234"/>
      <c r="R818" s="350"/>
      <c r="S818" s="351"/>
      <c r="T818" s="351"/>
      <c r="U818" s="237"/>
      <c r="V818" s="352"/>
      <c r="W818" s="256"/>
      <c r="X818" s="256"/>
      <c r="Y818" s="240"/>
      <c r="Z818" s="199"/>
      <c r="AA818" s="199"/>
      <c r="AB818" s="199"/>
      <c r="AC818" s="199"/>
      <c r="AD818" s="199"/>
      <c r="AE818" s="199"/>
      <c r="AF818" s="199"/>
      <c r="AG818" s="199"/>
      <c r="AH818" s="199"/>
      <c r="AI818" s="199"/>
      <c r="AJ818" s="199"/>
      <c r="AK818" s="199"/>
      <c r="AL818" s="199"/>
      <c r="AM818" s="199"/>
      <c r="AN818" s="199"/>
      <c r="AO818" s="199"/>
      <c r="AP818" s="199"/>
      <c r="AQ818" s="199"/>
      <c r="AR818" s="199"/>
      <c r="AS818" s="199"/>
      <c r="AT818" s="199"/>
      <c r="AU818" s="199"/>
      <c r="AV818" s="199"/>
      <c r="AW818" s="199"/>
      <c r="AX818" s="199"/>
      <c r="AY818" s="199"/>
      <c r="AZ818" s="199"/>
      <c r="BA818" s="199"/>
      <c r="BB818" s="199"/>
      <c r="BC818" s="199"/>
      <c r="BD818" s="199"/>
      <c r="BE818" s="199"/>
      <c r="BF818" s="199"/>
      <c r="BG818" s="199"/>
      <c r="BH818" s="199"/>
    </row>
    <row r="819">
      <c r="A819" s="199"/>
      <c r="B819" s="343"/>
      <c r="C819" s="344"/>
      <c r="D819" s="344"/>
      <c r="E819" s="345"/>
      <c r="F819" s="346"/>
      <c r="G819" s="346"/>
      <c r="H819" s="346"/>
      <c r="I819" s="228"/>
      <c r="J819" s="347"/>
      <c r="K819" s="348"/>
      <c r="L819" s="348"/>
      <c r="M819" s="231"/>
      <c r="N819" s="349"/>
      <c r="O819" s="328"/>
      <c r="P819" s="328"/>
      <c r="Q819" s="234"/>
      <c r="R819" s="350"/>
      <c r="S819" s="351"/>
      <c r="T819" s="351"/>
      <c r="U819" s="237"/>
      <c r="V819" s="352"/>
      <c r="W819" s="256"/>
      <c r="X819" s="256"/>
      <c r="Y819" s="240"/>
      <c r="Z819" s="199"/>
      <c r="AA819" s="199"/>
      <c r="AB819" s="199"/>
      <c r="AC819" s="199"/>
      <c r="AD819" s="199"/>
      <c r="AE819" s="199"/>
      <c r="AF819" s="199"/>
      <c r="AG819" s="199"/>
      <c r="AH819" s="199"/>
      <c r="AI819" s="199"/>
      <c r="AJ819" s="199"/>
      <c r="AK819" s="199"/>
      <c r="AL819" s="199"/>
      <c r="AM819" s="199"/>
      <c r="AN819" s="199"/>
      <c r="AO819" s="199"/>
      <c r="AP819" s="199"/>
      <c r="AQ819" s="199"/>
      <c r="AR819" s="199"/>
      <c r="AS819" s="199"/>
      <c r="AT819" s="199"/>
      <c r="AU819" s="199"/>
      <c r="AV819" s="199"/>
      <c r="AW819" s="199"/>
      <c r="AX819" s="199"/>
      <c r="AY819" s="199"/>
      <c r="AZ819" s="199"/>
      <c r="BA819" s="199"/>
      <c r="BB819" s="199"/>
      <c r="BC819" s="199"/>
      <c r="BD819" s="199"/>
      <c r="BE819" s="199"/>
      <c r="BF819" s="199"/>
      <c r="BG819" s="199"/>
      <c r="BH819" s="199"/>
    </row>
    <row r="820">
      <c r="A820" s="199"/>
      <c r="B820" s="343"/>
      <c r="C820" s="344"/>
      <c r="D820" s="344"/>
      <c r="E820" s="345"/>
      <c r="F820" s="346"/>
      <c r="G820" s="346"/>
      <c r="H820" s="346"/>
      <c r="I820" s="228"/>
      <c r="J820" s="347"/>
      <c r="K820" s="348"/>
      <c r="L820" s="348"/>
      <c r="M820" s="231"/>
      <c r="N820" s="349"/>
      <c r="O820" s="328"/>
      <c r="P820" s="328"/>
      <c r="Q820" s="234"/>
      <c r="R820" s="350"/>
      <c r="S820" s="351"/>
      <c r="T820" s="351"/>
      <c r="U820" s="237"/>
      <c r="V820" s="352"/>
      <c r="W820" s="256"/>
      <c r="X820" s="256"/>
      <c r="Y820" s="240"/>
      <c r="Z820" s="199"/>
      <c r="AA820" s="199"/>
      <c r="AB820" s="199"/>
      <c r="AC820" s="199"/>
      <c r="AD820" s="199"/>
      <c r="AE820" s="199"/>
      <c r="AF820" s="199"/>
      <c r="AG820" s="199"/>
      <c r="AH820" s="199"/>
      <c r="AI820" s="199"/>
      <c r="AJ820" s="199"/>
      <c r="AK820" s="199"/>
      <c r="AL820" s="199"/>
      <c r="AM820" s="199"/>
      <c r="AN820" s="199"/>
      <c r="AO820" s="199"/>
      <c r="AP820" s="199"/>
      <c r="AQ820" s="199"/>
      <c r="AR820" s="199"/>
      <c r="AS820" s="199"/>
      <c r="AT820" s="199"/>
      <c r="AU820" s="199"/>
      <c r="AV820" s="199"/>
      <c r="AW820" s="199"/>
      <c r="AX820" s="199"/>
      <c r="AY820" s="199"/>
      <c r="AZ820" s="199"/>
      <c r="BA820" s="199"/>
      <c r="BB820" s="199"/>
      <c r="BC820" s="199"/>
      <c r="BD820" s="199"/>
      <c r="BE820" s="199"/>
      <c r="BF820" s="199"/>
      <c r="BG820" s="199"/>
      <c r="BH820" s="199"/>
    </row>
    <row r="821">
      <c r="A821" s="199"/>
      <c r="B821" s="343"/>
      <c r="C821" s="344"/>
      <c r="D821" s="344"/>
      <c r="E821" s="345"/>
      <c r="F821" s="346"/>
      <c r="G821" s="346"/>
      <c r="H821" s="346"/>
      <c r="I821" s="228"/>
      <c r="J821" s="347"/>
      <c r="K821" s="348"/>
      <c r="L821" s="348"/>
      <c r="M821" s="231"/>
      <c r="N821" s="349"/>
      <c r="O821" s="328"/>
      <c r="P821" s="328"/>
      <c r="Q821" s="234"/>
      <c r="R821" s="350"/>
      <c r="S821" s="351"/>
      <c r="T821" s="351"/>
      <c r="U821" s="237"/>
      <c r="V821" s="352"/>
      <c r="W821" s="256"/>
      <c r="X821" s="256"/>
      <c r="Y821" s="240"/>
      <c r="Z821" s="199"/>
      <c r="AA821" s="199"/>
      <c r="AB821" s="199"/>
      <c r="AC821" s="199"/>
      <c r="AD821" s="199"/>
      <c r="AE821" s="199"/>
      <c r="AF821" s="199"/>
      <c r="AG821" s="199"/>
      <c r="AH821" s="199"/>
      <c r="AI821" s="199"/>
      <c r="AJ821" s="199"/>
      <c r="AK821" s="199"/>
      <c r="AL821" s="199"/>
      <c r="AM821" s="199"/>
      <c r="AN821" s="199"/>
      <c r="AO821" s="199"/>
      <c r="AP821" s="199"/>
      <c r="AQ821" s="199"/>
      <c r="AR821" s="199"/>
      <c r="AS821" s="199"/>
      <c r="AT821" s="199"/>
      <c r="AU821" s="199"/>
      <c r="AV821" s="199"/>
      <c r="AW821" s="199"/>
      <c r="AX821" s="199"/>
      <c r="AY821" s="199"/>
      <c r="AZ821" s="199"/>
      <c r="BA821" s="199"/>
      <c r="BB821" s="199"/>
      <c r="BC821" s="199"/>
      <c r="BD821" s="199"/>
      <c r="BE821" s="199"/>
      <c r="BF821" s="199"/>
      <c r="BG821" s="199"/>
      <c r="BH821" s="199"/>
    </row>
    <row r="822">
      <c r="A822" s="199"/>
      <c r="B822" s="343"/>
      <c r="C822" s="344"/>
      <c r="D822" s="344"/>
      <c r="E822" s="345"/>
      <c r="F822" s="346"/>
      <c r="G822" s="346"/>
      <c r="H822" s="346"/>
      <c r="I822" s="228"/>
      <c r="J822" s="347"/>
      <c r="K822" s="348"/>
      <c r="L822" s="348"/>
      <c r="M822" s="231"/>
      <c r="N822" s="349"/>
      <c r="O822" s="328"/>
      <c r="P822" s="328"/>
      <c r="Q822" s="234"/>
      <c r="R822" s="350"/>
      <c r="S822" s="351"/>
      <c r="T822" s="351"/>
      <c r="U822" s="237"/>
      <c r="V822" s="352"/>
      <c r="W822" s="256"/>
      <c r="X822" s="256"/>
      <c r="Y822" s="240"/>
      <c r="Z822" s="199"/>
      <c r="AA822" s="199"/>
      <c r="AB822" s="199"/>
      <c r="AC822" s="199"/>
      <c r="AD822" s="199"/>
      <c r="AE822" s="199"/>
      <c r="AF822" s="199"/>
      <c r="AG822" s="199"/>
      <c r="AH822" s="199"/>
      <c r="AI822" s="199"/>
      <c r="AJ822" s="199"/>
      <c r="AK822" s="199"/>
      <c r="AL822" s="199"/>
      <c r="AM822" s="199"/>
      <c r="AN822" s="199"/>
      <c r="AO822" s="199"/>
      <c r="AP822" s="199"/>
      <c r="AQ822" s="199"/>
      <c r="AR822" s="199"/>
      <c r="AS822" s="199"/>
      <c r="AT822" s="199"/>
      <c r="AU822" s="199"/>
      <c r="AV822" s="199"/>
      <c r="AW822" s="199"/>
      <c r="AX822" s="199"/>
      <c r="AY822" s="199"/>
      <c r="AZ822" s="199"/>
      <c r="BA822" s="199"/>
      <c r="BB822" s="199"/>
      <c r="BC822" s="199"/>
      <c r="BD822" s="199"/>
      <c r="BE822" s="199"/>
      <c r="BF822" s="199"/>
      <c r="BG822" s="199"/>
      <c r="BH822" s="199"/>
    </row>
    <row r="823">
      <c r="A823" s="199"/>
      <c r="B823" s="343"/>
      <c r="C823" s="344"/>
      <c r="D823" s="344"/>
      <c r="E823" s="345"/>
      <c r="F823" s="346"/>
      <c r="G823" s="346"/>
      <c r="H823" s="346"/>
      <c r="I823" s="228"/>
      <c r="J823" s="347"/>
      <c r="K823" s="348"/>
      <c r="L823" s="348"/>
      <c r="M823" s="231"/>
      <c r="N823" s="349"/>
      <c r="O823" s="328"/>
      <c r="P823" s="328"/>
      <c r="Q823" s="234"/>
      <c r="R823" s="350"/>
      <c r="S823" s="351"/>
      <c r="T823" s="351"/>
      <c r="U823" s="237"/>
      <c r="V823" s="352"/>
      <c r="W823" s="256"/>
      <c r="X823" s="256"/>
      <c r="Y823" s="240"/>
      <c r="Z823" s="199"/>
      <c r="AA823" s="199"/>
      <c r="AB823" s="199"/>
      <c r="AC823" s="199"/>
      <c r="AD823" s="199"/>
      <c r="AE823" s="199"/>
      <c r="AF823" s="199"/>
      <c r="AG823" s="199"/>
      <c r="AH823" s="199"/>
      <c r="AI823" s="199"/>
      <c r="AJ823" s="199"/>
      <c r="AK823" s="199"/>
      <c r="AL823" s="199"/>
      <c r="AM823" s="199"/>
      <c r="AN823" s="199"/>
      <c r="AO823" s="199"/>
      <c r="AP823" s="199"/>
      <c r="AQ823" s="199"/>
      <c r="AR823" s="199"/>
      <c r="AS823" s="199"/>
      <c r="AT823" s="199"/>
      <c r="AU823" s="199"/>
      <c r="AV823" s="199"/>
      <c r="AW823" s="199"/>
      <c r="AX823" s="199"/>
      <c r="AY823" s="199"/>
      <c r="AZ823" s="199"/>
      <c r="BA823" s="199"/>
      <c r="BB823" s="199"/>
      <c r="BC823" s="199"/>
      <c r="BD823" s="199"/>
      <c r="BE823" s="199"/>
      <c r="BF823" s="199"/>
      <c r="BG823" s="199"/>
      <c r="BH823" s="199"/>
    </row>
    <row r="824">
      <c r="A824" s="199"/>
      <c r="B824" s="343"/>
      <c r="C824" s="344"/>
      <c r="D824" s="344"/>
      <c r="E824" s="345"/>
      <c r="F824" s="346"/>
      <c r="G824" s="346"/>
      <c r="H824" s="346"/>
      <c r="I824" s="228"/>
      <c r="J824" s="347"/>
      <c r="K824" s="348"/>
      <c r="L824" s="348"/>
      <c r="M824" s="231"/>
      <c r="N824" s="349"/>
      <c r="O824" s="328"/>
      <c r="P824" s="328"/>
      <c r="Q824" s="234"/>
      <c r="R824" s="350"/>
      <c r="S824" s="351"/>
      <c r="T824" s="351"/>
      <c r="U824" s="237"/>
      <c r="V824" s="352"/>
      <c r="W824" s="256"/>
      <c r="X824" s="256"/>
      <c r="Y824" s="240"/>
      <c r="Z824" s="199"/>
      <c r="AA824" s="199"/>
      <c r="AB824" s="199"/>
      <c r="AC824" s="199"/>
      <c r="AD824" s="199"/>
      <c r="AE824" s="199"/>
      <c r="AF824" s="199"/>
      <c r="AG824" s="199"/>
      <c r="AH824" s="199"/>
      <c r="AI824" s="199"/>
      <c r="AJ824" s="199"/>
      <c r="AK824" s="199"/>
      <c r="AL824" s="199"/>
      <c r="AM824" s="199"/>
      <c r="AN824" s="199"/>
      <c r="AO824" s="199"/>
      <c r="AP824" s="199"/>
      <c r="AQ824" s="199"/>
      <c r="AR824" s="199"/>
      <c r="AS824" s="199"/>
      <c r="AT824" s="199"/>
      <c r="AU824" s="199"/>
      <c r="AV824" s="199"/>
      <c r="AW824" s="199"/>
      <c r="AX824" s="199"/>
      <c r="AY824" s="199"/>
      <c r="AZ824" s="199"/>
      <c r="BA824" s="199"/>
      <c r="BB824" s="199"/>
      <c r="BC824" s="199"/>
      <c r="BD824" s="199"/>
      <c r="BE824" s="199"/>
      <c r="BF824" s="199"/>
      <c r="BG824" s="199"/>
      <c r="BH824" s="199"/>
    </row>
    <row r="825">
      <c r="A825" s="199"/>
      <c r="B825" s="343"/>
      <c r="C825" s="344"/>
      <c r="D825" s="344"/>
      <c r="E825" s="345"/>
      <c r="F825" s="346"/>
      <c r="G825" s="346"/>
      <c r="H825" s="346"/>
      <c r="I825" s="228"/>
      <c r="J825" s="347"/>
      <c r="K825" s="348"/>
      <c r="L825" s="348"/>
      <c r="M825" s="231"/>
      <c r="N825" s="349"/>
      <c r="O825" s="328"/>
      <c r="P825" s="328"/>
      <c r="Q825" s="234"/>
      <c r="R825" s="350"/>
      <c r="S825" s="351"/>
      <c r="T825" s="351"/>
      <c r="U825" s="237"/>
      <c r="V825" s="352"/>
      <c r="W825" s="256"/>
      <c r="X825" s="256"/>
      <c r="Y825" s="240"/>
      <c r="Z825" s="199"/>
      <c r="AA825" s="199"/>
      <c r="AB825" s="199"/>
      <c r="AC825" s="199"/>
      <c r="AD825" s="199"/>
      <c r="AE825" s="199"/>
      <c r="AF825" s="199"/>
      <c r="AG825" s="199"/>
      <c r="AH825" s="199"/>
      <c r="AI825" s="199"/>
      <c r="AJ825" s="199"/>
      <c r="AK825" s="199"/>
      <c r="AL825" s="199"/>
      <c r="AM825" s="199"/>
      <c r="AN825" s="199"/>
      <c r="AO825" s="199"/>
      <c r="AP825" s="199"/>
      <c r="AQ825" s="199"/>
      <c r="AR825" s="199"/>
      <c r="AS825" s="199"/>
      <c r="AT825" s="199"/>
      <c r="AU825" s="199"/>
      <c r="AV825" s="199"/>
      <c r="AW825" s="199"/>
      <c r="AX825" s="199"/>
      <c r="AY825" s="199"/>
      <c r="AZ825" s="199"/>
      <c r="BA825" s="199"/>
      <c r="BB825" s="199"/>
      <c r="BC825" s="199"/>
      <c r="BD825" s="199"/>
      <c r="BE825" s="199"/>
      <c r="BF825" s="199"/>
      <c r="BG825" s="199"/>
      <c r="BH825" s="199"/>
    </row>
    <row r="826">
      <c r="A826" s="199"/>
      <c r="B826" s="343"/>
      <c r="C826" s="344"/>
      <c r="D826" s="344"/>
      <c r="E826" s="345"/>
      <c r="F826" s="346"/>
      <c r="G826" s="346"/>
      <c r="H826" s="346"/>
      <c r="I826" s="228"/>
      <c r="J826" s="347"/>
      <c r="K826" s="348"/>
      <c r="L826" s="348"/>
      <c r="M826" s="231"/>
      <c r="N826" s="349"/>
      <c r="O826" s="328"/>
      <c r="P826" s="328"/>
      <c r="Q826" s="234"/>
      <c r="R826" s="350"/>
      <c r="S826" s="351"/>
      <c r="T826" s="351"/>
      <c r="U826" s="237"/>
      <c r="V826" s="352"/>
      <c r="W826" s="256"/>
      <c r="X826" s="256"/>
      <c r="Y826" s="240"/>
      <c r="Z826" s="199"/>
      <c r="AA826" s="199"/>
      <c r="AB826" s="199"/>
      <c r="AC826" s="199"/>
      <c r="AD826" s="199"/>
      <c r="AE826" s="199"/>
      <c r="AF826" s="199"/>
      <c r="AG826" s="199"/>
      <c r="AH826" s="199"/>
      <c r="AI826" s="199"/>
      <c r="AJ826" s="199"/>
      <c r="AK826" s="199"/>
      <c r="AL826" s="199"/>
      <c r="AM826" s="199"/>
      <c r="AN826" s="199"/>
      <c r="AO826" s="199"/>
      <c r="AP826" s="199"/>
      <c r="AQ826" s="199"/>
      <c r="AR826" s="199"/>
      <c r="AS826" s="199"/>
      <c r="AT826" s="199"/>
      <c r="AU826" s="199"/>
      <c r="AV826" s="199"/>
      <c r="AW826" s="199"/>
      <c r="AX826" s="199"/>
      <c r="AY826" s="199"/>
      <c r="AZ826" s="199"/>
      <c r="BA826" s="199"/>
      <c r="BB826" s="199"/>
      <c r="BC826" s="199"/>
      <c r="BD826" s="199"/>
      <c r="BE826" s="199"/>
      <c r="BF826" s="199"/>
      <c r="BG826" s="199"/>
      <c r="BH826" s="199"/>
    </row>
    <row r="827">
      <c r="A827" s="199"/>
      <c r="B827" s="343"/>
      <c r="C827" s="344"/>
      <c r="D827" s="344"/>
      <c r="E827" s="345"/>
      <c r="F827" s="346"/>
      <c r="G827" s="346"/>
      <c r="H827" s="346"/>
      <c r="I827" s="228"/>
      <c r="J827" s="347"/>
      <c r="K827" s="348"/>
      <c r="L827" s="348"/>
      <c r="M827" s="231"/>
      <c r="N827" s="349"/>
      <c r="O827" s="328"/>
      <c r="P827" s="328"/>
      <c r="Q827" s="234"/>
      <c r="R827" s="350"/>
      <c r="S827" s="351"/>
      <c r="T827" s="351"/>
      <c r="U827" s="237"/>
      <c r="V827" s="352"/>
      <c r="W827" s="256"/>
      <c r="X827" s="256"/>
      <c r="Y827" s="240"/>
      <c r="Z827" s="199"/>
      <c r="AA827" s="199"/>
      <c r="AB827" s="199"/>
      <c r="AC827" s="199"/>
      <c r="AD827" s="199"/>
      <c r="AE827" s="199"/>
      <c r="AF827" s="199"/>
      <c r="AG827" s="199"/>
      <c r="AH827" s="199"/>
      <c r="AI827" s="199"/>
      <c r="AJ827" s="199"/>
      <c r="AK827" s="199"/>
      <c r="AL827" s="199"/>
      <c r="AM827" s="199"/>
      <c r="AN827" s="199"/>
      <c r="AO827" s="199"/>
      <c r="AP827" s="199"/>
      <c r="AQ827" s="199"/>
      <c r="AR827" s="199"/>
      <c r="AS827" s="199"/>
      <c r="AT827" s="199"/>
      <c r="AU827" s="199"/>
      <c r="AV827" s="199"/>
      <c r="AW827" s="199"/>
      <c r="AX827" s="199"/>
      <c r="AY827" s="199"/>
      <c r="AZ827" s="199"/>
      <c r="BA827" s="199"/>
      <c r="BB827" s="199"/>
      <c r="BC827" s="199"/>
      <c r="BD827" s="199"/>
      <c r="BE827" s="199"/>
      <c r="BF827" s="199"/>
      <c r="BG827" s="199"/>
      <c r="BH827" s="199"/>
    </row>
    <row r="828">
      <c r="A828" s="199"/>
      <c r="B828" s="343"/>
      <c r="C828" s="344"/>
      <c r="D828" s="344"/>
      <c r="E828" s="345"/>
      <c r="F828" s="346"/>
      <c r="G828" s="346"/>
      <c r="H828" s="346"/>
      <c r="I828" s="228"/>
      <c r="J828" s="347"/>
      <c r="K828" s="348"/>
      <c r="L828" s="348"/>
      <c r="M828" s="231"/>
      <c r="N828" s="349"/>
      <c r="O828" s="328"/>
      <c r="P828" s="328"/>
      <c r="Q828" s="234"/>
      <c r="R828" s="350"/>
      <c r="S828" s="351"/>
      <c r="T828" s="351"/>
      <c r="U828" s="237"/>
      <c r="V828" s="352"/>
      <c r="W828" s="256"/>
      <c r="X828" s="256"/>
      <c r="Y828" s="240"/>
      <c r="Z828" s="199"/>
      <c r="AA828" s="199"/>
      <c r="AB828" s="199"/>
      <c r="AC828" s="199"/>
      <c r="AD828" s="199"/>
      <c r="AE828" s="199"/>
      <c r="AF828" s="199"/>
      <c r="AG828" s="199"/>
      <c r="AH828" s="199"/>
      <c r="AI828" s="199"/>
      <c r="AJ828" s="199"/>
      <c r="AK828" s="199"/>
      <c r="AL828" s="199"/>
      <c r="AM828" s="199"/>
      <c r="AN828" s="199"/>
      <c r="AO828" s="199"/>
      <c r="AP828" s="199"/>
      <c r="AQ828" s="199"/>
      <c r="AR828" s="199"/>
      <c r="AS828" s="199"/>
      <c r="AT828" s="199"/>
      <c r="AU828" s="199"/>
      <c r="AV828" s="199"/>
      <c r="AW828" s="199"/>
      <c r="AX828" s="199"/>
      <c r="AY828" s="199"/>
      <c r="AZ828" s="199"/>
      <c r="BA828" s="199"/>
      <c r="BB828" s="199"/>
      <c r="BC828" s="199"/>
      <c r="BD828" s="199"/>
      <c r="BE828" s="199"/>
      <c r="BF828" s="199"/>
      <c r="BG828" s="199"/>
      <c r="BH828" s="199"/>
    </row>
    <row r="829">
      <c r="A829" s="199"/>
      <c r="B829" s="343"/>
      <c r="C829" s="344"/>
      <c r="D829" s="344"/>
      <c r="E829" s="345"/>
      <c r="F829" s="346"/>
      <c r="G829" s="346"/>
      <c r="H829" s="346"/>
      <c r="I829" s="228"/>
      <c r="J829" s="347"/>
      <c r="K829" s="348"/>
      <c r="L829" s="348"/>
      <c r="M829" s="231"/>
      <c r="N829" s="349"/>
      <c r="O829" s="328"/>
      <c r="P829" s="328"/>
      <c r="Q829" s="234"/>
      <c r="R829" s="350"/>
      <c r="S829" s="351"/>
      <c r="T829" s="351"/>
      <c r="U829" s="237"/>
      <c r="V829" s="352"/>
      <c r="W829" s="256"/>
      <c r="X829" s="256"/>
      <c r="Y829" s="240"/>
      <c r="Z829" s="199"/>
      <c r="AA829" s="199"/>
      <c r="AB829" s="199"/>
      <c r="AC829" s="199"/>
      <c r="AD829" s="199"/>
      <c r="AE829" s="199"/>
      <c r="AF829" s="199"/>
      <c r="AG829" s="199"/>
      <c r="AH829" s="199"/>
      <c r="AI829" s="199"/>
      <c r="AJ829" s="199"/>
      <c r="AK829" s="199"/>
      <c r="AL829" s="199"/>
      <c r="AM829" s="199"/>
      <c r="AN829" s="199"/>
      <c r="AO829" s="199"/>
      <c r="AP829" s="199"/>
      <c r="AQ829" s="199"/>
      <c r="AR829" s="199"/>
      <c r="AS829" s="199"/>
      <c r="AT829" s="199"/>
      <c r="AU829" s="199"/>
      <c r="AV829" s="199"/>
      <c r="AW829" s="199"/>
      <c r="AX829" s="199"/>
      <c r="AY829" s="199"/>
      <c r="AZ829" s="199"/>
      <c r="BA829" s="199"/>
      <c r="BB829" s="199"/>
      <c r="BC829" s="199"/>
      <c r="BD829" s="199"/>
      <c r="BE829" s="199"/>
      <c r="BF829" s="199"/>
      <c r="BG829" s="199"/>
      <c r="BH829" s="199"/>
    </row>
    <row r="830">
      <c r="A830" s="199"/>
      <c r="B830" s="343"/>
      <c r="C830" s="344"/>
      <c r="D830" s="344"/>
      <c r="E830" s="345"/>
      <c r="F830" s="346"/>
      <c r="G830" s="346"/>
      <c r="H830" s="346"/>
      <c r="I830" s="228"/>
      <c r="J830" s="347"/>
      <c r="K830" s="348"/>
      <c r="L830" s="348"/>
      <c r="M830" s="231"/>
      <c r="N830" s="349"/>
      <c r="O830" s="328"/>
      <c r="P830" s="328"/>
      <c r="Q830" s="234"/>
      <c r="R830" s="350"/>
      <c r="S830" s="351"/>
      <c r="T830" s="351"/>
      <c r="U830" s="237"/>
      <c r="V830" s="352"/>
      <c r="W830" s="256"/>
      <c r="X830" s="256"/>
      <c r="Y830" s="240"/>
      <c r="Z830" s="199"/>
      <c r="AA830" s="199"/>
      <c r="AB830" s="199"/>
      <c r="AC830" s="199"/>
      <c r="AD830" s="199"/>
      <c r="AE830" s="199"/>
      <c r="AF830" s="199"/>
      <c r="AG830" s="199"/>
      <c r="AH830" s="199"/>
      <c r="AI830" s="199"/>
      <c r="AJ830" s="199"/>
      <c r="AK830" s="199"/>
      <c r="AL830" s="199"/>
      <c r="AM830" s="199"/>
      <c r="AN830" s="199"/>
      <c r="AO830" s="199"/>
      <c r="AP830" s="199"/>
      <c r="AQ830" s="199"/>
      <c r="AR830" s="199"/>
      <c r="AS830" s="199"/>
      <c r="AT830" s="199"/>
      <c r="AU830" s="199"/>
      <c r="AV830" s="199"/>
      <c r="AW830" s="199"/>
      <c r="AX830" s="199"/>
      <c r="AY830" s="199"/>
      <c r="AZ830" s="199"/>
      <c r="BA830" s="199"/>
      <c r="BB830" s="199"/>
      <c r="BC830" s="199"/>
      <c r="BD830" s="199"/>
      <c r="BE830" s="199"/>
      <c r="BF830" s="199"/>
      <c r="BG830" s="199"/>
      <c r="BH830" s="199"/>
    </row>
    <row r="831">
      <c r="A831" s="199"/>
      <c r="B831" s="343"/>
      <c r="C831" s="344"/>
      <c r="D831" s="344"/>
      <c r="E831" s="345"/>
      <c r="F831" s="346"/>
      <c r="G831" s="346"/>
      <c r="H831" s="346"/>
      <c r="I831" s="228"/>
      <c r="J831" s="347"/>
      <c r="K831" s="348"/>
      <c r="L831" s="348"/>
      <c r="M831" s="231"/>
      <c r="N831" s="349"/>
      <c r="O831" s="328"/>
      <c r="P831" s="328"/>
      <c r="Q831" s="234"/>
      <c r="R831" s="350"/>
      <c r="S831" s="351"/>
      <c r="T831" s="351"/>
      <c r="U831" s="237"/>
      <c r="V831" s="352"/>
      <c r="W831" s="256"/>
      <c r="X831" s="256"/>
      <c r="Y831" s="240"/>
      <c r="Z831" s="199"/>
      <c r="AA831" s="199"/>
      <c r="AB831" s="199"/>
      <c r="AC831" s="199"/>
      <c r="AD831" s="199"/>
      <c r="AE831" s="199"/>
      <c r="AF831" s="199"/>
      <c r="AG831" s="199"/>
      <c r="AH831" s="199"/>
      <c r="AI831" s="199"/>
      <c r="AJ831" s="199"/>
      <c r="AK831" s="199"/>
      <c r="AL831" s="199"/>
      <c r="AM831" s="199"/>
      <c r="AN831" s="199"/>
      <c r="AO831" s="199"/>
      <c r="AP831" s="199"/>
      <c r="AQ831" s="199"/>
      <c r="AR831" s="199"/>
      <c r="AS831" s="199"/>
      <c r="AT831" s="199"/>
      <c r="AU831" s="199"/>
      <c r="AV831" s="199"/>
      <c r="AW831" s="199"/>
      <c r="AX831" s="199"/>
      <c r="AY831" s="199"/>
      <c r="AZ831" s="199"/>
      <c r="BA831" s="199"/>
      <c r="BB831" s="199"/>
      <c r="BC831" s="199"/>
      <c r="BD831" s="199"/>
      <c r="BE831" s="199"/>
      <c r="BF831" s="199"/>
      <c r="BG831" s="199"/>
      <c r="BH831" s="199"/>
    </row>
    <row r="832">
      <c r="A832" s="199"/>
      <c r="B832" s="343"/>
      <c r="C832" s="344"/>
      <c r="D832" s="344"/>
      <c r="E832" s="345"/>
      <c r="F832" s="346"/>
      <c r="G832" s="346"/>
      <c r="H832" s="346"/>
      <c r="I832" s="228"/>
      <c r="J832" s="347"/>
      <c r="K832" s="348"/>
      <c r="L832" s="348"/>
      <c r="M832" s="231"/>
      <c r="N832" s="349"/>
      <c r="O832" s="328"/>
      <c r="P832" s="328"/>
      <c r="Q832" s="234"/>
      <c r="R832" s="350"/>
      <c r="S832" s="351"/>
      <c r="T832" s="351"/>
      <c r="U832" s="237"/>
      <c r="V832" s="352"/>
      <c r="W832" s="256"/>
      <c r="X832" s="256"/>
      <c r="Y832" s="240"/>
      <c r="Z832" s="199"/>
      <c r="AA832" s="199"/>
      <c r="AB832" s="199"/>
      <c r="AC832" s="199"/>
      <c r="AD832" s="199"/>
      <c r="AE832" s="199"/>
      <c r="AF832" s="199"/>
      <c r="AG832" s="199"/>
      <c r="AH832" s="199"/>
      <c r="AI832" s="199"/>
      <c r="AJ832" s="199"/>
      <c r="AK832" s="199"/>
      <c r="AL832" s="199"/>
      <c r="AM832" s="199"/>
      <c r="AN832" s="199"/>
      <c r="AO832" s="199"/>
      <c r="AP832" s="199"/>
      <c r="AQ832" s="199"/>
      <c r="AR832" s="199"/>
      <c r="AS832" s="199"/>
      <c r="AT832" s="199"/>
      <c r="AU832" s="199"/>
      <c r="AV832" s="199"/>
      <c r="AW832" s="199"/>
      <c r="AX832" s="199"/>
      <c r="AY832" s="199"/>
      <c r="AZ832" s="199"/>
      <c r="BA832" s="199"/>
      <c r="BB832" s="199"/>
      <c r="BC832" s="199"/>
      <c r="BD832" s="199"/>
      <c r="BE832" s="199"/>
      <c r="BF832" s="199"/>
      <c r="BG832" s="199"/>
      <c r="BH832" s="199"/>
    </row>
    <row r="833">
      <c r="A833" s="199"/>
      <c r="B833" s="343"/>
      <c r="C833" s="344"/>
      <c r="D833" s="344"/>
      <c r="E833" s="345"/>
      <c r="F833" s="346"/>
      <c r="G833" s="346"/>
      <c r="H833" s="346"/>
      <c r="I833" s="228"/>
      <c r="J833" s="347"/>
      <c r="K833" s="348"/>
      <c r="L833" s="348"/>
      <c r="M833" s="231"/>
      <c r="N833" s="349"/>
      <c r="O833" s="328"/>
      <c r="P833" s="328"/>
      <c r="Q833" s="234"/>
      <c r="R833" s="350"/>
      <c r="S833" s="351"/>
      <c r="T833" s="351"/>
      <c r="U833" s="237"/>
      <c r="V833" s="352"/>
      <c r="W833" s="256"/>
      <c r="X833" s="256"/>
      <c r="Y833" s="240"/>
      <c r="Z833" s="199"/>
      <c r="AA833" s="199"/>
      <c r="AB833" s="199"/>
      <c r="AC833" s="199"/>
      <c r="AD833" s="199"/>
      <c r="AE833" s="199"/>
      <c r="AF833" s="199"/>
      <c r="AG833" s="199"/>
      <c r="AH833" s="199"/>
      <c r="AI833" s="199"/>
      <c r="AJ833" s="199"/>
      <c r="AK833" s="199"/>
      <c r="AL833" s="199"/>
      <c r="AM833" s="199"/>
      <c r="AN833" s="199"/>
      <c r="AO833" s="199"/>
      <c r="AP833" s="199"/>
      <c r="AQ833" s="199"/>
      <c r="AR833" s="199"/>
      <c r="AS833" s="199"/>
      <c r="AT833" s="199"/>
      <c r="AU833" s="199"/>
      <c r="AV833" s="199"/>
      <c r="AW833" s="199"/>
      <c r="AX833" s="199"/>
      <c r="AY833" s="199"/>
      <c r="AZ833" s="199"/>
      <c r="BA833" s="199"/>
      <c r="BB833" s="199"/>
      <c r="BC833" s="199"/>
      <c r="BD833" s="199"/>
      <c r="BE833" s="199"/>
      <c r="BF833" s="199"/>
      <c r="BG833" s="199"/>
      <c r="BH833" s="199"/>
    </row>
    <row r="834">
      <c r="A834" s="199"/>
      <c r="B834" s="343"/>
      <c r="C834" s="344"/>
      <c r="D834" s="344"/>
      <c r="E834" s="345"/>
      <c r="F834" s="346"/>
      <c r="G834" s="346"/>
      <c r="H834" s="346"/>
      <c r="I834" s="228"/>
      <c r="J834" s="347"/>
      <c r="K834" s="348"/>
      <c r="L834" s="348"/>
      <c r="M834" s="231"/>
      <c r="N834" s="349"/>
      <c r="O834" s="328"/>
      <c r="P834" s="328"/>
      <c r="Q834" s="234"/>
      <c r="R834" s="350"/>
      <c r="S834" s="351"/>
      <c r="T834" s="351"/>
      <c r="U834" s="237"/>
      <c r="V834" s="352"/>
      <c r="W834" s="256"/>
      <c r="X834" s="256"/>
      <c r="Y834" s="240"/>
      <c r="Z834" s="199"/>
      <c r="AA834" s="199"/>
      <c r="AB834" s="199"/>
      <c r="AC834" s="199"/>
      <c r="AD834" s="199"/>
      <c r="AE834" s="199"/>
      <c r="AF834" s="199"/>
      <c r="AG834" s="199"/>
      <c r="AH834" s="199"/>
      <c r="AI834" s="199"/>
      <c r="AJ834" s="199"/>
      <c r="AK834" s="199"/>
      <c r="AL834" s="199"/>
      <c r="AM834" s="199"/>
      <c r="AN834" s="199"/>
      <c r="AO834" s="199"/>
      <c r="AP834" s="199"/>
      <c r="AQ834" s="199"/>
      <c r="AR834" s="199"/>
      <c r="AS834" s="199"/>
      <c r="AT834" s="199"/>
      <c r="AU834" s="199"/>
      <c r="AV834" s="199"/>
      <c r="AW834" s="199"/>
      <c r="AX834" s="199"/>
      <c r="AY834" s="199"/>
      <c r="AZ834" s="199"/>
      <c r="BA834" s="199"/>
      <c r="BB834" s="199"/>
      <c r="BC834" s="199"/>
      <c r="BD834" s="199"/>
      <c r="BE834" s="199"/>
      <c r="BF834" s="199"/>
      <c r="BG834" s="199"/>
      <c r="BH834" s="199"/>
    </row>
    <row r="835">
      <c r="A835" s="199"/>
      <c r="B835" s="343"/>
      <c r="C835" s="344"/>
      <c r="D835" s="344"/>
      <c r="E835" s="345"/>
      <c r="F835" s="346"/>
      <c r="G835" s="346"/>
      <c r="H835" s="346"/>
      <c r="I835" s="228"/>
      <c r="J835" s="347"/>
      <c r="K835" s="348"/>
      <c r="L835" s="348"/>
      <c r="M835" s="231"/>
      <c r="N835" s="349"/>
      <c r="O835" s="328"/>
      <c r="P835" s="328"/>
      <c r="Q835" s="234"/>
      <c r="R835" s="350"/>
      <c r="S835" s="351"/>
      <c r="T835" s="351"/>
      <c r="U835" s="237"/>
      <c r="V835" s="352"/>
      <c r="W835" s="256"/>
      <c r="X835" s="256"/>
      <c r="Y835" s="240"/>
      <c r="Z835" s="199"/>
      <c r="AA835" s="199"/>
      <c r="AB835" s="199"/>
      <c r="AC835" s="199"/>
      <c r="AD835" s="199"/>
      <c r="AE835" s="199"/>
      <c r="AF835" s="199"/>
      <c r="AG835" s="199"/>
      <c r="AH835" s="199"/>
      <c r="AI835" s="199"/>
      <c r="AJ835" s="199"/>
      <c r="AK835" s="199"/>
      <c r="AL835" s="199"/>
      <c r="AM835" s="199"/>
      <c r="AN835" s="199"/>
      <c r="AO835" s="199"/>
      <c r="AP835" s="199"/>
      <c r="AQ835" s="199"/>
      <c r="AR835" s="199"/>
      <c r="AS835" s="199"/>
      <c r="AT835" s="199"/>
      <c r="AU835" s="199"/>
      <c r="AV835" s="199"/>
      <c r="AW835" s="199"/>
      <c r="AX835" s="199"/>
      <c r="AY835" s="199"/>
      <c r="AZ835" s="199"/>
      <c r="BA835" s="199"/>
      <c r="BB835" s="199"/>
      <c r="BC835" s="199"/>
      <c r="BD835" s="199"/>
      <c r="BE835" s="199"/>
      <c r="BF835" s="199"/>
      <c r="BG835" s="199"/>
      <c r="BH835" s="199"/>
    </row>
    <row r="836">
      <c r="A836" s="199"/>
      <c r="B836" s="343"/>
      <c r="C836" s="344"/>
      <c r="D836" s="344"/>
      <c r="E836" s="345"/>
      <c r="F836" s="346"/>
      <c r="G836" s="346"/>
      <c r="H836" s="346"/>
      <c r="I836" s="228"/>
      <c r="J836" s="347"/>
      <c r="K836" s="348"/>
      <c r="L836" s="348"/>
      <c r="M836" s="231"/>
      <c r="N836" s="349"/>
      <c r="O836" s="328"/>
      <c r="P836" s="328"/>
      <c r="Q836" s="234"/>
      <c r="R836" s="350"/>
      <c r="S836" s="351"/>
      <c r="T836" s="351"/>
      <c r="U836" s="237"/>
      <c r="V836" s="352"/>
      <c r="W836" s="256"/>
      <c r="X836" s="256"/>
      <c r="Y836" s="240"/>
      <c r="Z836" s="199"/>
      <c r="AA836" s="199"/>
      <c r="AB836" s="199"/>
      <c r="AC836" s="199"/>
      <c r="AD836" s="199"/>
      <c r="AE836" s="199"/>
      <c r="AF836" s="199"/>
      <c r="AG836" s="199"/>
      <c r="AH836" s="199"/>
      <c r="AI836" s="199"/>
      <c r="AJ836" s="199"/>
      <c r="AK836" s="199"/>
      <c r="AL836" s="199"/>
      <c r="AM836" s="199"/>
      <c r="AN836" s="199"/>
      <c r="AO836" s="199"/>
      <c r="AP836" s="199"/>
      <c r="AQ836" s="199"/>
      <c r="AR836" s="199"/>
      <c r="AS836" s="199"/>
      <c r="AT836" s="199"/>
      <c r="AU836" s="199"/>
      <c r="AV836" s="199"/>
      <c r="AW836" s="199"/>
      <c r="AX836" s="199"/>
      <c r="AY836" s="199"/>
      <c r="AZ836" s="199"/>
      <c r="BA836" s="199"/>
      <c r="BB836" s="199"/>
      <c r="BC836" s="199"/>
      <c r="BD836" s="199"/>
      <c r="BE836" s="199"/>
      <c r="BF836" s="199"/>
      <c r="BG836" s="199"/>
      <c r="BH836" s="199"/>
    </row>
    <row r="837">
      <c r="A837" s="199"/>
      <c r="B837" s="343"/>
      <c r="C837" s="344"/>
      <c r="D837" s="344"/>
      <c r="E837" s="345"/>
      <c r="F837" s="346"/>
      <c r="G837" s="346"/>
      <c r="H837" s="346"/>
      <c r="I837" s="228"/>
      <c r="J837" s="347"/>
      <c r="K837" s="348"/>
      <c r="L837" s="348"/>
      <c r="M837" s="231"/>
      <c r="N837" s="349"/>
      <c r="O837" s="328"/>
      <c r="P837" s="328"/>
      <c r="Q837" s="234"/>
      <c r="R837" s="350"/>
      <c r="S837" s="351"/>
      <c r="T837" s="351"/>
      <c r="U837" s="237"/>
      <c r="V837" s="352"/>
      <c r="W837" s="256"/>
      <c r="X837" s="256"/>
      <c r="Y837" s="240"/>
      <c r="Z837" s="199"/>
      <c r="AA837" s="199"/>
      <c r="AB837" s="199"/>
      <c r="AC837" s="199"/>
      <c r="AD837" s="199"/>
      <c r="AE837" s="199"/>
      <c r="AF837" s="199"/>
      <c r="AG837" s="199"/>
      <c r="AH837" s="199"/>
      <c r="AI837" s="199"/>
      <c r="AJ837" s="199"/>
      <c r="AK837" s="199"/>
      <c r="AL837" s="199"/>
      <c r="AM837" s="199"/>
      <c r="AN837" s="199"/>
      <c r="AO837" s="199"/>
      <c r="AP837" s="199"/>
      <c r="AQ837" s="199"/>
      <c r="AR837" s="199"/>
      <c r="AS837" s="199"/>
      <c r="AT837" s="199"/>
      <c r="AU837" s="199"/>
      <c r="AV837" s="199"/>
      <c r="AW837" s="199"/>
      <c r="AX837" s="199"/>
      <c r="AY837" s="199"/>
      <c r="AZ837" s="199"/>
      <c r="BA837" s="199"/>
      <c r="BB837" s="199"/>
      <c r="BC837" s="199"/>
      <c r="BD837" s="199"/>
      <c r="BE837" s="199"/>
      <c r="BF837" s="199"/>
      <c r="BG837" s="199"/>
      <c r="BH837" s="199"/>
    </row>
    <row r="838">
      <c r="A838" s="199"/>
      <c r="B838" s="343"/>
      <c r="C838" s="344"/>
      <c r="D838" s="344"/>
      <c r="E838" s="345"/>
      <c r="F838" s="346"/>
      <c r="G838" s="346"/>
      <c r="H838" s="346"/>
      <c r="I838" s="228"/>
      <c r="J838" s="347"/>
      <c r="K838" s="348"/>
      <c r="L838" s="348"/>
      <c r="M838" s="231"/>
      <c r="N838" s="349"/>
      <c r="O838" s="328"/>
      <c r="P838" s="328"/>
      <c r="Q838" s="234"/>
      <c r="R838" s="350"/>
      <c r="S838" s="351"/>
      <c r="T838" s="351"/>
      <c r="U838" s="237"/>
      <c r="V838" s="352"/>
      <c r="W838" s="256"/>
      <c r="X838" s="256"/>
      <c r="Y838" s="240"/>
      <c r="Z838" s="199"/>
      <c r="AA838" s="199"/>
      <c r="AB838" s="199"/>
      <c r="AC838" s="199"/>
      <c r="AD838" s="199"/>
      <c r="AE838" s="199"/>
      <c r="AF838" s="199"/>
      <c r="AG838" s="199"/>
      <c r="AH838" s="199"/>
      <c r="AI838" s="199"/>
      <c r="AJ838" s="199"/>
      <c r="AK838" s="199"/>
      <c r="AL838" s="199"/>
      <c r="AM838" s="199"/>
      <c r="AN838" s="199"/>
      <c r="AO838" s="199"/>
      <c r="AP838" s="199"/>
      <c r="AQ838" s="199"/>
      <c r="AR838" s="199"/>
      <c r="AS838" s="199"/>
      <c r="AT838" s="199"/>
      <c r="AU838" s="199"/>
      <c r="AV838" s="199"/>
      <c r="AW838" s="199"/>
      <c r="AX838" s="199"/>
      <c r="AY838" s="199"/>
      <c r="AZ838" s="199"/>
      <c r="BA838" s="199"/>
      <c r="BB838" s="199"/>
      <c r="BC838" s="199"/>
      <c r="BD838" s="199"/>
      <c r="BE838" s="199"/>
      <c r="BF838" s="199"/>
      <c r="BG838" s="199"/>
      <c r="BH838" s="199"/>
    </row>
    <row r="839">
      <c r="A839" s="199"/>
      <c r="B839" s="343"/>
      <c r="C839" s="344"/>
      <c r="D839" s="344"/>
      <c r="E839" s="345"/>
      <c r="F839" s="346"/>
      <c r="G839" s="346"/>
      <c r="H839" s="346"/>
      <c r="I839" s="228"/>
      <c r="J839" s="347"/>
      <c r="K839" s="348"/>
      <c r="L839" s="348"/>
      <c r="M839" s="231"/>
      <c r="N839" s="349"/>
      <c r="O839" s="328"/>
      <c r="P839" s="328"/>
      <c r="Q839" s="234"/>
      <c r="R839" s="350"/>
      <c r="S839" s="351"/>
      <c r="T839" s="351"/>
      <c r="U839" s="237"/>
      <c r="V839" s="352"/>
      <c r="W839" s="256"/>
      <c r="X839" s="256"/>
      <c r="Y839" s="240"/>
      <c r="Z839" s="199"/>
      <c r="AA839" s="199"/>
      <c r="AB839" s="199"/>
      <c r="AC839" s="199"/>
      <c r="AD839" s="199"/>
      <c r="AE839" s="199"/>
      <c r="AF839" s="199"/>
      <c r="AG839" s="199"/>
      <c r="AH839" s="199"/>
      <c r="AI839" s="199"/>
      <c r="AJ839" s="199"/>
      <c r="AK839" s="199"/>
      <c r="AL839" s="199"/>
      <c r="AM839" s="199"/>
      <c r="AN839" s="199"/>
      <c r="AO839" s="199"/>
      <c r="AP839" s="199"/>
      <c r="AQ839" s="199"/>
      <c r="AR839" s="199"/>
      <c r="AS839" s="199"/>
      <c r="AT839" s="199"/>
      <c r="AU839" s="199"/>
      <c r="AV839" s="199"/>
      <c r="AW839" s="199"/>
      <c r="AX839" s="199"/>
      <c r="AY839" s="199"/>
      <c r="AZ839" s="199"/>
      <c r="BA839" s="199"/>
      <c r="BB839" s="199"/>
      <c r="BC839" s="199"/>
      <c r="BD839" s="199"/>
      <c r="BE839" s="199"/>
      <c r="BF839" s="199"/>
      <c r="BG839" s="199"/>
      <c r="BH839" s="199"/>
    </row>
    <row r="840">
      <c r="A840" s="199"/>
      <c r="B840" s="343"/>
      <c r="C840" s="344"/>
      <c r="D840" s="344"/>
      <c r="E840" s="345"/>
      <c r="F840" s="346"/>
      <c r="G840" s="346"/>
      <c r="H840" s="346"/>
      <c r="I840" s="228"/>
      <c r="J840" s="347"/>
      <c r="K840" s="348"/>
      <c r="L840" s="348"/>
      <c r="M840" s="231"/>
      <c r="N840" s="349"/>
      <c r="O840" s="328"/>
      <c r="P840" s="328"/>
      <c r="Q840" s="234"/>
      <c r="R840" s="350"/>
      <c r="S840" s="351"/>
      <c r="T840" s="351"/>
      <c r="U840" s="237"/>
      <c r="V840" s="352"/>
      <c r="W840" s="256"/>
      <c r="X840" s="256"/>
      <c r="Y840" s="240"/>
      <c r="Z840" s="199"/>
      <c r="AA840" s="199"/>
      <c r="AB840" s="199"/>
      <c r="AC840" s="199"/>
      <c r="AD840" s="199"/>
      <c r="AE840" s="199"/>
      <c r="AF840" s="199"/>
      <c r="AG840" s="199"/>
      <c r="AH840" s="199"/>
      <c r="AI840" s="199"/>
      <c r="AJ840" s="199"/>
      <c r="AK840" s="199"/>
      <c r="AL840" s="199"/>
      <c r="AM840" s="199"/>
      <c r="AN840" s="199"/>
      <c r="AO840" s="199"/>
      <c r="AP840" s="199"/>
      <c r="AQ840" s="199"/>
      <c r="AR840" s="199"/>
      <c r="AS840" s="199"/>
      <c r="AT840" s="199"/>
      <c r="AU840" s="199"/>
      <c r="AV840" s="199"/>
      <c r="AW840" s="199"/>
      <c r="AX840" s="199"/>
      <c r="AY840" s="199"/>
      <c r="AZ840" s="199"/>
      <c r="BA840" s="199"/>
      <c r="BB840" s="199"/>
      <c r="BC840" s="199"/>
      <c r="BD840" s="199"/>
      <c r="BE840" s="199"/>
      <c r="BF840" s="199"/>
      <c r="BG840" s="199"/>
      <c r="BH840" s="199"/>
    </row>
    <row r="841">
      <c r="A841" s="199"/>
      <c r="B841" s="343"/>
      <c r="C841" s="344"/>
      <c r="D841" s="344"/>
      <c r="E841" s="345"/>
      <c r="F841" s="346"/>
      <c r="G841" s="346"/>
      <c r="H841" s="346"/>
      <c r="I841" s="228"/>
      <c r="J841" s="347"/>
      <c r="K841" s="348"/>
      <c r="L841" s="348"/>
      <c r="M841" s="231"/>
      <c r="N841" s="349"/>
      <c r="O841" s="328"/>
      <c r="P841" s="328"/>
      <c r="Q841" s="234"/>
      <c r="R841" s="350"/>
      <c r="S841" s="351"/>
      <c r="T841" s="351"/>
      <c r="U841" s="237"/>
      <c r="V841" s="352"/>
      <c r="W841" s="256"/>
      <c r="X841" s="256"/>
      <c r="Y841" s="240"/>
      <c r="Z841" s="199"/>
      <c r="AA841" s="199"/>
      <c r="AB841" s="199"/>
      <c r="AC841" s="199"/>
      <c r="AD841" s="199"/>
      <c r="AE841" s="199"/>
      <c r="AF841" s="199"/>
      <c r="AG841" s="199"/>
      <c r="AH841" s="199"/>
      <c r="AI841" s="199"/>
      <c r="AJ841" s="199"/>
      <c r="AK841" s="199"/>
      <c r="AL841" s="199"/>
      <c r="AM841" s="199"/>
      <c r="AN841" s="199"/>
      <c r="AO841" s="199"/>
      <c r="AP841" s="199"/>
      <c r="AQ841" s="199"/>
      <c r="AR841" s="199"/>
      <c r="AS841" s="199"/>
      <c r="AT841" s="199"/>
      <c r="AU841" s="199"/>
      <c r="AV841" s="199"/>
      <c r="AW841" s="199"/>
      <c r="AX841" s="199"/>
      <c r="AY841" s="199"/>
      <c r="AZ841" s="199"/>
      <c r="BA841" s="199"/>
      <c r="BB841" s="199"/>
      <c r="BC841" s="199"/>
      <c r="BD841" s="199"/>
      <c r="BE841" s="199"/>
      <c r="BF841" s="199"/>
      <c r="BG841" s="199"/>
      <c r="BH841" s="199"/>
    </row>
    <row r="842">
      <c r="A842" s="199"/>
      <c r="B842" s="343"/>
      <c r="C842" s="344"/>
      <c r="D842" s="344"/>
      <c r="E842" s="345"/>
      <c r="F842" s="346"/>
      <c r="G842" s="346"/>
      <c r="H842" s="346"/>
      <c r="I842" s="228"/>
      <c r="J842" s="347"/>
      <c r="K842" s="348"/>
      <c r="L842" s="348"/>
      <c r="M842" s="231"/>
      <c r="N842" s="349"/>
      <c r="O842" s="328"/>
      <c r="P842" s="328"/>
      <c r="Q842" s="234"/>
      <c r="R842" s="350"/>
      <c r="S842" s="351"/>
      <c r="T842" s="351"/>
      <c r="U842" s="237"/>
      <c r="V842" s="352"/>
      <c r="W842" s="256"/>
      <c r="X842" s="256"/>
      <c r="Y842" s="240"/>
      <c r="Z842" s="199"/>
      <c r="AA842" s="199"/>
      <c r="AB842" s="199"/>
      <c r="AC842" s="199"/>
      <c r="AD842" s="199"/>
      <c r="AE842" s="199"/>
      <c r="AF842" s="199"/>
      <c r="AG842" s="199"/>
      <c r="AH842" s="199"/>
      <c r="AI842" s="199"/>
      <c r="AJ842" s="199"/>
      <c r="AK842" s="199"/>
      <c r="AL842" s="199"/>
      <c r="AM842" s="199"/>
      <c r="AN842" s="199"/>
      <c r="AO842" s="199"/>
      <c r="AP842" s="199"/>
      <c r="AQ842" s="199"/>
      <c r="AR842" s="199"/>
      <c r="AS842" s="199"/>
      <c r="AT842" s="199"/>
      <c r="AU842" s="199"/>
      <c r="AV842" s="199"/>
      <c r="AW842" s="199"/>
      <c r="AX842" s="199"/>
      <c r="AY842" s="199"/>
      <c r="AZ842" s="199"/>
      <c r="BA842" s="199"/>
      <c r="BB842" s="199"/>
      <c r="BC842" s="199"/>
      <c r="BD842" s="199"/>
      <c r="BE842" s="199"/>
      <c r="BF842" s="199"/>
      <c r="BG842" s="199"/>
      <c r="BH842" s="199"/>
    </row>
    <row r="843">
      <c r="A843" s="199"/>
      <c r="B843" s="343"/>
      <c r="C843" s="344"/>
      <c r="D843" s="344"/>
      <c r="E843" s="345"/>
      <c r="F843" s="346"/>
      <c r="G843" s="346"/>
      <c r="H843" s="346"/>
      <c r="I843" s="228"/>
      <c r="J843" s="347"/>
      <c r="K843" s="348"/>
      <c r="L843" s="348"/>
      <c r="M843" s="231"/>
      <c r="N843" s="349"/>
      <c r="O843" s="328"/>
      <c r="P843" s="328"/>
      <c r="Q843" s="234"/>
      <c r="R843" s="350"/>
      <c r="S843" s="351"/>
      <c r="T843" s="351"/>
      <c r="U843" s="237"/>
      <c r="V843" s="352"/>
      <c r="W843" s="256"/>
      <c r="X843" s="256"/>
      <c r="Y843" s="240"/>
      <c r="Z843" s="199"/>
      <c r="AA843" s="199"/>
      <c r="AB843" s="199"/>
      <c r="AC843" s="199"/>
      <c r="AD843" s="199"/>
      <c r="AE843" s="199"/>
      <c r="AF843" s="199"/>
      <c r="AG843" s="199"/>
      <c r="AH843" s="199"/>
      <c r="AI843" s="199"/>
      <c r="AJ843" s="199"/>
      <c r="AK843" s="199"/>
      <c r="AL843" s="199"/>
      <c r="AM843" s="199"/>
      <c r="AN843" s="199"/>
      <c r="AO843" s="199"/>
      <c r="AP843" s="199"/>
      <c r="AQ843" s="199"/>
      <c r="AR843" s="199"/>
      <c r="AS843" s="199"/>
      <c r="AT843" s="199"/>
      <c r="AU843" s="199"/>
      <c r="AV843" s="199"/>
      <c r="AW843" s="199"/>
      <c r="AX843" s="199"/>
      <c r="AY843" s="199"/>
      <c r="AZ843" s="199"/>
      <c r="BA843" s="199"/>
      <c r="BB843" s="199"/>
      <c r="BC843" s="199"/>
      <c r="BD843" s="199"/>
      <c r="BE843" s="199"/>
      <c r="BF843" s="199"/>
      <c r="BG843" s="199"/>
      <c r="BH843" s="199"/>
    </row>
    <row r="844">
      <c r="A844" s="199"/>
      <c r="B844" s="343"/>
      <c r="C844" s="344"/>
      <c r="D844" s="344"/>
      <c r="E844" s="345"/>
      <c r="F844" s="346"/>
      <c r="G844" s="346"/>
      <c r="H844" s="346"/>
      <c r="I844" s="228"/>
      <c r="J844" s="347"/>
      <c r="K844" s="348"/>
      <c r="L844" s="348"/>
      <c r="M844" s="231"/>
      <c r="N844" s="349"/>
      <c r="O844" s="328"/>
      <c r="P844" s="328"/>
      <c r="Q844" s="234"/>
      <c r="R844" s="350"/>
      <c r="S844" s="351"/>
      <c r="T844" s="351"/>
      <c r="U844" s="237"/>
      <c r="V844" s="352"/>
      <c r="W844" s="256"/>
      <c r="X844" s="256"/>
      <c r="Y844" s="240"/>
      <c r="Z844" s="199"/>
      <c r="AA844" s="199"/>
      <c r="AB844" s="199"/>
      <c r="AC844" s="199"/>
      <c r="AD844" s="199"/>
      <c r="AE844" s="199"/>
      <c r="AF844" s="199"/>
      <c r="AG844" s="199"/>
      <c r="AH844" s="199"/>
      <c r="AI844" s="199"/>
      <c r="AJ844" s="199"/>
      <c r="AK844" s="199"/>
      <c r="AL844" s="199"/>
      <c r="AM844" s="199"/>
      <c r="AN844" s="199"/>
      <c r="AO844" s="199"/>
      <c r="AP844" s="199"/>
      <c r="AQ844" s="199"/>
      <c r="AR844" s="199"/>
      <c r="AS844" s="199"/>
      <c r="AT844" s="199"/>
      <c r="AU844" s="199"/>
      <c r="AV844" s="199"/>
      <c r="AW844" s="199"/>
      <c r="AX844" s="199"/>
      <c r="AY844" s="199"/>
      <c r="AZ844" s="199"/>
      <c r="BA844" s="199"/>
      <c r="BB844" s="199"/>
      <c r="BC844" s="199"/>
      <c r="BD844" s="199"/>
      <c r="BE844" s="199"/>
      <c r="BF844" s="199"/>
      <c r="BG844" s="199"/>
      <c r="BH844" s="199"/>
    </row>
    <row r="845">
      <c r="A845" s="199"/>
      <c r="B845" s="343"/>
      <c r="C845" s="344"/>
      <c r="D845" s="344"/>
      <c r="E845" s="345"/>
      <c r="F845" s="346"/>
      <c r="G845" s="346"/>
      <c r="H845" s="346"/>
      <c r="I845" s="228"/>
      <c r="J845" s="347"/>
      <c r="K845" s="348"/>
      <c r="L845" s="348"/>
      <c r="M845" s="231"/>
      <c r="N845" s="349"/>
      <c r="O845" s="328"/>
      <c r="P845" s="328"/>
      <c r="Q845" s="234"/>
      <c r="R845" s="350"/>
      <c r="S845" s="351"/>
      <c r="T845" s="351"/>
      <c r="U845" s="237"/>
      <c r="V845" s="352"/>
      <c r="W845" s="256"/>
      <c r="X845" s="256"/>
      <c r="Y845" s="240"/>
      <c r="Z845" s="199"/>
      <c r="AA845" s="199"/>
      <c r="AB845" s="199"/>
      <c r="AC845" s="199"/>
      <c r="AD845" s="199"/>
      <c r="AE845" s="199"/>
      <c r="AF845" s="199"/>
      <c r="AG845" s="199"/>
      <c r="AH845" s="199"/>
      <c r="AI845" s="199"/>
      <c r="AJ845" s="199"/>
      <c r="AK845" s="199"/>
      <c r="AL845" s="199"/>
      <c r="AM845" s="199"/>
      <c r="AN845" s="199"/>
      <c r="AO845" s="199"/>
      <c r="AP845" s="199"/>
      <c r="AQ845" s="199"/>
      <c r="AR845" s="199"/>
      <c r="AS845" s="199"/>
      <c r="AT845" s="199"/>
      <c r="AU845" s="199"/>
      <c r="AV845" s="199"/>
      <c r="AW845" s="199"/>
      <c r="AX845" s="199"/>
      <c r="AY845" s="199"/>
      <c r="AZ845" s="199"/>
      <c r="BA845" s="199"/>
      <c r="BB845" s="199"/>
      <c r="BC845" s="199"/>
      <c r="BD845" s="199"/>
      <c r="BE845" s="199"/>
      <c r="BF845" s="199"/>
      <c r="BG845" s="199"/>
      <c r="BH845" s="199"/>
    </row>
    <row r="846">
      <c r="A846" s="199"/>
      <c r="B846" s="343"/>
      <c r="C846" s="344"/>
      <c r="D846" s="344"/>
      <c r="E846" s="345"/>
      <c r="F846" s="346"/>
      <c r="G846" s="346"/>
      <c r="H846" s="346"/>
      <c r="I846" s="228"/>
      <c r="J846" s="347"/>
      <c r="K846" s="348"/>
      <c r="L846" s="348"/>
      <c r="M846" s="231"/>
      <c r="N846" s="349"/>
      <c r="O846" s="328"/>
      <c r="P846" s="328"/>
      <c r="Q846" s="234"/>
      <c r="R846" s="350"/>
      <c r="S846" s="351"/>
      <c r="T846" s="351"/>
      <c r="U846" s="237"/>
      <c r="V846" s="352"/>
      <c r="W846" s="256"/>
      <c r="X846" s="256"/>
      <c r="Y846" s="240"/>
      <c r="Z846" s="199"/>
      <c r="AA846" s="199"/>
      <c r="AB846" s="199"/>
      <c r="AC846" s="199"/>
      <c r="AD846" s="199"/>
      <c r="AE846" s="199"/>
      <c r="AF846" s="199"/>
      <c r="AG846" s="199"/>
      <c r="AH846" s="199"/>
      <c r="AI846" s="199"/>
      <c r="AJ846" s="199"/>
      <c r="AK846" s="199"/>
      <c r="AL846" s="199"/>
      <c r="AM846" s="199"/>
      <c r="AN846" s="199"/>
      <c r="AO846" s="199"/>
      <c r="AP846" s="199"/>
      <c r="AQ846" s="199"/>
      <c r="AR846" s="199"/>
      <c r="AS846" s="199"/>
      <c r="AT846" s="199"/>
      <c r="AU846" s="199"/>
      <c r="AV846" s="199"/>
      <c r="AW846" s="199"/>
      <c r="AX846" s="199"/>
      <c r="AY846" s="199"/>
      <c r="AZ846" s="199"/>
      <c r="BA846" s="199"/>
      <c r="BB846" s="199"/>
      <c r="BC846" s="199"/>
      <c r="BD846" s="199"/>
      <c r="BE846" s="199"/>
      <c r="BF846" s="199"/>
      <c r="BG846" s="199"/>
      <c r="BH846" s="199"/>
    </row>
    <row r="847">
      <c r="A847" s="199"/>
      <c r="B847" s="343"/>
      <c r="C847" s="344"/>
      <c r="D847" s="344"/>
      <c r="E847" s="345"/>
      <c r="F847" s="346"/>
      <c r="G847" s="346"/>
      <c r="H847" s="346"/>
      <c r="I847" s="228"/>
      <c r="J847" s="347"/>
      <c r="K847" s="348"/>
      <c r="L847" s="348"/>
      <c r="M847" s="231"/>
      <c r="N847" s="349"/>
      <c r="O847" s="328"/>
      <c r="P847" s="328"/>
      <c r="Q847" s="234"/>
      <c r="R847" s="350"/>
      <c r="S847" s="351"/>
      <c r="T847" s="351"/>
      <c r="U847" s="237"/>
      <c r="V847" s="352"/>
      <c r="W847" s="256"/>
      <c r="X847" s="256"/>
      <c r="Y847" s="240"/>
      <c r="Z847" s="199"/>
      <c r="AA847" s="199"/>
      <c r="AB847" s="199"/>
      <c r="AC847" s="199"/>
      <c r="AD847" s="199"/>
      <c r="AE847" s="199"/>
      <c r="AF847" s="199"/>
      <c r="AG847" s="199"/>
      <c r="AH847" s="199"/>
      <c r="AI847" s="199"/>
      <c r="AJ847" s="199"/>
      <c r="AK847" s="199"/>
      <c r="AL847" s="199"/>
      <c r="AM847" s="199"/>
      <c r="AN847" s="199"/>
      <c r="AO847" s="199"/>
      <c r="AP847" s="199"/>
      <c r="AQ847" s="199"/>
      <c r="AR847" s="199"/>
      <c r="AS847" s="199"/>
      <c r="AT847" s="199"/>
      <c r="AU847" s="199"/>
      <c r="AV847" s="199"/>
      <c r="AW847" s="199"/>
      <c r="AX847" s="199"/>
      <c r="AY847" s="199"/>
      <c r="AZ847" s="199"/>
      <c r="BA847" s="199"/>
      <c r="BB847" s="199"/>
      <c r="BC847" s="199"/>
      <c r="BD847" s="199"/>
      <c r="BE847" s="199"/>
      <c r="BF847" s="199"/>
      <c r="BG847" s="199"/>
      <c r="BH847" s="199"/>
    </row>
    <row r="848">
      <c r="A848" s="199"/>
      <c r="B848" s="343"/>
      <c r="C848" s="344"/>
      <c r="D848" s="344"/>
      <c r="E848" s="345"/>
      <c r="F848" s="346"/>
      <c r="G848" s="346"/>
      <c r="H848" s="346"/>
      <c r="I848" s="228"/>
      <c r="J848" s="347"/>
      <c r="K848" s="348"/>
      <c r="L848" s="348"/>
      <c r="M848" s="231"/>
      <c r="N848" s="349"/>
      <c r="O848" s="328"/>
      <c r="P848" s="328"/>
      <c r="Q848" s="234"/>
      <c r="R848" s="350"/>
      <c r="S848" s="351"/>
      <c r="T848" s="351"/>
      <c r="U848" s="237"/>
      <c r="V848" s="352"/>
      <c r="W848" s="256"/>
      <c r="X848" s="256"/>
      <c r="Y848" s="240"/>
      <c r="Z848" s="199"/>
      <c r="AA848" s="199"/>
      <c r="AB848" s="199"/>
      <c r="AC848" s="199"/>
      <c r="AD848" s="199"/>
      <c r="AE848" s="199"/>
      <c r="AF848" s="199"/>
      <c r="AG848" s="199"/>
      <c r="AH848" s="199"/>
      <c r="AI848" s="199"/>
      <c r="AJ848" s="199"/>
      <c r="AK848" s="199"/>
      <c r="AL848" s="199"/>
      <c r="AM848" s="199"/>
      <c r="AN848" s="199"/>
      <c r="AO848" s="199"/>
      <c r="AP848" s="199"/>
      <c r="AQ848" s="199"/>
      <c r="AR848" s="199"/>
      <c r="AS848" s="199"/>
      <c r="AT848" s="199"/>
      <c r="AU848" s="199"/>
      <c r="AV848" s="199"/>
      <c r="AW848" s="199"/>
      <c r="AX848" s="199"/>
      <c r="AY848" s="199"/>
      <c r="AZ848" s="199"/>
      <c r="BA848" s="199"/>
      <c r="BB848" s="199"/>
      <c r="BC848" s="199"/>
      <c r="BD848" s="199"/>
      <c r="BE848" s="199"/>
      <c r="BF848" s="199"/>
      <c r="BG848" s="199"/>
      <c r="BH848" s="199"/>
    </row>
    <row r="849">
      <c r="A849" s="199"/>
      <c r="B849" s="343"/>
      <c r="C849" s="344"/>
      <c r="D849" s="344"/>
      <c r="E849" s="345"/>
      <c r="F849" s="346"/>
      <c r="G849" s="346"/>
      <c r="H849" s="346"/>
      <c r="I849" s="228"/>
      <c r="J849" s="347"/>
      <c r="K849" s="348"/>
      <c r="L849" s="348"/>
      <c r="M849" s="231"/>
      <c r="N849" s="349"/>
      <c r="O849" s="328"/>
      <c r="P849" s="328"/>
      <c r="Q849" s="234"/>
      <c r="R849" s="350"/>
      <c r="S849" s="351"/>
      <c r="T849" s="351"/>
      <c r="U849" s="237"/>
      <c r="V849" s="352"/>
      <c r="W849" s="256"/>
      <c r="X849" s="256"/>
      <c r="Y849" s="240"/>
      <c r="Z849" s="199"/>
      <c r="AA849" s="199"/>
      <c r="AB849" s="199"/>
      <c r="AC849" s="199"/>
      <c r="AD849" s="199"/>
      <c r="AE849" s="199"/>
      <c r="AF849" s="199"/>
      <c r="AG849" s="199"/>
      <c r="AH849" s="199"/>
      <c r="AI849" s="199"/>
      <c r="AJ849" s="199"/>
      <c r="AK849" s="199"/>
      <c r="AL849" s="199"/>
      <c r="AM849" s="199"/>
      <c r="AN849" s="199"/>
      <c r="AO849" s="199"/>
      <c r="AP849" s="199"/>
      <c r="AQ849" s="199"/>
      <c r="AR849" s="199"/>
      <c r="AS849" s="199"/>
      <c r="AT849" s="199"/>
      <c r="AU849" s="199"/>
      <c r="AV849" s="199"/>
      <c r="AW849" s="199"/>
      <c r="AX849" s="199"/>
      <c r="AY849" s="199"/>
      <c r="AZ849" s="199"/>
      <c r="BA849" s="199"/>
      <c r="BB849" s="199"/>
      <c r="BC849" s="199"/>
      <c r="BD849" s="199"/>
      <c r="BE849" s="199"/>
      <c r="BF849" s="199"/>
      <c r="BG849" s="199"/>
      <c r="BH849" s="199"/>
    </row>
    <row r="850">
      <c r="A850" s="199"/>
      <c r="B850" s="343"/>
      <c r="C850" s="344"/>
      <c r="D850" s="344"/>
      <c r="E850" s="345"/>
      <c r="F850" s="346"/>
      <c r="G850" s="346"/>
      <c r="H850" s="346"/>
      <c r="I850" s="228"/>
      <c r="J850" s="347"/>
      <c r="K850" s="348"/>
      <c r="L850" s="348"/>
      <c r="M850" s="231"/>
      <c r="N850" s="349"/>
      <c r="O850" s="328"/>
      <c r="P850" s="328"/>
      <c r="Q850" s="234"/>
      <c r="R850" s="350"/>
      <c r="S850" s="351"/>
      <c r="T850" s="351"/>
      <c r="U850" s="237"/>
      <c r="V850" s="352"/>
      <c r="W850" s="256"/>
      <c r="X850" s="256"/>
      <c r="Y850" s="240"/>
      <c r="Z850" s="199"/>
      <c r="AA850" s="199"/>
      <c r="AB850" s="199"/>
      <c r="AC850" s="199"/>
      <c r="AD850" s="199"/>
      <c r="AE850" s="199"/>
      <c r="AF850" s="199"/>
      <c r="AG850" s="199"/>
      <c r="AH850" s="199"/>
      <c r="AI850" s="199"/>
      <c r="AJ850" s="199"/>
      <c r="AK850" s="199"/>
      <c r="AL850" s="199"/>
      <c r="AM850" s="199"/>
      <c r="AN850" s="199"/>
      <c r="AO850" s="199"/>
      <c r="AP850" s="199"/>
      <c r="AQ850" s="199"/>
      <c r="AR850" s="199"/>
      <c r="AS850" s="199"/>
      <c r="AT850" s="199"/>
      <c r="AU850" s="199"/>
      <c r="AV850" s="199"/>
      <c r="AW850" s="199"/>
      <c r="AX850" s="199"/>
      <c r="AY850" s="199"/>
      <c r="AZ850" s="199"/>
      <c r="BA850" s="199"/>
      <c r="BB850" s="199"/>
      <c r="BC850" s="199"/>
      <c r="BD850" s="199"/>
      <c r="BE850" s="199"/>
      <c r="BF850" s="199"/>
      <c r="BG850" s="199"/>
      <c r="BH850" s="199"/>
    </row>
    <row r="851">
      <c r="A851" s="199"/>
      <c r="B851" s="343"/>
      <c r="C851" s="344"/>
      <c r="D851" s="344"/>
      <c r="E851" s="345"/>
      <c r="F851" s="346"/>
      <c r="G851" s="346"/>
      <c r="H851" s="346"/>
      <c r="I851" s="228"/>
      <c r="J851" s="347"/>
      <c r="K851" s="348"/>
      <c r="L851" s="348"/>
      <c r="M851" s="231"/>
      <c r="N851" s="349"/>
      <c r="O851" s="328"/>
      <c r="P851" s="328"/>
      <c r="Q851" s="234"/>
      <c r="R851" s="350"/>
      <c r="S851" s="351"/>
      <c r="T851" s="351"/>
      <c r="U851" s="237"/>
      <c r="V851" s="352"/>
      <c r="W851" s="256"/>
      <c r="X851" s="256"/>
      <c r="Y851" s="240"/>
      <c r="Z851" s="199"/>
      <c r="AA851" s="199"/>
      <c r="AB851" s="199"/>
      <c r="AC851" s="199"/>
      <c r="AD851" s="199"/>
      <c r="AE851" s="199"/>
      <c r="AF851" s="199"/>
      <c r="AG851" s="199"/>
      <c r="AH851" s="199"/>
      <c r="AI851" s="199"/>
      <c r="AJ851" s="199"/>
      <c r="AK851" s="199"/>
      <c r="AL851" s="199"/>
      <c r="AM851" s="199"/>
      <c r="AN851" s="199"/>
      <c r="AO851" s="199"/>
      <c r="AP851" s="199"/>
      <c r="AQ851" s="199"/>
      <c r="AR851" s="199"/>
      <c r="AS851" s="199"/>
      <c r="AT851" s="199"/>
      <c r="AU851" s="199"/>
      <c r="AV851" s="199"/>
      <c r="AW851" s="199"/>
      <c r="AX851" s="199"/>
      <c r="AY851" s="199"/>
      <c r="AZ851" s="199"/>
      <c r="BA851" s="199"/>
      <c r="BB851" s="199"/>
      <c r="BC851" s="199"/>
      <c r="BD851" s="199"/>
      <c r="BE851" s="199"/>
      <c r="BF851" s="199"/>
      <c r="BG851" s="199"/>
      <c r="BH851" s="199"/>
    </row>
    <row r="852">
      <c r="A852" s="199"/>
      <c r="B852" s="343"/>
      <c r="C852" s="344"/>
      <c r="D852" s="344"/>
      <c r="E852" s="345"/>
      <c r="F852" s="346"/>
      <c r="G852" s="346"/>
      <c r="H852" s="346"/>
      <c r="I852" s="228"/>
      <c r="J852" s="347"/>
      <c r="K852" s="348"/>
      <c r="L852" s="348"/>
      <c r="M852" s="231"/>
      <c r="N852" s="349"/>
      <c r="O852" s="328"/>
      <c r="P852" s="328"/>
      <c r="Q852" s="234"/>
      <c r="R852" s="350"/>
      <c r="S852" s="351"/>
      <c r="T852" s="351"/>
      <c r="U852" s="237"/>
      <c r="V852" s="352"/>
      <c r="W852" s="256"/>
      <c r="X852" s="256"/>
      <c r="Y852" s="240"/>
      <c r="Z852" s="199"/>
      <c r="AA852" s="199"/>
      <c r="AB852" s="199"/>
      <c r="AC852" s="199"/>
      <c r="AD852" s="199"/>
      <c r="AE852" s="199"/>
      <c r="AF852" s="199"/>
      <c r="AG852" s="199"/>
      <c r="AH852" s="199"/>
      <c r="AI852" s="199"/>
      <c r="AJ852" s="199"/>
      <c r="AK852" s="199"/>
      <c r="AL852" s="199"/>
      <c r="AM852" s="199"/>
      <c r="AN852" s="199"/>
      <c r="AO852" s="199"/>
      <c r="AP852" s="199"/>
      <c r="AQ852" s="199"/>
      <c r="AR852" s="199"/>
      <c r="AS852" s="199"/>
      <c r="AT852" s="199"/>
      <c r="AU852" s="199"/>
      <c r="AV852" s="199"/>
      <c r="AW852" s="199"/>
      <c r="AX852" s="199"/>
      <c r="AY852" s="199"/>
      <c r="AZ852" s="199"/>
      <c r="BA852" s="199"/>
      <c r="BB852" s="199"/>
      <c r="BC852" s="199"/>
      <c r="BD852" s="199"/>
      <c r="BE852" s="199"/>
      <c r="BF852" s="199"/>
      <c r="BG852" s="199"/>
      <c r="BH852" s="199"/>
    </row>
    <row r="853">
      <c r="A853" s="199"/>
      <c r="B853" s="343"/>
      <c r="C853" s="344"/>
      <c r="D853" s="344"/>
      <c r="E853" s="345"/>
      <c r="F853" s="346"/>
      <c r="G853" s="346"/>
      <c r="H853" s="346"/>
      <c r="I853" s="228"/>
      <c r="J853" s="347"/>
      <c r="K853" s="348"/>
      <c r="L853" s="348"/>
      <c r="M853" s="231"/>
      <c r="N853" s="349"/>
      <c r="O853" s="328"/>
      <c r="P853" s="328"/>
      <c r="Q853" s="234"/>
      <c r="R853" s="350"/>
      <c r="S853" s="351"/>
      <c r="T853" s="351"/>
      <c r="U853" s="237"/>
      <c r="V853" s="352"/>
      <c r="W853" s="256"/>
      <c r="X853" s="256"/>
      <c r="Y853" s="240"/>
      <c r="Z853" s="199"/>
      <c r="AA853" s="199"/>
      <c r="AB853" s="199"/>
      <c r="AC853" s="199"/>
      <c r="AD853" s="199"/>
      <c r="AE853" s="199"/>
      <c r="AF853" s="199"/>
      <c r="AG853" s="199"/>
      <c r="AH853" s="199"/>
      <c r="AI853" s="199"/>
      <c r="AJ853" s="199"/>
      <c r="AK853" s="199"/>
      <c r="AL853" s="199"/>
      <c r="AM853" s="199"/>
      <c r="AN853" s="199"/>
      <c r="AO853" s="199"/>
      <c r="AP853" s="199"/>
      <c r="AQ853" s="199"/>
      <c r="AR853" s="199"/>
      <c r="AS853" s="199"/>
      <c r="AT853" s="199"/>
      <c r="AU853" s="199"/>
      <c r="AV853" s="199"/>
      <c r="AW853" s="199"/>
      <c r="AX853" s="199"/>
      <c r="AY853" s="199"/>
      <c r="AZ853" s="199"/>
      <c r="BA853" s="199"/>
      <c r="BB853" s="199"/>
      <c r="BC853" s="199"/>
      <c r="BD853" s="199"/>
      <c r="BE853" s="199"/>
      <c r="BF853" s="199"/>
      <c r="BG853" s="199"/>
      <c r="BH853" s="199"/>
    </row>
    <row r="854">
      <c r="A854" s="199"/>
      <c r="B854" s="343"/>
      <c r="C854" s="344"/>
      <c r="D854" s="344"/>
      <c r="E854" s="345"/>
      <c r="F854" s="346"/>
      <c r="G854" s="346"/>
      <c r="H854" s="346"/>
      <c r="I854" s="228"/>
      <c r="J854" s="347"/>
      <c r="K854" s="348"/>
      <c r="L854" s="348"/>
      <c r="M854" s="231"/>
      <c r="N854" s="349"/>
      <c r="O854" s="328"/>
      <c r="P854" s="328"/>
      <c r="Q854" s="234"/>
      <c r="R854" s="350"/>
      <c r="S854" s="351"/>
      <c r="T854" s="351"/>
      <c r="U854" s="237"/>
      <c r="V854" s="352"/>
      <c r="W854" s="256"/>
      <c r="X854" s="256"/>
      <c r="Y854" s="240"/>
      <c r="Z854" s="199"/>
      <c r="AA854" s="199"/>
      <c r="AB854" s="199"/>
      <c r="AC854" s="199"/>
      <c r="AD854" s="199"/>
      <c r="AE854" s="199"/>
      <c r="AF854" s="199"/>
      <c r="AG854" s="199"/>
      <c r="AH854" s="199"/>
      <c r="AI854" s="199"/>
      <c r="AJ854" s="199"/>
      <c r="AK854" s="199"/>
      <c r="AL854" s="199"/>
      <c r="AM854" s="199"/>
      <c r="AN854" s="199"/>
      <c r="AO854" s="199"/>
      <c r="AP854" s="199"/>
      <c r="AQ854" s="199"/>
      <c r="AR854" s="199"/>
      <c r="AS854" s="199"/>
      <c r="AT854" s="199"/>
      <c r="AU854" s="199"/>
      <c r="AV854" s="199"/>
      <c r="AW854" s="199"/>
      <c r="AX854" s="199"/>
      <c r="AY854" s="199"/>
      <c r="AZ854" s="199"/>
      <c r="BA854" s="199"/>
      <c r="BB854" s="199"/>
      <c r="BC854" s="199"/>
      <c r="BD854" s="199"/>
      <c r="BE854" s="199"/>
      <c r="BF854" s="199"/>
      <c r="BG854" s="199"/>
      <c r="BH854" s="199"/>
    </row>
    <row r="855">
      <c r="A855" s="199"/>
      <c r="B855" s="343"/>
      <c r="C855" s="344"/>
      <c r="D855" s="344"/>
      <c r="E855" s="345"/>
      <c r="F855" s="346"/>
      <c r="G855" s="346"/>
      <c r="H855" s="346"/>
      <c r="I855" s="228"/>
      <c r="J855" s="347"/>
      <c r="K855" s="348"/>
      <c r="L855" s="348"/>
      <c r="M855" s="231"/>
      <c r="N855" s="349"/>
      <c r="O855" s="328"/>
      <c r="P855" s="328"/>
      <c r="Q855" s="234"/>
      <c r="R855" s="350"/>
      <c r="S855" s="351"/>
      <c r="T855" s="351"/>
      <c r="U855" s="237"/>
      <c r="V855" s="352"/>
      <c r="W855" s="256"/>
      <c r="X855" s="256"/>
      <c r="Y855" s="240"/>
      <c r="Z855" s="199"/>
      <c r="AA855" s="199"/>
      <c r="AB855" s="199"/>
      <c r="AC855" s="199"/>
      <c r="AD855" s="199"/>
      <c r="AE855" s="199"/>
      <c r="AF855" s="199"/>
      <c r="AG855" s="199"/>
      <c r="AH855" s="199"/>
      <c r="AI855" s="199"/>
      <c r="AJ855" s="199"/>
      <c r="AK855" s="199"/>
      <c r="AL855" s="199"/>
      <c r="AM855" s="199"/>
      <c r="AN855" s="199"/>
      <c r="AO855" s="199"/>
      <c r="AP855" s="199"/>
      <c r="AQ855" s="199"/>
      <c r="AR855" s="199"/>
      <c r="AS855" s="199"/>
      <c r="AT855" s="199"/>
      <c r="AU855" s="199"/>
      <c r="AV855" s="199"/>
      <c r="AW855" s="199"/>
      <c r="AX855" s="199"/>
      <c r="AY855" s="199"/>
      <c r="AZ855" s="199"/>
      <c r="BA855" s="199"/>
      <c r="BB855" s="199"/>
      <c r="BC855" s="199"/>
      <c r="BD855" s="199"/>
      <c r="BE855" s="199"/>
      <c r="BF855" s="199"/>
      <c r="BG855" s="199"/>
      <c r="BH855" s="199"/>
    </row>
    <row r="856">
      <c r="A856" s="199"/>
      <c r="B856" s="343"/>
      <c r="C856" s="344"/>
      <c r="D856" s="344"/>
      <c r="E856" s="345"/>
      <c r="F856" s="346"/>
      <c r="G856" s="346"/>
      <c r="H856" s="346"/>
      <c r="I856" s="228"/>
      <c r="J856" s="347"/>
      <c r="K856" s="348"/>
      <c r="L856" s="348"/>
      <c r="M856" s="231"/>
      <c r="N856" s="349"/>
      <c r="O856" s="328"/>
      <c r="P856" s="328"/>
      <c r="Q856" s="234"/>
      <c r="R856" s="350"/>
      <c r="S856" s="351"/>
      <c r="T856" s="351"/>
      <c r="U856" s="237"/>
      <c r="V856" s="352"/>
      <c r="W856" s="256"/>
      <c r="X856" s="256"/>
      <c r="Y856" s="240"/>
      <c r="Z856" s="199"/>
      <c r="AA856" s="199"/>
      <c r="AB856" s="199"/>
      <c r="AC856" s="199"/>
      <c r="AD856" s="199"/>
      <c r="AE856" s="199"/>
      <c r="AF856" s="199"/>
      <c r="AG856" s="199"/>
      <c r="AH856" s="199"/>
      <c r="AI856" s="199"/>
      <c r="AJ856" s="199"/>
      <c r="AK856" s="199"/>
      <c r="AL856" s="199"/>
      <c r="AM856" s="199"/>
      <c r="AN856" s="199"/>
      <c r="AO856" s="199"/>
      <c r="AP856" s="199"/>
      <c r="AQ856" s="199"/>
      <c r="AR856" s="199"/>
      <c r="AS856" s="199"/>
      <c r="AT856" s="199"/>
      <c r="AU856" s="199"/>
      <c r="AV856" s="199"/>
      <c r="AW856" s="199"/>
      <c r="AX856" s="199"/>
      <c r="AY856" s="199"/>
      <c r="AZ856" s="199"/>
      <c r="BA856" s="199"/>
      <c r="BB856" s="199"/>
      <c r="BC856" s="199"/>
      <c r="BD856" s="199"/>
      <c r="BE856" s="199"/>
      <c r="BF856" s="199"/>
      <c r="BG856" s="199"/>
      <c r="BH856" s="199"/>
    </row>
    <row r="857">
      <c r="A857" s="199"/>
      <c r="B857" s="343"/>
      <c r="C857" s="344"/>
      <c r="D857" s="344"/>
      <c r="E857" s="345"/>
      <c r="F857" s="346"/>
      <c r="G857" s="346"/>
      <c r="H857" s="346"/>
      <c r="I857" s="228"/>
      <c r="J857" s="347"/>
      <c r="K857" s="348"/>
      <c r="L857" s="348"/>
      <c r="M857" s="231"/>
      <c r="N857" s="349"/>
      <c r="O857" s="328"/>
      <c r="P857" s="328"/>
      <c r="Q857" s="234"/>
      <c r="R857" s="350"/>
      <c r="S857" s="351"/>
      <c r="T857" s="351"/>
      <c r="U857" s="237"/>
      <c r="V857" s="352"/>
      <c r="W857" s="256"/>
      <c r="X857" s="256"/>
      <c r="Y857" s="240"/>
      <c r="Z857" s="199"/>
      <c r="AA857" s="199"/>
      <c r="AB857" s="199"/>
      <c r="AC857" s="199"/>
      <c r="AD857" s="199"/>
      <c r="AE857" s="199"/>
      <c r="AF857" s="199"/>
      <c r="AG857" s="199"/>
      <c r="AH857" s="199"/>
      <c r="AI857" s="199"/>
      <c r="AJ857" s="199"/>
      <c r="AK857" s="199"/>
      <c r="AL857" s="199"/>
      <c r="AM857" s="199"/>
      <c r="AN857" s="199"/>
      <c r="AO857" s="199"/>
      <c r="AP857" s="199"/>
      <c r="AQ857" s="199"/>
      <c r="AR857" s="199"/>
      <c r="AS857" s="199"/>
      <c r="AT857" s="199"/>
      <c r="AU857" s="199"/>
      <c r="AV857" s="199"/>
      <c r="AW857" s="199"/>
      <c r="AX857" s="199"/>
      <c r="AY857" s="199"/>
      <c r="AZ857" s="199"/>
      <c r="BA857" s="199"/>
      <c r="BB857" s="199"/>
      <c r="BC857" s="199"/>
      <c r="BD857" s="199"/>
      <c r="BE857" s="199"/>
      <c r="BF857" s="199"/>
      <c r="BG857" s="199"/>
      <c r="BH857" s="199"/>
    </row>
    <row r="858">
      <c r="A858" s="199"/>
      <c r="B858" s="343"/>
      <c r="C858" s="344"/>
      <c r="D858" s="344"/>
      <c r="E858" s="345"/>
      <c r="F858" s="346"/>
      <c r="G858" s="346"/>
      <c r="H858" s="346"/>
      <c r="I858" s="228"/>
      <c r="J858" s="347"/>
      <c r="K858" s="348"/>
      <c r="L858" s="348"/>
      <c r="M858" s="231"/>
      <c r="N858" s="349"/>
      <c r="O858" s="328"/>
      <c r="P858" s="328"/>
      <c r="Q858" s="234"/>
      <c r="R858" s="350"/>
      <c r="S858" s="351"/>
      <c r="T858" s="351"/>
      <c r="U858" s="237"/>
      <c r="V858" s="352"/>
      <c r="W858" s="256"/>
      <c r="X858" s="256"/>
      <c r="Y858" s="240"/>
      <c r="Z858" s="199"/>
      <c r="AA858" s="199"/>
      <c r="AB858" s="199"/>
      <c r="AC858" s="199"/>
      <c r="AD858" s="199"/>
      <c r="AE858" s="199"/>
      <c r="AF858" s="199"/>
      <c r="AG858" s="199"/>
      <c r="AH858" s="199"/>
      <c r="AI858" s="199"/>
      <c r="AJ858" s="199"/>
      <c r="AK858" s="199"/>
      <c r="AL858" s="199"/>
      <c r="AM858" s="199"/>
      <c r="AN858" s="199"/>
      <c r="AO858" s="199"/>
      <c r="AP858" s="199"/>
      <c r="AQ858" s="199"/>
      <c r="AR858" s="199"/>
      <c r="AS858" s="199"/>
      <c r="AT858" s="199"/>
      <c r="AU858" s="199"/>
      <c r="AV858" s="199"/>
      <c r="AW858" s="199"/>
      <c r="AX858" s="199"/>
      <c r="AY858" s="199"/>
      <c r="AZ858" s="199"/>
      <c r="BA858" s="199"/>
      <c r="BB858" s="199"/>
      <c r="BC858" s="199"/>
      <c r="BD858" s="199"/>
      <c r="BE858" s="199"/>
      <c r="BF858" s="199"/>
      <c r="BG858" s="199"/>
      <c r="BH858" s="199"/>
    </row>
    <row r="859">
      <c r="A859" s="199"/>
      <c r="B859" s="343"/>
      <c r="C859" s="344"/>
      <c r="D859" s="344"/>
      <c r="E859" s="345"/>
      <c r="F859" s="346"/>
      <c r="G859" s="346"/>
      <c r="H859" s="346"/>
      <c r="I859" s="228"/>
      <c r="J859" s="347"/>
      <c r="K859" s="348"/>
      <c r="L859" s="348"/>
      <c r="M859" s="231"/>
      <c r="N859" s="349"/>
      <c r="O859" s="328"/>
      <c r="P859" s="328"/>
      <c r="Q859" s="234"/>
      <c r="R859" s="350"/>
      <c r="S859" s="351"/>
      <c r="T859" s="351"/>
      <c r="U859" s="237"/>
      <c r="V859" s="352"/>
      <c r="W859" s="256"/>
      <c r="X859" s="256"/>
      <c r="Y859" s="240"/>
      <c r="Z859" s="199"/>
      <c r="AA859" s="199"/>
      <c r="AB859" s="199"/>
      <c r="AC859" s="199"/>
      <c r="AD859" s="199"/>
      <c r="AE859" s="199"/>
      <c r="AF859" s="199"/>
      <c r="AG859" s="199"/>
      <c r="AH859" s="199"/>
      <c r="AI859" s="199"/>
      <c r="AJ859" s="199"/>
      <c r="AK859" s="199"/>
      <c r="AL859" s="199"/>
      <c r="AM859" s="199"/>
      <c r="AN859" s="199"/>
      <c r="AO859" s="199"/>
      <c r="AP859" s="199"/>
      <c r="AQ859" s="199"/>
      <c r="AR859" s="199"/>
      <c r="AS859" s="199"/>
      <c r="AT859" s="199"/>
      <c r="AU859" s="199"/>
      <c r="AV859" s="199"/>
      <c r="AW859" s="199"/>
      <c r="AX859" s="199"/>
      <c r="AY859" s="199"/>
      <c r="AZ859" s="199"/>
      <c r="BA859" s="199"/>
      <c r="BB859" s="199"/>
      <c r="BC859" s="199"/>
      <c r="BD859" s="199"/>
      <c r="BE859" s="199"/>
      <c r="BF859" s="199"/>
      <c r="BG859" s="199"/>
      <c r="BH859" s="199"/>
    </row>
    <row r="860">
      <c r="A860" s="199"/>
      <c r="B860" s="343"/>
      <c r="C860" s="344"/>
      <c r="D860" s="344"/>
      <c r="E860" s="345"/>
      <c r="F860" s="346"/>
      <c r="G860" s="346"/>
      <c r="H860" s="346"/>
      <c r="I860" s="228"/>
      <c r="J860" s="347"/>
      <c r="K860" s="348"/>
      <c r="L860" s="348"/>
      <c r="M860" s="231"/>
      <c r="N860" s="349"/>
      <c r="O860" s="328"/>
      <c r="P860" s="328"/>
      <c r="Q860" s="234"/>
      <c r="R860" s="350"/>
      <c r="S860" s="351"/>
      <c r="T860" s="351"/>
      <c r="U860" s="237"/>
      <c r="V860" s="352"/>
      <c r="W860" s="256"/>
      <c r="X860" s="256"/>
      <c r="Y860" s="240"/>
      <c r="Z860" s="199"/>
      <c r="AA860" s="199"/>
      <c r="AB860" s="199"/>
      <c r="AC860" s="199"/>
      <c r="AD860" s="199"/>
      <c r="AE860" s="199"/>
      <c r="AF860" s="199"/>
      <c r="AG860" s="199"/>
      <c r="AH860" s="199"/>
      <c r="AI860" s="199"/>
      <c r="AJ860" s="199"/>
      <c r="AK860" s="199"/>
      <c r="AL860" s="199"/>
      <c r="AM860" s="199"/>
      <c r="AN860" s="199"/>
      <c r="AO860" s="199"/>
      <c r="AP860" s="199"/>
      <c r="AQ860" s="199"/>
      <c r="AR860" s="199"/>
      <c r="AS860" s="199"/>
      <c r="AT860" s="199"/>
      <c r="AU860" s="199"/>
      <c r="AV860" s="199"/>
      <c r="AW860" s="199"/>
      <c r="AX860" s="199"/>
      <c r="AY860" s="199"/>
      <c r="AZ860" s="199"/>
      <c r="BA860" s="199"/>
      <c r="BB860" s="199"/>
      <c r="BC860" s="199"/>
      <c r="BD860" s="199"/>
      <c r="BE860" s="199"/>
      <c r="BF860" s="199"/>
      <c r="BG860" s="199"/>
      <c r="BH860" s="199"/>
    </row>
    <row r="861">
      <c r="A861" s="199"/>
      <c r="B861" s="343"/>
      <c r="C861" s="344"/>
      <c r="D861" s="344"/>
      <c r="E861" s="345"/>
      <c r="F861" s="346"/>
      <c r="G861" s="346"/>
      <c r="H861" s="346"/>
      <c r="I861" s="228"/>
      <c r="J861" s="347"/>
      <c r="K861" s="348"/>
      <c r="L861" s="348"/>
      <c r="M861" s="231"/>
      <c r="N861" s="349"/>
      <c r="O861" s="328"/>
      <c r="P861" s="328"/>
      <c r="Q861" s="234"/>
      <c r="R861" s="350"/>
      <c r="S861" s="351"/>
      <c r="T861" s="351"/>
      <c r="U861" s="237"/>
      <c r="V861" s="352"/>
      <c r="W861" s="256"/>
      <c r="X861" s="256"/>
      <c r="Y861" s="240"/>
      <c r="Z861" s="199"/>
      <c r="AA861" s="199"/>
      <c r="AB861" s="199"/>
      <c r="AC861" s="199"/>
      <c r="AD861" s="199"/>
      <c r="AE861" s="199"/>
      <c r="AF861" s="199"/>
      <c r="AG861" s="199"/>
      <c r="AH861" s="199"/>
      <c r="AI861" s="199"/>
      <c r="AJ861" s="199"/>
      <c r="AK861" s="199"/>
      <c r="AL861" s="199"/>
      <c r="AM861" s="199"/>
      <c r="AN861" s="199"/>
      <c r="AO861" s="199"/>
      <c r="AP861" s="199"/>
      <c r="AQ861" s="199"/>
      <c r="AR861" s="199"/>
      <c r="AS861" s="199"/>
      <c r="AT861" s="199"/>
      <c r="AU861" s="199"/>
      <c r="AV861" s="199"/>
      <c r="AW861" s="199"/>
      <c r="AX861" s="199"/>
      <c r="AY861" s="199"/>
      <c r="AZ861" s="199"/>
      <c r="BA861" s="199"/>
      <c r="BB861" s="199"/>
      <c r="BC861" s="199"/>
      <c r="BD861" s="199"/>
      <c r="BE861" s="199"/>
      <c r="BF861" s="199"/>
      <c r="BG861" s="199"/>
      <c r="BH861" s="199"/>
    </row>
    <row r="862">
      <c r="A862" s="199"/>
      <c r="B862" s="343"/>
      <c r="C862" s="344"/>
      <c r="D862" s="344"/>
      <c r="E862" s="345"/>
      <c r="F862" s="346"/>
      <c r="G862" s="346"/>
      <c r="H862" s="346"/>
      <c r="I862" s="228"/>
      <c r="J862" s="347"/>
      <c r="K862" s="348"/>
      <c r="L862" s="348"/>
      <c r="M862" s="231"/>
      <c r="N862" s="349"/>
      <c r="O862" s="328"/>
      <c r="P862" s="328"/>
      <c r="Q862" s="234"/>
      <c r="R862" s="350"/>
      <c r="S862" s="351"/>
      <c r="T862" s="351"/>
      <c r="U862" s="237"/>
      <c r="V862" s="352"/>
      <c r="W862" s="256"/>
      <c r="X862" s="256"/>
      <c r="Y862" s="240"/>
      <c r="Z862" s="199"/>
      <c r="AA862" s="199"/>
      <c r="AB862" s="199"/>
      <c r="AC862" s="199"/>
      <c r="AD862" s="199"/>
      <c r="AE862" s="199"/>
      <c r="AF862" s="199"/>
      <c r="AG862" s="199"/>
      <c r="AH862" s="199"/>
      <c r="AI862" s="199"/>
      <c r="AJ862" s="199"/>
      <c r="AK862" s="199"/>
      <c r="AL862" s="199"/>
      <c r="AM862" s="199"/>
      <c r="AN862" s="199"/>
      <c r="AO862" s="199"/>
      <c r="AP862" s="199"/>
      <c r="AQ862" s="199"/>
      <c r="AR862" s="199"/>
      <c r="AS862" s="199"/>
      <c r="AT862" s="199"/>
      <c r="AU862" s="199"/>
      <c r="AV862" s="199"/>
      <c r="AW862" s="199"/>
      <c r="AX862" s="199"/>
      <c r="AY862" s="199"/>
      <c r="AZ862" s="199"/>
      <c r="BA862" s="199"/>
      <c r="BB862" s="199"/>
      <c r="BC862" s="199"/>
      <c r="BD862" s="199"/>
      <c r="BE862" s="199"/>
      <c r="BF862" s="199"/>
      <c r="BG862" s="199"/>
      <c r="BH862" s="199"/>
    </row>
    <row r="863">
      <c r="A863" s="199"/>
      <c r="B863" s="343"/>
      <c r="C863" s="344"/>
      <c r="D863" s="344"/>
      <c r="E863" s="345"/>
      <c r="F863" s="346"/>
      <c r="G863" s="346"/>
      <c r="H863" s="346"/>
      <c r="I863" s="228"/>
      <c r="J863" s="347"/>
      <c r="K863" s="348"/>
      <c r="L863" s="348"/>
      <c r="M863" s="231"/>
      <c r="N863" s="349"/>
      <c r="O863" s="328"/>
      <c r="P863" s="328"/>
      <c r="Q863" s="234"/>
      <c r="R863" s="350"/>
      <c r="S863" s="351"/>
      <c r="T863" s="351"/>
      <c r="U863" s="237"/>
      <c r="V863" s="352"/>
      <c r="W863" s="256"/>
      <c r="X863" s="256"/>
      <c r="Y863" s="240"/>
      <c r="Z863" s="199"/>
      <c r="AA863" s="199"/>
      <c r="AB863" s="199"/>
      <c r="AC863" s="199"/>
      <c r="AD863" s="199"/>
      <c r="AE863" s="199"/>
      <c r="AF863" s="199"/>
      <c r="AG863" s="199"/>
      <c r="AH863" s="199"/>
      <c r="AI863" s="199"/>
      <c r="AJ863" s="199"/>
      <c r="AK863" s="199"/>
      <c r="AL863" s="199"/>
      <c r="AM863" s="199"/>
      <c r="AN863" s="199"/>
      <c r="AO863" s="199"/>
      <c r="AP863" s="199"/>
      <c r="AQ863" s="199"/>
      <c r="AR863" s="199"/>
      <c r="AS863" s="199"/>
      <c r="AT863" s="199"/>
      <c r="AU863" s="199"/>
      <c r="AV863" s="199"/>
      <c r="AW863" s="199"/>
      <c r="AX863" s="199"/>
      <c r="AY863" s="199"/>
      <c r="AZ863" s="199"/>
      <c r="BA863" s="199"/>
      <c r="BB863" s="199"/>
      <c r="BC863" s="199"/>
      <c r="BD863" s="199"/>
      <c r="BE863" s="199"/>
      <c r="BF863" s="199"/>
      <c r="BG863" s="199"/>
      <c r="BH863" s="199"/>
    </row>
    <row r="864">
      <c r="A864" s="199"/>
      <c r="B864" s="343"/>
      <c r="C864" s="344"/>
      <c r="D864" s="344"/>
      <c r="E864" s="345"/>
      <c r="F864" s="346"/>
      <c r="G864" s="346"/>
      <c r="H864" s="346"/>
      <c r="I864" s="228"/>
      <c r="J864" s="347"/>
      <c r="K864" s="348"/>
      <c r="L864" s="348"/>
      <c r="M864" s="231"/>
      <c r="N864" s="349"/>
      <c r="O864" s="328"/>
      <c r="P864" s="328"/>
      <c r="Q864" s="234"/>
      <c r="R864" s="350"/>
      <c r="S864" s="351"/>
      <c r="T864" s="351"/>
      <c r="U864" s="237"/>
      <c r="V864" s="352"/>
      <c r="W864" s="256"/>
      <c r="X864" s="256"/>
      <c r="Y864" s="240"/>
      <c r="Z864" s="199"/>
      <c r="AA864" s="199"/>
      <c r="AB864" s="199"/>
      <c r="AC864" s="199"/>
      <c r="AD864" s="199"/>
      <c r="AE864" s="199"/>
      <c r="AF864" s="199"/>
      <c r="AG864" s="199"/>
      <c r="AH864" s="199"/>
      <c r="AI864" s="199"/>
      <c r="AJ864" s="199"/>
      <c r="AK864" s="199"/>
      <c r="AL864" s="199"/>
      <c r="AM864" s="199"/>
      <c r="AN864" s="199"/>
      <c r="AO864" s="199"/>
      <c r="AP864" s="199"/>
      <c r="AQ864" s="199"/>
      <c r="AR864" s="199"/>
      <c r="AS864" s="199"/>
      <c r="AT864" s="199"/>
      <c r="AU864" s="199"/>
      <c r="AV864" s="199"/>
      <c r="AW864" s="199"/>
      <c r="AX864" s="199"/>
      <c r="AY864" s="199"/>
      <c r="AZ864" s="199"/>
      <c r="BA864" s="199"/>
      <c r="BB864" s="199"/>
      <c r="BC864" s="199"/>
      <c r="BD864" s="199"/>
      <c r="BE864" s="199"/>
      <c r="BF864" s="199"/>
      <c r="BG864" s="199"/>
      <c r="BH864" s="199"/>
    </row>
    <row r="865">
      <c r="A865" s="199"/>
      <c r="B865" s="343"/>
      <c r="C865" s="344"/>
      <c r="D865" s="344"/>
      <c r="E865" s="345"/>
      <c r="F865" s="346"/>
      <c r="G865" s="346"/>
      <c r="H865" s="346"/>
      <c r="I865" s="228"/>
      <c r="J865" s="347"/>
      <c r="K865" s="348"/>
      <c r="L865" s="348"/>
      <c r="M865" s="231"/>
      <c r="N865" s="349"/>
      <c r="O865" s="328"/>
      <c r="P865" s="328"/>
      <c r="Q865" s="234"/>
      <c r="R865" s="350"/>
      <c r="S865" s="351"/>
      <c r="T865" s="351"/>
      <c r="U865" s="237"/>
      <c r="V865" s="352"/>
      <c r="W865" s="256"/>
      <c r="X865" s="256"/>
      <c r="Y865" s="240"/>
      <c r="Z865" s="199"/>
      <c r="AA865" s="199"/>
      <c r="AB865" s="199"/>
      <c r="AC865" s="199"/>
      <c r="AD865" s="199"/>
      <c r="AE865" s="199"/>
      <c r="AF865" s="199"/>
      <c r="AG865" s="199"/>
      <c r="AH865" s="199"/>
      <c r="AI865" s="199"/>
      <c r="AJ865" s="199"/>
      <c r="AK865" s="199"/>
      <c r="AL865" s="199"/>
      <c r="AM865" s="199"/>
      <c r="AN865" s="199"/>
      <c r="AO865" s="199"/>
      <c r="AP865" s="199"/>
      <c r="AQ865" s="199"/>
      <c r="AR865" s="199"/>
      <c r="AS865" s="199"/>
      <c r="AT865" s="199"/>
      <c r="AU865" s="199"/>
      <c r="AV865" s="199"/>
      <c r="AW865" s="199"/>
      <c r="AX865" s="199"/>
      <c r="AY865" s="199"/>
      <c r="AZ865" s="199"/>
      <c r="BA865" s="199"/>
      <c r="BB865" s="199"/>
      <c r="BC865" s="199"/>
      <c r="BD865" s="199"/>
      <c r="BE865" s="199"/>
      <c r="BF865" s="199"/>
      <c r="BG865" s="199"/>
      <c r="BH865" s="199"/>
    </row>
    <row r="866">
      <c r="A866" s="199"/>
      <c r="B866" s="343"/>
      <c r="C866" s="344"/>
      <c r="D866" s="344"/>
      <c r="E866" s="345"/>
      <c r="F866" s="346"/>
      <c r="G866" s="346"/>
      <c r="H866" s="346"/>
      <c r="I866" s="228"/>
      <c r="J866" s="347"/>
      <c r="K866" s="348"/>
      <c r="L866" s="348"/>
      <c r="M866" s="231"/>
      <c r="N866" s="349"/>
      <c r="O866" s="328"/>
      <c r="P866" s="328"/>
      <c r="Q866" s="234"/>
      <c r="R866" s="350"/>
      <c r="S866" s="351"/>
      <c r="T866" s="351"/>
      <c r="U866" s="237"/>
      <c r="V866" s="352"/>
      <c r="W866" s="256"/>
      <c r="X866" s="256"/>
      <c r="Y866" s="240"/>
      <c r="Z866" s="199"/>
      <c r="AA866" s="199"/>
      <c r="AB866" s="199"/>
      <c r="AC866" s="199"/>
      <c r="AD866" s="199"/>
      <c r="AE866" s="199"/>
      <c r="AF866" s="199"/>
      <c r="AG866" s="199"/>
      <c r="AH866" s="199"/>
      <c r="AI866" s="199"/>
      <c r="AJ866" s="199"/>
      <c r="AK866" s="199"/>
      <c r="AL866" s="199"/>
      <c r="AM866" s="199"/>
      <c r="AN866" s="199"/>
      <c r="AO866" s="199"/>
      <c r="AP866" s="199"/>
      <c r="AQ866" s="199"/>
      <c r="AR866" s="199"/>
      <c r="AS866" s="199"/>
      <c r="AT866" s="199"/>
      <c r="AU866" s="199"/>
      <c r="AV866" s="199"/>
      <c r="AW866" s="199"/>
      <c r="AX866" s="199"/>
      <c r="AY866" s="199"/>
      <c r="AZ866" s="199"/>
      <c r="BA866" s="199"/>
      <c r="BB866" s="199"/>
      <c r="BC866" s="199"/>
      <c r="BD866" s="199"/>
      <c r="BE866" s="199"/>
      <c r="BF866" s="199"/>
      <c r="BG866" s="199"/>
      <c r="BH866" s="199"/>
    </row>
    <row r="867">
      <c r="A867" s="199"/>
      <c r="B867" s="343"/>
      <c r="C867" s="344"/>
      <c r="D867" s="344"/>
      <c r="E867" s="345"/>
      <c r="F867" s="346"/>
      <c r="G867" s="346"/>
      <c r="H867" s="346"/>
      <c r="I867" s="228"/>
      <c r="J867" s="347"/>
      <c r="K867" s="348"/>
      <c r="L867" s="348"/>
      <c r="M867" s="231"/>
      <c r="N867" s="349"/>
      <c r="O867" s="328"/>
      <c r="P867" s="328"/>
      <c r="Q867" s="234"/>
      <c r="R867" s="350"/>
      <c r="S867" s="351"/>
      <c r="T867" s="351"/>
      <c r="U867" s="237"/>
      <c r="V867" s="352"/>
      <c r="W867" s="256"/>
      <c r="X867" s="256"/>
      <c r="Y867" s="240"/>
      <c r="Z867" s="199"/>
      <c r="AA867" s="199"/>
      <c r="AB867" s="199"/>
      <c r="AC867" s="199"/>
      <c r="AD867" s="199"/>
      <c r="AE867" s="199"/>
      <c r="AF867" s="199"/>
      <c r="AG867" s="199"/>
      <c r="AH867" s="199"/>
      <c r="AI867" s="199"/>
      <c r="AJ867" s="199"/>
      <c r="AK867" s="199"/>
      <c r="AL867" s="199"/>
      <c r="AM867" s="199"/>
      <c r="AN867" s="199"/>
      <c r="AO867" s="199"/>
      <c r="AP867" s="199"/>
      <c r="AQ867" s="199"/>
      <c r="AR867" s="199"/>
      <c r="AS867" s="199"/>
      <c r="AT867" s="199"/>
      <c r="AU867" s="199"/>
      <c r="AV867" s="199"/>
      <c r="AW867" s="199"/>
      <c r="AX867" s="199"/>
      <c r="AY867" s="199"/>
      <c r="AZ867" s="199"/>
      <c r="BA867" s="199"/>
      <c r="BB867" s="199"/>
      <c r="BC867" s="199"/>
      <c r="BD867" s="199"/>
      <c r="BE867" s="199"/>
      <c r="BF867" s="199"/>
      <c r="BG867" s="199"/>
      <c r="BH867" s="199"/>
    </row>
    <row r="868">
      <c r="A868" s="199"/>
      <c r="B868" s="343"/>
      <c r="C868" s="344"/>
      <c r="D868" s="344"/>
      <c r="E868" s="345"/>
      <c r="F868" s="346"/>
      <c r="G868" s="346"/>
      <c r="H868" s="346"/>
      <c r="I868" s="228"/>
      <c r="J868" s="347"/>
      <c r="K868" s="348"/>
      <c r="L868" s="348"/>
      <c r="M868" s="231"/>
      <c r="N868" s="349"/>
      <c r="O868" s="328"/>
      <c r="P868" s="328"/>
      <c r="Q868" s="234"/>
      <c r="R868" s="350"/>
      <c r="S868" s="351"/>
      <c r="T868" s="351"/>
      <c r="U868" s="237"/>
      <c r="V868" s="352"/>
      <c r="W868" s="256"/>
      <c r="X868" s="256"/>
      <c r="Y868" s="240"/>
      <c r="Z868" s="199"/>
      <c r="AA868" s="199"/>
      <c r="AB868" s="199"/>
      <c r="AC868" s="199"/>
      <c r="AD868" s="199"/>
      <c r="AE868" s="199"/>
      <c r="AF868" s="199"/>
      <c r="AG868" s="199"/>
      <c r="AH868" s="199"/>
      <c r="AI868" s="199"/>
      <c r="AJ868" s="199"/>
      <c r="AK868" s="199"/>
      <c r="AL868" s="199"/>
      <c r="AM868" s="199"/>
      <c r="AN868" s="199"/>
      <c r="AO868" s="199"/>
      <c r="AP868" s="199"/>
      <c r="AQ868" s="199"/>
      <c r="AR868" s="199"/>
      <c r="AS868" s="199"/>
      <c r="AT868" s="199"/>
      <c r="AU868" s="199"/>
      <c r="AV868" s="199"/>
      <c r="AW868" s="199"/>
      <c r="AX868" s="199"/>
      <c r="AY868" s="199"/>
      <c r="AZ868" s="199"/>
      <c r="BA868" s="199"/>
      <c r="BB868" s="199"/>
      <c r="BC868" s="199"/>
      <c r="BD868" s="199"/>
      <c r="BE868" s="199"/>
      <c r="BF868" s="199"/>
      <c r="BG868" s="199"/>
      <c r="BH868" s="199"/>
    </row>
    <row r="869">
      <c r="A869" s="199"/>
      <c r="B869" s="343"/>
      <c r="C869" s="344"/>
      <c r="D869" s="344"/>
      <c r="E869" s="345"/>
      <c r="F869" s="346"/>
      <c r="G869" s="346"/>
      <c r="H869" s="346"/>
      <c r="I869" s="228"/>
      <c r="J869" s="347"/>
      <c r="K869" s="348"/>
      <c r="L869" s="348"/>
      <c r="M869" s="231"/>
      <c r="N869" s="349"/>
      <c r="O869" s="328"/>
      <c r="P869" s="328"/>
      <c r="Q869" s="234"/>
      <c r="R869" s="350"/>
      <c r="S869" s="351"/>
      <c r="T869" s="351"/>
      <c r="U869" s="237"/>
      <c r="V869" s="352"/>
      <c r="W869" s="256"/>
      <c r="X869" s="256"/>
      <c r="Y869" s="240"/>
      <c r="Z869" s="199"/>
      <c r="AA869" s="199"/>
      <c r="AB869" s="199"/>
      <c r="AC869" s="199"/>
      <c r="AD869" s="199"/>
      <c r="AE869" s="199"/>
      <c r="AF869" s="199"/>
      <c r="AG869" s="199"/>
      <c r="AH869" s="199"/>
      <c r="AI869" s="199"/>
      <c r="AJ869" s="199"/>
      <c r="AK869" s="199"/>
      <c r="AL869" s="199"/>
      <c r="AM869" s="199"/>
      <c r="AN869" s="199"/>
      <c r="AO869" s="199"/>
      <c r="AP869" s="199"/>
      <c r="AQ869" s="199"/>
      <c r="AR869" s="199"/>
      <c r="AS869" s="199"/>
      <c r="AT869" s="199"/>
      <c r="AU869" s="199"/>
      <c r="AV869" s="199"/>
      <c r="AW869" s="199"/>
      <c r="AX869" s="199"/>
      <c r="AY869" s="199"/>
      <c r="AZ869" s="199"/>
      <c r="BA869" s="199"/>
      <c r="BB869" s="199"/>
      <c r="BC869" s="199"/>
      <c r="BD869" s="199"/>
      <c r="BE869" s="199"/>
      <c r="BF869" s="199"/>
      <c r="BG869" s="199"/>
      <c r="BH869" s="199"/>
    </row>
    <row r="870">
      <c r="A870" s="199"/>
      <c r="B870" s="343"/>
      <c r="C870" s="344"/>
      <c r="D870" s="344"/>
      <c r="E870" s="345"/>
      <c r="F870" s="346"/>
      <c r="G870" s="346"/>
      <c r="H870" s="346"/>
      <c r="I870" s="228"/>
      <c r="J870" s="347"/>
      <c r="K870" s="348"/>
      <c r="L870" s="348"/>
      <c r="M870" s="231"/>
      <c r="N870" s="349"/>
      <c r="O870" s="328"/>
      <c r="P870" s="328"/>
      <c r="Q870" s="234"/>
      <c r="R870" s="350"/>
      <c r="S870" s="351"/>
      <c r="T870" s="351"/>
      <c r="U870" s="237"/>
      <c r="V870" s="352"/>
      <c r="W870" s="256"/>
      <c r="X870" s="256"/>
      <c r="Y870" s="240"/>
      <c r="Z870" s="199"/>
      <c r="AA870" s="199"/>
      <c r="AB870" s="199"/>
      <c r="AC870" s="199"/>
      <c r="AD870" s="199"/>
      <c r="AE870" s="199"/>
      <c r="AF870" s="199"/>
      <c r="AG870" s="199"/>
      <c r="AH870" s="199"/>
      <c r="AI870" s="199"/>
      <c r="AJ870" s="199"/>
      <c r="AK870" s="199"/>
      <c r="AL870" s="199"/>
      <c r="AM870" s="199"/>
      <c r="AN870" s="199"/>
      <c r="AO870" s="199"/>
      <c r="AP870" s="199"/>
      <c r="AQ870" s="199"/>
      <c r="AR870" s="199"/>
      <c r="AS870" s="199"/>
      <c r="AT870" s="199"/>
      <c r="AU870" s="199"/>
      <c r="AV870" s="199"/>
      <c r="AW870" s="199"/>
      <c r="AX870" s="199"/>
      <c r="AY870" s="199"/>
      <c r="AZ870" s="199"/>
      <c r="BA870" s="199"/>
      <c r="BB870" s="199"/>
      <c r="BC870" s="199"/>
      <c r="BD870" s="199"/>
      <c r="BE870" s="199"/>
      <c r="BF870" s="199"/>
      <c r="BG870" s="199"/>
      <c r="BH870" s="199"/>
    </row>
    <row r="871">
      <c r="A871" s="199"/>
      <c r="B871" s="343"/>
      <c r="C871" s="344"/>
      <c r="D871" s="344"/>
      <c r="E871" s="345"/>
      <c r="F871" s="346"/>
      <c r="G871" s="346"/>
      <c r="H871" s="346"/>
      <c r="I871" s="228"/>
      <c r="J871" s="347"/>
      <c r="K871" s="348"/>
      <c r="L871" s="348"/>
      <c r="M871" s="231"/>
      <c r="N871" s="349"/>
      <c r="O871" s="328"/>
      <c r="P871" s="328"/>
      <c r="Q871" s="234"/>
      <c r="R871" s="350"/>
      <c r="S871" s="351"/>
      <c r="T871" s="351"/>
      <c r="U871" s="237"/>
      <c r="V871" s="352"/>
      <c r="W871" s="256"/>
      <c r="X871" s="256"/>
      <c r="Y871" s="240"/>
      <c r="Z871" s="199"/>
      <c r="AA871" s="199"/>
      <c r="AB871" s="199"/>
      <c r="AC871" s="199"/>
      <c r="AD871" s="199"/>
      <c r="AE871" s="199"/>
      <c r="AF871" s="199"/>
      <c r="AG871" s="199"/>
      <c r="AH871" s="199"/>
      <c r="AI871" s="199"/>
      <c r="AJ871" s="199"/>
      <c r="AK871" s="199"/>
      <c r="AL871" s="199"/>
      <c r="AM871" s="199"/>
      <c r="AN871" s="199"/>
      <c r="AO871" s="199"/>
      <c r="AP871" s="199"/>
      <c r="AQ871" s="199"/>
      <c r="AR871" s="199"/>
      <c r="AS871" s="199"/>
      <c r="AT871" s="199"/>
      <c r="AU871" s="199"/>
      <c r="AV871" s="199"/>
      <c r="AW871" s="199"/>
      <c r="AX871" s="199"/>
      <c r="AY871" s="199"/>
      <c r="AZ871" s="199"/>
      <c r="BA871" s="199"/>
      <c r="BB871" s="199"/>
      <c r="BC871" s="199"/>
      <c r="BD871" s="199"/>
      <c r="BE871" s="199"/>
      <c r="BF871" s="199"/>
      <c r="BG871" s="199"/>
      <c r="BH871" s="199"/>
    </row>
    <row r="872">
      <c r="A872" s="199"/>
      <c r="B872" s="343"/>
      <c r="C872" s="344"/>
      <c r="D872" s="344"/>
      <c r="E872" s="345"/>
      <c r="F872" s="346"/>
      <c r="G872" s="346"/>
      <c r="H872" s="346"/>
      <c r="I872" s="228"/>
      <c r="J872" s="347"/>
      <c r="K872" s="348"/>
      <c r="L872" s="348"/>
      <c r="M872" s="231"/>
      <c r="N872" s="349"/>
      <c r="O872" s="328"/>
      <c r="P872" s="328"/>
      <c r="Q872" s="234"/>
      <c r="R872" s="350"/>
      <c r="S872" s="351"/>
      <c r="T872" s="351"/>
      <c r="U872" s="237"/>
      <c r="V872" s="352"/>
      <c r="W872" s="256"/>
      <c r="X872" s="256"/>
      <c r="Y872" s="240"/>
      <c r="Z872" s="199"/>
      <c r="AA872" s="199"/>
      <c r="AB872" s="199"/>
      <c r="AC872" s="199"/>
      <c r="AD872" s="199"/>
      <c r="AE872" s="199"/>
      <c r="AF872" s="199"/>
      <c r="AG872" s="199"/>
      <c r="AH872" s="199"/>
      <c r="AI872" s="199"/>
      <c r="AJ872" s="199"/>
      <c r="AK872" s="199"/>
      <c r="AL872" s="199"/>
      <c r="AM872" s="199"/>
      <c r="AN872" s="199"/>
      <c r="AO872" s="199"/>
      <c r="AP872" s="199"/>
      <c r="AQ872" s="199"/>
      <c r="AR872" s="199"/>
      <c r="AS872" s="199"/>
      <c r="AT872" s="199"/>
      <c r="AU872" s="199"/>
      <c r="AV872" s="199"/>
      <c r="AW872" s="199"/>
      <c r="AX872" s="199"/>
      <c r="AY872" s="199"/>
      <c r="AZ872" s="199"/>
      <c r="BA872" s="199"/>
      <c r="BB872" s="199"/>
      <c r="BC872" s="199"/>
      <c r="BD872" s="199"/>
      <c r="BE872" s="199"/>
      <c r="BF872" s="199"/>
      <c r="BG872" s="199"/>
      <c r="BH872" s="199"/>
    </row>
    <row r="873">
      <c r="A873" s="199"/>
      <c r="B873" s="343"/>
      <c r="C873" s="344"/>
      <c r="D873" s="344"/>
      <c r="E873" s="345"/>
      <c r="F873" s="346"/>
      <c r="G873" s="346"/>
      <c r="H873" s="346"/>
      <c r="I873" s="228"/>
      <c r="J873" s="347"/>
      <c r="K873" s="348"/>
      <c r="L873" s="348"/>
      <c r="M873" s="231"/>
      <c r="N873" s="349"/>
      <c r="O873" s="328"/>
      <c r="P873" s="328"/>
      <c r="Q873" s="234"/>
      <c r="R873" s="350"/>
      <c r="S873" s="351"/>
      <c r="T873" s="351"/>
      <c r="U873" s="237"/>
      <c r="V873" s="352"/>
      <c r="W873" s="256"/>
      <c r="X873" s="256"/>
      <c r="Y873" s="240"/>
      <c r="Z873" s="199"/>
      <c r="AA873" s="199"/>
      <c r="AB873" s="199"/>
      <c r="AC873" s="199"/>
      <c r="AD873" s="199"/>
      <c r="AE873" s="199"/>
      <c r="AF873" s="199"/>
      <c r="AG873" s="199"/>
      <c r="AH873" s="199"/>
      <c r="AI873" s="199"/>
      <c r="AJ873" s="199"/>
      <c r="AK873" s="199"/>
      <c r="AL873" s="199"/>
      <c r="AM873" s="199"/>
      <c r="AN873" s="199"/>
      <c r="AO873" s="199"/>
      <c r="AP873" s="199"/>
      <c r="AQ873" s="199"/>
      <c r="AR873" s="199"/>
      <c r="AS873" s="199"/>
      <c r="AT873" s="199"/>
      <c r="AU873" s="199"/>
      <c r="AV873" s="199"/>
      <c r="AW873" s="199"/>
      <c r="AX873" s="199"/>
      <c r="AY873" s="199"/>
      <c r="AZ873" s="199"/>
      <c r="BA873" s="199"/>
      <c r="BB873" s="199"/>
      <c r="BC873" s="199"/>
      <c r="BD873" s="199"/>
      <c r="BE873" s="199"/>
      <c r="BF873" s="199"/>
      <c r="BG873" s="199"/>
      <c r="BH873" s="199"/>
    </row>
    <row r="874">
      <c r="A874" s="199"/>
      <c r="B874" s="343"/>
      <c r="C874" s="344"/>
      <c r="D874" s="344"/>
      <c r="E874" s="345"/>
      <c r="F874" s="346"/>
      <c r="G874" s="346"/>
      <c r="H874" s="346"/>
      <c r="I874" s="228"/>
      <c r="J874" s="347"/>
      <c r="K874" s="348"/>
      <c r="L874" s="348"/>
      <c r="M874" s="231"/>
      <c r="N874" s="349"/>
      <c r="O874" s="328"/>
      <c r="P874" s="328"/>
      <c r="Q874" s="234"/>
      <c r="R874" s="350"/>
      <c r="S874" s="351"/>
      <c r="T874" s="351"/>
      <c r="U874" s="237"/>
      <c r="V874" s="352"/>
      <c r="W874" s="256"/>
      <c r="X874" s="256"/>
      <c r="Y874" s="240"/>
      <c r="Z874" s="199"/>
      <c r="AA874" s="199"/>
      <c r="AB874" s="199"/>
      <c r="AC874" s="199"/>
      <c r="AD874" s="199"/>
      <c r="AE874" s="199"/>
      <c r="AF874" s="199"/>
      <c r="AG874" s="199"/>
      <c r="AH874" s="199"/>
      <c r="AI874" s="199"/>
      <c r="AJ874" s="199"/>
      <c r="AK874" s="199"/>
      <c r="AL874" s="199"/>
      <c r="AM874" s="199"/>
      <c r="AN874" s="199"/>
      <c r="AO874" s="199"/>
      <c r="AP874" s="199"/>
      <c r="AQ874" s="199"/>
      <c r="AR874" s="199"/>
      <c r="AS874" s="199"/>
      <c r="AT874" s="199"/>
      <c r="AU874" s="199"/>
      <c r="AV874" s="199"/>
      <c r="AW874" s="199"/>
      <c r="AX874" s="199"/>
      <c r="AY874" s="199"/>
      <c r="AZ874" s="199"/>
      <c r="BA874" s="199"/>
      <c r="BB874" s="199"/>
      <c r="BC874" s="199"/>
      <c r="BD874" s="199"/>
      <c r="BE874" s="199"/>
      <c r="BF874" s="199"/>
      <c r="BG874" s="199"/>
      <c r="BH874" s="199"/>
    </row>
    <row r="875">
      <c r="A875" s="199"/>
      <c r="B875" s="343"/>
      <c r="C875" s="344"/>
      <c r="D875" s="344"/>
      <c r="E875" s="345"/>
      <c r="F875" s="346"/>
      <c r="G875" s="346"/>
      <c r="H875" s="346"/>
      <c r="I875" s="228"/>
      <c r="J875" s="347"/>
      <c r="K875" s="348"/>
      <c r="L875" s="348"/>
      <c r="M875" s="231"/>
      <c r="N875" s="349"/>
      <c r="O875" s="328"/>
      <c r="P875" s="328"/>
      <c r="Q875" s="234"/>
      <c r="R875" s="350"/>
      <c r="S875" s="351"/>
      <c r="T875" s="351"/>
      <c r="U875" s="237"/>
      <c r="V875" s="352"/>
      <c r="W875" s="256"/>
      <c r="X875" s="256"/>
      <c r="Y875" s="240"/>
      <c r="Z875" s="199"/>
      <c r="AA875" s="199"/>
      <c r="AB875" s="199"/>
      <c r="AC875" s="199"/>
      <c r="AD875" s="199"/>
      <c r="AE875" s="199"/>
      <c r="AF875" s="199"/>
      <c r="AG875" s="199"/>
      <c r="AH875" s="199"/>
      <c r="AI875" s="199"/>
      <c r="AJ875" s="199"/>
      <c r="AK875" s="199"/>
      <c r="AL875" s="199"/>
      <c r="AM875" s="199"/>
      <c r="AN875" s="199"/>
      <c r="AO875" s="199"/>
      <c r="AP875" s="199"/>
      <c r="AQ875" s="199"/>
      <c r="AR875" s="199"/>
      <c r="AS875" s="199"/>
      <c r="AT875" s="199"/>
      <c r="AU875" s="199"/>
      <c r="AV875" s="199"/>
      <c r="AW875" s="199"/>
      <c r="AX875" s="199"/>
      <c r="AY875" s="199"/>
      <c r="AZ875" s="199"/>
      <c r="BA875" s="199"/>
      <c r="BB875" s="199"/>
      <c r="BC875" s="199"/>
      <c r="BD875" s="199"/>
      <c r="BE875" s="199"/>
      <c r="BF875" s="199"/>
      <c r="BG875" s="199"/>
      <c r="BH875" s="199"/>
    </row>
    <row r="876">
      <c r="A876" s="199"/>
      <c r="B876" s="343"/>
      <c r="C876" s="344"/>
      <c r="D876" s="344"/>
      <c r="E876" s="345"/>
      <c r="F876" s="346"/>
      <c r="G876" s="346"/>
      <c r="H876" s="346"/>
      <c r="I876" s="228"/>
      <c r="J876" s="347"/>
      <c r="K876" s="348"/>
      <c r="L876" s="348"/>
      <c r="M876" s="231"/>
      <c r="N876" s="349"/>
      <c r="O876" s="328"/>
      <c r="P876" s="328"/>
      <c r="Q876" s="234"/>
      <c r="R876" s="350"/>
      <c r="S876" s="351"/>
      <c r="T876" s="351"/>
      <c r="U876" s="237"/>
      <c r="V876" s="352"/>
      <c r="W876" s="256"/>
      <c r="X876" s="256"/>
      <c r="Y876" s="240"/>
      <c r="Z876" s="199"/>
      <c r="AA876" s="199"/>
      <c r="AB876" s="199"/>
      <c r="AC876" s="199"/>
      <c r="AD876" s="199"/>
      <c r="AE876" s="199"/>
      <c r="AF876" s="199"/>
      <c r="AG876" s="199"/>
      <c r="AH876" s="199"/>
      <c r="AI876" s="199"/>
      <c r="AJ876" s="199"/>
      <c r="AK876" s="199"/>
      <c r="AL876" s="199"/>
      <c r="AM876" s="199"/>
      <c r="AN876" s="199"/>
      <c r="AO876" s="199"/>
      <c r="AP876" s="199"/>
      <c r="AQ876" s="199"/>
      <c r="AR876" s="199"/>
      <c r="AS876" s="199"/>
      <c r="AT876" s="199"/>
      <c r="AU876" s="199"/>
      <c r="AV876" s="199"/>
      <c r="AW876" s="199"/>
      <c r="AX876" s="199"/>
      <c r="AY876" s="199"/>
      <c r="AZ876" s="199"/>
      <c r="BA876" s="199"/>
      <c r="BB876" s="199"/>
      <c r="BC876" s="199"/>
      <c r="BD876" s="199"/>
      <c r="BE876" s="199"/>
      <c r="BF876" s="199"/>
      <c r="BG876" s="199"/>
      <c r="BH876" s="199"/>
    </row>
    <row r="877">
      <c r="A877" s="199"/>
      <c r="B877" s="343"/>
      <c r="C877" s="344"/>
      <c r="D877" s="344"/>
      <c r="E877" s="345"/>
      <c r="F877" s="346"/>
      <c r="G877" s="346"/>
      <c r="H877" s="346"/>
      <c r="I877" s="228"/>
      <c r="J877" s="347"/>
      <c r="K877" s="348"/>
      <c r="L877" s="348"/>
      <c r="M877" s="231"/>
      <c r="N877" s="349"/>
      <c r="O877" s="328"/>
      <c r="P877" s="328"/>
      <c r="Q877" s="234"/>
      <c r="R877" s="350"/>
      <c r="S877" s="351"/>
      <c r="T877" s="351"/>
      <c r="U877" s="237"/>
      <c r="V877" s="352"/>
      <c r="W877" s="256"/>
      <c r="X877" s="256"/>
      <c r="Y877" s="240"/>
      <c r="Z877" s="199"/>
      <c r="AA877" s="199"/>
      <c r="AB877" s="199"/>
      <c r="AC877" s="199"/>
      <c r="AD877" s="199"/>
      <c r="AE877" s="199"/>
      <c r="AF877" s="199"/>
      <c r="AG877" s="199"/>
      <c r="AH877" s="199"/>
      <c r="AI877" s="199"/>
      <c r="AJ877" s="199"/>
      <c r="AK877" s="199"/>
      <c r="AL877" s="199"/>
      <c r="AM877" s="199"/>
      <c r="AN877" s="199"/>
      <c r="AO877" s="199"/>
      <c r="AP877" s="199"/>
      <c r="AQ877" s="199"/>
      <c r="AR877" s="199"/>
      <c r="AS877" s="199"/>
      <c r="AT877" s="199"/>
      <c r="AU877" s="199"/>
      <c r="AV877" s="199"/>
      <c r="AW877" s="199"/>
      <c r="AX877" s="199"/>
      <c r="AY877" s="199"/>
      <c r="AZ877" s="199"/>
      <c r="BA877" s="199"/>
      <c r="BB877" s="199"/>
      <c r="BC877" s="199"/>
      <c r="BD877" s="199"/>
      <c r="BE877" s="199"/>
      <c r="BF877" s="199"/>
      <c r="BG877" s="199"/>
      <c r="BH877" s="199"/>
    </row>
    <row r="878">
      <c r="A878" s="199"/>
      <c r="B878" s="343"/>
      <c r="C878" s="344"/>
      <c r="D878" s="344"/>
      <c r="E878" s="345"/>
      <c r="F878" s="346"/>
      <c r="G878" s="346"/>
      <c r="H878" s="346"/>
      <c r="I878" s="228"/>
      <c r="J878" s="347"/>
      <c r="K878" s="348"/>
      <c r="L878" s="348"/>
      <c r="M878" s="231"/>
      <c r="N878" s="349"/>
      <c r="O878" s="328"/>
      <c r="P878" s="328"/>
      <c r="Q878" s="234"/>
      <c r="R878" s="350"/>
      <c r="S878" s="351"/>
      <c r="T878" s="351"/>
      <c r="U878" s="237"/>
      <c r="V878" s="352"/>
      <c r="W878" s="256"/>
      <c r="X878" s="256"/>
      <c r="Y878" s="240"/>
      <c r="Z878" s="199"/>
      <c r="AA878" s="199"/>
      <c r="AB878" s="199"/>
      <c r="AC878" s="199"/>
      <c r="AD878" s="199"/>
      <c r="AE878" s="199"/>
      <c r="AF878" s="199"/>
      <c r="AG878" s="199"/>
      <c r="AH878" s="199"/>
      <c r="AI878" s="199"/>
      <c r="AJ878" s="199"/>
      <c r="AK878" s="199"/>
      <c r="AL878" s="199"/>
      <c r="AM878" s="199"/>
      <c r="AN878" s="199"/>
      <c r="AO878" s="199"/>
      <c r="AP878" s="199"/>
      <c r="AQ878" s="199"/>
      <c r="AR878" s="199"/>
      <c r="AS878" s="199"/>
      <c r="AT878" s="199"/>
      <c r="AU878" s="199"/>
      <c r="AV878" s="199"/>
      <c r="AW878" s="199"/>
      <c r="AX878" s="199"/>
      <c r="AY878" s="199"/>
      <c r="AZ878" s="199"/>
      <c r="BA878" s="199"/>
      <c r="BB878" s="199"/>
      <c r="BC878" s="199"/>
      <c r="BD878" s="199"/>
      <c r="BE878" s="199"/>
      <c r="BF878" s="199"/>
      <c r="BG878" s="199"/>
      <c r="BH878" s="199"/>
    </row>
    <row r="879">
      <c r="A879" s="199"/>
      <c r="B879" s="343"/>
      <c r="C879" s="344"/>
      <c r="D879" s="344"/>
      <c r="E879" s="345"/>
      <c r="F879" s="346"/>
      <c r="G879" s="346"/>
      <c r="H879" s="346"/>
      <c r="I879" s="228"/>
      <c r="J879" s="347"/>
      <c r="K879" s="348"/>
      <c r="L879" s="348"/>
      <c r="M879" s="231"/>
      <c r="N879" s="349"/>
      <c r="O879" s="328"/>
      <c r="P879" s="328"/>
      <c r="Q879" s="234"/>
      <c r="R879" s="350"/>
      <c r="S879" s="351"/>
      <c r="T879" s="351"/>
      <c r="U879" s="237"/>
      <c r="V879" s="352"/>
      <c r="W879" s="256"/>
      <c r="X879" s="256"/>
      <c r="Y879" s="240"/>
      <c r="Z879" s="199"/>
      <c r="AA879" s="199"/>
      <c r="AB879" s="199"/>
      <c r="AC879" s="199"/>
      <c r="AD879" s="199"/>
      <c r="AE879" s="199"/>
      <c r="AF879" s="199"/>
      <c r="AG879" s="199"/>
      <c r="AH879" s="199"/>
      <c r="AI879" s="199"/>
      <c r="AJ879" s="199"/>
      <c r="AK879" s="199"/>
      <c r="AL879" s="199"/>
      <c r="AM879" s="199"/>
      <c r="AN879" s="199"/>
      <c r="AO879" s="199"/>
      <c r="AP879" s="199"/>
      <c r="AQ879" s="199"/>
      <c r="AR879" s="199"/>
      <c r="AS879" s="199"/>
      <c r="AT879" s="199"/>
      <c r="AU879" s="199"/>
      <c r="AV879" s="199"/>
      <c r="AW879" s="199"/>
      <c r="AX879" s="199"/>
      <c r="AY879" s="199"/>
      <c r="AZ879" s="199"/>
      <c r="BA879" s="199"/>
      <c r="BB879" s="199"/>
      <c r="BC879" s="199"/>
      <c r="BD879" s="199"/>
      <c r="BE879" s="199"/>
      <c r="BF879" s="199"/>
      <c r="BG879" s="199"/>
      <c r="BH879" s="199"/>
    </row>
    <row r="880">
      <c r="A880" s="199"/>
      <c r="B880" s="343"/>
      <c r="C880" s="344"/>
      <c r="D880" s="344"/>
      <c r="E880" s="345"/>
      <c r="F880" s="346"/>
      <c r="G880" s="346"/>
      <c r="H880" s="346"/>
      <c r="I880" s="228"/>
      <c r="J880" s="347"/>
      <c r="K880" s="348"/>
      <c r="L880" s="348"/>
      <c r="M880" s="231"/>
      <c r="N880" s="349"/>
      <c r="O880" s="328"/>
      <c r="P880" s="328"/>
      <c r="Q880" s="234"/>
      <c r="R880" s="350"/>
      <c r="S880" s="351"/>
      <c r="T880" s="351"/>
      <c r="U880" s="237"/>
      <c r="V880" s="352"/>
      <c r="W880" s="256"/>
      <c r="X880" s="256"/>
      <c r="Y880" s="240"/>
      <c r="Z880" s="199"/>
      <c r="AA880" s="199"/>
      <c r="AB880" s="199"/>
      <c r="AC880" s="199"/>
      <c r="AD880" s="199"/>
      <c r="AE880" s="199"/>
      <c r="AF880" s="199"/>
      <c r="AG880" s="199"/>
      <c r="AH880" s="199"/>
      <c r="AI880" s="199"/>
      <c r="AJ880" s="199"/>
      <c r="AK880" s="199"/>
      <c r="AL880" s="199"/>
      <c r="AM880" s="199"/>
      <c r="AN880" s="199"/>
      <c r="AO880" s="199"/>
      <c r="AP880" s="199"/>
      <c r="AQ880" s="199"/>
      <c r="AR880" s="199"/>
      <c r="AS880" s="199"/>
      <c r="AT880" s="199"/>
      <c r="AU880" s="199"/>
      <c r="AV880" s="199"/>
      <c r="AW880" s="199"/>
      <c r="AX880" s="199"/>
      <c r="AY880" s="199"/>
      <c r="AZ880" s="199"/>
      <c r="BA880" s="199"/>
      <c r="BB880" s="199"/>
      <c r="BC880" s="199"/>
      <c r="BD880" s="199"/>
      <c r="BE880" s="199"/>
      <c r="BF880" s="199"/>
      <c r="BG880" s="199"/>
      <c r="BH880" s="199"/>
    </row>
    <row r="881">
      <c r="A881" s="199"/>
      <c r="B881" s="343"/>
      <c r="C881" s="344"/>
      <c r="D881" s="344"/>
      <c r="E881" s="345"/>
      <c r="F881" s="346"/>
      <c r="G881" s="346"/>
      <c r="H881" s="346"/>
      <c r="I881" s="228"/>
      <c r="J881" s="347"/>
      <c r="K881" s="348"/>
      <c r="L881" s="348"/>
      <c r="M881" s="231"/>
      <c r="N881" s="349"/>
      <c r="O881" s="328"/>
      <c r="P881" s="328"/>
      <c r="Q881" s="234"/>
      <c r="R881" s="350"/>
      <c r="S881" s="351"/>
      <c r="T881" s="351"/>
      <c r="U881" s="237"/>
      <c r="V881" s="352"/>
      <c r="W881" s="256"/>
      <c r="X881" s="256"/>
      <c r="Y881" s="240"/>
      <c r="Z881" s="199"/>
      <c r="AA881" s="199"/>
      <c r="AB881" s="199"/>
      <c r="AC881" s="199"/>
      <c r="AD881" s="199"/>
      <c r="AE881" s="199"/>
      <c r="AF881" s="199"/>
      <c r="AG881" s="199"/>
      <c r="AH881" s="199"/>
      <c r="AI881" s="199"/>
      <c r="AJ881" s="199"/>
      <c r="AK881" s="199"/>
      <c r="AL881" s="199"/>
      <c r="AM881" s="199"/>
      <c r="AN881" s="199"/>
      <c r="AO881" s="199"/>
      <c r="AP881" s="199"/>
      <c r="AQ881" s="199"/>
      <c r="AR881" s="199"/>
      <c r="AS881" s="199"/>
      <c r="AT881" s="199"/>
      <c r="AU881" s="199"/>
      <c r="AV881" s="199"/>
      <c r="AW881" s="199"/>
      <c r="AX881" s="199"/>
      <c r="AY881" s="199"/>
      <c r="AZ881" s="199"/>
      <c r="BA881" s="199"/>
      <c r="BB881" s="199"/>
      <c r="BC881" s="199"/>
      <c r="BD881" s="199"/>
      <c r="BE881" s="199"/>
      <c r="BF881" s="199"/>
      <c r="BG881" s="199"/>
      <c r="BH881" s="199"/>
    </row>
    <row r="882">
      <c r="A882" s="199"/>
      <c r="B882" s="343"/>
      <c r="C882" s="344"/>
      <c r="D882" s="344"/>
      <c r="E882" s="345"/>
      <c r="F882" s="346"/>
      <c r="G882" s="346"/>
      <c r="H882" s="346"/>
      <c r="I882" s="228"/>
      <c r="J882" s="347"/>
      <c r="K882" s="348"/>
      <c r="L882" s="348"/>
      <c r="M882" s="231"/>
      <c r="N882" s="349"/>
      <c r="O882" s="328"/>
      <c r="P882" s="328"/>
      <c r="Q882" s="234"/>
      <c r="R882" s="350"/>
      <c r="S882" s="351"/>
      <c r="T882" s="351"/>
      <c r="U882" s="237"/>
      <c r="V882" s="352"/>
      <c r="W882" s="256"/>
      <c r="X882" s="256"/>
      <c r="Y882" s="240"/>
      <c r="Z882" s="199"/>
      <c r="AA882" s="199"/>
      <c r="AB882" s="199"/>
      <c r="AC882" s="199"/>
      <c r="AD882" s="199"/>
      <c r="AE882" s="199"/>
      <c r="AF882" s="199"/>
      <c r="AG882" s="199"/>
      <c r="AH882" s="199"/>
      <c r="AI882" s="199"/>
      <c r="AJ882" s="199"/>
      <c r="AK882" s="199"/>
      <c r="AL882" s="199"/>
      <c r="AM882" s="199"/>
      <c r="AN882" s="199"/>
      <c r="AO882" s="199"/>
      <c r="AP882" s="199"/>
      <c r="AQ882" s="199"/>
      <c r="AR882" s="199"/>
      <c r="AS882" s="199"/>
      <c r="AT882" s="199"/>
      <c r="AU882" s="199"/>
      <c r="AV882" s="199"/>
      <c r="AW882" s="199"/>
      <c r="AX882" s="199"/>
      <c r="AY882" s="199"/>
      <c r="AZ882" s="199"/>
      <c r="BA882" s="199"/>
      <c r="BB882" s="199"/>
      <c r="BC882" s="199"/>
      <c r="BD882" s="199"/>
      <c r="BE882" s="199"/>
      <c r="BF882" s="199"/>
      <c r="BG882" s="199"/>
      <c r="BH882" s="199"/>
    </row>
    <row r="883">
      <c r="A883" s="199"/>
      <c r="B883" s="343"/>
      <c r="C883" s="344"/>
      <c r="D883" s="344"/>
      <c r="E883" s="345"/>
      <c r="F883" s="346"/>
      <c r="G883" s="346"/>
      <c r="H883" s="346"/>
      <c r="I883" s="228"/>
      <c r="J883" s="347"/>
      <c r="K883" s="348"/>
      <c r="L883" s="348"/>
      <c r="M883" s="231"/>
      <c r="N883" s="349"/>
      <c r="O883" s="328"/>
      <c r="P883" s="328"/>
      <c r="Q883" s="234"/>
      <c r="R883" s="350"/>
      <c r="S883" s="351"/>
      <c r="T883" s="351"/>
      <c r="U883" s="237"/>
      <c r="V883" s="352"/>
      <c r="W883" s="256"/>
      <c r="X883" s="256"/>
      <c r="Y883" s="240"/>
      <c r="Z883" s="199"/>
      <c r="AA883" s="199"/>
      <c r="AB883" s="199"/>
      <c r="AC883" s="199"/>
      <c r="AD883" s="199"/>
      <c r="AE883" s="199"/>
      <c r="AF883" s="199"/>
      <c r="AG883" s="199"/>
      <c r="AH883" s="199"/>
      <c r="AI883" s="199"/>
      <c r="AJ883" s="199"/>
      <c r="AK883" s="199"/>
      <c r="AL883" s="199"/>
      <c r="AM883" s="199"/>
      <c r="AN883" s="199"/>
      <c r="AO883" s="199"/>
      <c r="AP883" s="199"/>
      <c r="AQ883" s="199"/>
      <c r="AR883" s="199"/>
      <c r="AS883" s="199"/>
      <c r="AT883" s="199"/>
      <c r="AU883" s="199"/>
      <c r="AV883" s="199"/>
      <c r="AW883" s="199"/>
      <c r="AX883" s="199"/>
      <c r="AY883" s="199"/>
      <c r="AZ883" s="199"/>
      <c r="BA883" s="199"/>
      <c r="BB883" s="199"/>
      <c r="BC883" s="199"/>
      <c r="BD883" s="199"/>
      <c r="BE883" s="199"/>
      <c r="BF883" s="199"/>
      <c r="BG883" s="199"/>
      <c r="BH883" s="199"/>
    </row>
    <row r="884">
      <c r="A884" s="199"/>
      <c r="B884" s="343"/>
      <c r="C884" s="344"/>
      <c r="D884" s="344"/>
      <c r="E884" s="345"/>
      <c r="F884" s="346"/>
      <c r="G884" s="346"/>
      <c r="H884" s="346"/>
      <c r="I884" s="228"/>
      <c r="J884" s="347"/>
      <c r="K884" s="348"/>
      <c r="L884" s="348"/>
      <c r="M884" s="231"/>
      <c r="N884" s="349"/>
      <c r="O884" s="328"/>
      <c r="P884" s="328"/>
      <c r="Q884" s="234"/>
      <c r="R884" s="350"/>
      <c r="S884" s="351"/>
      <c r="T884" s="351"/>
      <c r="U884" s="237"/>
      <c r="V884" s="352"/>
      <c r="W884" s="256"/>
      <c r="X884" s="256"/>
      <c r="Y884" s="240"/>
      <c r="Z884" s="199"/>
      <c r="AA884" s="199"/>
      <c r="AB884" s="199"/>
      <c r="AC884" s="199"/>
      <c r="AD884" s="199"/>
      <c r="AE884" s="199"/>
      <c r="AF884" s="199"/>
      <c r="AG884" s="199"/>
      <c r="AH884" s="199"/>
      <c r="AI884" s="199"/>
      <c r="AJ884" s="199"/>
      <c r="AK884" s="199"/>
      <c r="AL884" s="199"/>
      <c r="AM884" s="199"/>
      <c r="AN884" s="199"/>
      <c r="AO884" s="199"/>
      <c r="AP884" s="199"/>
      <c r="AQ884" s="199"/>
      <c r="AR884" s="199"/>
      <c r="AS884" s="199"/>
      <c r="AT884" s="199"/>
      <c r="AU884" s="199"/>
      <c r="AV884" s="199"/>
      <c r="AW884" s="199"/>
      <c r="AX884" s="199"/>
      <c r="AY884" s="199"/>
      <c r="AZ884" s="199"/>
      <c r="BA884" s="199"/>
      <c r="BB884" s="199"/>
      <c r="BC884" s="199"/>
      <c r="BD884" s="199"/>
      <c r="BE884" s="199"/>
      <c r="BF884" s="199"/>
      <c r="BG884" s="199"/>
      <c r="BH884" s="199"/>
    </row>
    <row r="885">
      <c r="A885" s="199"/>
      <c r="B885" s="343"/>
      <c r="C885" s="344"/>
      <c r="D885" s="344"/>
      <c r="E885" s="345"/>
      <c r="F885" s="346"/>
      <c r="G885" s="346"/>
      <c r="H885" s="346"/>
      <c r="I885" s="228"/>
      <c r="J885" s="347"/>
      <c r="K885" s="348"/>
      <c r="L885" s="348"/>
      <c r="M885" s="231"/>
      <c r="N885" s="349"/>
      <c r="O885" s="328"/>
      <c r="P885" s="328"/>
      <c r="Q885" s="234"/>
      <c r="R885" s="350"/>
      <c r="S885" s="351"/>
      <c r="T885" s="351"/>
      <c r="U885" s="237"/>
      <c r="V885" s="352"/>
      <c r="W885" s="256"/>
      <c r="X885" s="256"/>
      <c r="Y885" s="240"/>
      <c r="Z885" s="199"/>
      <c r="AA885" s="199"/>
      <c r="AB885" s="199"/>
      <c r="AC885" s="199"/>
      <c r="AD885" s="199"/>
      <c r="AE885" s="199"/>
      <c r="AF885" s="199"/>
      <c r="AG885" s="199"/>
      <c r="AH885" s="199"/>
      <c r="AI885" s="199"/>
      <c r="AJ885" s="199"/>
      <c r="AK885" s="199"/>
      <c r="AL885" s="199"/>
      <c r="AM885" s="199"/>
      <c r="AN885" s="199"/>
      <c r="AO885" s="199"/>
      <c r="AP885" s="199"/>
      <c r="AQ885" s="199"/>
      <c r="AR885" s="199"/>
      <c r="AS885" s="199"/>
      <c r="AT885" s="199"/>
      <c r="AU885" s="199"/>
      <c r="AV885" s="199"/>
      <c r="AW885" s="199"/>
      <c r="AX885" s="199"/>
      <c r="AY885" s="199"/>
      <c r="AZ885" s="199"/>
      <c r="BA885" s="199"/>
      <c r="BB885" s="199"/>
      <c r="BC885" s="199"/>
      <c r="BD885" s="199"/>
      <c r="BE885" s="199"/>
      <c r="BF885" s="199"/>
      <c r="BG885" s="199"/>
      <c r="BH885" s="199"/>
    </row>
    <row r="886">
      <c r="A886" s="199"/>
      <c r="B886" s="343"/>
      <c r="C886" s="344"/>
      <c r="D886" s="344"/>
      <c r="E886" s="345"/>
      <c r="F886" s="346"/>
      <c r="G886" s="346"/>
      <c r="H886" s="346"/>
      <c r="I886" s="228"/>
      <c r="J886" s="347"/>
      <c r="K886" s="348"/>
      <c r="L886" s="348"/>
      <c r="M886" s="231"/>
      <c r="N886" s="349"/>
      <c r="O886" s="328"/>
      <c r="P886" s="328"/>
      <c r="Q886" s="234"/>
      <c r="R886" s="350"/>
      <c r="S886" s="351"/>
      <c r="T886" s="351"/>
      <c r="U886" s="237"/>
      <c r="V886" s="352"/>
      <c r="W886" s="256"/>
      <c r="X886" s="256"/>
      <c r="Y886" s="240"/>
      <c r="Z886" s="199"/>
      <c r="AA886" s="199"/>
      <c r="AB886" s="199"/>
      <c r="AC886" s="199"/>
      <c r="AD886" s="199"/>
      <c r="AE886" s="199"/>
      <c r="AF886" s="199"/>
      <c r="AG886" s="199"/>
      <c r="AH886" s="199"/>
      <c r="AI886" s="199"/>
      <c r="AJ886" s="199"/>
      <c r="AK886" s="199"/>
      <c r="AL886" s="199"/>
      <c r="AM886" s="199"/>
      <c r="AN886" s="199"/>
      <c r="AO886" s="199"/>
      <c r="AP886" s="199"/>
      <c r="AQ886" s="199"/>
      <c r="AR886" s="199"/>
      <c r="AS886" s="199"/>
      <c r="AT886" s="199"/>
      <c r="AU886" s="199"/>
      <c r="AV886" s="199"/>
      <c r="AW886" s="199"/>
      <c r="AX886" s="199"/>
      <c r="AY886" s="199"/>
      <c r="AZ886" s="199"/>
      <c r="BA886" s="199"/>
      <c r="BB886" s="199"/>
      <c r="BC886" s="199"/>
      <c r="BD886" s="199"/>
      <c r="BE886" s="199"/>
      <c r="BF886" s="199"/>
      <c r="BG886" s="199"/>
      <c r="BH886" s="199"/>
    </row>
    <row r="887">
      <c r="A887" s="199"/>
      <c r="B887" s="343"/>
      <c r="C887" s="344"/>
      <c r="D887" s="344"/>
      <c r="E887" s="345"/>
      <c r="F887" s="346"/>
      <c r="G887" s="346"/>
      <c r="H887" s="346"/>
      <c r="I887" s="228"/>
      <c r="J887" s="347"/>
      <c r="K887" s="348"/>
      <c r="L887" s="348"/>
      <c r="M887" s="231"/>
      <c r="N887" s="349"/>
      <c r="O887" s="328"/>
      <c r="P887" s="328"/>
      <c r="Q887" s="234"/>
      <c r="R887" s="350"/>
      <c r="S887" s="351"/>
      <c r="T887" s="351"/>
      <c r="U887" s="237"/>
      <c r="V887" s="352"/>
      <c r="W887" s="256"/>
      <c r="X887" s="256"/>
      <c r="Y887" s="240"/>
      <c r="Z887" s="199"/>
      <c r="AA887" s="199"/>
      <c r="AB887" s="199"/>
      <c r="AC887" s="199"/>
      <c r="AD887" s="199"/>
      <c r="AE887" s="199"/>
      <c r="AF887" s="199"/>
      <c r="AG887" s="199"/>
      <c r="AH887" s="199"/>
      <c r="AI887" s="199"/>
      <c r="AJ887" s="199"/>
      <c r="AK887" s="199"/>
      <c r="AL887" s="199"/>
      <c r="AM887" s="199"/>
      <c r="AN887" s="199"/>
      <c r="AO887" s="199"/>
      <c r="AP887" s="199"/>
      <c r="AQ887" s="199"/>
      <c r="AR887" s="199"/>
      <c r="AS887" s="199"/>
      <c r="AT887" s="199"/>
      <c r="AU887" s="199"/>
      <c r="AV887" s="199"/>
      <c r="AW887" s="199"/>
      <c r="AX887" s="199"/>
      <c r="AY887" s="199"/>
      <c r="AZ887" s="199"/>
      <c r="BA887" s="199"/>
      <c r="BB887" s="199"/>
      <c r="BC887" s="199"/>
      <c r="BD887" s="199"/>
      <c r="BE887" s="199"/>
      <c r="BF887" s="199"/>
      <c r="BG887" s="199"/>
      <c r="BH887" s="199"/>
    </row>
    <row r="888">
      <c r="A888" s="199"/>
      <c r="B888" s="343"/>
      <c r="C888" s="344"/>
      <c r="D888" s="344"/>
      <c r="E888" s="345"/>
      <c r="F888" s="346"/>
      <c r="G888" s="346"/>
      <c r="H888" s="346"/>
      <c r="I888" s="228"/>
      <c r="J888" s="347"/>
      <c r="K888" s="348"/>
      <c r="L888" s="348"/>
      <c r="M888" s="231"/>
      <c r="N888" s="349"/>
      <c r="O888" s="328"/>
      <c r="P888" s="328"/>
      <c r="Q888" s="234"/>
      <c r="R888" s="350"/>
      <c r="S888" s="351"/>
      <c r="T888" s="351"/>
      <c r="U888" s="237"/>
      <c r="V888" s="352"/>
      <c r="W888" s="256"/>
      <c r="X888" s="256"/>
      <c r="Y888" s="240"/>
      <c r="Z888" s="199"/>
      <c r="AA888" s="199"/>
      <c r="AB888" s="199"/>
      <c r="AC888" s="199"/>
      <c r="AD888" s="199"/>
      <c r="AE888" s="199"/>
      <c r="AF888" s="199"/>
      <c r="AG888" s="199"/>
      <c r="AH888" s="199"/>
      <c r="AI888" s="199"/>
      <c r="AJ888" s="199"/>
      <c r="AK888" s="199"/>
      <c r="AL888" s="199"/>
      <c r="AM888" s="199"/>
      <c r="AN888" s="199"/>
      <c r="AO888" s="199"/>
      <c r="AP888" s="199"/>
      <c r="AQ888" s="199"/>
      <c r="AR888" s="199"/>
      <c r="AS888" s="199"/>
      <c r="AT888" s="199"/>
      <c r="AU888" s="199"/>
      <c r="AV888" s="199"/>
      <c r="AW888" s="199"/>
      <c r="AX888" s="199"/>
      <c r="AY888" s="199"/>
      <c r="AZ888" s="199"/>
      <c r="BA888" s="199"/>
      <c r="BB888" s="199"/>
      <c r="BC888" s="199"/>
      <c r="BD888" s="199"/>
      <c r="BE888" s="199"/>
      <c r="BF888" s="199"/>
      <c r="BG888" s="199"/>
      <c r="BH888" s="199"/>
    </row>
    <row r="889">
      <c r="A889" s="199"/>
      <c r="B889" s="343"/>
      <c r="C889" s="344"/>
      <c r="D889" s="344"/>
      <c r="E889" s="345"/>
      <c r="F889" s="346"/>
      <c r="G889" s="346"/>
      <c r="H889" s="346"/>
      <c r="I889" s="228"/>
      <c r="J889" s="347"/>
      <c r="K889" s="348"/>
      <c r="L889" s="348"/>
      <c r="M889" s="231"/>
      <c r="N889" s="349"/>
      <c r="O889" s="328"/>
      <c r="P889" s="328"/>
      <c r="Q889" s="234"/>
      <c r="R889" s="350"/>
      <c r="S889" s="351"/>
      <c r="T889" s="351"/>
      <c r="U889" s="237"/>
      <c r="V889" s="352"/>
      <c r="W889" s="256"/>
      <c r="X889" s="256"/>
      <c r="Y889" s="240"/>
      <c r="Z889" s="199"/>
      <c r="AA889" s="199"/>
      <c r="AB889" s="199"/>
      <c r="AC889" s="199"/>
      <c r="AD889" s="199"/>
      <c r="AE889" s="199"/>
      <c r="AF889" s="199"/>
      <c r="AG889" s="199"/>
      <c r="AH889" s="199"/>
      <c r="AI889" s="199"/>
      <c r="AJ889" s="199"/>
      <c r="AK889" s="199"/>
      <c r="AL889" s="199"/>
      <c r="AM889" s="199"/>
      <c r="AN889" s="199"/>
      <c r="AO889" s="199"/>
      <c r="AP889" s="199"/>
      <c r="AQ889" s="199"/>
      <c r="AR889" s="199"/>
      <c r="AS889" s="199"/>
      <c r="AT889" s="199"/>
      <c r="AU889" s="199"/>
      <c r="AV889" s="199"/>
      <c r="AW889" s="199"/>
      <c r="AX889" s="199"/>
      <c r="AY889" s="199"/>
      <c r="AZ889" s="199"/>
      <c r="BA889" s="199"/>
      <c r="BB889" s="199"/>
      <c r="BC889" s="199"/>
      <c r="BD889" s="199"/>
      <c r="BE889" s="199"/>
      <c r="BF889" s="199"/>
      <c r="BG889" s="199"/>
      <c r="BH889" s="199"/>
    </row>
    <row r="890">
      <c r="A890" s="199"/>
      <c r="B890" s="343"/>
      <c r="C890" s="344"/>
      <c r="D890" s="344"/>
      <c r="E890" s="345"/>
      <c r="F890" s="346"/>
      <c r="G890" s="346"/>
      <c r="H890" s="346"/>
      <c r="I890" s="228"/>
      <c r="J890" s="347"/>
      <c r="K890" s="348"/>
      <c r="L890" s="348"/>
      <c r="M890" s="231"/>
      <c r="N890" s="349"/>
      <c r="O890" s="328"/>
      <c r="P890" s="328"/>
      <c r="Q890" s="234"/>
      <c r="R890" s="350"/>
      <c r="S890" s="351"/>
      <c r="T890" s="351"/>
      <c r="U890" s="237"/>
      <c r="V890" s="352"/>
      <c r="W890" s="256"/>
      <c r="X890" s="256"/>
      <c r="Y890" s="240"/>
      <c r="Z890" s="199"/>
      <c r="AA890" s="199"/>
      <c r="AB890" s="199"/>
      <c r="AC890" s="199"/>
      <c r="AD890" s="199"/>
      <c r="AE890" s="199"/>
      <c r="AF890" s="199"/>
      <c r="AG890" s="199"/>
      <c r="AH890" s="199"/>
      <c r="AI890" s="199"/>
      <c r="AJ890" s="199"/>
      <c r="AK890" s="199"/>
      <c r="AL890" s="199"/>
      <c r="AM890" s="199"/>
      <c r="AN890" s="199"/>
      <c r="AO890" s="199"/>
      <c r="AP890" s="199"/>
      <c r="AQ890" s="199"/>
      <c r="AR890" s="199"/>
      <c r="AS890" s="199"/>
      <c r="AT890" s="199"/>
      <c r="AU890" s="199"/>
      <c r="AV890" s="199"/>
      <c r="AW890" s="199"/>
      <c r="AX890" s="199"/>
      <c r="AY890" s="199"/>
      <c r="AZ890" s="199"/>
      <c r="BA890" s="199"/>
      <c r="BB890" s="199"/>
      <c r="BC890" s="199"/>
      <c r="BD890" s="199"/>
      <c r="BE890" s="199"/>
      <c r="BF890" s="199"/>
      <c r="BG890" s="199"/>
      <c r="BH890" s="199"/>
    </row>
    <row r="891">
      <c r="A891" s="199"/>
      <c r="B891" s="343"/>
      <c r="C891" s="344"/>
      <c r="D891" s="344"/>
      <c r="E891" s="345"/>
      <c r="F891" s="346"/>
      <c r="G891" s="346"/>
      <c r="H891" s="346"/>
      <c r="I891" s="228"/>
      <c r="J891" s="347"/>
      <c r="K891" s="348"/>
      <c r="L891" s="348"/>
      <c r="M891" s="231"/>
      <c r="N891" s="349"/>
      <c r="O891" s="328"/>
      <c r="P891" s="328"/>
      <c r="Q891" s="234"/>
      <c r="R891" s="350"/>
      <c r="S891" s="351"/>
      <c r="T891" s="351"/>
      <c r="U891" s="237"/>
      <c r="V891" s="352"/>
      <c r="W891" s="256"/>
      <c r="X891" s="256"/>
      <c r="Y891" s="240"/>
      <c r="Z891" s="199"/>
      <c r="AA891" s="199"/>
      <c r="AB891" s="199"/>
      <c r="AC891" s="199"/>
      <c r="AD891" s="199"/>
      <c r="AE891" s="199"/>
      <c r="AF891" s="199"/>
      <c r="AG891" s="199"/>
      <c r="AH891" s="199"/>
      <c r="AI891" s="199"/>
      <c r="AJ891" s="199"/>
      <c r="AK891" s="199"/>
      <c r="AL891" s="199"/>
      <c r="AM891" s="199"/>
      <c r="AN891" s="199"/>
      <c r="AO891" s="199"/>
      <c r="AP891" s="199"/>
      <c r="AQ891" s="199"/>
      <c r="AR891" s="199"/>
      <c r="AS891" s="199"/>
      <c r="AT891" s="199"/>
      <c r="AU891" s="199"/>
      <c r="AV891" s="199"/>
      <c r="AW891" s="199"/>
      <c r="AX891" s="199"/>
      <c r="AY891" s="199"/>
      <c r="AZ891" s="199"/>
      <c r="BA891" s="199"/>
      <c r="BB891" s="199"/>
      <c r="BC891" s="199"/>
      <c r="BD891" s="199"/>
      <c r="BE891" s="199"/>
      <c r="BF891" s="199"/>
      <c r="BG891" s="199"/>
      <c r="BH891" s="199"/>
    </row>
    <row r="892">
      <c r="A892" s="199"/>
      <c r="B892" s="343"/>
      <c r="C892" s="344"/>
      <c r="D892" s="344"/>
      <c r="E892" s="345"/>
      <c r="F892" s="346"/>
      <c r="G892" s="346"/>
      <c r="H892" s="346"/>
      <c r="I892" s="228"/>
      <c r="J892" s="347"/>
      <c r="K892" s="348"/>
      <c r="L892" s="348"/>
      <c r="M892" s="231"/>
      <c r="N892" s="349"/>
      <c r="O892" s="328"/>
      <c r="P892" s="328"/>
      <c r="Q892" s="234"/>
      <c r="R892" s="350"/>
      <c r="S892" s="351"/>
      <c r="T892" s="351"/>
      <c r="U892" s="237"/>
      <c r="V892" s="352"/>
      <c r="W892" s="256"/>
      <c r="X892" s="256"/>
      <c r="Y892" s="240"/>
      <c r="Z892" s="199"/>
      <c r="AA892" s="199"/>
      <c r="AB892" s="199"/>
      <c r="AC892" s="199"/>
      <c r="AD892" s="199"/>
      <c r="AE892" s="199"/>
      <c r="AF892" s="199"/>
      <c r="AG892" s="199"/>
      <c r="AH892" s="199"/>
      <c r="AI892" s="199"/>
      <c r="AJ892" s="199"/>
      <c r="AK892" s="199"/>
      <c r="AL892" s="199"/>
      <c r="AM892" s="199"/>
      <c r="AN892" s="199"/>
      <c r="AO892" s="199"/>
      <c r="AP892" s="199"/>
      <c r="AQ892" s="199"/>
      <c r="AR892" s="199"/>
      <c r="AS892" s="199"/>
      <c r="AT892" s="199"/>
      <c r="AU892" s="199"/>
      <c r="AV892" s="199"/>
      <c r="AW892" s="199"/>
      <c r="AX892" s="199"/>
      <c r="AY892" s="199"/>
      <c r="AZ892" s="199"/>
      <c r="BA892" s="199"/>
      <c r="BB892" s="199"/>
      <c r="BC892" s="199"/>
      <c r="BD892" s="199"/>
      <c r="BE892" s="199"/>
      <c r="BF892" s="199"/>
      <c r="BG892" s="199"/>
      <c r="BH892" s="199"/>
    </row>
    <row r="893">
      <c r="A893" s="199"/>
      <c r="B893" s="343"/>
      <c r="C893" s="344"/>
      <c r="D893" s="344"/>
      <c r="E893" s="345"/>
      <c r="F893" s="346"/>
      <c r="G893" s="346"/>
      <c r="H893" s="346"/>
      <c r="I893" s="228"/>
      <c r="J893" s="347"/>
      <c r="K893" s="348"/>
      <c r="L893" s="348"/>
      <c r="M893" s="231"/>
      <c r="N893" s="349"/>
      <c r="O893" s="328"/>
      <c r="P893" s="328"/>
      <c r="Q893" s="234"/>
      <c r="R893" s="350"/>
      <c r="S893" s="351"/>
      <c r="T893" s="351"/>
      <c r="U893" s="237"/>
      <c r="V893" s="352"/>
      <c r="W893" s="256"/>
      <c r="X893" s="256"/>
      <c r="Y893" s="240"/>
      <c r="Z893" s="199"/>
      <c r="AA893" s="199"/>
      <c r="AB893" s="199"/>
      <c r="AC893" s="199"/>
      <c r="AD893" s="199"/>
      <c r="AE893" s="199"/>
      <c r="AF893" s="199"/>
      <c r="AG893" s="199"/>
      <c r="AH893" s="199"/>
      <c r="AI893" s="199"/>
      <c r="AJ893" s="199"/>
      <c r="AK893" s="199"/>
      <c r="AL893" s="199"/>
      <c r="AM893" s="199"/>
      <c r="AN893" s="199"/>
      <c r="AO893" s="199"/>
      <c r="AP893" s="199"/>
      <c r="AQ893" s="199"/>
      <c r="AR893" s="199"/>
      <c r="AS893" s="199"/>
      <c r="AT893" s="199"/>
      <c r="AU893" s="199"/>
      <c r="AV893" s="199"/>
      <c r="AW893" s="199"/>
      <c r="AX893" s="199"/>
      <c r="AY893" s="199"/>
      <c r="AZ893" s="199"/>
      <c r="BA893" s="199"/>
      <c r="BB893" s="199"/>
      <c r="BC893" s="199"/>
      <c r="BD893" s="199"/>
      <c r="BE893" s="199"/>
      <c r="BF893" s="199"/>
      <c r="BG893" s="199"/>
      <c r="BH893" s="199"/>
    </row>
    <row r="894">
      <c r="A894" s="199"/>
      <c r="B894" s="343"/>
      <c r="C894" s="344"/>
      <c r="D894" s="344"/>
      <c r="E894" s="345"/>
      <c r="F894" s="346"/>
      <c r="G894" s="346"/>
      <c r="H894" s="346"/>
      <c r="I894" s="228"/>
      <c r="J894" s="347"/>
      <c r="K894" s="348"/>
      <c r="L894" s="348"/>
      <c r="M894" s="231"/>
      <c r="N894" s="349"/>
      <c r="O894" s="328"/>
      <c r="P894" s="328"/>
      <c r="Q894" s="234"/>
      <c r="R894" s="350"/>
      <c r="S894" s="351"/>
      <c r="T894" s="351"/>
      <c r="U894" s="237"/>
      <c r="V894" s="352"/>
      <c r="W894" s="256"/>
      <c r="X894" s="256"/>
      <c r="Y894" s="240"/>
      <c r="Z894" s="199"/>
      <c r="AA894" s="199"/>
      <c r="AB894" s="199"/>
      <c r="AC894" s="199"/>
      <c r="AD894" s="199"/>
      <c r="AE894" s="199"/>
      <c r="AF894" s="199"/>
      <c r="AG894" s="199"/>
      <c r="AH894" s="199"/>
      <c r="AI894" s="199"/>
      <c r="AJ894" s="199"/>
      <c r="AK894" s="199"/>
      <c r="AL894" s="199"/>
      <c r="AM894" s="199"/>
      <c r="AN894" s="199"/>
      <c r="AO894" s="199"/>
      <c r="AP894" s="199"/>
      <c r="AQ894" s="199"/>
      <c r="AR894" s="199"/>
      <c r="AS894" s="199"/>
      <c r="AT894" s="199"/>
      <c r="AU894" s="199"/>
      <c r="AV894" s="199"/>
      <c r="AW894" s="199"/>
      <c r="AX894" s="199"/>
      <c r="AY894" s="199"/>
      <c r="AZ894" s="199"/>
      <c r="BA894" s="199"/>
      <c r="BB894" s="199"/>
      <c r="BC894" s="199"/>
      <c r="BD894" s="199"/>
      <c r="BE894" s="199"/>
      <c r="BF894" s="199"/>
      <c r="BG894" s="199"/>
      <c r="BH894" s="199"/>
    </row>
    <row r="895">
      <c r="A895" s="199"/>
      <c r="B895" s="343"/>
      <c r="C895" s="344"/>
      <c r="D895" s="344"/>
      <c r="E895" s="345"/>
      <c r="F895" s="346"/>
      <c r="G895" s="346"/>
      <c r="H895" s="346"/>
      <c r="I895" s="228"/>
      <c r="J895" s="347"/>
      <c r="K895" s="348"/>
      <c r="L895" s="348"/>
      <c r="M895" s="231"/>
      <c r="N895" s="349"/>
      <c r="O895" s="328"/>
      <c r="P895" s="328"/>
      <c r="Q895" s="234"/>
      <c r="R895" s="350"/>
      <c r="S895" s="351"/>
      <c r="T895" s="351"/>
      <c r="U895" s="237"/>
      <c r="V895" s="352"/>
      <c r="W895" s="256"/>
      <c r="X895" s="256"/>
      <c r="Y895" s="240"/>
      <c r="Z895" s="199"/>
      <c r="AA895" s="199"/>
      <c r="AB895" s="199"/>
      <c r="AC895" s="199"/>
      <c r="AD895" s="199"/>
      <c r="AE895" s="199"/>
      <c r="AF895" s="199"/>
      <c r="AG895" s="199"/>
      <c r="AH895" s="199"/>
      <c r="AI895" s="199"/>
      <c r="AJ895" s="199"/>
      <c r="AK895" s="199"/>
      <c r="AL895" s="199"/>
      <c r="AM895" s="199"/>
      <c r="AN895" s="199"/>
      <c r="AO895" s="199"/>
      <c r="AP895" s="199"/>
      <c r="AQ895" s="199"/>
      <c r="AR895" s="199"/>
      <c r="AS895" s="199"/>
      <c r="AT895" s="199"/>
      <c r="AU895" s="199"/>
      <c r="AV895" s="199"/>
      <c r="AW895" s="199"/>
      <c r="AX895" s="199"/>
      <c r="AY895" s="199"/>
      <c r="AZ895" s="199"/>
      <c r="BA895" s="199"/>
      <c r="BB895" s="199"/>
      <c r="BC895" s="199"/>
      <c r="BD895" s="199"/>
      <c r="BE895" s="199"/>
      <c r="BF895" s="199"/>
      <c r="BG895" s="199"/>
      <c r="BH895" s="199"/>
    </row>
    <row r="896">
      <c r="A896" s="199"/>
      <c r="B896" s="343"/>
      <c r="C896" s="344"/>
      <c r="D896" s="344"/>
      <c r="E896" s="345"/>
      <c r="F896" s="346"/>
      <c r="G896" s="346"/>
      <c r="H896" s="346"/>
      <c r="I896" s="228"/>
      <c r="J896" s="347"/>
      <c r="K896" s="348"/>
      <c r="L896" s="348"/>
      <c r="M896" s="231"/>
      <c r="N896" s="349"/>
      <c r="O896" s="328"/>
      <c r="P896" s="328"/>
      <c r="Q896" s="234"/>
      <c r="R896" s="350"/>
      <c r="S896" s="351"/>
      <c r="T896" s="351"/>
      <c r="U896" s="237"/>
      <c r="V896" s="352"/>
      <c r="W896" s="256"/>
      <c r="X896" s="256"/>
      <c r="Y896" s="240"/>
      <c r="Z896" s="199"/>
      <c r="AA896" s="199"/>
      <c r="AB896" s="199"/>
      <c r="AC896" s="199"/>
      <c r="AD896" s="199"/>
      <c r="AE896" s="199"/>
      <c r="AF896" s="199"/>
      <c r="AG896" s="199"/>
      <c r="AH896" s="199"/>
      <c r="AI896" s="199"/>
      <c r="AJ896" s="199"/>
      <c r="AK896" s="199"/>
      <c r="AL896" s="199"/>
      <c r="AM896" s="199"/>
      <c r="AN896" s="199"/>
      <c r="AO896" s="199"/>
      <c r="AP896" s="199"/>
      <c r="AQ896" s="199"/>
      <c r="AR896" s="199"/>
      <c r="AS896" s="199"/>
      <c r="AT896" s="199"/>
      <c r="AU896" s="199"/>
      <c r="AV896" s="199"/>
      <c r="AW896" s="199"/>
      <c r="AX896" s="199"/>
      <c r="AY896" s="199"/>
      <c r="AZ896" s="199"/>
      <c r="BA896" s="199"/>
      <c r="BB896" s="199"/>
      <c r="BC896" s="199"/>
      <c r="BD896" s="199"/>
      <c r="BE896" s="199"/>
      <c r="BF896" s="199"/>
      <c r="BG896" s="199"/>
      <c r="BH896" s="199"/>
    </row>
    <row r="897">
      <c r="A897" s="199"/>
      <c r="B897" s="343"/>
      <c r="C897" s="344"/>
      <c r="D897" s="344"/>
      <c r="E897" s="345"/>
      <c r="F897" s="346"/>
      <c r="G897" s="346"/>
      <c r="H897" s="346"/>
      <c r="I897" s="228"/>
      <c r="J897" s="347"/>
      <c r="K897" s="348"/>
      <c r="L897" s="348"/>
      <c r="M897" s="231"/>
      <c r="N897" s="349"/>
      <c r="O897" s="328"/>
      <c r="P897" s="328"/>
      <c r="Q897" s="234"/>
      <c r="R897" s="350"/>
      <c r="S897" s="351"/>
      <c r="T897" s="351"/>
      <c r="U897" s="237"/>
      <c r="V897" s="352"/>
      <c r="W897" s="256"/>
      <c r="X897" s="256"/>
      <c r="Y897" s="240"/>
      <c r="Z897" s="199"/>
      <c r="AA897" s="199"/>
      <c r="AB897" s="199"/>
      <c r="AC897" s="199"/>
      <c r="AD897" s="199"/>
      <c r="AE897" s="199"/>
      <c r="AF897" s="199"/>
      <c r="AG897" s="199"/>
      <c r="AH897" s="199"/>
      <c r="AI897" s="199"/>
      <c r="AJ897" s="199"/>
      <c r="AK897" s="199"/>
      <c r="AL897" s="199"/>
      <c r="AM897" s="199"/>
      <c r="AN897" s="199"/>
      <c r="AO897" s="199"/>
      <c r="AP897" s="199"/>
      <c r="AQ897" s="199"/>
      <c r="AR897" s="199"/>
      <c r="AS897" s="199"/>
      <c r="AT897" s="199"/>
      <c r="AU897" s="199"/>
      <c r="AV897" s="199"/>
      <c r="AW897" s="199"/>
      <c r="AX897" s="199"/>
      <c r="AY897" s="199"/>
      <c r="AZ897" s="199"/>
      <c r="BA897" s="199"/>
      <c r="BB897" s="199"/>
      <c r="BC897" s="199"/>
      <c r="BD897" s="199"/>
      <c r="BE897" s="199"/>
      <c r="BF897" s="199"/>
      <c r="BG897" s="199"/>
      <c r="BH897" s="199"/>
    </row>
    <row r="898">
      <c r="A898" s="199"/>
      <c r="B898" s="343"/>
      <c r="C898" s="344"/>
      <c r="D898" s="344"/>
      <c r="E898" s="345"/>
      <c r="F898" s="346"/>
      <c r="G898" s="346"/>
      <c r="H898" s="346"/>
      <c r="I898" s="228"/>
      <c r="J898" s="347"/>
      <c r="K898" s="348"/>
      <c r="L898" s="348"/>
      <c r="M898" s="231"/>
      <c r="N898" s="349"/>
      <c r="O898" s="328"/>
      <c r="P898" s="328"/>
      <c r="Q898" s="234"/>
      <c r="R898" s="350"/>
      <c r="S898" s="351"/>
      <c r="T898" s="351"/>
      <c r="U898" s="237"/>
      <c r="V898" s="352"/>
      <c r="W898" s="256"/>
      <c r="X898" s="256"/>
      <c r="Y898" s="240"/>
      <c r="Z898" s="199"/>
      <c r="AA898" s="199"/>
      <c r="AB898" s="199"/>
      <c r="AC898" s="199"/>
      <c r="AD898" s="199"/>
      <c r="AE898" s="199"/>
      <c r="AF898" s="199"/>
      <c r="AG898" s="199"/>
      <c r="AH898" s="199"/>
      <c r="AI898" s="199"/>
      <c r="AJ898" s="199"/>
      <c r="AK898" s="199"/>
      <c r="AL898" s="199"/>
      <c r="AM898" s="199"/>
      <c r="AN898" s="199"/>
      <c r="AO898" s="199"/>
      <c r="AP898" s="199"/>
      <c r="AQ898" s="199"/>
      <c r="AR898" s="199"/>
      <c r="AS898" s="199"/>
      <c r="AT898" s="199"/>
      <c r="AU898" s="199"/>
      <c r="AV898" s="199"/>
      <c r="AW898" s="199"/>
      <c r="AX898" s="199"/>
      <c r="AY898" s="199"/>
      <c r="AZ898" s="199"/>
      <c r="BA898" s="199"/>
      <c r="BB898" s="199"/>
      <c r="BC898" s="199"/>
      <c r="BD898" s="199"/>
      <c r="BE898" s="199"/>
      <c r="BF898" s="199"/>
      <c r="BG898" s="199"/>
      <c r="BH898" s="199"/>
    </row>
    <row r="899">
      <c r="A899" s="199"/>
      <c r="B899" s="343"/>
      <c r="C899" s="344"/>
      <c r="D899" s="344"/>
      <c r="E899" s="345"/>
      <c r="F899" s="346"/>
      <c r="G899" s="346"/>
      <c r="H899" s="346"/>
      <c r="I899" s="228"/>
      <c r="J899" s="347"/>
      <c r="K899" s="348"/>
      <c r="L899" s="348"/>
      <c r="M899" s="231"/>
      <c r="N899" s="349"/>
      <c r="O899" s="328"/>
      <c r="P899" s="328"/>
      <c r="Q899" s="234"/>
      <c r="R899" s="350"/>
      <c r="S899" s="351"/>
      <c r="T899" s="351"/>
      <c r="U899" s="237"/>
      <c r="V899" s="352"/>
      <c r="W899" s="256"/>
      <c r="X899" s="256"/>
      <c r="Y899" s="240"/>
      <c r="Z899" s="199"/>
      <c r="AA899" s="199"/>
      <c r="AB899" s="199"/>
      <c r="AC899" s="199"/>
      <c r="AD899" s="199"/>
      <c r="AE899" s="199"/>
      <c r="AF899" s="199"/>
      <c r="AG899" s="199"/>
      <c r="AH899" s="199"/>
      <c r="AI899" s="199"/>
      <c r="AJ899" s="199"/>
      <c r="AK899" s="199"/>
      <c r="AL899" s="199"/>
      <c r="AM899" s="199"/>
      <c r="AN899" s="199"/>
      <c r="AO899" s="199"/>
      <c r="AP899" s="199"/>
      <c r="AQ899" s="199"/>
      <c r="AR899" s="199"/>
      <c r="AS899" s="199"/>
      <c r="AT899" s="199"/>
      <c r="AU899" s="199"/>
      <c r="AV899" s="199"/>
      <c r="AW899" s="199"/>
      <c r="AX899" s="199"/>
      <c r="AY899" s="199"/>
      <c r="AZ899" s="199"/>
      <c r="BA899" s="199"/>
      <c r="BB899" s="199"/>
      <c r="BC899" s="199"/>
      <c r="BD899" s="199"/>
      <c r="BE899" s="199"/>
      <c r="BF899" s="199"/>
      <c r="BG899" s="199"/>
      <c r="BH899" s="199"/>
    </row>
    <row r="900">
      <c r="A900" s="199"/>
      <c r="B900" s="343"/>
      <c r="C900" s="344"/>
      <c r="D900" s="344"/>
      <c r="E900" s="345"/>
      <c r="F900" s="346"/>
      <c r="G900" s="346"/>
      <c r="H900" s="346"/>
      <c r="I900" s="228"/>
      <c r="J900" s="347"/>
      <c r="K900" s="348"/>
      <c r="L900" s="348"/>
      <c r="M900" s="231"/>
      <c r="N900" s="349"/>
      <c r="O900" s="328"/>
      <c r="P900" s="328"/>
      <c r="Q900" s="234"/>
      <c r="R900" s="350"/>
      <c r="S900" s="351"/>
      <c r="T900" s="351"/>
      <c r="U900" s="237"/>
      <c r="V900" s="352"/>
      <c r="W900" s="256"/>
      <c r="X900" s="256"/>
      <c r="Y900" s="240"/>
      <c r="Z900" s="199"/>
      <c r="AA900" s="199"/>
      <c r="AB900" s="199"/>
      <c r="AC900" s="199"/>
      <c r="AD900" s="199"/>
      <c r="AE900" s="199"/>
      <c r="AF900" s="199"/>
      <c r="AG900" s="199"/>
      <c r="AH900" s="199"/>
      <c r="AI900" s="199"/>
      <c r="AJ900" s="199"/>
      <c r="AK900" s="199"/>
      <c r="AL900" s="199"/>
      <c r="AM900" s="199"/>
      <c r="AN900" s="199"/>
      <c r="AO900" s="199"/>
      <c r="AP900" s="199"/>
      <c r="AQ900" s="199"/>
      <c r="AR900" s="199"/>
      <c r="AS900" s="199"/>
      <c r="AT900" s="199"/>
      <c r="AU900" s="199"/>
      <c r="AV900" s="199"/>
      <c r="AW900" s="199"/>
      <c r="AX900" s="199"/>
      <c r="AY900" s="199"/>
      <c r="AZ900" s="199"/>
      <c r="BA900" s="199"/>
      <c r="BB900" s="199"/>
      <c r="BC900" s="199"/>
      <c r="BD900" s="199"/>
      <c r="BE900" s="199"/>
      <c r="BF900" s="199"/>
      <c r="BG900" s="199"/>
      <c r="BH900" s="199"/>
    </row>
    <row r="901">
      <c r="A901" s="199"/>
      <c r="B901" s="343"/>
      <c r="C901" s="344"/>
      <c r="D901" s="344"/>
      <c r="E901" s="345"/>
      <c r="F901" s="346"/>
      <c r="G901" s="346"/>
      <c r="H901" s="346"/>
      <c r="I901" s="228"/>
      <c r="J901" s="347"/>
      <c r="K901" s="348"/>
      <c r="L901" s="348"/>
      <c r="M901" s="231"/>
      <c r="N901" s="349"/>
      <c r="O901" s="328"/>
      <c r="P901" s="328"/>
      <c r="Q901" s="234"/>
      <c r="R901" s="350"/>
      <c r="S901" s="351"/>
      <c r="T901" s="351"/>
      <c r="U901" s="237"/>
      <c r="V901" s="352"/>
      <c r="W901" s="256"/>
      <c r="X901" s="256"/>
      <c r="Y901" s="240"/>
      <c r="Z901" s="199"/>
      <c r="AA901" s="199"/>
      <c r="AB901" s="199"/>
      <c r="AC901" s="199"/>
      <c r="AD901" s="199"/>
      <c r="AE901" s="199"/>
      <c r="AF901" s="199"/>
      <c r="AG901" s="199"/>
      <c r="AH901" s="199"/>
      <c r="AI901" s="199"/>
      <c r="AJ901" s="199"/>
      <c r="AK901" s="199"/>
      <c r="AL901" s="199"/>
      <c r="AM901" s="199"/>
      <c r="AN901" s="199"/>
      <c r="AO901" s="199"/>
      <c r="AP901" s="199"/>
      <c r="AQ901" s="199"/>
      <c r="AR901" s="199"/>
      <c r="AS901" s="199"/>
      <c r="AT901" s="199"/>
      <c r="AU901" s="199"/>
      <c r="AV901" s="199"/>
      <c r="AW901" s="199"/>
      <c r="AX901" s="199"/>
      <c r="AY901" s="199"/>
      <c r="AZ901" s="199"/>
      <c r="BA901" s="199"/>
      <c r="BB901" s="199"/>
      <c r="BC901" s="199"/>
      <c r="BD901" s="199"/>
      <c r="BE901" s="199"/>
      <c r="BF901" s="199"/>
      <c r="BG901" s="199"/>
      <c r="BH901" s="199"/>
    </row>
    <row r="902">
      <c r="A902" s="199"/>
      <c r="B902" s="343"/>
      <c r="C902" s="344"/>
      <c r="D902" s="344"/>
      <c r="E902" s="345"/>
      <c r="F902" s="346"/>
      <c r="G902" s="346"/>
      <c r="H902" s="346"/>
      <c r="I902" s="228"/>
      <c r="J902" s="347"/>
      <c r="K902" s="348"/>
      <c r="L902" s="348"/>
      <c r="M902" s="231"/>
      <c r="N902" s="349"/>
      <c r="O902" s="328"/>
      <c r="P902" s="328"/>
      <c r="Q902" s="234"/>
      <c r="R902" s="350"/>
      <c r="S902" s="351"/>
      <c r="T902" s="351"/>
      <c r="U902" s="237"/>
      <c r="V902" s="352"/>
      <c r="W902" s="256"/>
      <c r="X902" s="256"/>
      <c r="Y902" s="240"/>
      <c r="Z902" s="199"/>
      <c r="AA902" s="199"/>
      <c r="AB902" s="199"/>
      <c r="AC902" s="199"/>
      <c r="AD902" s="199"/>
      <c r="AE902" s="199"/>
      <c r="AF902" s="199"/>
      <c r="AG902" s="199"/>
      <c r="AH902" s="199"/>
      <c r="AI902" s="199"/>
      <c r="AJ902" s="199"/>
      <c r="AK902" s="199"/>
      <c r="AL902" s="199"/>
      <c r="AM902" s="199"/>
      <c r="AN902" s="199"/>
      <c r="AO902" s="199"/>
      <c r="AP902" s="199"/>
      <c r="AQ902" s="199"/>
      <c r="AR902" s="199"/>
      <c r="AS902" s="199"/>
      <c r="AT902" s="199"/>
      <c r="AU902" s="199"/>
      <c r="AV902" s="199"/>
      <c r="AW902" s="199"/>
      <c r="AX902" s="199"/>
      <c r="AY902" s="199"/>
      <c r="AZ902" s="199"/>
      <c r="BA902" s="199"/>
      <c r="BB902" s="199"/>
      <c r="BC902" s="199"/>
      <c r="BD902" s="199"/>
      <c r="BE902" s="199"/>
      <c r="BF902" s="199"/>
      <c r="BG902" s="199"/>
      <c r="BH902" s="199"/>
    </row>
    <row r="903">
      <c r="A903" s="199"/>
      <c r="B903" s="343"/>
      <c r="C903" s="344"/>
      <c r="D903" s="344"/>
      <c r="E903" s="345"/>
      <c r="F903" s="346"/>
      <c r="G903" s="346"/>
      <c r="H903" s="346"/>
      <c r="I903" s="228"/>
      <c r="J903" s="347"/>
      <c r="K903" s="348"/>
      <c r="L903" s="348"/>
      <c r="M903" s="231"/>
      <c r="N903" s="349"/>
      <c r="O903" s="328"/>
      <c r="P903" s="328"/>
      <c r="Q903" s="234"/>
      <c r="R903" s="350"/>
      <c r="S903" s="351"/>
      <c r="T903" s="351"/>
      <c r="U903" s="237"/>
      <c r="V903" s="352"/>
      <c r="W903" s="256"/>
      <c r="X903" s="256"/>
      <c r="Y903" s="240"/>
      <c r="Z903" s="199"/>
      <c r="AA903" s="199"/>
      <c r="AB903" s="199"/>
      <c r="AC903" s="199"/>
      <c r="AD903" s="199"/>
      <c r="AE903" s="199"/>
      <c r="AF903" s="199"/>
      <c r="AG903" s="199"/>
      <c r="AH903" s="199"/>
      <c r="AI903" s="199"/>
      <c r="AJ903" s="199"/>
      <c r="AK903" s="199"/>
      <c r="AL903" s="199"/>
      <c r="AM903" s="199"/>
      <c r="AN903" s="199"/>
      <c r="AO903" s="199"/>
      <c r="AP903" s="199"/>
      <c r="AQ903" s="199"/>
      <c r="AR903" s="199"/>
      <c r="AS903" s="199"/>
      <c r="AT903" s="199"/>
      <c r="AU903" s="199"/>
      <c r="AV903" s="199"/>
      <c r="AW903" s="199"/>
      <c r="AX903" s="199"/>
      <c r="AY903" s="199"/>
      <c r="AZ903" s="199"/>
      <c r="BA903" s="199"/>
      <c r="BB903" s="199"/>
      <c r="BC903" s="199"/>
      <c r="BD903" s="199"/>
      <c r="BE903" s="199"/>
      <c r="BF903" s="199"/>
      <c r="BG903" s="199"/>
      <c r="BH903" s="199"/>
    </row>
    <row r="904">
      <c r="A904" s="199"/>
      <c r="B904" s="343"/>
      <c r="C904" s="344"/>
      <c r="D904" s="344"/>
      <c r="E904" s="345"/>
      <c r="F904" s="346"/>
      <c r="G904" s="346"/>
      <c r="H904" s="346"/>
      <c r="I904" s="228"/>
      <c r="J904" s="347"/>
      <c r="K904" s="348"/>
      <c r="L904" s="348"/>
      <c r="M904" s="231"/>
      <c r="N904" s="349"/>
      <c r="O904" s="328"/>
      <c r="P904" s="328"/>
      <c r="Q904" s="234"/>
      <c r="R904" s="350"/>
      <c r="S904" s="351"/>
      <c r="T904" s="351"/>
      <c r="U904" s="237"/>
      <c r="V904" s="352"/>
      <c r="W904" s="256"/>
      <c r="X904" s="256"/>
      <c r="Y904" s="240"/>
      <c r="Z904" s="199"/>
      <c r="AA904" s="199"/>
      <c r="AB904" s="199"/>
      <c r="AC904" s="199"/>
      <c r="AD904" s="199"/>
      <c r="AE904" s="199"/>
      <c r="AF904" s="199"/>
      <c r="AG904" s="199"/>
      <c r="AH904" s="199"/>
      <c r="AI904" s="199"/>
      <c r="AJ904" s="199"/>
      <c r="AK904" s="199"/>
      <c r="AL904" s="199"/>
      <c r="AM904" s="199"/>
      <c r="AN904" s="199"/>
      <c r="AO904" s="199"/>
      <c r="AP904" s="199"/>
      <c r="AQ904" s="199"/>
      <c r="AR904" s="199"/>
      <c r="AS904" s="199"/>
      <c r="AT904" s="199"/>
      <c r="AU904" s="199"/>
      <c r="AV904" s="199"/>
      <c r="AW904" s="199"/>
      <c r="AX904" s="199"/>
      <c r="AY904" s="199"/>
      <c r="AZ904" s="199"/>
      <c r="BA904" s="199"/>
      <c r="BB904" s="199"/>
      <c r="BC904" s="199"/>
      <c r="BD904" s="199"/>
      <c r="BE904" s="199"/>
      <c r="BF904" s="199"/>
      <c r="BG904" s="199"/>
      <c r="BH904" s="199"/>
    </row>
    <row r="905">
      <c r="A905" s="199"/>
      <c r="B905" s="343"/>
      <c r="C905" s="344"/>
      <c r="D905" s="344"/>
      <c r="E905" s="345"/>
      <c r="F905" s="346"/>
      <c r="G905" s="346"/>
      <c r="H905" s="346"/>
      <c r="I905" s="228"/>
      <c r="J905" s="347"/>
      <c r="K905" s="348"/>
      <c r="L905" s="348"/>
      <c r="M905" s="231"/>
      <c r="N905" s="349"/>
      <c r="O905" s="328"/>
      <c r="P905" s="328"/>
      <c r="Q905" s="234"/>
      <c r="R905" s="350"/>
      <c r="S905" s="351"/>
      <c r="T905" s="351"/>
      <c r="U905" s="237"/>
      <c r="V905" s="352"/>
      <c r="W905" s="256"/>
      <c r="X905" s="256"/>
      <c r="Y905" s="240"/>
      <c r="Z905" s="199"/>
      <c r="AA905" s="199"/>
      <c r="AB905" s="199"/>
      <c r="AC905" s="199"/>
      <c r="AD905" s="199"/>
      <c r="AE905" s="199"/>
      <c r="AF905" s="199"/>
      <c r="AG905" s="199"/>
      <c r="AH905" s="199"/>
      <c r="AI905" s="199"/>
      <c r="AJ905" s="199"/>
      <c r="AK905" s="199"/>
      <c r="AL905" s="199"/>
      <c r="AM905" s="199"/>
      <c r="AN905" s="199"/>
      <c r="AO905" s="199"/>
      <c r="AP905" s="199"/>
      <c r="AQ905" s="199"/>
      <c r="AR905" s="199"/>
      <c r="AS905" s="199"/>
      <c r="AT905" s="199"/>
      <c r="AU905" s="199"/>
      <c r="AV905" s="199"/>
      <c r="AW905" s="199"/>
      <c r="AX905" s="199"/>
      <c r="AY905" s="199"/>
      <c r="AZ905" s="199"/>
      <c r="BA905" s="199"/>
      <c r="BB905" s="199"/>
      <c r="BC905" s="199"/>
      <c r="BD905" s="199"/>
      <c r="BE905" s="199"/>
      <c r="BF905" s="199"/>
      <c r="BG905" s="199"/>
      <c r="BH905" s="199"/>
    </row>
    <row r="906">
      <c r="A906" s="199"/>
      <c r="B906" s="343"/>
      <c r="C906" s="344"/>
      <c r="D906" s="344"/>
      <c r="E906" s="345"/>
      <c r="F906" s="346"/>
      <c r="G906" s="346"/>
      <c r="H906" s="346"/>
      <c r="I906" s="228"/>
      <c r="J906" s="347"/>
      <c r="K906" s="348"/>
      <c r="L906" s="348"/>
      <c r="M906" s="231"/>
      <c r="N906" s="349"/>
      <c r="O906" s="328"/>
      <c r="P906" s="328"/>
      <c r="Q906" s="234"/>
      <c r="R906" s="350"/>
      <c r="S906" s="351"/>
      <c r="T906" s="351"/>
      <c r="U906" s="237"/>
      <c r="V906" s="352"/>
      <c r="W906" s="256"/>
      <c r="X906" s="256"/>
      <c r="Y906" s="240"/>
      <c r="Z906" s="199"/>
      <c r="AA906" s="199"/>
      <c r="AB906" s="199"/>
      <c r="AC906" s="199"/>
      <c r="AD906" s="199"/>
      <c r="AE906" s="199"/>
      <c r="AF906" s="199"/>
      <c r="AG906" s="199"/>
      <c r="AH906" s="199"/>
      <c r="AI906" s="199"/>
      <c r="AJ906" s="199"/>
      <c r="AK906" s="199"/>
      <c r="AL906" s="199"/>
      <c r="AM906" s="199"/>
      <c r="AN906" s="199"/>
      <c r="AO906" s="199"/>
      <c r="AP906" s="199"/>
      <c r="AQ906" s="199"/>
      <c r="AR906" s="199"/>
      <c r="AS906" s="199"/>
      <c r="AT906" s="199"/>
      <c r="AU906" s="199"/>
      <c r="AV906" s="199"/>
      <c r="AW906" s="199"/>
      <c r="AX906" s="199"/>
      <c r="AY906" s="199"/>
      <c r="AZ906" s="199"/>
      <c r="BA906" s="199"/>
      <c r="BB906" s="199"/>
      <c r="BC906" s="199"/>
      <c r="BD906" s="199"/>
      <c r="BE906" s="199"/>
      <c r="BF906" s="199"/>
      <c r="BG906" s="199"/>
      <c r="BH906" s="199"/>
    </row>
    <row r="907">
      <c r="A907" s="199"/>
      <c r="B907" s="343"/>
      <c r="C907" s="344"/>
      <c r="D907" s="344"/>
      <c r="E907" s="345"/>
      <c r="F907" s="346"/>
      <c r="G907" s="346"/>
      <c r="H907" s="346"/>
      <c r="I907" s="228"/>
      <c r="J907" s="347"/>
      <c r="K907" s="348"/>
      <c r="L907" s="348"/>
      <c r="M907" s="231"/>
      <c r="N907" s="349"/>
      <c r="O907" s="328"/>
      <c r="P907" s="328"/>
      <c r="Q907" s="234"/>
      <c r="R907" s="350"/>
      <c r="S907" s="351"/>
      <c r="T907" s="351"/>
      <c r="U907" s="237"/>
      <c r="V907" s="352"/>
      <c r="W907" s="256"/>
      <c r="X907" s="256"/>
      <c r="Y907" s="240"/>
      <c r="Z907" s="199"/>
      <c r="AA907" s="199"/>
      <c r="AB907" s="199"/>
      <c r="AC907" s="199"/>
      <c r="AD907" s="199"/>
      <c r="AE907" s="199"/>
      <c r="AF907" s="199"/>
      <c r="AG907" s="199"/>
      <c r="AH907" s="199"/>
      <c r="AI907" s="199"/>
      <c r="AJ907" s="199"/>
      <c r="AK907" s="199"/>
      <c r="AL907" s="199"/>
      <c r="AM907" s="199"/>
      <c r="AN907" s="199"/>
      <c r="AO907" s="199"/>
      <c r="AP907" s="199"/>
      <c r="AQ907" s="199"/>
      <c r="AR907" s="199"/>
      <c r="AS907" s="199"/>
      <c r="AT907" s="199"/>
      <c r="AU907" s="199"/>
      <c r="AV907" s="199"/>
      <c r="AW907" s="199"/>
      <c r="AX907" s="199"/>
      <c r="AY907" s="199"/>
      <c r="AZ907" s="199"/>
      <c r="BA907" s="199"/>
      <c r="BB907" s="199"/>
      <c r="BC907" s="199"/>
      <c r="BD907" s="199"/>
      <c r="BE907" s="199"/>
      <c r="BF907" s="199"/>
      <c r="BG907" s="199"/>
      <c r="BH907" s="199"/>
    </row>
    <row r="908">
      <c r="A908" s="199"/>
      <c r="B908" s="343"/>
      <c r="C908" s="344"/>
      <c r="D908" s="344"/>
      <c r="E908" s="345"/>
      <c r="F908" s="346"/>
      <c r="G908" s="346"/>
      <c r="H908" s="346"/>
      <c r="I908" s="228"/>
      <c r="J908" s="347"/>
      <c r="K908" s="348"/>
      <c r="L908" s="348"/>
      <c r="M908" s="231"/>
      <c r="N908" s="349"/>
      <c r="O908" s="328"/>
      <c r="P908" s="328"/>
      <c r="Q908" s="234"/>
      <c r="R908" s="350"/>
      <c r="S908" s="351"/>
      <c r="T908" s="351"/>
      <c r="U908" s="237"/>
      <c r="V908" s="352"/>
      <c r="W908" s="256"/>
      <c r="X908" s="256"/>
      <c r="Y908" s="240"/>
      <c r="Z908" s="199"/>
      <c r="AA908" s="199"/>
      <c r="AB908" s="199"/>
      <c r="AC908" s="199"/>
      <c r="AD908" s="199"/>
      <c r="AE908" s="199"/>
      <c r="AF908" s="199"/>
      <c r="AG908" s="199"/>
      <c r="AH908" s="199"/>
      <c r="AI908" s="199"/>
      <c r="AJ908" s="199"/>
      <c r="AK908" s="199"/>
      <c r="AL908" s="199"/>
      <c r="AM908" s="199"/>
      <c r="AN908" s="199"/>
      <c r="AO908" s="199"/>
      <c r="AP908" s="199"/>
      <c r="AQ908" s="199"/>
      <c r="AR908" s="199"/>
      <c r="AS908" s="199"/>
      <c r="AT908" s="199"/>
      <c r="AU908" s="199"/>
      <c r="AV908" s="199"/>
      <c r="AW908" s="199"/>
      <c r="AX908" s="199"/>
      <c r="AY908" s="199"/>
      <c r="AZ908" s="199"/>
      <c r="BA908" s="199"/>
      <c r="BB908" s="199"/>
      <c r="BC908" s="199"/>
      <c r="BD908" s="199"/>
      <c r="BE908" s="199"/>
      <c r="BF908" s="199"/>
      <c r="BG908" s="199"/>
      <c r="BH908" s="199"/>
    </row>
    <row r="909">
      <c r="A909" s="199"/>
      <c r="B909" s="343"/>
      <c r="C909" s="344"/>
      <c r="D909" s="344"/>
      <c r="E909" s="345"/>
      <c r="F909" s="346"/>
      <c r="G909" s="346"/>
      <c r="H909" s="346"/>
      <c r="I909" s="228"/>
      <c r="J909" s="347"/>
      <c r="K909" s="348"/>
      <c r="L909" s="348"/>
      <c r="M909" s="231"/>
      <c r="N909" s="349"/>
      <c r="O909" s="328"/>
      <c r="P909" s="328"/>
      <c r="Q909" s="234"/>
      <c r="R909" s="350"/>
      <c r="S909" s="351"/>
      <c r="T909" s="351"/>
      <c r="U909" s="237"/>
      <c r="V909" s="352"/>
      <c r="W909" s="256"/>
      <c r="X909" s="256"/>
      <c r="Y909" s="240"/>
      <c r="Z909" s="199"/>
      <c r="AA909" s="199"/>
      <c r="AB909" s="199"/>
      <c r="AC909" s="199"/>
      <c r="AD909" s="199"/>
      <c r="AE909" s="199"/>
      <c r="AF909" s="199"/>
      <c r="AG909" s="199"/>
      <c r="AH909" s="199"/>
      <c r="AI909" s="199"/>
      <c r="AJ909" s="199"/>
      <c r="AK909" s="199"/>
      <c r="AL909" s="199"/>
      <c r="AM909" s="199"/>
      <c r="AN909" s="199"/>
      <c r="AO909" s="199"/>
      <c r="AP909" s="199"/>
      <c r="AQ909" s="199"/>
      <c r="AR909" s="199"/>
      <c r="AS909" s="199"/>
      <c r="AT909" s="199"/>
      <c r="AU909" s="199"/>
      <c r="AV909" s="199"/>
      <c r="AW909" s="199"/>
      <c r="AX909" s="199"/>
      <c r="AY909" s="199"/>
      <c r="AZ909" s="199"/>
      <c r="BA909" s="199"/>
      <c r="BB909" s="199"/>
      <c r="BC909" s="199"/>
      <c r="BD909" s="199"/>
      <c r="BE909" s="199"/>
      <c r="BF909" s="199"/>
      <c r="BG909" s="199"/>
      <c r="BH909" s="199"/>
    </row>
    <row r="910">
      <c r="A910" s="199"/>
      <c r="B910" s="343"/>
      <c r="C910" s="344"/>
      <c r="D910" s="344"/>
      <c r="E910" s="345"/>
      <c r="F910" s="346"/>
      <c r="G910" s="346"/>
      <c r="H910" s="346"/>
      <c r="I910" s="228"/>
      <c r="J910" s="347"/>
      <c r="K910" s="348"/>
      <c r="L910" s="348"/>
      <c r="M910" s="231"/>
      <c r="N910" s="349"/>
      <c r="O910" s="328"/>
      <c r="P910" s="328"/>
      <c r="Q910" s="234"/>
      <c r="R910" s="350"/>
      <c r="S910" s="351"/>
      <c r="T910" s="351"/>
      <c r="U910" s="237"/>
      <c r="V910" s="352"/>
      <c r="W910" s="256"/>
      <c r="X910" s="256"/>
      <c r="Y910" s="240"/>
      <c r="Z910" s="199"/>
      <c r="AA910" s="199"/>
      <c r="AB910" s="199"/>
      <c r="AC910" s="199"/>
      <c r="AD910" s="199"/>
      <c r="AE910" s="199"/>
      <c r="AF910" s="199"/>
      <c r="AG910" s="199"/>
      <c r="AH910" s="199"/>
      <c r="AI910" s="199"/>
      <c r="AJ910" s="199"/>
      <c r="AK910" s="199"/>
      <c r="AL910" s="199"/>
      <c r="AM910" s="199"/>
      <c r="AN910" s="199"/>
      <c r="AO910" s="199"/>
      <c r="AP910" s="199"/>
      <c r="AQ910" s="199"/>
      <c r="AR910" s="199"/>
      <c r="AS910" s="199"/>
      <c r="AT910" s="199"/>
      <c r="AU910" s="199"/>
      <c r="AV910" s="199"/>
      <c r="AW910" s="199"/>
      <c r="AX910" s="199"/>
      <c r="AY910" s="199"/>
      <c r="AZ910" s="199"/>
      <c r="BA910" s="199"/>
      <c r="BB910" s="199"/>
      <c r="BC910" s="199"/>
      <c r="BD910" s="199"/>
      <c r="BE910" s="199"/>
      <c r="BF910" s="199"/>
      <c r="BG910" s="199"/>
      <c r="BH910" s="199"/>
    </row>
    <row r="911">
      <c r="A911" s="199"/>
      <c r="B911" s="343"/>
      <c r="C911" s="344"/>
      <c r="D911" s="344"/>
      <c r="E911" s="345"/>
      <c r="F911" s="346"/>
      <c r="G911" s="346"/>
      <c r="H911" s="346"/>
      <c r="I911" s="228"/>
      <c r="J911" s="347"/>
      <c r="K911" s="348"/>
      <c r="L911" s="348"/>
      <c r="M911" s="231"/>
      <c r="N911" s="349"/>
      <c r="O911" s="328"/>
      <c r="P911" s="328"/>
      <c r="Q911" s="234"/>
      <c r="R911" s="350"/>
      <c r="S911" s="351"/>
      <c r="T911" s="351"/>
      <c r="U911" s="237"/>
      <c r="V911" s="352"/>
      <c r="W911" s="256"/>
      <c r="X911" s="256"/>
      <c r="Y911" s="240"/>
      <c r="Z911" s="199"/>
      <c r="AA911" s="199"/>
      <c r="AB911" s="199"/>
      <c r="AC911" s="199"/>
      <c r="AD911" s="199"/>
      <c r="AE911" s="199"/>
      <c r="AF911" s="199"/>
      <c r="AG911" s="199"/>
      <c r="AH911" s="199"/>
      <c r="AI911" s="199"/>
      <c r="AJ911" s="199"/>
      <c r="AK911" s="199"/>
      <c r="AL911" s="199"/>
      <c r="AM911" s="199"/>
      <c r="AN911" s="199"/>
      <c r="AO911" s="199"/>
      <c r="AP911" s="199"/>
      <c r="AQ911" s="199"/>
      <c r="AR911" s="199"/>
      <c r="AS911" s="199"/>
      <c r="AT911" s="199"/>
      <c r="AU911" s="199"/>
      <c r="AV911" s="199"/>
      <c r="AW911" s="199"/>
      <c r="AX911" s="199"/>
      <c r="AY911" s="199"/>
      <c r="AZ911" s="199"/>
      <c r="BA911" s="199"/>
      <c r="BB911" s="199"/>
      <c r="BC911" s="199"/>
      <c r="BD911" s="199"/>
      <c r="BE911" s="199"/>
      <c r="BF911" s="199"/>
      <c r="BG911" s="199"/>
      <c r="BH911" s="199"/>
    </row>
    <row r="912">
      <c r="A912" s="199"/>
      <c r="B912" s="343"/>
      <c r="C912" s="344"/>
      <c r="D912" s="344"/>
      <c r="E912" s="345"/>
      <c r="F912" s="346"/>
      <c r="G912" s="346"/>
      <c r="H912" s="346"/>
      <c r="I912" s="228"/>
      <c r="J912" s="347"/>
      <c r="K912" s="348"/>
      <c r="L912" s="348"/>
      <c r="M912" s="231"/>
      <c r="N912" s="349"/>
      <c r="O912" s="328"/>
      <c r="P912" s="328"/>
      <c r="Q912" s="234"/>
      <c r="R912" s="350"/>
      <c r="S912" s="351"/>
      <c r="T912" s="351"/>
      <c r="U912" s="237"/>
      <c r="V912" s="352"/>
      <c r="W912" s="256"/>
      <c r="X912" s="256"/>
      <c r="Y912" s="240"/>
      <c r="Z912" s="199"/>
      <c r="AA912" s="199"/>
      <c r="AB912" s="199"/>
      <c r="AC912" s="199"/>
      <c r="AD912" s="199"/>
      <c r="AE912" s="199"/>
      <c r="AF912" s="199"/>
      <c r="AG912" s="199"/>
      <c r="AH912" s="199"/>
      <c r="AI912" s="199"/>
      <c r="AJ912" s="199"/>
      <c r="AK912" s="199"/>
      <c r="AL912" s="199"/>
      <c r="AM912" s="199"/>
      <c r="AN912" s="199"/>
      <c r="AO912" s="199"/>
      <c r="AP912" s="199"/>
      <c r="AQ912" s="199"/>
      <c r="AR912" s="199"/>
      <c r="AS912" s="199"/>
      <c r="AT912" s="199"/>
      <c r="AU912" s="199"/>
      <c r="AV912" s="199"/>
      <c r="AW912" s="199"/>
      <c r="AX912" s="199"/>
      <c r="AY912" s="199"/>
      <c r="AZ912" s="199"/>
      <c r="BA912" s="199"/>
      <c r="BB912" s="199"/>
      <c r="BC912" s="199"/>
      <c r="BD912" s="199"/>
      <c r="BE912" s="199"/>
      <c r="BF912" s="199"/>
      <c r="BG912" s="199"/>
      <c r="BH912" s="199"/>
    </row>
    <row r="913">
      <c r="A913" s="199"/>
      <c r="B913" s="343"/>
      <c r="C913" s="344"/>
      <c r="D913" s="344"/>
      <c r="E913" s="345"/>
      <c r="F913" s="346"/>
      <c r="G913" s="346"/>
      <c r="H913" s="346"/>
      <c r="I913" s="228"/>
      <c r="J913" s="347"/>
      <c r="K913" s="348"/>
      <c r="L913" s="348"/>
      <c r="M913" s="231"/>
      <c r="N913" s="349"/>
      <c r="O913" s="328"/>
      <c r="P913" s="328"/>
      <c r="Q913" s="234"/>
      <c r="R913" s="350"/>
      <c r="S913" s="351"/>
      <c r="T913" s="351"/>
      <c r="U913" s="237"/>
      <c r="V913" s="352"/>
      <c r="W913" s="256"/>
      <c r="X913" s="256"/>
      <c r="Y913" s="240"/>
      <c r="Z913" s="199"/>
      <c r="AA913" s="199"/>
      <c r="AB913" s="199"/>
      <c r="AC913" s="199"/>
      <c r="AD913" s="199"/>
      <c r="AE913" s="199"/>
      <c r="AF913" s="199"/>
      <c r="AG913" s="199"/>
      <c r="AH913" s="199"/>
      <c r="AI913" s="199"/>
      <c r="AJ913" s="199"/>
      <c r="AK913" s="199"/>
      <c r="AL913" s="199"/>
      <c r="AM913" s="199"/>
      <c r="AN913" s="199"/>
      <c r="AO913" s="199"/>
      <c r="AP913" s="199"/>
      <c r="AQ913" s="199"/>
      <c r="AR913" s="199"/>
      <c r="AS913" s="199"/>
      <c r="AT913" s="199"/>
      <c r="AU913" s="199"/>
      <c r="AV913" s="199"/>
      <c r="AW913" s="199"/>
      <c r="AX913" s="199"/>
      <c r="AY913" s="199"/>
      <c r="AZ913" s="199"/>
      <c r="BA913" s="199"/>
      <c r="BB913" s="199"/>
      <c r="BC913" s="199"/>
      <c r="BD913" s="199"/>
      <c r="BE913" s="199"/>
      <c r="BF913" s="199"/>
      <c r="BG913" s="199"/>
      <c r="BH913" s="199"/>
    </row>
    <row r="914">
      <c r="A914" s="199"/>
      <c r="B914" s="343"/>
      <c r="C914" s="344"/>
      <c r="D914" s="344"/>
      <c r="E914" s="345"/>
      <c r="F914" s="346"/>
      <c r="G914" s="346"/>
      <c r="H914" s="346"/>
      <c r="I914" s="228"/>
      <c r="J914" s="347"/>
      <c r="K914" s="348"/>
      <c r="L914" s="348"/>
      <c r="M914" s="231"/>
      <c r="N914" s="349"/>
      <c r="O914" s="328"/>
      <c r="P914" s="328"/>
      <c r="Q914" s="234"/>
      <c r="R914" s="350"/>
      <c r="S914" s="351"/>
      <c r="T914" s="351"/>
      <c r="U914" s="237"/>
      <c r="V914" s="352"/>
      <c r="W914" s="256"/>
      <c r="X914" s="256"/>
      <c r="Y914" s="240"/>
      <c r="Z914" s="199"/>
      <c r="AA914" s="199"/>
      <c r="AB914" s="199"/>
      <c r="AC914" s="199"/>
      <c r="AD914" s="199"/>
      <c r="AE914" s="199"/>
      <c r="AF914" s="199"/>
      <c r="AG914" s="199"/>
      <c r="AH914" s="199"/>
      <c r="AI914" s="199"/>
      <c r="AJ914" s="199"/>
      <c r="AK914" s="199"/>
      <c r="AL914" s="199"/>
      <c r="AM914" s="199"/>
      <c r="AN914" s="199"/>
      <c r="AO914" s="199"/>
      <c r="AP914" s="199"/>
      <c r="AQ914" s="199"/>
      <c r="AR914" s="199"/>
      <c r="AS914" s="199"/>
      <c r="AT914" s="199"/>
      <c r="AU914" s="199"/>
      <c r="AV914" s="199"/>
      <c r="AW914" s="199"/>
      <c r="AX914" s="199"/>
      <c r="AY914" s="199"/>
      <c r="AZ914" s="199"/>
      <c r="BA914" s="199"/>
      <c r="BB914" s="199"/>
      <c r="BC914" s="199"/>
      <c r="BD914" s="199"/>
      <c r="BE914" s="199"/>
      <c r="BF914" s="199"/>
      <c r="BG914" s="199"/>
      <c r="BH914" s="199"/>
    </row>
    <row r="915">
      <c r="A915" s="199"/>
      <c r="B915" s="343"/>
      <c r="C915" s="344"/>
      <c r="D915" s="344"/>
      <c r="E915" s="345"/>
      <c r="F915" s="346"/>
      <c r="G915" s="346"/>
      <c r="H915" s="346"/>
      <c r="I915" s="228"/>
      <c r="J915" s="347"/>
      <c r="K915" s="348"/>
      <c r="L915" s="348"/>
      <c r="M915" s="231"/>
      <c r="N915" s="349"/>
      <c r="O915" s="328"/>
      <c r="P915" s="328"/>
      <c r="Q915" s="234"/>
      <c r="R915" s="350"/>
      <c r="S915" s="351"/>
      <c r="T915" s="351"/>
      <c r="U915" s="237"/>
      <c r="V915" s="352"/>
      <c r="W915" s="256"/>
      <c r="X915" s="256"/>
      <c r="Y915" s="240"/>
      <c r="Z915" s="199"/>
      <c r="AA915" s="199"/>
      <c r="AB915" s="199"/>
      <c r="AC915" s="199"/>
      <c r="AD915" s="199"/>
      <c r="AE915" s="199"/>
      <c r="AF915" s="199"/>
      <c r="AG915" s="199"/>
      <c r="AH915" s="199"/>
      <c r="AI915" s="199"/>
      <c r="AJ915" s="199"/>
      <c r="AK915" s="199"/>
      <c r="AL915" s="199"/>
      <c r="AM915" s="199"/>
      <c r="AN915" s="199"/>
      <c r="AO915" s="199"/>
      <c r="AP915" s="199"/>
      <c r="AQ915" s="199"/>
      <c r="AR915" s="199"/>
      <c r="AS915" s="199"/>
      <c r="AT915" s="199"/>
      <c r="AU915" s="199"/>
      <c r="AV915" s="199"/>
      <c r="AW915" s="199"/>
      <c r="AX915" s="199"/>
      <c r="AY915" s="199"/>
      <c r="AZ915" s="199"/>
      <c r="BA915" s="199"/>
      <c r="BB915" s="199"/>
      <c r="BC915" s="199"/>
      <c r="BD915" s="199"/>
      <c r="BE915" s="199"/>
      <c r="BF915" s="199"/>
      <c r="BG915" s="199"/>
      <c r="BH915" s="199"/>
    </row>
    <row r="916">
      <c r="A916" s="199"/>
      <c r="B916" s="343"/>
      <c r="C916" s="344"/>
      <c r="D916" s="344"/>
      <c r="E916" s="345"/>
      <c r="F916" s="346"/>
      <c r="G916" s="346"/>
      <c r="H916" s="346"/>
      <c r="I916" s="228"/>
      <c r="J916" s="347"/>
      <c r="K916" s="348"/>
      <c r="L916" s="348"/>
      <c r="M916" s="231"/>
      <c r="N916" s="349"/>
      <c r="O916" s="328"/>
      <c r="P916" s="328"/>
      <c r="Q916" s="234"/>
      <c r="R916" s="350"/>
      <c r="S916" s="351"/>
      <c r="T916" s="351"/>
      <c r="U916" s="237"/>
      <c r="V916" s="352"/>
      <c r="W916" s="256"/>
      <c r="X916" s="256"/>
      <c r="Y916" s="240"/>
      <c r="Z916" s="199"/>
      <c r="AA916" s="199"/>
      <c r="AB916" s="199"/>
      <c r="AC916" s="199"/>
      <c r="AD916" s="199"/>
      <c r="AE916" s="199"/>
      <c r="AF916" s="199"/>
      <c r="AG916" s="199"/>
      <c r="AH916" s="199"/>
      <c r="AI916" s="199"/>
      <c r="AJ916" s="199"/>
      <c r="AK916" s="199"/>
      <c r="AL916" s="199"/>
      <c r="AM916" s="199"/>
      <c r="AN916" s="199"/>
      <c r="AO916" s="199"/>
      <c r="AP916" s="199"/>
      <c r="AQ916" s="199"/>
      <c r="AR916" s="199"/>
      <c r="AS916" s="199"/>
      <c r="AT916" s="199"/>
      <c r="AU916" s="199"/>
      <c r="AV916" s="199"/>
      <c r="AW916" s="199"/>
      <c r="AX916" s="199"/>
      <c r="AY916" s="199"/>
      <c r="AZ916" s="199"/>
      <c r="BA916" s="199"/>
      <c r="BB916" s="199"/>
      <c r="BC916" s="199"/>
      <c r="BD916" s="199"/>
      <c r="BE916" s="199"/>
      <c r="BF916" s="199"/>
      <c r="BG916" s="199"/>
      <c r="BH916" s="199"/>
    </row>
    <row r="917">
      <c r="A917" s="199"/>
      <c r="B917" s="343"/>
      <c r="C917" s="344"/>
      <c r="D917" s="344"/>
      <c r="E917" s="345"/>
      <c r="F917" s="346"/>
      <c r="G917" s="346"/>
      <c r="H917" s="346"/>
      <c r="I917" s="228"/>
      <c r="J917" s="347"/>
      <c r="K917" s="348"/>
      <c r="L917" s="348"/>
      <c r="M917" s="231"/>
      <c r="N917" s="349"/>
      <c r="O917" s="328"/>
      <c r="P917" s="328"/>
      <c r="Q917" s="234"/>
      <c r="R917" s="350"/>
      <c r="S917" s="351"/>
      <c r="T917" s="351"/>
      <c r="U917" s="237"/>
      <c r="V917" s="352"/>
      <c r="W917" s="256"/>
      <c r="X917" s="256"/>
      <c r="Y917" s="240"/>
      <c r="Z917" s="199"/>
      <c r="AA917" s="199"/>
      <c r="AB917" s="199"/>
      <c r="AC917" s="199"/>
      <c r="AD917" s="199"/>
      <c r="AE917" s="199"/>
      <c r="AF917" s="199"/>
      <c r="AG917" s="199"/>
      <c r="AH917" s="199"/>
      <c r="AI917" s="199"/>
      <c r="AJ917" s="199"/>
      <c r="AK917" s="199"/>
      <c r="AL917" s="199"/>
      <c r="AM917" s="199"/>
      <c r="AN917" s="199"/>
      <c r="AO917" s="199"/>
      <c r="AP917" s="199"/>
      <c r="AQ917" s="199"/>
      <c r="AR917" s="199"/>
      <c r="AS917" s="199"/>
      <c r="AT917" s="199"/>
      <c r="AU917" s="199"/>
      <c r="AV917" s="199"/>
      <c r="AW917" s="199"/>
      <c r="AX917" s="199"/>
      <c r="AY917" s="199"/>
      <c r="AZ917" s="199"/>
      <c r="BA917" s="199"/>
      <c r="BB917" s="199"/>
      <c r="BC917" s="199"/>
      <c r="BD917" s="199"/>
      <c r="BE917" s="199"/>
      <c r="BF917" s="199"/>
      <c r="BG917" s="199"/>
      <c r="BH917" s="199"/>
    </row>
    <row r="918">
      <c r="A918" s="199"/>
      <c r="B918" s="343"/>
      <c r="C918" s="344"/>
      <c r="D918" s="344"/>
      <c r="E918" s="345"/>
      <c r="F918" s="346"/>
      <c r="G918" s="346"/>
      <c r="H918" s="346"/>
      <c r="I918" s="228"/>
      <c r="J918" s="347"/>
      <c r="K918" s="348"/>
      <c r="L918" s="348"/>
      <c r="M918" s="231"/>
      <c r="N918" s="349"/>
      <c r="O918" s="328"/>
      <c r="P918" s="328"/>
      <c r="Q918" s="234"/>
      <c r="R918" s="350"/>
      <c r="S918" s="351"/>
      <c r="T918" s="351"/>
      <c r="U918" s="237"/>
      <c r="V918" s="352"/>
      <c r="W918" s="256"/>
      <c r="X918" s="256"/>
      <c r="Y918" s="240"/>
      <c r="Z918" s="199"/>
      <c r="AA918" s="199"/>
      <c r="AB918" s="199"/>
      <c r="AC918" s="199"/>
      <c r="AD918" s="199"/>
      <c r="AE918" s="199"/>
      <c r="AF918" s="199"/>
      <c r="AG918" s="199"/>
      <c r="AH918" s="199"/>
      <c r="AI918" s="199"/>
      <c r="AJ918" s="199"/>
      <c r="AK918" s="199"/>
      <c r="AL918" s="199"/>
      <c r="AM918" s="199"/>
      <c r="AN918" s="199"/>
      <c r="AO918" s="199"/>
      <c r="AP918" s="199"/>
      <c r="AQ918" s="199"/>
      <c r="AR918" s="199"/>
      <c r="AS918" s="199"/>
      <c r="AT918" s="199"/>
      <c r="AU918" s="199"/>
      <c r="AV918" s="199"/>
      <c r="AW918" s="199"/>
      <c r="AX918" s="199"/>
      <c r="AY918" s="199"/>
      <c r="AZ918" s="199"/>
      <c r="BA918" s="199"/>
      <c r="BB918" s="199"/>
      <c r="BC918" s="199"/>
      <c r="BD918" s="199"/>
      <c r="BE918" s="199"/>
      <c r="BF918" s="199"/>
      <c r="BG918" s="199"/>
      <c r="BH918" s="199"/>
    </row>
    <row r="919">
      <c r="A919" s="199"/>
      <c r="B919" s="343"/>
      <c r="C919" s="344"/>
      <c r="D919" s="344"/>
      <c r="E919" s="345"/>
      <c r="F919" s="346"/>
      <c r="G919" s="346"/>
      <c r="H919" s="346"/>
      <c r="I919" s="228"/>
      <c r="J919" s="347"/>
      <c r="K919" s="348"/>
      <c r="L919" s="348"/>
      <c r="M919" s="231"/>
      <c r="N919" s="349"/>
      <c r="O919" s="328"/>
      <c r="P919" s="328"/>
      <c r="Q919" s="234"/>
      <c r="R919" s="350"/>
      <c r="S919" s="351"/>
      <c r="T919" s="351"/>
      <c r="U919" s="237"/>
      <c r="V919" s="352"/>
      <c r="W919" s="256"/>
      <c r="X919" s="256"/>
      <c r="Y919" s="240"/>
      <c r="Z919" s="199"/>
      <c r="AA919" s="199"/>
      <c r="AB919" s="199"/>
      <c r="AC919" s="199"/>
      <c r="AD919" s="199"/>
      <c r="AE919" s="199"/>
      <c r="AF919" s="199"/>
      <c r="AG919" s="199"/>
      <c r="AH919" s="199"/>
      <c r="AI919" s="199"/>
      <c r="AJ919" s="199"/>
      <c r="AK919" s="199"/>
      <c r="AL919" s="199"/>
      <c r="AM919" s="199"/>
      <c r="AN919" s="199"/>
      <c r="AO919" s="199"/>
      <c r="AP919" s="199"/>
      <c r="AQ919" s="199"/>
      <c r="AR919" s="199"/>
      <c r="AS919" s="199"/>
      <c r="AT919" s="199"/>
      <c r="AU919" s="199"/>
      <c r="AV919" s="199"/>
      <c r="AW919" s="199"/>
      <c r="AX919" s="199"/>
      <c r="AY919" s="199"/>
      <c r="AZ919" s="199"/>
      <c r="BA919" s="199"/>
      <c r="BB919" s="199"/>
      <c r="BC919" s="199"/>
      <c r="BD919" s="199"/>
      <c r="BE919" s="199"/>
      <c r="BF919" s="199"/>
      <c r="BG919" s="199"/>
      <c r="BH919" s="199"/>
    </row>
    <row r="920">
      <c r="A920" s="199"/>
      <c r="B920" s="343"/>
      <c r="C920" s="344"/>
      <c r="D920" s="344"/>
      <c r="E920" s="345"/>
      <c r="F920" s="346"/>
      <c r="G920" s="346"/>
      <c r="H920" s="346"/>
      <c r="I920" s="228"/>
      <c r="J920" s="347"/>
      <c r="K920" s="348"/>
      <c r="L920" s="348"/>
      <c r="M920" s="231"/>
      <c r="N920" s="349"/>
      <c r="O920" s="328"/>
      <c r="P920" s="328"/>
      <c r="Q920" s="234"/>
      <c r="R920" s="350"/>
      <c r="S920" s="351"/>
      <c r="T920" s="351"/>
      <c r="U920" s="237"/>
      <c r="V920" s="352"/>
      <c r="W920" s="256"/>
      <c r="X920" s="256"/>
      <c r="Y920" s="240"/>
      <c r="Z920" s="199"/>
      <c r="AA920" s="199"/>
      <c r="AB920" s="199"/>
      <c r="AC920" s="199"/>
      <c r="AD920" s="199"/>
      <c r="AE920" s="199"/>
      <c r="AF920" s="199"/>
      <c r="AG920" s="199"/>
      <c r="AH920" s="199"/>
      <c r="AI920" s="199"/>
      <c r="AJ920" s="199"/>
      <c r="AK920" s="199"/>
      <c r="AL920" s="199"/>
      <c r="AM920" s="199"/>
      <c r="AN920" s="199"/>
      <c r="AO920" s="199"/>
      <c r="AP920" s="199"/>
      <c r="AQ920" s="199"/>
      <c r="AR920" s="199"/>
      <c r="AS920" s="199"/>
      <c r="AT920" s="199"/>
      <c r="AU920" s="199"/>
      <c r="AV920" s="199"/>
      <c r="AW920" s="199"/>
      <c r="AX920" s="199"/>
      <c r="AY920" s="199"/>
      <c r="AZ920" s="199"/>
      <c r="BA920" s="199"/>
      <c r="BB920" s="199"/>
      <c r="BC920" s="199"/>
      <c r="BD920" s="199"/>
      <c r="BE920" s="199"/>
      <c r="BF920" s="199"/>
      <c r="BG920" s="199"/>
      <c r="BH920" s="199"/>
    </row>
    <row r="921">
      <c r="A921" s="199"/>
      <c r="B921" s="343"/>
      <c r="C921" s="344"/>
      <c r="D921" s="344"/>
      <c r="E921" s="345"/>
      <c r="F921" s="346"/>
      <c r="G921" s="346"/>
      <c r="H921" s="346"/>
      <c r="I921" s="228"/>
      <c r="J921" s="347"/>
      <c r="K921" s="348"/>
      <c r="L921" s="348"/>
      <c r="M921" s="231"/>
      <c r="N921" s="349"/>
      <c r="O921" s="328"/>
      <c r="P921" s="328"/>
      <c r="Q921" s="234"/>
      <c r="R921" s="350"/>
      <c r="S921" s="351"/>
      <c r="T921" s="351"/>
      <c r="U921" s="237"/>
      <c r="V921" s="352"/>
      <c r="W921" s="256"/>
      <c r="X921" s="256"/>
      <c r="Y921" s="240"/>
      <c r="Z921" s="199"/>
      <c r="AA921" s="199"/>
      <c r="AB921" s="199"/>
      <c r="AC921" s="199"/>
      <c r="AD921" s="199"/>
      <c r="AE921" s="199"/>
      <c r="AF921" s="199"/>
      <c r="AG921" s="199"/>
      <c r="AH921" s="199"/>
      <c r="AI921" s="199"/>
      <c r="AJ921" s="199"/>
      <c r="AK921" s="199"/>
      <c r="AL921" s="199"/>
      <c r="AM921" s="199"/>
      <c r="AN921" s="199"/>
      <c r="AO921" s="199"/>
      <c r="AP921" s="199"/>
      <c r="AQ921" s="199"/>
      <c r="AR921" s="199"/>
      <c r="AS921" s="199"/>
      <c r="AT921" s="199"/>
      <c r="AU921" s="199"/>
      <c r="AV921" s="199"/>
      <c r="AW921" s="199"/>
      <c r="AX921" s="199"/>
      <c r="AY921" s="199"/>
      <c r="AZ921" s="199"/>
      <c r="BA921" s="199"/>
      <c r="BB921" s="199"/>
      <c r="BC921" s="199"/>
      <c r="BD921" s="199"/>
      <c r="BE921" s="199"/>
      <c r="BF921" s="199"/>
      <c r="BG921" s="199"/>
      <c r="BH921" s="199"/>
    </row>
    <row r="922">
      <c r="A922" s="199"/>
      <c r="B922" s="343"/>
      <c r="C922" s="344"/>
      <c r="D922" s="344"/>
      <c r="E922" s="345"/>
      <c r="F922" s="346"/>
      <c r="G922" s="346"/>
      <c r="H922" s="346"/>
      <c r="I922" s="228"/>
      <c r="J922" s="347"/>
      <c r="K922" s="348"/>
      <c r="L922" s="348"/>
      <c r="M922" s="231"/>
      <c r="N922" s="349"/>
      <c r="O922" s="328"/>
      <c r="P922" s="328"/>
      <c r="Q922" s="234"/>
      <c r="R922" s="350"/>
      <c r="S922" s="351"/>
      <c r="T922" s="351"/>
      <c r="U922" s="237"/>
      <c r="V922" s="352"/>
      <c r="W922" s="256"/>
      <c r="X922" s="256"/>
      <c r="Y922" s="240"/>
      <c r="Z922" s="199"/>
      <c r="AA922" s="199"/>
      <c r="AB922" s="199"/>
      <c r="AC922" s="199"/>
      <c r="AD922" s="199"/>
      <c r="AE922" s="199"/>
      <c r="AF922" s="199"/>
      <c r="AG922" s="199"/>
      <c r="AH922" s="199"/>
      <c r="AI922" s="199"/>
      <c r="AJ922" s="199"/>
      <c r="AK922" s="199"/>
      <c r="AL922" s="199"/>
      <c r="AM922" s="199"/>
      <c r="AN922" s="199"/>
      <c r="AO922" s="199"/>
      <c r="AP922" s="199"/>
      <c r="AQ922" s="199"/>
      <c r="AR922" s="199"/>
      <c r="AS922" s="199"/>
      <c r="AT922" s="199"/>
      <c r="AU922" s="199"/>
      <c r="AV922" s="199"/>
      <c r="AW922" s="199"/>
      <c r="AX922" s="199"/>
      <c r="AY922" s="199"/>
      <c r="AZ922" s="199"/>
      <c r="BA922" s="199"/>
      <c r="BB922" s="199"/>
      <c r="BC922" s="199"/>
      <c r="BD922" s="199"/>
      <c r="BE922" s="199"/>
      <c r="BF922" s="199"/>
      <c r="BG922" s="199"/>
      <c r="BH922" s="199"/>
    </row>
    <row r="923">
      <c r="A923" s="199"/>
      <c r="B923" s="343"/>
      <c r="C923" s="344"/>
      <c r="D923" s="344"/>
      <c r="E923" s="345"/>
      <c r="F923" s="346"/>
      <c r="G923" s="346"/>
      <c r="H923" s="346"/>
      <c r="I923" s="228"/>
      <c r="J923" s="347"/>
      <c r="K923" s="348"/>
      <c r="L923" s="348"/>
      <c r="M923" s="231"/>
      <c r="N923" s="349"/>
      <c r="O923" s="328"/>
      <c r="P923" s="328"/>
      <c r="Q923" s="234"/>
      <c r="R923" s="350"/>
      <c r="S923" s="351"/>
      <c r="T923" s="351"/>
      <c r="U923" s="237"/>
      <c r="V923" s="352"/>
      <c r="W923" s="256"/>
      <c r="X923" s="256"/>
      <c r="Y923" s="240"/>
      <c r="Z923" s="199"/>
      <c r="AA923" s="199"/>
      <c r="AB923" s="199"/>
      <c r="AC923" s="199"/>
      <c r="AD923" s="199"/>
      <c r="AE923" s="199"/>
      <c r="AF923" s="199"/>
      <c r="AG923" s="199"/>
      <c r="AH923" s="199"/>
      <c r="AI923" s="199"/>
      <c r="AJ923" s="199"/>
      <c r="AK923" s="199"/>
      <c r="AL923" s="199"/>
      <c r="AM923" s="199"/>
      <c r="AN923" s="199"/>
      <c r="AO923" s="199"/>
      <c r="AP923" s="199"/>
      <c r="AQ923" s="199"/>
      <c r="AR923" s="199"/>
      <c r="AS923" s="199"/>
      <c r="AT923" s="199"/>
      <c r="AU923" s="199"/>
      <c r="AV923" s="199"/>
      <c r="AW923" s="199"/>
      <c r="AX923" s="199"/>
      <c r="AY923" s="199"/>
      <c r="AZ923" s="199"/>
      <c r="BA923" s="199"/>
      <c r="BB923" s="199"/>
      <c r="BC923" s="199"/>
      <c r="BD923" s="199"/>
      <c r="BE923" s="199"/>
      <c r="BF923" s="199"/>
      <c r="BG923" s="199"/>
      <c r="BH923" s="199"/>
    </row>
    <row r="924">
      <c r="A924" s="199"/>
      <c r="B924" s="343"/>
      <c r="C924" s="344"/>
      <c r="D924" s="344"/>
      <c r="E924" s="345"/>
      <c r="F924" s="346"/>
      <c r="G924" s="346"/>
      <c r="H924" s="346"/>
      <c r="I924" s="228"/>
      <c r="J924" s="347"/>
      <c r="K924" s="348"/>
      <c r="L924" s="348"/>
      <c r="M924" s="231"/>
      <c r="N924" s="349"/>
      <c r="O924" s="328"/>
      <c r="P924" s="328"/>
      <c r="Q924" s="234"/>
      <c r="R924" s="350"/>
      <c r="S924" s="351"/>
      <c r="T924" s="351"/>
      <c r="U924" s="237"/>
      <c r="V924" s="352"/>
      <c r="W924" s="256"/>
      <c r="X924" s="256"/>
      <c r="Y924" s="240"/>
      <c r="Z924" s="199"/>
      <c r="AA924" s="199"/>
      <c r="AB924" s="199"/>
      <c r="AC924" s="199"/>
      <c r="AD924" s="199"/>
      <c r="AE924" s="199"/>
      <c r="AF924" s="199"/>
      <c r="AG924" s="199"/>
      <c r="AH924" s="199"/>
      <c r="AI924" s="199"/>
      <c r="AJ924" s="199"/>
      <c r="AK924" s="199"/>
      <c r="AL924" s="199"/>
      <c r="AM924" s="199"/>
      <c r="AN924" s="199"/>
      <c r="AO924" s="199"/>
      <c r="AP924" s="199"/>
      <c r="AQ924" s="199"/>
      <c r="AR924" s="199"/>
      <c r="AS924" s="199"/>
      <c r="AT924" s="199"/>
      <c r="AU924" s="199"/>
      <c r="AV924" s="199"/>
      <c r="AW924" s="199"/>
      <c r="AX924" s="199"/>
      <c r="AY924" s="199"/>
      <c r="AZ924" s="199"/>
      <c r="BA924" s="199"/>
      <c r="BB924" s="199"/>
      <c r="BC924" s="199"/>
      <c r="BD924" s="199"/>
      <c r="BE924" s="199"/>
      <c r="BF924" s="199"/>
      <c r="BG924" s="199"/>
      <c r="BH924" s="199"/>
    </row>
    <row r="925">
      <c r="A925" s="199"/>
      <c r="B925" s="343"/>
      <c r="C925" s="344"/>
      <c r="D925" s="344"/>
      <c r="E925" s="345"/>
      <c r="F925" s="346"/>
      <c r="G925" s="346"/>
      <c r="H925" s="346"/>
      <c r="I925" s="228"/>
      <c r="J925" s="347"/>
      <c r="K925" s="348"/>
      <c r="L925" s="348"/>
      <c r="M925" s="231"/>
      <c r="N925" s="349"/>
      <c r="O925" s="328"/>
      <c r="P925" s="328"/>
      <c r="Q925" s="234"/>
      <c r="R925" s="350"/>
      <c r="S925" s="351"/>
      <c r="T925" s="351"/>
      <c r="U925" s="237"/>
      <c r="V925" s="352"/>
      <c r="W925" s="256"/>
      <c r="X925" s="256"/>
      <c r="Y925" s="240"/>
      <c r="Z925" s="199"/>
      <c r="AA925" s="199"/>
      <c r="AB925" s="199"/>
      <c r="AC925" s="199"/>
      <c r="AD925" s="199"/>
      <c r="AE925" s="199"/>
      <c r="AF925" s="199"/>
      <c r="AG925" s="199"/>
      <c r="AH925" s="199"/>
      <c r="AI925" s="199"/>
      <c r="AJ925" s="199"/>
      <c r="AK925" s="199"/>
      <c r="AL925" s="199"/>
      <c r="AM925" s="199"/>
      <c r="AN925" s="199"/>
      <c r="AO925" s="199"/>
      <c r="AP925" s="199"/>
      <c r="AQ925" s="199"/>
      <c r="AR925" s="199"/>
      <c r="AS925" s="199"/>
      <c r="AT925" s="199"/>
      <c r="AU925" s="199"/>
      <c r="AV925" s="199"/>
      <c r="AW925" s="199"/>
      <c r="AX925" s="199"/>
      <c r="AY925" s="199"/>
      <c r="AZ925" s="199"/>
      <c r="BA925" s="199"/>
      <c r="BB925" s="199"/>
      <c r="BC925" s="199"/>
      <c r="BD925" s="199"/>
      <c r="BE925" s="199"/>
      <c r="BF925" s="199"/>
      <c r="BG925" s="199"/>
      <c r="BH925" s="199"/>
    </row>
    <row r="926">
      <c r="A926" s="199"/>
      <c r="B926" s="343"/>
      <c r="C926" s="344"/>
      <c r="D926" s="344"/>
      <c r="E926" s="345"/>
      <c r="F926" s="346"/>
      <c r="G926" s="346"/>
      <c r="H926" s="346"/>
      <c r="I926" s="228"/>
      <c r="J926" s="347"/>
      <c r="K926" s="348"/>
      <c r="L926" s="348"/>
      <c r="M926" s="231"/>
      <c r="N926" s="349"/>
      <c r="O926" s="328"/>
      <c r="P926" s="328"/>
      <c r="Q926" s="234"/>
      <c r="R926" s="350"/>
      <c r="S926" s="351"/>
      <c r="T926" s="351"/>
      <c r="U926" s="237"/>
      <c r="V926" s="352"/>
      <c r="W926" s="256"/>
      <c r="X926" s="256"/>
      <c r="Y926" s="240"/>
      <c r="Z926" s="199"/>
      <c r="AA926" s="199"/>
      <c r="AB926" s="199"/>
      <c r="AC926" s="199"/>
      <c r="AD926" s="199"/>
      <c r="AE926" s="199"/>
      <c r="AF926" s="199"/>
      <c r="AG926" s="199"/>
      <c r="AH926" s="199"/>
      <c r="AI926" s="199"/>
      <c r="AJ926" s="199"/>
      <c r="AK926" s="199"/>
      <c r="AL926" s="199"/>
      <c r="AM926" s="199"/>
      <c r="AN926" s="199"/>
      <c r="AO926" s="199"/>
      <c r="AP926" s="199"/>
      <c r="AQ926" s="199"/>
      <c r="AR926" s="199"/>
      <c r="AS926" s="199"/>
      <c r="AT926" s="199"/>
      <c r="AU926" s="199"/>
      <c r="AV926" s="199"/>
      <c r="AW926" s="199"/>
      <c r="AX926" s="199"/>
      <c r="AY926" s="199"/>
      <c r="AZ926" s="199"/>
      <c r="BA926" s="199"/>
      <c r="BB926" s="199"/>
      <c r="BC926" s="199"/>
      <c r="BD926" s="199"/>
      <c r="BE926" s="199"/>
      <c r="BF926" s="199"/>
      <c r="BG926" s="199"/>
      <c r="BH926" s="199"/>
    </row>
    <row r="927">
      <c r="A927" s="199"/>
      <c r="B927" s="343"/>
      <c r="C927" s="344"/>
      <c r="D927" s="344"/>
      <c r="E927" s="345"/>
      <c r="F927" s="346"/>
      <c r="G927" s="346"/>
      <c r="H927" s="346"/>
      <c r="I927" s="228"/>
      <c r="J927" s="347"/>
      <c r="K927" s="348"/>
      <c r="L927" s="348"/>
      <c r="M927" s="231"/>
      <c r="N927" s="349"/>
      <c r="O927" s="328"/>
      <c r="P927" s="328"/>
      <c r="Q927" s="234"/>
      <c r="R927" s="350"/>
      <c r="S927" s="351"/>
      <c r="T927" s="351"/>
      <c r="U927" s="237"/>
      <c r="V927" s="352"/>
      <c r="W927" s="256"/>
      <c r="X927" s="256"/>
      <c r="Y927" s="240"/>
      <c r="Z927" s="199"/>
      <c r="AA927" s="199"/>
      <c r="AB927" s="199"/>
      <c r="AC927" s="199"/>
      <c r="AD927" s="199"/>
      <c r="AE927" s="199"/>
      <c r="AF927" s="199"/>
      <c r="AG927" s="199"/>
      <c r="AH927" s="199"/>
      <c r="AI927" s="199"/>
      <c r="AJ927" s="199"/>
      <c r="AK927" s="199"/>
      <c r="AL927" s="199"/>
      <c r="AM927" s="199"/>
      <c r="AN927" s="199"/>
      <c r="AO927" s="199"/>
      <c r="AP927" s="199"/>
      <c r="AQ927" s="199"/>
      <c r="AR927" s="199"/>
      <c r="AS927" s="199"/>
      <c r="AT927" s="199"/>
      <c r="AU927" s="199"/>
      <c r="AV927" s="199"/>
      <c r="AW927" s="199"/>
      <c r="AX927" s="199"/>
      <c r="AY927" s="199"/>
      <c r="AZ927" s="199"/>
      <c r="BA927" s="199"/>
      <c r="BB927" s="199"/>
      <c r="BC927" s="199"/>
      <c r="BD927" s="199"/>
      <c r="BE927" s="199"/>
      <c r="BF927" s="199"/>
      <c r="BG927" s="199"/>
      <c r="BH927" s="199"/>
    </row>
    <row r="928">
      <c r="A928" s="199"/>
      <c r="B928" s="343"/>
      <c r="C928" s="344"/>
      <c r="D928" s="344"/>
      <c r="E928" s="345"/>
      <c r="F928" s="346"/>
      <c r="G928" s="346"/>
      <c r="H928" s="346"/>
      <c r="I928" s="228"/>
      <c r="J928" s="347"/>
      <c r="K928" s="348"/>
      <c r="L928" s="348"/>
      <c r="M928" s="231"/>
      <c r="N928" s="349"/>
      <c r="O928" s="328"/>
      <c r="P928" s="328"/>
      <c r="Q928" s="234"/>
      <c r="R928" s="350"/>
      <c r="S928" s="351"/>
      <c r="T928" s="351"/>
      <c r="U928" s="237"/>
      <c r="V928" s="352"/>
      <c r="W928" s="256"/>
      <c r="X928" s="256"/>
      <c r="Y928" s="240"/>
      <c r="Z928" s="199"/>
      <c r="AA928" s="199"/>
      <c r="AB928" s="199"/>
      <c r="AC928" s="199"/>
      <c r="AD928" s="199"/>
      <c r="AE928" s="199"/>
      <c r="AF928" s="199"/>
      <c r="AG928" s="199"/>
      <c r="AH928" s="199"/>
      <c r="AI928" s="199"/>
      <c r="AJ928" s="199"/>
      <c r="AK928" s="199"/>
      <c r="AL928" s="199"/>
      <c r="AM928" s="199"/>
      <c r="AN928" s="199"/>
      <c r="AO928" s="199"/>
      <c r="AP928" s="199"/>
      <c r="AQ928" s="199"/>
      <c r="AR928" s="199"/>
      <c r="AS928" s="199"/>
      <c r="AT928" s="199"/>
      <c r="AU928" s="199"/>
      <c r="AV928" s="199"/>
      <c r="AW928" s="199"/>
      <c r="AX928" s="199"/>
      <c r="AY928" s="199"/>
      <c r="AZ928" s="199"/>
      <c r="BA928" s="199"/>
      <c r="BB928" s="199"/>
      <c r="BC928" s="199"/>
      <c r="BD928" s="199"/>
      <c r="BE928" s="199"/>
      <c r="BF928" s="199"/>
      <c r="BG928" s="199"/>
      <c r="BH928" s="199"/>
    </row>
    <row r="929">
      <c r="A929" s="199"/>
      <c r="B929" s="343"/>
      <c r="C929" s="344"/>
      <c r="D929" s="344"/>
      <c r="E929" s="345"/>
      <c r="F929" s="346"/>
      <c r="G929" s="346"/>
      <c r="H929" s="346"/>
      <c r="I929" s="228"/>
      <c r="J929" s="347"/>
      <c r="K929" s="348"/>
      <c r="L929" s="348"/>
      <c r="M929" s="231"/>
      <c r="N929" s="349"/>
      <c r="O929" s="328"/>
      <c r="P929" s="328"/>
      <c r="Q929" s="234"/>
      <c r="R929" s="350"/>
      <c r="S929" s="351"/>
      <c r="T929" s="351"/>
      <c r="U929" s="237"/>
      <c r="V929" s="352"/>
      <c r="W929" s="256"/>
      <c r="X929" s="256"/>
      <c r="Y929" s="240"/>
      <c r="Z929" s="199"/>
      <c r="AA929" s="199"/>
      <c r="AB929" s="199"/>
      <c r="AC929" s="199"/>
      <c r="AD929" s="199"/>
      <c r="AE929" s="199"/>
      <c r="AF929" s="199"/>
      <c r="AG929" s="199"/>
      <c r="AH929" s="199"/>
      <c r="AI929" s="199"/>
      <c r="AJ929" s="199"/>
      <c r="AK929" s="199"/>
      <c r="AL929" s="199"/>
      <c r="AM929" s="199"/>
      <c r="AN929" s="199"/>
      <c r="AO929" s="199"/>
      <c r="AP929" s="199"/>
      <c r="AQ929" s="199"/>
      <c r="AR929" s="199"/>
      <c r="AS929" s="199"/>
      <c r="AT929" s="199"/>
      <c r="AU929" s="199"/>
      <c r="AV929" s="199"/>
      <c r="AW929" s="199"/>
      <c r="AX929" s="199"/>
      <c r="AY929" s="199"/>
      <c r="AZ929" s="199"/>
      <c r="BA929" s="199"/>
      <c r="BB929" s="199"/>
      <c r="BC929" s="199"/>
      <c r="BD929" s="199"/>
      <c r="BE929" s="199"/>
      <c r="BF929" s="199"/>
      <c r="BG929" s="199"/>
      <c r="BH929" s="199"/>
    </row>
    <row r="930">
      <c r="A930" s="199"/>
      <c r="B930" s="343"/>
      <c r="C930" s="344"/>
      <c r="D930" s="344"/>
      <c r="E930" s="345"/>
      <c r="F930" s="346"/>
      <c r="G930" s="346"/>
      <c r="H930" s="346"/>
      <c r="I930" s="228"/>
      <c r="J930" s="347"/>
      <c r="K930" s="348"/>
      <c r="L930" s="348"/>
      <c r="M930" s="231"/>
      <c r="N930" s="349"/>
      <c r="O930" s="328"/>
      <c r="P930" s="328"/>
      <c r="Q930" s="234"/>
      <c r="R930" s="350"/>
      <c r="S930" s="351"/>
      <c r="T930" s="351"/>
      <c r="U930" s="237"/>
      <c r="V930" s="352"/>
      <c r="W930" s="256"/>
      <c r="X930" s="256"/>
      <c r="Y930" s="240"/>
      <c r="Z930" s="199"/>
      <c r="AA930" s="199"/>
      <c r="AB930" s="199"/>
      <c r="AC930" s="199"/>
      <c r="AD930" s="199"/>
      <c r="AE930" s="199"/>
      <c r="AF930" s="199"/>
      <c r="AG930" s="199"/>
      <c r="AH930" s="199"/>
      <c r="AI930" s="199"/>
      <c r="AJ930" s="199"/>
      <c r="AK930" s="199"/>
      <c r="AL930" s="199"/>
      <c r="AM930" s="199"/>
      <c r="AN930" s="199"/>
      <c r="AO930" s="199"/>
      <c r="AP930" s="199"/>
      <c r="AQ930" s="199"/>
      <c r="AR930" s="199"/>
      <c r="AS930" s="199"/>
      <c r="AT930" s="199"/>
      <c r="AU930" s="199"/>
      <c r="AV930" s="199"/>
      <c r="AW930" s="199"/>
      <c r="AX930" s="199"/>
      <c r="AY930" s="199"/>
      <c r="AZ930" s="199"/>
      <c r="BA930" s="199"/>
      <c r="BB930" s="199"/>
      <c r="BC930" s="199"/>
      <c r="BD930" s="199"/>
      <c r="BE930" s="199"/>
      <c r="BF930" s="199"/>
      <c r="BG930" s="199"/>
      <c r="BH930" s="199"/>
    </row>
    <row r="931">
      <c r="A931" s="199"/>
      <c r="B931" s="343"/>
      <c r="C931" s="344"/>
      <c r="D931" s="344"/>
      <c r="E931" s="345"/>
      <c r="F931" s="346"/>
      <c r="G931" s="346"/>
      <c r="H931" s="346"/>
      <c r="I931" s="228"/>
      <c r="J931" s="347"/>
      <c r="K931" s="348"/>
      <c r="L931" s="348"/>
      <c r="M931" s="231"/>
      <c r="N931" s="349"/>
      <c r="O931" s="328"/>
      <c r="P931" s="328"/>
      <c r="Q931" s="234"/>
      <c r="R931" s="350"/>
      <c r="S931" s="351"/>
      <c r="T931" s="351"/>
      <c r="U931" s="237"/>
      <c r="V931" s="352"/>
      <c r="W931" s="256"/>
      <c r="X931" s="256"/>
      <c r="Y931" s="240"/>
      <c r="Z931" s="199"/>
      <c r="AA931" s="199"/>
      <c r="AB931" s="199"/>
      <c r="AC931" s="199"/>
      <c r="AD931" s="199"/>
      <c r="AE931" s="199"/>
      <c r="AF931" s="199"/>
      <c r="AG931" s="199"/>
      <c r="AH931" s="199"/>
      <c r="AI931" s="199"/>
      <c r="AJ931" s="199"/>
      <c r="AK931" s="199"/>
      <c r="AL931" s="199"/>
      <c r="AM931" s="199"/>
      <c r="AN931" s="199"/>
      <c r="AO931" s="199"/>
      <c r="AP931" s="199"/>
      <c r="AQ931" s="199"/>
      <c r="AR931" s="199"/>
      <c r="AS931" s="199"/>
      <c r="AT931" s="199"/>
      <c r="AU931" s="199"/>
      <c r="AV931" s="199"/>
      <c r="AW931" s="199"/>
      <c r="AX931" s="199"/>
      <c r="AY931" s="199"/>
      <c r="AZ931" s="199"/>
      <c r="BA931" s="199"/>
      <c r="BB931" s="199"/>
      <c r="BC931" s="199"/>
      <c r="BD931" s="199"/>
      <c r="BE931" s="199"/>
      <c r="BF931" s="199"/>
      <c r="BG931" s="199"/>
      <c r="BH931" s="199"/>
    </row>
    <row r="932">
      <c r="A932" s="199"/>
      <c r="B932" s="343"/>
      <c r="C932" s="344"/>
      <c r="D932" s="344"/>
      <c r="E932" s="345"/>
      <c r="F932" s="346"/>
      <c r="G932" s="346"/>
      <c r="H932" s="346"/>
      <c r="I932" s="228"/>
      <c r="J932" s="347"/>
      <c r="K932" s="348"/>
      <c r="L932" s="348"/>
      <c r="M932" s="231"/>
      <c r="N932" s="349"/>
      <c r="O932" s="328"/>
      <c r="P932" s="328"/>
      <c r="Q932" s="234"/>
      <c r="R932" s="350"/>
      <c r="S932" s="351"/>
      <c r="T932" s="351"/>
      <c r="U932" s="237"/>
      <c r="V932" s="352"/>
      <c r="W932" s="256"/>
      <c r="X932" s="256"/>
      <c r="Y932" s="240"/>
      <c r="Z932" s="199"/>
      <c r="AA932" s="199"/>
      <c r="AB932" s="199"/>
      <c r="AC932" s="199"/>
      <c r="AD932" s="199"/>
      <c r="AE932" s="199"/>
      <c r="AF932" s="199"/>
      <c r="AG932" s="199"/>
      <c r="AH932" s="199"/>
      <c r="AI932" s="199"/>
      <c r="AJ932" s="199"/>
      <c r="AK932" s="199"/>
      <c r="AL932" s="199"/>
      <c r="AM932" s="199"/>
      <c r="AN932" s="199"/>
      <c r="AO932" s="199"/>
      <c r="AP932" s="199"/>
      <c r="AQ932" s="199"/>
      <c r="AR932" s="199"/>
      <c r="AS932" s="199"/>
      <c r="AT932" s="199"/>
      <c r="AU932" s="199"/>
      <c r="AV932" s="199"/>
      <c r="AW932" s="199"/>
      <c r="AX932" s="199"/>
      <c r="AY932" s="199"/>
      <c r="AZ932" s="199"/>
      <c r="BA932" s="199"/>
      <c r="BB932" s="199"/>
      <c r="BC932" s="199"/>
      <c r="BD932" s="199"/>
      <c r="BE932" s="199"/>
      <c r="BF932" s="199"/>
      <c r="BG932" s="199"/>
      <c r="BH932" s="199"/>
    </row>
    <row r="933">
      <c r="A933" s="199"/>
      <c r="B933" s="343"/>
      <c r="C933" s="344"/>
      <c r="D933" s="344"/>
      <c r="E933" s="345"/>
      <c r="F933" s="346"/>
      <c r="G933" s="346"/>
      <c r="H933" s="346"/>
      <c r="I933" s="228"/>
      <c r="J933" s="347"/>
      <c r="K933" s="348"/>
      <c r="L933" s="348"/>
      <c r="M933" s="231"/>
      <c r="N933" s="349"/>
      <c r="O933" s="328"/>
      <c r="P933" s="328"/>
      <c r="Q933" s="234"/>
      <c r="R933" s="350"/>
      <c r="S933" s="351"/>
      <c r="T933" s="351"/>
      <c r="U933" s="237"/>
      <c r="V933" s="352"/>
      <c r="W933" s="256"/>
      <c r="X933" s="256"/>
      <c r="Y933" s="240"/>
      <c r="Z933" s="199"/>
      <c r="AA933" s="199"/>
      <c r="AB933" s="199"/>
      <c r="AC933" s="199"/>
      <c r="AD933" s="199"/>
      <c r="AE933" s="199"/>
      <c r="AF933" s="199"/>
      <c r="AG933" s="199"/>
      <c r="AH933" s="199"/>
      <c r="AI933" s="199"/>
      <c r="AJ933" s="199"/>
      <c r="AK933" s="199"/>
      <c r="AL933" s="199"/>
      <c r="AM933" s="199"/>
      <c r="AN933" s="199"/>
      <c r="AO933" s="199"/>
      <c r="AP933" s="199"/>
      <c r="AQ933" s="199"/>
      <c r="AR933" s="199"/>
      <c r="AS933" s="199"/>
      <c r="AT933" s="199"/>
      <c r="AU933" s="199"/>
      <c r="AV933" s="199"/>
      <c r="AW933" s="199"/>
      <c r="AX933" s="199"/>
      <c r="AY933" s="199"/>
      <c r="AZ933" s="199"/>
      <c r="BA933" s="199"/>
      <c r="BB933" s="199"/>
      <c r="BC933" s="199"/>
      <c r="BD933" s="199"/>
      <c r="BE933" s="199"/>
      <c r="BF933" s="199"/>
      <c r="BG933" s="199"/>
      <c r="BH933" s="199"/>
    </row>
    <row r="934">
      <c r="A934" s="199"/>
      <c r="B934" s="343"/>
      <c r="C934" s="344"/>
      <c r="D934" s="344"/>
      <c r="E934" s="345"/>
      <c r="F934" s="346"/>
      <c r="G934" s="346"/>
      <c r="H934" s="346"/>
      <c r="I934" s="228"/>
      <c r="J934" s="347"/>
      <c r="K934" s="348"/>
      <c r="L934" s="348"/>
      <c r="M934" s="231"/>
      <c r="N934" s="349"/>
      <c r="O934" s="328"/>
      <c r="P934" s="328"/>
      <c r="Q934" s="234"/>
      <c r="R934" s="350"/>
      <c r="S934" s="351"/>
      <c r="T934" s="351"/>
      <c r="U934" s="237"/>
      <c r="V934" s="352"/>
      <c r="W934" s="256"/>
      <c r="X934" s="256"/>
      <c r="Y934" s="240"/>
      <c r="Z934" s="199"/>
      <c r="AA934" s="199"/>
      <c r="AB934" s="199"/>
      <c r="AC934" s="199"/>
      <c r="AD934" s="199"/>
      <c r="AE934" s="199"/>
      <c r="AF934" s="199"/>
      <c r="AG934" s="199"/>
      <c r="AH934" s="199"/>
      <c r="AI934" s="199"/>
      <c r="AJ934" s="199"/>
      <c r="AK934" s="199"/>
      <c r="AL934" s="199"/>
      <c r="AM934" s="199"/>
      <c r="AN934" s="199"/>
      <c r="AO934" s="199"/>
      <c r="AP934" s="199"/>
      <c r="AQ934" s="199"/>
      <c r="AR934" s="199"/>
      <c r="AS934" s="199"/>
      <c r="AT934" s="199"/>
      <c r="AU934" s="199"/>
      <c r="AV934" s="199"/>
      <c r="AW934" s="199"/>
      <c r="AX934" s="199"/>
      <c r="AY934" s="199"/>
      <c r="AZ934" s="199"/>
      <c r="BA934" s="199"/>
      <c r="BB934" s="199"/>
      <c r="BC934" s="199"/>
      <c r="BD934" s="199"/>
      <c r="BE934" s="199"/>
      <c r="BF934" s="199"/>
      <c r="BG934" s="199"/>
      <c r="BH934" s="199"/>
    </row>
    <row r="935">
      <c r="A935" s="199"/>
      <c r="B935" s="343"/>
      <c r="C935" s="344"/>
      <c r="D935" s="344"/>
      <c r="E935" s="345"/>
      <c r="F935" s="346"/>
      <c r="G935" s="346"/>
      <c r="H935" s="346"/>
      <c r="I935" s="228"/>
      <c r="J935" s="347"/>
      <c r="K935" s="348"/>
      <c r="L935" s="348"/>
      <c r="M935" s="231"/>
      <c r="N935" s="349"/>
      <c r="O935" s="328"/>
      <c r="P935" s="328"/>
      <c r="Q935" s="234"/>
      <c r="R935" s="350"/>
      <c r="S935" s="351"/>
      <c r="T935" s="351"/>
      <c r="U935" s="237"/>
      <c r="V935" s="352"/>
      <c r="W935" s="256"/>
      <c r="X935" s="256"/>
      <c r="Y935" s="240"/>
      <c r="Z935" s="199"/>
      <c r="AA935" s="199"/>
      <c r="AB935" s="199"/>
      <c r="AC935" s="199"/>
      <c r="AD935" s="199"/>
      <c r="AE935" s="199"/>
      <c r="AF935" s="199"/>
      <c r="AG935" s="199"/>
      <c r="AH935" s="199"/>
      <c r="AI935" s="199"/>
      <c r="AJ935" s="199"/>
      <c r="AK935" s="199"/>
      <c r="AL935" s="199"/>
      <c r="AM935" s="199"/>
      <c r="AN935" s="199"/>
      <c r="AO935" s="199"/>
      <c r="AP935" s="199"/>
      <c r="AQ935" s="199"/>
      <c r="AR935" s="199"/>
      <c r="AS935" s="199"/>
      <c r="AT935" s="199"/>
      <c r="AU935" s="199"/>
      <c r="AV935" s="199"/>
      <c r="AW935" s="199"/>
      <c r="AX935" s="199"/>
      <c r="AY935" s="199"/>
      <c r="AZ935" s="199"/>
      <c r="BA935" s="199"/>
      <c r="BB935" s="199"/>
      <c r="BC935" s="199"/>
      <c r="BD935" s="199"/>
      <c r="BE935" s="199"/>
      <c r="BF935" s="199"/>
      <c r="BG935" s="199"/>
      <c r="BH935" s="199"/>
    </row>
    <row r="936">
      <c r="A936" s="199"/>
      <c r="B936" s="343"/>
      <c r="C936" s="344"/>
      <c r="D936" s="344"/>
      <c r="E936" s="345"/>
      <c r="F936" s="346"/>
      <c r="G936" s="346"/>
      <c r="H936" s="346"/>
      <c r="I936" s="228"/>
      <c r="J936" s="347"/>
      <c r="K936" s="348"/>
      <c r="L936" s="348"/>
      <c r="M936" s="231"/>
      <c r="N936" s="349"/>
      <c r="O936" s="328"/>
      <c r="P936" s="328"/>
      <c r="Q936" s="234"/>
      <c r="R936" s="350"/>
      <c r="S936" s="351"/>
      <c r="T936" s="351"/>
      <c r="U936" s="237"/>
      <c r="V936" s="352"/>
      <c r="W936" s="256"/>
      <c r="X936" s="256"/>
      <c r="Y936" s="240"/>
      <c r="Z936" s="199"/>
      <c r="AA936" s="199"/>
      <c r="AB936" s="199"/>
      <c r="AC936" s="199"/>
      <c r="AD936" s="199"/>
      <c r="AE936" s="199"/>
      <c r="AF936" s="199"/>
      <c r="AG936" s="199"/>
      <c r="AH936" s="199"/>
      <c r="AI936" s="199"/>
      <c r="AJ936" s="199"/>
      <c r="AK936" s="199"/>
      <c r="AL936" s="199"/>
      <c r="AM936" s="199"/>
      <c r="AN936" s="199"/>
      <c r="AO936" s="199"/>
      <c r="AP936" s="199"/>
      <c r="AQ936" s="199"/>
      <c r="AR936" s="199"/>
      <c r="AS936" s="199"/>
      <c r="AT936" s="199"/>
      <c r="AU936" s="199"/>
      <c r="AV936" s="199"/>
      <c r="AW936" s="199"/>
      <c r="AX936" s="199"/>
      <c r="AY936" s="199"/>
      <c r="AZ936" s="199"/>
      <c r="BA936" s="199"/>
      <c r="BB936" s="199"/>
      <c r="BC936" s="199"/>
      <c r="BD936" s="199"/>
      <c r="BE936" s="199"/>
      <c r="BF936" s="199"/>
      <c r="BG936" s="199"/>
      <c r="BH936" s="199"/>
    </row>
    <row r="937">
      <c r="A937" s="199"/>
      <c r="B937" s="343"/>
      <c r="C937" s="344"/>
      <c r="D937" s="344"/>
      <c r="E937" s="345"/>
      <c r="F937" s="346"/>
      <c r="G937" s="346"/>
      <c r="H937" s="346"/>
      <c r="I937" s="228"/>
      <c r="J937" s="347"/>
      <c r="K937" s="348"/>
      <c r="L937" s="348"/>
      <c r="M937" s="231"/>
      <c r="N937" s="349"/>
      <c r="O937" s="328"/>
      <c r="P937" s="328"/>
      <c r="Q937" s="234"/>
      <c r="R937" s="350"/>
      <c r="S937" s="351"/>
      <c r="T937" s="351"/>
      <c r="U937" s="237"/>
      <c r="V937" s="352"/>
      <c r="W937" s="256"/>
      <c r="X937" s="256"/>
      <c r="Y937" s="240"/>
      <c r="Z937" s="199"/>
      <c r="AA937" s="199"/>
      <c r="AB937" s="199"/>
      <c r="AC937" s="199"/>
      <c r="AD937" s="199"/>
      <c r="AE937" s="199"/>
      <c r="AF937" s="199"/>
      <c r="AG937" s="199"/>
      <c r="AH937" s="199"/>
      <c r="AI937" s="199"/>
      <c r="AJ937" s="199"/>
      <c r="AK937" s="199"/>
      <c r="AL937" s="199"/>
      <c r="AM937" s="199"/>
      <c r="AN937" s="199"/>
      <c r="AO937" s="199"/>
      <c r="AP937" s="199"/>
      <c r="AQ937" s="199"/>
      <c r="AR937" s="199"/>
      <c r="AS937" s="199"/>
      <c r="AT937" s="199"/>
      <c r="AU937" s="199"/>
      <c r="AV937" s="199"/>
      <c r="AW937" s="199"/>
      <c r="AX937" s="199"/>
      <c r="AY937" s="199"/>
      <c r="AZ937" s="199"/>
      <c r="BA937" s="199"/>
      <c r="BB937" s="199"/>
      <c r="BC937" s="199"/>
      <c r="BD937" s="199"/>
      <c r="BE937" s="199"/>
      <c r="BF937" s="199"/>
      <c r="BG937" s="199"/>
      <c r="BH937" s="199"/>
    </row>
    <row r="938">
      <c r="A938" s="199"/>
      <c r="B938" s="343"/>
      <c r="C938" s="344"/>
      <c r="D938" s="344"/>
      <c r="E938" s="345"/>
      <c r="F938" s="346"/>
      <c r="G938" s="346"/>
      <c r="H938" s="346"/>
      <c r="I938" s="228"/>
      <c r="J938" s="347"/>
      <c r="K938" s="348"/>
      <c r="L938" s="348"/>
      <c r="M938" s="231"/>
      <c r="N938" s="349"/>
      <c r="O938" s="328"/>
      <c r="P938" s="328"/>
      <c r="Q938" s="234"/>
      <c r="R938" s="350"/>
      <c r="S938" s="351"/>
      <c r="T938" s="351"/>
      <c r="U938" s="237"/>
      <c r="V938" s="352"/>
      <c r="W938" s="256"/>
      <c r="X938" s="256"/>
      <c r="Y938" s="240"/>
      <c r="Z938" s="199"/>
      <c r="AA938" s="199"/>
      <c r="AB938" s="199"/>
      <c r="AC938" s="199"/>
      <c r="AD938" s="199"/>
      <c r="AE938" s="199"/>
      <c r="AF938" s="199"/>
      <c r="AG938" s="199"/>
      <c r="AH938" s="199"/>
      <c r="AI938" s="199"/>
      <c r="AJ938" s="199"/>
      <c r="AK938" s="199"/>
      <c r="AL938" s="199"/>
      <c r="AM938" s="199"/>
      <c r="AN938" s="199"/>
      <c r="AO938" s="199"/>
      <c r="AP938" s="199"/>
      <c r="AQ938" s="199"/>
      <c r="AR938" s="199"/>
      <c r="AS938" s="199"/>
      <c r="AT938" s="199"/>
      <c r="AU938" s="199"/>
      <c r="AV938" s="199"/>
      <c r="AW938" s="199"/>
      <c r="AX938" s="199"/>
      <c r="AY938" s="199"/>
      <c r="AZ938" s="199"/>
      <c r="BA938" s="199"/>
      <c r="BB938" s="199"/>
      <c r="BC938" s="199"/>
      <c r="BD938" s="199"/>
      <c r="BE938" s="199"/>
      <c r="BF938" s="199"/>
      <c r="BG938" s="199"/>
      <c r="BH938" s="199"/>
    </row>
    <row r="939">
      <c r="A939" s="199"/>
      <c r="B939" s="343"/>
      <c r="C939" s="344"/>
      <c r="D939" s="344"/>
      <c r="E939" s="345"/>
      <c r="F939" s="346"/>
      <c r="G939" s="346"/>
      <c r="H939" s="346"/>
      <c r="I939" s="228"/>
      <c r="J939" s="347"/>
      <c r="K939" s="348"/>
      <c r="L939" s="348"/>
      <c r="M939" s="231"/>
      <c r="N939" s="349"/>
      <c r="O939" s="328"/>
      <c r="P939" s="328"/>
      <c r="Q939" s="234"/>
      <c r="R939" s="350"/>
      <c r="S939" s="351"/>
      <c r="T939" s="351"/>
      <c r="U939" s="237"/>
      <c r="V939" s="352"/>
      <c r="W939" s="256"/>
      <c r="X939" s="256"/>
      <c r="Y939" s="240"/>
      <c r="Z939" s="199"/>
      <c r="AA939" s="199"/>
      <c r="AB939" s="199"/>
      <c r="AC939" s="199"/>
      <c r="AD939" s="199"/>
      <c r="AE939" s="199"/>
      <c r="AF939" s="199"/>
      <c r="AG939" s="199"/>
      <c r="AH939" s="199"/>
      <c r="AI939" s="199"/>
      <c r="AJ939" s="199"/>
      <c r="AK939" s="199"/>
      <c r="AL939" s="199"/>
      <c r="AM939" s="199"/>
      <c r="AN939" s="199"/>
      <c r="AO939" s="199"/>
      <c r="AP939" s="199"/>
      <c r="AQ939" s="199"/>
      <c r="AR939" s="199"/>
      <c r="AS939" s="199"/>
      <c r="AT939" s="199"/>
      <c r="AU939" s="199"/>
      <c r="AV939" s="199"/>
      <c r="AW939" s="199"/>
      <c r="AX939" s="199"/>
      <c r="AY939" s="199"/>
      <c r="AZ939" s="199"/>
      <c r="BA939" s="199"/>
      <c r="BB939" s="199"/>
      <c r="BC939" s="199"/>
      <c r="BD939" s="199"/>
      <c r="BE939" s="199"/>
      <c r="BF939" s="199"/>
      <c r="BG939" s="199"/>
      <c r="BH939" s="199"/>
    </row>
    <row r="940">
      <c r="A940" s="199"/>
      <c r="B940" s="343"/>
      <c r="C940" s="344"/>
      <c r="D940" s="344"/>
      <c r="E940" s="345"/>
      <c r="F940" s="346"/>
      <c r="G940" s="346"/>
      <c r="H940" s="346"/>
      <c r="I940" s="228"/>
      <c r="J940" s="347"/>
      <c r="K940" s="348"/>
      <c r="L940" s="348"/>
      <c r="M940" s="231"/>
      <c r="N940" s="349"/>
      <c r="O940" s="328"/>
      <c r="P940" s="328"/>
      <c r="Q940" s="234"/>
      <c r="R940" s="350"/>
      <c r="S940" s="351"/>
      <c r="T940" s="351"/>
      <c r="U940" s="237"/>
      <c r="V940" s="352"/>
      <c r="W940" s="256"/>
      <c r="X940" s="256"/>
      <c r="Y940" s="240"/>
      <c r="Z940" s="199"/>
      <c r="AA940" s="199"/>
      <c r="AB940" s="199"/>
      <c r="AC940" s="199"/>
      <c r="AD940" s="199"/>
      <c r="AE940" s="199"/>
      <c r="AF940" s="199"/>
      <c r="AG940" s="199"/>
      <c r="AH940" s="199"/>
      <c r="AI940" s="199"/>
      <c r="AJ940" s="199"/>
      <c r="AK940" s="199"/>
      <c r="AL940" s="199"/>
      <c r="AM940" s="199"/>
      <c r="AN940" s="199"/>
      <c r="AO940" s="199"/>
      <c r="AP940" s="199"/>
      <c r="AQ940" s="199"/>
      <c r="AR940" s="199"/>
      <c r="AS940" s="199"/>
      <c r="AT940" s="199"/>
      <c r="AU940" s="199"/>
      <c r="AV940" s="199"/>
      <c r="AW940" s="199"/>
      <c r="AX940" s="199"/>
      <c r="AY940" s="199"/>
      <c r="AZ940" s="199"/>
      <c r="BA940" s="199"/>
      <c r="BB940" s="199"/>
      <c r="BC940" s="199"/>
      <c r="BD940" s="199"/>
      <c r="BE940" s="199"/>
      <c r="BF940" s="199"/>
      <c r="BG940" s="199"/>
      <c r="BH940" s="199"/>
    </row>
    <row r="941">
      <c r="A941" s="199"/>
      <c r="B941" s="343"/>
      <c r="C941" s="344"/>
      <c r="D941" s="344"/>
      <c r="E941" s="345"/>
      <c r="F941" s="346"/>
      <c r="G941" s="346"/>
      <c r="H941" s="346"/>
      <c r="I941" s="228"/>
      <c r="J941" s="347"/>
      <c r="K941" s="348"/>
      <c r="L941" s="348"/>
      <c r="M941" s="231"/>
      <c r="N941" s="349"/>
      <c r="O941" s="328"/>
      <c r="P941" s="328"/>
      <c r="Q941" s="234"/>
      <c r="R941" s="350"/>
      <c r="S941" s="351"/>
      <c r="T941" s="351"/>
      <c r="U941" s="237"/>
      <c r="V941" s="352"/>
      <c r="W941" s="256"/>
      <c r="X941" s="256"/>
      <c r="Y941" s="240"/>
      <c r="Z941" s="199"/>
      <c r="AA941" s="199"/>
      <c r="AB941" s="199"/>
      <c r="AC941" s="199"/>
      <c r="AD941" s="199"/>
      <c r="AE941" s="199"/>
      <c r="AF941" s="199"/>
      <c r="AG941" s="199"/>
      <c r="AH941" s="199"/>
      <c r="AI941" s="199"/>
      <c r="AJ941" s="199"/>
      <c r="AK941" s="199"/>
      <c r="AL941" s="199"/>
      <c r="AM941" s="199"/>
      <c r="AN941" s="199"/>
      <c r="AO941" s="199"/>
      <c r="AP941" s="199"/>
      <c r="AQ941" s="199"/>
      <c r="AR941" s="199"/>
      <c r="AS941" s="199"/>
      <c r="AT941" s="199"/>
      <c r="AU941" s="199"/>
      <c r="AV941" s="199"/>
      <c r="AW941" s="199"/>
      <c r="AX941" s="199"/>
      <c r="AY941" s="199"/>
      <c r="AZ941" s="199"/>
      <c r="BA941" s="199"/>
      <c r="BB941" s="199"/>
      <c r="BC941" s="199"/>
      <c r="BD941" s="199"/>
      <c r="BE941" s="199"/>
      <c r="BF941" s="199"/>
      <c r="BG941" s="199"/>
      <c r="BH941" s="199"/>
    </row>
    <row r="942">
      <c r="A942" s="199"/>
      <c r="B942" s="343"/>
      <c r="C942" s="344"/>
      <c r="D942" s="344"/>
      <c r="E942" s="345"/>
      <c r="F942" s="346"/>
      <c r="G942" s="346"/>
      <c r="H942" s="346"/>
      <c r="I942" s="228"/>
      <c r="J942" s="347"/>
      <c r="K942" s="348"/>
      <c r="L942" s="348"/>
      <c r="M942" s="231"/>
      <c r="N942" s="349"/>
      <c r="O942" s="328"/>
      <c r="P942" s="328"/>
      <c r="Q942" s="234"/>
      <c r="R942" s="350"/>
      <c r="S942" s="351"/>
      <c r="T942" s="351"/>
      <c r="U942" s="237"/>
      <c r="V942" s="352"/>
      <c r="W942" s="256"/>
      <c r="X942" s="256"/>
      <c r="Y942" s="240"/>
      <c r="Z942" s="199"/>
      <c r="AA942" s="199"/>
      <c r="AB942" s="199"/>
      <c r="AC942" s="199"/>
      <c r="AD942" s="199"/>
      <c r="AE942" s="199"/>
      <c r="AF942" s="199"/>
      <c r="AG942" s="199"/>
      <c r="AH942" s="199"/>
      <c r="AI942" s="199"/>
      <c r="AJ942" s="199"/>
      <c r="AK942" s="199"/>
      <c r="AL942" s="199"/>
      <c r="AM942" s="199"/>
      <c r="AN942" s="199"/>
      <c r="AO942" s="199"/>
      <c r="AP942" s="199"/>
      <c r="AQ942" s="199"/>
      <c r="AR942" s="199"/>
      <c r="AS942" s="199"/>
      <c r="AT942" s="199"/>
      <c r="AU942" s="199"/>
      <c r="AV942" s="199"/>
      <c r="AW942" s="199"/>
      <c r="AX942" s="199"/>
      <c r="AY942" s="199"/>
      <c r="AZ942" s="199"/>
      <c r="BA942" s="199"/>
      <c r="BB942" s="199"/>
      <c r="BC942" s="199"/>
      <c r="BD942" s="199"/>
      <c r="BE942" s="199"/>
      <c r="BF942" s="199"/>
      <c r="BG942" s="199"/>
      <c r="BH942" s="199"/>
    </row>
    <row r="943">
      <c r="A943" s="199"/>
      <c r="B943" s="343"/>
      <c r="C943" s="344"/>
      <c r="D943" s="344"/>
      <c r="E943" s="345"/>
      <c r="F943" s="346"/>
      <c r="G943" s="346"/>
      <c r="H943" s="346"/>
      <c r="I943" s="228"/>
      <c r="J943" s="347"/>
      <c r="K943" s="348"/>
      <c r="L943" s="348"/>
      <c r="M943" s="231"/>
      <c r="N943" s="349"/>
      <c r="O943" s="328"/>
      <c r="P943" s="328"/>
      <c r="Q943" s="234"/>
      <c r="R943" s="350"/>
      <c r="S943" s="351"/>
      <c r="T943" s="351"/>
      <c r="U943" s="237"/>
      <c r="V943" s="352"/>
      <c r="W943" s="256"/>
      <c r="X943" s="256"/>
      <c r="Y943" s="240"/>
      <c r="Z943" s="199"/>
      <c r="AA943" s="199"/>
      <c r="AB943" s="199"/>
      <c r="AC943" s="199"/>
      <c r="AD943" s="199"/>
      <c r="AE943" s="199"/>
      <c r="AF943" s="199"/>
      <c r="AG943" s="199"/>
      <c r="AH943" s="199"/>
      <c r="AI943" s="199"/>
      <c r="AJ943" s="199"/>
      <c r="AK943" s="199"/>
      <c r="AL943" s="199"/>
      <c r="AM943" s="199"/>
      <c r="AN943" s="199"/>
      <c r="AO943" s="199"/>
      <c r="AP943" s="199"/>
      <c r="AQ943" s="199"/>
      <c r="AR943" s="199"/>
      <c r="AS943" s="199"/>
      <c r="AT943" s="199"/>
      <c r="AU943" s="199"/>
      <c r="AV943" s="199"/>
      <c r="AW943" s="199"/>
      <c r="AX943" s="199"/>
      <c r="AY943" s="199"/>
      <c r="AZ943" s="199"/>
      <c r="BA943" s="199"/>
      <c r="BB943" s="199"/>
      <c r="BC943" s="199"/>
      <c r="BD943" s="199"/>
      <c r="BE943" s="199"/>
      <c r="BF943" s="199"/>
      <c r="BG943" s="199"/>
      <c r="BH943" s="199"/>
    </row>
    <row r="944">
      <c r="A944" s="199"/>
      <c r="B944" s="343"/>
      <c r="C944" s="344"/>
      <c r="D944" s="344"/>
      <c r="E944" s="345"/>
      <c r="F944" s="346"/>
      <c r="G944" s="346"/>
      <c r="H944" s="346"/>
      <c r="I944" s="228"/>
      <c r="J944" s="347"/>
      <c r="K944" s="348"/>
      <c r="L944" s="348"/>
      <c r="M944" s="231"/>
      <c r="N944" s="349"/>
      <c r="O944" s="328"/>
      <c r="P944" s="328"/>
      <c r="Q944" s="234"/>
      <c r="R944" s="350"/>
      <c r="S944" s="351"/>
      <c r="T944" s="351"/>
      <c r="U944" s="237"/>
      <c r="V944" s="352"/>
      <c r="W944" s="256"/>
      <c r="X944" s="256"/>
      <c r="Y944" s="240"/>
      <c r="Z944" s="199"/>
      <c r="AA944" s="199"/>
      <c r="AB944" s="199"/>
      <c r="AC944" s="199"/>
      <c r="AD944" s="199"/>
      <c r="AE944" s="199"/>
      <c r="AF944" s="199"/>
      <c r="AG944" s="199"/>
      <c r="AH944" s="199"/>
      <c r="AI944" s="199"/>
      <c r="AJ944" s="199"/>
      <c r="AK944" s="199"/>
      <c r="AL944" s="199"/>
      <c r="AM944" s="199"/>
      <c r="AN944" s="199"/>
      <c r="AO944" s="199"/>
      <c r="AP944" s="199"/>
      <c r="AQ944" s="199"/>
      <c r="AR944" s="199"/>
      <c r="AS944" s="199"/>
      <c r="AT944" s="199"/>
      <c r="AU944" s="199"/>
      <c r="AV944" s="199"/>
      <c r="AW944" s="199"/>
      <c r="AX944" s="199"/>
      <c r="AY944" s="199"/>
      <c r="AZ944" s="199"/>
      <c r="BA944" s="199"/>
      <c r="BB944" s="199"/>
      <c r="BC944" s="199"/>
      <c r="BD944" s="199"/>
      <c r="BE944" s="199"/>
      <c r="BF944" s="199"/>
      <c r="BG944" s="199"/>
      <c r="BH944" s="199"/>
    </row>
    <row r="945">
      <c r="A945" s="199"/>
      <c r="B945" s="343"/>
      <c r="C945" s="344"/>
      <c r="D945" s="344"/>
      <c r="E945" s="345"/>
      <c r="F945" s="346"/>
      <c r="G945" s="346"/>
      <c r="H945" s="346"/>
      <c r="I945" s="228"/>
      <c r="J945" s="347"/>
      <c r="K945" s="348"/>
      <c r="L945" s="348"/>
      <c r="M945" s="231"/>
      <c r="N945" s="349"/>
      <c r="O945" s="328"/>
      <c r="P945" s="328"/>
      <c r="Q945" s="234"/>
      <c r="R945" s="350"/>
      <c r="S945" s="351"/>
      <c r="T945" s="351"/>
      <c r="U945" s="237"/>
      <c r="V945" s="352"/>
      <c r="W945" s="256"/>
      <c r="X945" s="256"/>
      <c r="Y945" s="240"/>
      <c r="Z945" s="199"/>
      <c r="AA945" s="199"/>
      <c r="AB945" s="199"/>
      <c r="AC945" s="199"/>
      <c r="AD945" s="199"/>
      <c r="AE945" s="199"/>
      <c r="AF945" s="199"/>
      <c r="AG945" s="199"/>
      <c r="AH945" s="199"/>
      <c r="AI945" s="199"/>
      <c r="AJ945" s="199"/>
      <c r="AK945" s="199"/>
      <c r="AL945" s="199"/>
      <c r="AM945" s="199"/>
      <c r="AN945" s="199"/>
      <c r="AO945" s="199"/>
      <c r="AP945" s="199"/>
      <c r="AQ945" s="199"/>
      <c r="AR945" s="199"/>
      <c r="AS945" s="199"/>
      <c r="AT945" s="199"/>
      <c r="AU945" s="199"/>
      <c r="AV945" s="199"/>
      <c r="AW945" s="199"/>
      <c r="AX945" s="199"/>
      <c r="AY945" s="199"/>
      <c r="AZ945" s="199"/>
      <c r="BA945" s="199"/>
      <c r="BB945" s="199"/>
      <c r="BC945" s="199"/>
      <c r="BD945" s="199"/>
      <c r="BE945" s="199"/>
      <c r="BF945" s="199"/>
      <c r="BG945" s="199"/>
      <c r="BH945" s="199"/>
    </row>
    <row r="946">
      <c r="A946" s="199"/>
      <c r="B946" s="343"/>
      <c r="C946" s="344"/>
      <c r="D946" s="344"/>
      <c r="E946" s="345"/>
      <c r="F946" s="346"/>
      <c r="G946" s="346"/>
      <c r="H946" s="346"/>
      <c r="I946" s="228"/>
      <c r="J946" s="347"/>
      <c r="K946" s="348"/>
      <c r="L946" s="348"/>
      <c r="M946" s="231"/>
      <c r="N946" s="349"/>
      <c r="O946" s="328"/>
      <c r="P946" s="328"/>
      <c r="Q946" s="234"/>
      <c r="R946" s="350"/>
      <c r="S946" s="351"/>
      <c r="T946" s="351"/>
      <c r="U946" s="237"/>
      <c r="V946" s="352"/>
      <c r="W946" s="256"/>
      <c r="X946" s="256"/>
      <c r="Y946" s="240"/>
      <c r="Z946" s="199"/>
      <c r="AA946" s="199"/>
      <c r="AB946" s="199"/>
      <c r="AC946" s="199"/>
      <c r="AD946" s="199"/>
      <c r="AE946" s="199"/>
      <c r="AF946" s="199"/>
      <c r="AG946" s="199"/>
      <c r="AH946" s="199"/>
      <c r="AI946" s="199"/>
      <c r="AJ946" s="199"/>
      <c r="AK946" s="199"/>
      <c r="AL946" s="199"/>
      <c r="AM946" s="199"/>
      <c r="AN946" s="199"/>
      <c r="AO946" s="199"/>
      <c r="AP946" s="199"/>
      <c r="AQ946" s="199"/>
      <c r="AR946" s="199"/>
      <c r="AS946" s="199"/>
      <c r="AT946" s="199"/>
      <c r="AU946" s="199"/>
      <c r="AV946" s="199"/>
      <c r="AW946" s="199"/>
      <c r="AX946" s="199"/>
      <c r="AY946" s="199"/>
      <c r="AZ946" s="199"/>
      <c r="BA946" s="199"/>
      <c r="BB946" s="199"/>
      <c r="BC946" s="199"/>
      <c r="BD946" s="199"/>
      <c r="BE946" s="199"/>
      <c r="BF946" s="199"/>
      <c r="BG946" s="199"/>
      <c r="BH946" s="199"/>
    </row>
    <row r="947">
      <c r="A947" s="199"/>
      <c r="B947" s="343"/>
      <c r="C947" s="344"/>
      <c r="D947" s="344"/>
      <c r="E947" s="345"/>
      <c r="F947" s="346"/>
      <c r="G947" s="346"/>
      <c r="H947" s="346"/>
      <c r="I947" s="228"/>
      <c r="J947" s="347"/>
      <c r="K947" s="348"/>
      <c r="L947" s="348"/>
      <c r="M947" s="231"/>
      <c r="N947" s="349"/>
      <c r="O947" s="328"/>
      <c r="P947" s="328"/>
      <c r="Q947" s="234"/>
      <c r="R947" s="350"/>
      <c r="S947" s="351"/>
      <c r="T947" s="351"/>
      <c r="U947" s="237"/>
      <c r="V947" s="352"/>
      <c r="W947" s="256"/>
      <c r="X947" s="256"/>
      <c r="Y947" s="240"/>
      <c r="Z947" s="199"/>
      <c r="AA947" s="199"/>
      <c r="AB947" s="199"/>
      <c r="AC947" s="199"/>
      <c r="AD947" s="199"/>
      <c r="AE947" s="199"/>
      <c r="AF947" s="199"/>
      <c r="AG947" s="199"/>
      <c r="AH947" s="199"/>
      <c r="AI947" s="199"/>
      <c r="AJ947" s="199"/>
      <c r="AK947" s="199"/>
      <c r="AL947" s="199"/>
      <c r="AM947" s="199"/>
      <c r="AN947" s="199"/>
      <c r="AO947" s="199"/>
      <c r="AP947" s="199"/>
      <c r="AQ947" s="199"/>
      <c r="AR947" s="199"/>
      <c r="AS947" s="199"/>
      <c r="AT947" s="199"/>
      <c r="AU947" s="199"/>
      <c r="AV947" s="199"/>
      <c r="AW947" s="199"/>
      <c r="AX947" s="199"/>
      <c r="AY947" s="199"/>
      <c r="AZ947" s="199"/>
      <c r="BA947" s="199"/>
      <c r="BB947" s="199"/>
      <c r="BC947" s="199"/>
      <c r="BD947" s="199"/>
      <c r="BE947" s="199"/>
      <c r="BF947" s="199"/>
      <c r="BG947" s="199"/>
      <c r="BH947" s="199"/>
    </row>
    <row r="948">
      <c r="A948" s="199"/>
      <c r="B948" s="343"/>
      <c r="C948" s="344"/>
      <c r="D948" s="344"/>
      <c r="E948" s="345"/>
      <c r="F948" s="346"/>
      <c r="G948" s="346"/>
      <c r="H948" s="346"/>
      <c r="I948" s="228"/>
      <c r="J948" s="347"/>
      <c r="K948" s="348"/>
      <c r="L948" s="348"/>
      <c r="M948" s="231"/>
      <c r="N948" s="349"/>
      <c r="O948" s="328"/>
      <c r="P948" s="328"/>
      <c r="Q948" s="234"/>
      <c r="R948" s="350"/>
      <c r="S948" s="351"/>
      <c r="T948" s="351"/>
      <c r="U948" s="237"/>
      <c r="V948" s="352"/>
      <c r="W948" s="256"/>
      <c r="X948" s="256"/>
      <c r="Y948" s="240"/>
      <c r="Z948" s="199"/>
      <c r="AA948" s="199"/>
      <c r="AB948" s="199"/>
      <c r="AC948" s="199"/>
      <c r="AD948" s="199"/>
      <c r="AE948" s="199"/>
      <c r="AF948" s="199"/>
      <c r="AG948" s="199"/>
      <c r="AH948" s="199"/>
      <c r="AI948" s="199"/>
      <c r="AJ948" s="199"/>
      <c r="AK948" s="199"/>
      <c r="AL948" s="199"/>
      <c r="AM948" s="199"/>
      <c r="AN948" s="199"/>
      <c r="AO948" s="199"/>
      <c r="AP948" s="199"/>
      <c r="AQ948" s="199"/>
      <c r="AR948" s="199"/>
      <c r="AS948" s="199"/>
      <c r="AT948" s="199"/>
      <c r="AU948" s="199"/>
      <c r="AV948" s="199"/>
      <c r="AW948" s="199"/>
      <c r="AX948" s="199"/>
      <c r="AY948" s="199"/>
      <c r="AZ948" s="199"/>
      <c r="BA948" s="199"/>
      <c r="BB948" s="199"/>
      <c r="BC948" s="199"/>
      <c r="BD948" s="199"/>
      <c r="BE948" s="199"/>
      <c r="BF948" s="199"/>
      <c r="BG948" s="199"/>
      <c r="BH948" s="199"/>
    </row>
    <row r="949">
      <c r="A949" s="199"/>
      <c r="B949" s="343"/>
      <c r="C949" s="344"/>
      <c r="D949" s="344"/>
      <c r="E949" s="345"/>
      <c r="F949" s="346"/>
      <c r="G949" s="346"/>
      <c r="H949" s="346"/>
      <c r="I949" s="228"/>
      <c r="J949" s="347"/>
      <c r="K949" s="348"/>
      <c r="L949" s="348"/>
      <c r="M949" s="231"/>
      <c r="N949" s="349"/>
      <c r="O949" s="328"/>
      <c r="P949" s="328"/>
      <c r="Q949" s="234"/>
      <c r="R949" s="350"/>
      <c r="S949" s="351"/>
      <c r="T949" s="351"/>
      <c r="U949" s="237"/>
      <c r="V949" s="352"/>
      <c r="W949" s="256"/>
      <c r="X949" s="256"/>
      <c r="Y949" s="240"/>
      <c r="Z949" s="199"/>
      <c r="AA949" s="199"/>
      <c r="AB949" s="199"/>
      <c r="AC949" s="199"/>
      <c r="AD949" s="199"/>
      <c r="AE949" s="199"/>
      <c r="AF949" s="199"/>
      <c r="AG949" s="199"/>
      <c r="AH949" s="199"/>
      <c r="AI949" s="199"/>
      <c r="AJ949" s="199"/>
      <c r="AK949" s="199"/>
      <c r="AL949" s="199"/>
      <c r="AM949" s="199"/>
      <c r="AN949" s="199"/>
      <c r="AO949" s="199"/>
      <c r="AP949" s="199"/>
      <c r="AQ949" s="199"/>
      <c r="AR949" s="199"/>
      <c r="AS949" s="199"/>
      <c r="AT949" s="199"/>
      <c r="AU949" s="199"/>
      <c r="AV949" s="199"/>
      <c r="AW949" s="199"/>
      <c r="AX949" s="199"/>
      <c r="AY949" s="199"/>
      <c r="AZ949" s="199"/>
      <c r="BA949" s="199"/>
      <c r="BB949" s="199"/>
      <c r="BC949" s="199"/>
      <c r="BD949" s="199"/>
      <c r="BE949" s="199"/>
      <c r="BF949" s="199"/>
      <c r="BG949" s="199"/>
      <c r="BH949" s="199"/>
    </row>
    <row r="950">
      <c r="A950" s="199"/>
      <c r="B950" s="343"/>
      <c r="C950" s="344"/>
      <c r="D950" s="344"/>
      <c r="E950" s="345"/>
      <c r="F950" s="346"/>
      <c r="G950" s="346"/>
      <c r="H950" s="346"/>
      <c r="I950" s="228"/>
      <c r="J950" s="347"/>
      <c r="K950" s="348"/>
      <c r="L950" s="348"/>
      <c r="M950" s="231"/>
      <c r="N950" s="349"/>
      <c r="O950" s="328"/>
      <c r="P950" s="328"/>
      <c r="Q950" s="234"/>
      <c r="R950" s="350"/>
      <c r="S950" s="351"/>
      <c r="T950" s="351"/>
      <c r="U950" s="237"/>
      <c r="V950" s="352"/>
      <c r="W950" s="256"/>
      <c r="X950" s="256"/>
      <c r="Y950" s="240"/>
      <c r="Z950" s="199"/>
      <c r="AA950" s="199"/>
      <c r="AB950" s="199"/>
      <c r="AC950" s="199"/>
      <c r="AD950" s="199"/>
      <c r="AE950" s="199"/>
      <c r="AF950" s="199"/>
      <c r="AG950" s="199"/>
      <c r="AH950" s="199"/>
      <c r="AI950" s="199"/>
      <c r="AJ950" s="199"/>
      <c r="AK950" s="199"/>
      <c r="AL950" s="199"/>
      <c r="AM950" s="199"/>
      <c r="AN950" s="199"/>
      <c r="AO950" s="199"/>
      <c r="AP950" s="199"/>
      <c r="AQ950" s="199"/>
      <c r="AR950" s="199"/>
      <c r="AS950" s="199"/>
      <c r="AT950" s="199"/>
      <c r="AU950" s="199"/>
      <c r="AV950" s="199"/>
      <c r="AW950" s="199"/>
      <c r="AX950" s="199"/>
      <c r="AY950" s="199"/>
      <c r="AZ950" s="199"/>
      <c r="BA950" s="199"/>
      <c r="BB950" s="199"/>
      <c r="BC950" s="199"/>
      <c r="BD950" s="199"/>
      <c r="BE950" s="199"/>
      <c r="BF950" s="199"/>
      <c r="BG950" s="199"/>
      <c r="BH950" s="199"/>
    </row>
    <row r="951">
      <c r="A951" s="199"/>
      <c r="B951" s="343"/>
      <c r="C951" s="344"/>
      <c r="D951" s="344"/>
      <c r="E951" s="345"/>
      <c r="F951" s="346"/>
      <c r="G951" s="346"/>
      <c r="H951" s="346"/>
      <c r="I951" s="228"/>
      <c r="J951" s="347"/>
      <c r="K951" s="348"/>
      <c r="L951" s="348"/>
      <c r="M951" s="231"/>
      <c r="N951" s="349"/>
      <c r="O951" s="328"/>
      <c r="P951" s="328"/>
      <c r="Q951" s="234"/>
      <c r="R951" s="350"/>
      <c r="S951" s="351"/>
      <c r="T951" s="351"/>
      <c r="U951" s="237"/>
      <c r="V951" s="352"/>
      <c r="W951" s="256"/>
      <c r="X951" s="256"/>
      <c r="Y951" s="240"/>
      <c r="Z951" s="199"/>
      <c r="AA951" s="199"/>
      <c r="AB951" s="199"/>
      <c r="AC951" s="199"/>
      <c r="AD951" s="199"/>
      <c r="AE951" s="199"/>
      <c r="AF951" s="199"/>
      <c r="AG951" s="199"/>
      <c r="AH951" s="199"/>
      <c r="AI951" s="199"/>
      <c r="AJ951" s="199"/>
      <c r="AK951" s="199"/>
      <c r="AL951" s="199"/>
      <c r="AM951" s="199"/>
      <c r="AN951" s="199"/>
      <c r="AO951" s="199"/>
      <c r="AP951" s="199"/>
      <c r="AQ951" s="199"/>
      <c r="AR951" s="199"/>
      <c r="AS951" s="199"/>
      <c r="AT951" s="199"/>
      <c r="AU951" s="199"/>
      <c r="AV951" s="199"/>
      <c r="AW951" s="199"/>
      <c r="AX951" s="199"/>
      <c r="AY951" s="199"/>
      <c r="AZ951" s="199"/>
      <c r="BA951" s="199"/>
      <c r="BB951" s="199"/>
      <c r="BC951" s="199"/>
      <c r="BD951" s="199"/>
      <c r="BE951" s="199"/>
      <c r="BF951" s="199"/>
      <c r="BG951" s="199"/>
      <c r="BH951" s="199"/>
    </row>
    <row r="952">
      <c r="A952" s="199"/>
      <c r="B952" s="343"/>
      <c r="C952" s="344"/>
      <c r="D952" s="344"/>
      <c r="E952" s="345"/>
      <c r="F952" s="346"/>
      <c r="G952" s="346"/>
      <c r="H952" s="346"/>
      <c r="I952" s="228"/>
      <c r="J952" s="347"/>
      <c r="K952" s="348"/>
      <c r="L952" s="348"/>
      <c r="M952" s="231"/>
      <c r="N952" s="349"/>
      <c r="O952" s="328"/>
      <c r="P952" s="328"/>
      <c r="Q952" s="234"/>
      <c r="R952" s="350"/>
      <c r="S952" s="351"/>
      <c r="T952" s="351"/>
      <c r="U952" s="237"/>
      <c r="V952" s="352"/>
      <c r="W952" s="256"/>
      <c r="X952" s="256"/>
      <c r="Y952" s="240"/>
      <c r="Z952" s="199"/>
      <c r="AA952" s="199"/>
      <c r="AB952" s="199"/>
      <c r="AC952" s="199"/>
      <c r="AD952" s="199"/>
      <c r="AE952" s="199"/>
      <c r="AF952" s="199"/>
      <c r="AG952" s="199"/>
      <c r="AH952" s="199"/>
      <c r="AI952" s="199"/>
      <c r="AJ952" s="199"/>
      <c r="AK952" s="199"/>
      <c r="AL952" s="199"/>
      <c r="AM952" s="199"/>
      <c r="AN952" s="199"/>
      <c r="AO952" s="199"/>
      <c r="AP952" s="199"/>
      <c r="AQ952" s="199"/>
      <c r="AR952" s="199"/>
      <c r="AS952" s="199"/>
      <c r="AT952" s="199"/>
      <c r="AU952" s="199"/>
      <c r="AV952" s="199"/>
      <c r="AW952" s="199"/>
      <c r="AX952" s="199"/>
      <c r="AY952" s="199"/>
      <c r="AZ952" s="199"/>
      <c r="BA952" s="199"/>
      <c r="BB952" s="199"/>
      <c r="BC952" s="199"/>
      <c r="BD952" s="199"/>
      <c r="BE952" s="199"/>
      <c r="BF952" s="199"/>
      <c r="BG952" s="199"/>
      <c r="BH952" s="199"/>
    </row>
    <row r="953">
      <c r="A953" s="199"/>
      <c r="B953" s="343"/>
      <c r="C953" s="344"/>
      <c r="D953" s="344"/>
      <c r="E953" s="345"/>
      <c r="F953" s="346"/>
      <c r="G953" s="346"/>
      <c r="H953" s="346"/>
      <c r="I953" s="228"/>
      <c r="J953" s="347"/>
      <c r="K953" s="348"/>
      <c r="L953" s="348"/>
      <c r="M953" s="231"/>
      <c r="N953" s="349"/>
      <c r="O953" s="328"/>
      <c r="P953" s="328"/>
      <c r="Q953" s="234"/>
      <c r="R953" s="350"/>
      <c r="S953" s="351"/>
      <c r="T953" s="351"/>
      <c r="U953" s="237"/>
      <c r="V953" s="352"/>
      <c r="W953" s="256"/>
      <c r="X953" s="256"/>
      <c r="Y953" s="240"/>
      <c r="Z953" s="199"/>
      <c r="AA953" s="199"/>
      <c r="AB953" s="199"/>
      <c r="AC953" s="199"/>
      <c r="AD953" s="199"/>
      <c r="AE953" s="199"/>
      <c r="AF953" s="199"/>
      <c r="AG953" s="199"/>
      <c r="AH953" s="199"/>
      <c r="AI953" s="199"/>
      <c r="AJ953" s="199"/>
      <c r="AK953" s="199"/>
      <c r="AL953" s="199"/>
      <c r="AM953" s="199"/>
      <c r="AN953" s="199"/>
      <c r="AO953" s="199"/>
      <c r="AP953" s="199"/>
      <c r="AQ953" s="199"/>
      <c r="AR953" s="199"/>
      <c r="AS953" s="199"/>
      <c r="AT953" s="199"/>
      <c r="AU953" s="199"/>
      <c r="AV953" s="199"/>
      <c r="AW953" s="199"/>
      <c r="AX953" s="199"/>
      <c r="AY953" s="199"/>
      <c r="AZ953" s="199"/>
      <c r="BA953" s="199"/>
      <c r="BB953" s="199"/>
      <c r="BC953" s="199"/>
      <c r="BD953" s="199"/>
      <c r="BE953" s="199"/>
      <c r="BF953" s="199"/>
      <c r="BG953" s="199"/>
      <c r="BH953" s="199"/>
    </row>
    <row r="954">
      <c r="A954" s="199"/>
      <c r="B954" s="343"/>
      <c r="C954" s="344"/>
      <c r="D954" s="344"/>
      <c r="E954" s="345"/>
      <c r="F954" s="346"/>
      <c r="G954" s="346"/>
      <c r="H954" s="346"/>
      <c r="I954" s="228"/>
      <c r="J954" s="347"/>
      <c r="K954" s="348"/>
      <c r="L954" s="348"/>
      <c r="M954" s="231"/>
      <c r="N954" s="349"/>
      <c r="O954" s="328"/>
      <c r="P954" s="328"/>
      <c r="Q954" s="234"/>
      <c r="R954" s="350"/>
      <c r="S954" s="351"/>
      <c r="T954" s="351"/>
      <c r="U954" s="237"/>
      <c r="V954" s="352"/>
      <c r="W954" s="256"/>
      <c r="X954" s="256"/>
      <c r="Y954" s="240"/>
      <c r="Z954" s="199"/>
      <c r="AA954" s="199"/>
      <c r="AB954" s="199"/>
      <c r="AC954" s="199"/>
      <c r="AD954" s="199"/>
      <c r="AE954" s="199"/>
      <c r="AF954" s="199"/>
      <c r="AG954" s="199"/>
      <c r="AH954" s="199"/>
      <c r="AI954" s="199"/>
      <c r="AJ954" s="199"/>
      <c r="AK954" s="199"/>
      <c r="AL954" s="199"/>
      <c r="AM954" s="199"/>
      <c r="AN954" s="199"/>
      <c r="AO954" s="199"/>
      <c r="AP954" s="199"/>
      <c r="AQ954" s="199"/>
      <c r="AR954" s="199"/>
      <c r="AS954" s="199"/>
      <c r="AT954" s="199"/>
      <c r="AU954" s="199"/>
      <c r="AV954" s="199"/>
      <c r="AW954" s="199"/>
      <c r="AX954" s="199"/>
      <c r="AY954" s="199"/>
      <c r="AZ954" s="199"/>
      <c r="BA954" s="199"/>
      <c r="BB954" s="199"/>
      <c r="BC954" s="199"/>
      <c r="BD954" s="199"/>
      <c r="BE954" s="199"/>
      <c r="BF954" s="199"/>
      <c r="BG954" s="199"/>
      <c r="BH954" s="199"/>
    </row>
    <row r="955">
      <c r="A955" s="199"/>
      <c r="B955" s="343"/>
      <c r="C955" s="344"/>
      <c r="D955" s="344"/>
      <c r="E955" s="345"/>
      <c r="F955" s="346"/>
      <c r="G955" s="346"/>
      <c r="H955" s="346"/>
      <c r="I955" s="228"/>
      <c r="J955" s="347"/>
      <c r="K955" s="348"/>
      <c r="L955" s="348"/>
      <c r="M955" s="231"/>
      <c r="N955" s="349"/>
      <c r="O955" s="328"/>
      <c r="P955" s="328"/>
      <c r="Q955" s="234"/>
      <c r="R955" s="350"/>
      <c r="S955" s="351"/>
      <c r="T955" s="351"/>
      <c r="U955" s="237"/>
      <c r="V955" s="352"/>
      <c r="W955" s="256"/>
      <c r="X955" s="256"/>
      <c r="Y955" s="240"/>
      <c r="Z955" s="199"/>
      <c r="AA955" s="199"/>
      <c r="AB955" s="199"/>
      <c r="AC955" s="199"/>
      <c r="AD955" s="199"/>
      <c r="AE955" s="199"/>
      <c r="AF955" s="199"/>
      <c r="AG955" s="199"/>
      <c r="AH955" s="199"/>
      <c r="AI955" s="199"/>
      <c r="AJ955" s="199"/>
      <c r="AK955" s="199"/>
      <c r="AL955" s="199"/>
      <c r="AM955" s="199"/>
      <c r="AN955" s="199"/>
      <c r="AO955" s="199"/>
      <c r="AP955" s="199"/>
      <c r="AQ955" s="199"/>
      <c r="AR955" s="199"/>
      <c r="AS955" s="199"/>
      <c r="AT955" s="199"/>
      <c r="AU955" s="199"/>
      <c r="AV955" s="199"/>
      <c r="AW955" s="199"/>
      <c r="AX955" s="199"/>
      <c r="AY955" s="199"/>
      <c r="AZ955" s="199"/>
      <c r="BA955" s="199"/>
      <c r="BB955" s="199"/>
      <c r="BC955" s="199"/>
      <c r="BD955" s="199"/>
      <c r="BE955" s="199"/>
      <c r="BF955" s="199"/>
      <c r="BG955" s="199"/>
      <c r="BH955" s="199"/>
    </row>
    <row r="956">
      <c r="A956" s="199"/>
      <c r="B956" s="343"/>
      <c r="C956" s="344"/>
      <c r="D956" s="344"/>
      <c r="E956" s="345"/>
      <c r="F956" s="346"/>
      <c r="G956" s="346"/>
      <c r="H956" s="346"/>
      <c r="I956" s="228"/>
      <c r="J956" s="347"/>
      <c r="K956" s="348"/>
      <c r="L956" s="348"/>
      <c r="M956" s="231"/>
      <c r="N956" s="349"/>
      <c r="O956" s="328"/>
      <c r="P956" s="328"/>
      <c r="Q956" s="234"/>
      <c r="R956" s="350"/>
      <c r="S956" s="351"/>
      <c r="T956" s="351"/>
      <c r="U956" s="237"/>
      <c r="V956" s="352"/>
      <c r="W956" s="256"/>
      <c r="X956" s="256"/>
      <c r="Y956" s="240"/>
      <c r="Z956" s="199"/>
      <c r="AA956" s="199"/>
      <c r="AB956" s="199"/>
      <c r="AC956" s="199"/>
      <c r="AD956" s="199"/>
      <c r="AE956" s="199"/>
      <c r="AF956" s="199"/>
      <c r="AG956" s="199"/>
      <c r="AH956" s="199"/>
      <c r="AI956" s="199"/>
      <c r="AJ956" s="199"/>
      <c r="AK956" s="199"/>
      <c r="AL956" s="199"/>
      <c r="AM956" s="199"/>
      <c r="AN956" s="199"/>
      <c r="AO956" s="199"/>
      <c r="AP956" s="199"/>
      <c r="AQ956" s="199"/>
      <c r="AR956" s="199"/>
      <c r="AS956" s="199"/>
      <c r="AT956" s="199"/>
      <c r="AU956" s="199"/>
      <c r="AV956" s="199"/>
      <c r="AW956" s="199"/>
      <c r="AX956" s="199"/>
      <c r="AY956" s="199"/>
      <c r="AZ956" s="199"/>
      <c r="BA956" s="199"/>
      <c r="BB956" s="199"/>
      <c r="BC956" s="199"/>
      <c r="BD956" s="199"/>
      <c r="BE956" s="199"/>
      <c r="BF956" s="199"/>
      <c r="BG956" s="199"/>
      <c r="BH956" s="199"/>
    </row>
    <row r="957">
      <c r="A957" s="199"/>
      <c r="B957" s="343"/>
      <c r="C957" s="344"/>
      <c r="D957" s="344"/>
      <c r="E957" s="345"/>
      <c r="F957" s="346"/>
      <c r="G957" s="346"/>
      <c r="H957" s="346"/>
      <c r="I957" s="228"/>
      <c r="J957" s="347"/>
      <c r="K957" s="348"/>
      <c r="L957" s="348"/>
      <c r="M957" s="231"/>
      <c r="N957" s="349"/>
      <c r="O957" s="328"/>
      <c r="P957" s="328"/>
      <c r="Q957" s="234"/>
      <c r="R957" s="350"/>
      <c r="S957" s="351"/>
      <c r="T957" s="351"/>
      <c r="U957" s="237"/>
      <c r="V957" s="352"/>
      <c r="W957" s="256"/>
      <c r="X957" s="256"/>
      <c r="Y957" s="240"/>
      <c r="Z957" s="199"/>
      <c r="AA957" s="199"/>
      <c r="AB957" s="199"/>
      <c r="AC957" s="199"/>
      <c r="AD957" s="199"/>
      <c r="AE957" s="199"/>
      <c r="AF957" s="199"/>
      <c r="AG957" s="199"/>
      <c r="AH957" s="199"/>
      <c r="AI957" s="199"/>
      <c r="AJ957" s="199"/>
      <c r="AK957" s="199"/>
      <c r="AL957" s="199"/>
      <c r="AM957" s="199"/>
      <c r="AN957" s="199"/>
      <c r="AO957" s="199"/>
      <c r="AP957" s="199"/>
      <c r="AQ957" s="199"/>
      <c r="AR957" s="199"/>
      <c r="AS957" s="199"/>
      <c r="AT957" s="199"/>
      <c r="AU957" s="199"/>
      <c r="AV957" s="199"/>
      <c r="AW957" s="199"/>
      <c r="AX957" s="199"/>
      <c r="AY957" s="199"/>
      <c r="AZ957" s="199"/>
      <c r="BA957" s="199"/>
      <c r="BB957" s="199"/>
      <c r="BC957" s="199"/>
      <c r="BD957" s="199"/>
      <c r="BE957" s="199"/>
      <c r="BF957" s="199"/>
      <c r="BG957" s="199"/>
      <c r="BH957" s="199"/>
    </row>
    <row r="958">
      <c r="A958" s="199"/>
      <c r="B958" s="343"/>
      <c r="C958" s="344"/>
      <c r="D958" s="344"/>
      <c r="E958" s="345"/>
      <c r="F958" s="346"/>
      <c r="G958" s="346"/>
      <c r="H958" s="346"/>
      <c r="I958" s="228"/>
      <c r="J958" s="347"/>
      <c r="K958" s="348"/>
      <c r="L958" s="348"/>
      <c r="M958" s="231"/>
      <c r="N958" s="349"/>
      <c r="O958" s="328"/>
      <c r="P958" s="328"/>
      <c r="Q958" s="234"/>
      <c r="R958" s="350"/>
      <c r="S958" s="351"/>
      <c r="T958" s="351"/>
      <c r="U958" s="237"/>
      <c r="V958" s="352"/>
      <c r="W958" s="256"/>
      <c r="X958" s="256"/>
      <c r="Y958" s="240"/>
      <c r="Z958" s="199"/>
      <c r="AA958" s="199"/>
      <c r="AB958" s="199"/>
      <c r="AC958" s="199"/>
      <c r="AD958" s="199"/>
      <c r="AE958" s="199"/>
      <c r="AF958" s="199"/>
      <c r="AG958" s="199"/>
      <c r="AH958" s="199"/>
      <c r="AI958" s="199"/>
      <c r="AJ958" s="199"/>
      <c r="AK958" s="199"/>
      <c r="AL958" s="199"/>
      <c r="AM958" s="199"/>
      <c r="AN958" s="199"/>
      <c r="AO958" s="199"/>
      <c r="AP958" s="199"/>
      <c r="AQ958" s="199"/>
      <c r="AR958" s="199"/>
      <c r="AS958" s="199"/>
      <c r="AT958" s="199"/>
      <c r="AU958" s="199"/>
      <c r="AV958" s="199"/>
      <c r="AW958" s="199"/>
      <c r="AX958" s="199"/>
      <c r="AY958" s="199"/>
      <c r="AZ958" s="199"/>
      <c r="BA958" s="199"/>
      <c r="BB958" s="199"/>
      <c r="BC958" s="199"/>
      <c r="BD958" s="199"/>
      <c r="BE958" s="199"/>
      <c r="BF958" s="199"/>
      <c r="BG958" s="199"/>
      <c r="BH958" s="199"/>
    </row>
    <row r="959">
      <c r="A959" s="199"/>
      <c r="B959" s="343"/>
      <c r="C959" s="344"/>
      <c r="D959" s="344"/>
      <c r="E959" s="345"/>
      <c r="F959" s="346"/>
      <c r="G959" s="346"/>
      <c r="H959" s="346"/>
      <c r="I959" s="228"/>
      <c r="J959" s="347"/>
      <c r="K959" s="348"/>
      <c r="L959" s="348"/>
      <c r="M959" s="231"/>
      <c r="N959" s="349"/>
      <c r="O959" s="328"/>
      <c r="P959" s="328"/>
      <c r="Q959" s="234"/>
      <c r="R959" s="350"/>
      <c r="S959" s="351"/>
      <c r="T959" s="351"/>
      <c r="U959" s="237"/>
      <c r="V959" s="352"/>
      <c r="W959" s="256"/>
      <c r="X959" s="256"/>
      <c r="Y959" s="240"/>
      <c r="Z959" s="199"/>
      <c r="AA959" s="199"/>
      <c r="AB959" s="199"/>
      <c r="AC959" s="199"/>
      <c r="AD959" s="199"/>
      <c r="AE959" s="199"/>
      <c r="AF959" s="199"/>
      <c r="AG959" s="199"/>
      <c r="AH959" s="199"/>
      <c r="AI959" s="199"/>
      <c r="AJ959" s="199"/>
      <c r="AK959" s="199"/>
      <c r="AL959" s="199"/>
      <c r="AM959" s="199"/>
      <c r="AN959" s="199"/>
      <c r="AO959" s="199"/>
      <c r="AP959" s="199"/>
      <c r="AQ959" s="199"/>
      <c r="AR959" s="199"/>
      <c r="AS959" s="199"/>
      <c r="AT959" s="199"/>
      <c r="AU959" s="199"/>
      <c r="AV959" s="199"/>
      <c r="AW959" s="199"/>
      <c r="AX959" s="199"/>
      <c r="AY959" s="199"/>
      <c r="AZ959" s="199"/>
      <c r="BA959" s="199"/>
      <c r="BB959" s="199"/>
      <c r="BC959" s="199"/>
      <c r="BD959" s="199"/>
      <c r="BE959" s="199"/>
      <c r="BF959" s="199"/>
      <c r="BG959" s="199"/>
      <c r="BH959" s="199"/>
    </row>
    <row r="960">
      <c r="A960" s="199"/>
      <c r="B960" s="343"/>
      <c r="C960" s="344"/>
      <c r="D960" s="344"/>
      <c r="E960" s="345"/>
      <c r="F960" s="346"/>
      <c r="G960" s="346"/>
      <c r="H960" s="346"/>
      <c r="I960" s="228"/>
      <c r="J960" s="347"/>
      <c r="K960" s="348"/>
      <c r="L960" s="348"/>
      <c r="M960" s="231"/>
      <c r="N960" s="349"/>
      <c r="O960" s="328"/>
      <c r="P960" s="328"/>
      <c r="Q960" s="234"/>
      <c r="R960" s="350"/>
      <c r="S960" s="351"/>
      <c r="T960" s="351"/>
      <c r="U960" s="237"/>
      <c r="V960" s="352"/>
      <c r="W960" s="256"/>
      <c r="X960" s="256"/>
      <c r="Y960" s="240"/>
      <c r="Z960" s="199"/>
      <c r="AA960" s="199"/>
      <c r="AB960" s="199"/>
      <c r="AC960" s="199"/>
      <c r="AD960" s="199"/>
      <c r="AE960" s="199"/>
      <c r="AF960" s="199"/>
      <c r="AG960" s="199"/>
      <c r="AH960" s="199"/>
      <c r="AI960" s="199"/>
      <c r="AJ960" s="199"/>
      <c r="AK960" s="199"/>
      <c r="AL960" s="199"/>
      <c r="AM960" s="199"/>
      <c r="AN960" s="199"/>
      <c r="AO960" s="199"/>
      <c r="AP960" s="199"/>
      <c r="AQ960" s="199"/>
      <c r="AR960" s="199"/>
      <c r="AS960" s="199"/>
      <c r="AT960" s="199"/>
      <c r="AU960" s="199"/>
      <c r="AV960" s="199"/>
      <c r="AW960" s="199"/>
      <c r="AX960" s="199"/>
      <c r="AY960" s="199"/>
      <c r="AZ960" s="199"/>
      <c r="BA960" s="199"/>
      <c r="BB960" s="199"/>
      <c r="BC960" s="199"/>
      <c r="BD960" s="199"/>
      <c r="BE960" s="199"/>
      <c r="BF960" s="199"/>
      <c r="BG960" s="199"/>
      <c r="BH960" s="199"/>
    </row>
    <row r="961">
      <c r="A961" s="199"/>
      <c r="B961" s="343"/>
      <c r="C961" s="344"/>
      <c r="D961" s="344"/>
      <c r="E961" s="345"/>
      <c r="F961" s="346"/>
      <c r="G961" s="346"/>
      <c r="H961" s="346"/>
      <c r="I961" s="228"/>
      <c r="J961" s="347"/>
      <c r="K961" s="348"/>
      <c r="L961" s="348"/>
      <c r="M961" s="231"/>
      <c r="N961" s="349"/>
      <c r="O961" s="328"/>
      <c r="P961" s="328"/>
      <c r="Q961" s="234"/>
      <c r="R961" s="350"/>
      <c r="S961" s="351"/>
      <c r="T961" s="351"/>
      <c r="U961" s="237"/>
      <c r="V961" s="352"/>
      <c r="W961" s="256"/>
      <c r="X961" s="256"/>
      <c r="Y961" s="240"/>
      <c r="Z961" s="199"/>
      <c r="AA961" s="199"/>
      <c r="AB961" s="199"/>
      <c r="AC961" s="199"/>
      <c r="AD961" s="199"/>
      <c r="AE961" s="199"/>
      <c r="AF961" s="199"/>
      <c r="AG961" s="199"/>
      <c r="AH961" s="199"/>
      <c r="AI961" s="199"/>
      <c r="AJ961" s="199"/>
      <c r="AK961" s="199"/>
      <c r="AL961" s="199"/>
      <c r="AM961" s="199"/>
      <c r="AN961" s="199"/>
      <c r="AO961" s="199"/>
      <c r="AP961" s="199"/>
      <c r="AQ961" s="199"/>
      <c r="AR961" s="199"/>
      <c r="AS961" s="199"/>
      <c r="AT961" s="199"/>
      <c r="AU961" s="199"/>
      <c r="AV961" s="199"/>
      <c r="AW961" s="199"/>
      <c r="AX961" s="199"/>
      <c r="AY961" s="199"/>
      <c r="AZ961" s="199"/>
      <c r="BA961" s="199"/>
      <c r="BB961" s="199"/>
      <c r="BC961" s="199"/>
      <c r="BD961" s="199"/>
      <c r="BE961" s="199"/>
      <c r="BF961" s="199"/>
      <c r="BG961" s="199"/>
      <c r="BH961" s="199"/>
    </row>
    <row r="962">
      <c r="A962" s="199"/>
      <c r="B962" s="343"/>
      <c r="C962" s="344"/>
      <c r="D962" s="344"/>
      <c r="E962" s="345"/>
      <c r="F962" s="346"/>
      <c r="G962" s="346"/>
      <c r="H962" s="346"/>
      <c r="I962" s="228"/>
      <c r="J962" s="347"/>
      <c r="K962" s="348"/>
      <c r="L962" s="348"/>
      <c r="M962" s="231"/>
      <c r="N962" s="349"/>
      <c r="O962" s="328"/>
      <c r="P962" s="328"/>
      <c r="Q962" s="234"/>
      <c r="R962" s="350"/>
      <c r="S962" s="351"/>
      <c r="T962" s="351"/>
      <c r="U962" s="237"/>
      <c r="V962" s="352"/>
      <c r="W962" s="256"/>
      <c r="X962" s="256"/>
      <c r="Y962" s="240"/>
      <c r="Z962" s="199"/>
      <c r="AA962" s="199"/>
      <c r="AB962" s="199"/>
      <c r="AC962" s="199"/>
      <c r="AD962" s="199"/>
      <c r="AE962" s="199"/>
      <c r="AF962" s="199"/>
      <c r="AG962" s="199"/>
      <c r="AH962" s="199"/>
      <c r="AI962" s="199"/>
      <c r="AJ962" s="199"/>
      <c r="AK962" s="199"/>
      <c r="AL962" s="199"/>
      <c r="AM962" s="199"/>
      <c r="AN962" s="199"/>
      <c r="AO962" s="199"/>
      <c r="AP962" s="199"/>
      <c r="AQ962" s="199"/>
      <c r="AR962" s="199"/>
      <c r="AS962" s="199"/>
      <c r="AT962" s="199"/>
      <c r="AU962" s="199"/>
      <c r="AV962" s="199"/>
      <c r="AW962" s="199"/>
      <c r="AX962" s="199"/>
      <c r="AY962" s="199"/>
      <c r="AZ962" s="199"/>
      <c r="BA962" s="199"/>
      <c r="BB962" s="199"/>
      <c r="BC962" s="199"/>
      <c r="BD962" s="199"/>
      <c r="BE962" s="199"/>
      <c r="BF962" s="199"/>
      <c r="BG962" s="199"/>
      <c r="BH962" s="199"/>
    </row>
    <row r="963">
      <c r="A963" s="199"/>
      <c r="B963" s="343"/>
      <c r="C963" s="344"/>
      <c r="D963" s="344"/>
      <c r="E963" s="345"/>
      <c r="F963" s="346"/>
      <c r="G963" s="346"/>
      <c r="H963" s="346"/>
      <c r="I963" s="228"/>
      <c r="J963" s="347"/>
      <c r="K963" s="348"/>
      <c r="L963" s="348"/>
      <c r="M963" s="231"/>
      <c r="N963" s="349"/>
      <c r="O963" s="328"/>
      <c r="P963" s="328"/>
      <c r="Q963" s="234"/>
      <c r="R963" s="350"/>
      <c r="S963" s="351"/>
      <c r="T963" s="351"/>
      <c r="U963" s="237"/>
      <c r="V963" s="352"/>
      <c r="W963" s="256"/>
      <c r="X963" s="256"/>
      <c r="Y963" s="240"/>
      <c r="Z963" s="199"/>
      <c r="AA963" s="199"/>
      <c r="AB963" s="199"/>
      <c r="AC963" s="199"/>
      <c r="AD963" s="199"/>
      <c r="AE963" s="199"/>
      <c r="AF963" s="199"/>
      <c r="AG963" s="199"/>
      <c r="AH963" s="199"/>
      <c r="AI963" s="199"/>
      <c r="AJ963" s="199"/>
      <c r="AK963" s="199"/>
      <c r="AL963" s="199"/>
      <c r="AM963" s="199"/>
      <c r="AN963" s="199"/>
      <c r="AO963" s="199"/>
      <c r="AP963" s="199"/>
      <c r="AQ963" s="199"/>
      <c r="AR963" s="199"/>
      <c r="AS963" s="199"/>
      <c r="AT963" s="199"/>
      <c r="AU963" s="199"/>
      <c r="AV963" s="199"/>
      <c r="AW963" s="199"/>
      <c r="AX963" s="199"/>
      <c r="AY963" s="199"/>
      <c r="AZ963" s="199"/>
      <c r="BA963" s="199"/>
      <c r="BB963" s="199"/>
      <c r="BC963" s="199"/>
      <c r="BD963" s="199"/>
      <c r="BE963" s="199"/>
      <c r="BF963" s="199"/>
      <c r="BG963" s="199"/>
      <c r="BH963" s="199"/>
    </row>
    <row r="964">
      <c r="A964" s="199"/>
      <c r="B964" s="343"/>
      <c r="C964" s="344"/>
      <c r="D964" s="344"/>
      <c r="E964" s="345"/>
      <c r="F964" s="346"/>
      <c r="G964" s="346"/>
      <c r="H964" s="346"/>
      <c r="I964" s="228"/>
      <c r="J964" s="347"/>
      <c r="K964" s="348"/>
      <c r="L964" s="348"/>
      <c r="M964" s="231"/>
      <c r="N964" s="349"/>
      <c r="O964" s="328"/>
      <c r="P964" s="328"/>
      <c r="Q964" s="234"/>
      <c r="R964" s="350"/>
      <c r="S964" s="351"/>
      <c r="T964" s="351"/>
      <c r="U964" s="237"/>
      <c r="V964" s="352"/>
      <c r="W964" s="256"/>
      <c r="X964" s="256"/>
      <c r="Y964" s="240"/>
      <c r="Z964" s="199"/>
      <c r="AA964" s="199"/>
      <c r="AB964" s="199"/>
      <c r="AC964" s="199"/>
      <c r="AD964" s="199"/>
      <c r="AE964" s="199"/>
      <c r="AF964" s="199"/>
      <c r="AG964" s="199"/>
      <c r="AH964" s="199"/>
      <c r="AI964" s="199"/>
      <c r="AJ964" s="199"/>
      <c r="AK964" s="199"/>
      <c r="AL964" s="199"/>
      <c r="AM964" s="199"/>
      <c r="AN964" s="199"/>
      <c r="AO964" s="199"/>
      <c r="AP964" s="199"/>
      <c r="AQ964" s="199"/>
      <c r="AR964" s="199"/>
      <c r="AS964" s="199"/>
      <c r="AT964" s="199"/>
      <c r="AU964" s="199"/>
      <c r="AV964" s="199"/>
      <c r="AW964" s="199"/>
      <c r="AX964" s="199"/>
      <c r="AY964" s="199"/>
      <c r="AZ964" s="199"/>
      <c r="BA964" s="199"/>
      <c r="BB964" s="199"/>
      <c r="BC964" s="199"/>
      <c r="BD964" s="199"/>
      <c r="BE964" s="199"/>
      <c r="BF964" s="199"/>
      <c r="BG964" s="199"/>
      <c r="BH964" s="199"/>
    </row>
    <row r="965">
      <c r="A965" s="199"/>
      <c r="B965" s="343"/>
      <c r="C965" s="344"/>
      <c r="D965" s="344"/>
      <c r="E965" s="345"/>
      <c r="F965" s="346"/>
      <c r="G965" s="346"/>
      <c r="H965" s="346"/>
      <c r="I965" s="228"/>
      <c r="J965" s="347"/>
      <c r="K965" s="348"/>
      <c r="L965" s="348"/>
      <c r="M965" s="231"/>
      <c r="N965" s="349"/>
      <c r="O965" s="328"/>
      <c r="P965" s="328"/>
      <c r="Q965" s="234"/>
      <c r="R965" s="350"/>
      <c r="S965" s="351"/>
      <c r="T965" s="351"/>
      <c r="U965" s="237"/>
      <c r="V965" s="352"/>
      <c r="W965" s="256"/>
      <c r="X965" s="256"/>
      <c r="Y965" s="240"/>
      <c r="Z965" s="199"/>
      <c r="AA965" s="199"/>
      <c r="AB965" s="199"/>
      <c r="AC965" s="199"/>
      <c r="AD965" s="199"/>
      <c r="AE965" s="199"/>
      <c r="AF965" s="199"/>
      <c r="AG965" s="199"/>
      <c r="AH965" s="199"/>
      <c r="AI965" s="199"/>
      <c r="AJ965" s="199"/>
      <c r="AK965" s="199"/>
      <c r="AL965" s="199"/>
      <c r="AM965" s="199"/>
      <c r="AN965" s="199"/>
      <c r="AO965" s="199"/>
      <c r="AP965" s="199"/>
      <c r="AQ965" s="199"/>
      <c r="AR965" s="199"/>
      <c r="AS965" s="199"/>
      <c r="AT965" s="199"/>
      <c r="AU965" s="199"/>
      <c r="AV965" s="199"/>
      <c r="AW965" s="199"/>
      <c r="AX965" s="199"/>
      <c r="AY965" s="199"/>
      <c r="AZ965" s="199"/>
      <c r="BA965" s="199"/>
      <c r="BB965" s="199"/>
      <c r="BC965" s="199"/>
      <c r="BD965" s="199"/>
      <c r="BE965" s="199"/>
      <c r="BF965" s="199"/>
      <c r="BG965" s="199"/>
      <c r="BH965" s="199"/>
    </row>
    <row r="966">
      <c r="A966" s="199"/>
      <c r="B966" s="343"/>
      <c r="C966" s="344"/>
      <c r="D966" s="344"/>
      <c r="E966" s="345"/>
      <c r="F966" s="346"/>
      <c r="G966" s="346"/>
      <c r="H966" s="346"/>
      <c r="I966" s="228"/>
      <c r="J966" s="347"/>
      <c r="K966" s="348"/>
      <c r="L966" s="348"/>
      <c r="M966" s="231"/>
      <c r="N966" s="349"/>
      <c r="O966" s="328"/>
      <c r="P966" s="328"/>
      <c r="Q966" s="234"/>
      <c r="R966" s="350"/>
      <c r="S966" s="351"/>
      <c r="T966" s="351"/>
      <c r="U966" s="237"/>
      <c r="V966" s="352"/>
      <c r="W966" s="256"/>
      <c r="X966" s="256"/>
      <c r="Y966" s="240"/>
      <c r="Z966" s="199"/>
      <c r="AA966" s="199"/>
      <c r="AB966" s="199"/>
      <c r="AC966" s="199"/>
      <c r="AD966" s="199"/>
      <c r="AE966" s="199"/>
      <c r="AF966" s="199"/>
      <c r="AG966" s="199"/>
      <c r="AH966" s="199"/>
      <c r="AI966" s="199"/>
      <c r="AJ966" s="199"/>
      <c r="AK966" s="199"/>
      <c r="AL966" s="199"/>
      <c r="AM966" s="199"/>
      <c r="AN966" s="199"/>
      <c r="AO966" s="199"/>
      <c r="AP966" s="199"/>
      <c r="AQ966" s="199"/>
      <c r="AR966" s="199"/>
      <c r="AS966" s="199"/>
      <c r="AT966" s="199"/>
      <c r="AU966" s="199"/>
      <c r="AV966" s="199"/>
      <c r="AW966" s="199"/>
      <c r="AX966" s="199"/>
      <c r="AY966" s="199"/>
      <c r="AZ966" s="199"/>
      <c r="BA966" s="199"/>
      <c r="BB966" s="199"/>
      <c r="BC966" s="199"/>
      <c r="BD966" s="199"/>
      <c r="BE966" s="199"/>
      <c r="BF966" s="199"/>
      <c r="BG966" s="199"/>
      <c r="BH966" s="199"/>
    </row>
    <row r="967">
      <c r="A967" s="199"/>
      <c r="B967" s="343"/>
      <c r="C967" s="344"/>
      <c r="D967" s="344"/>
      <c r="E967" s="345"/>
      <c r="F967" s="346"/>
      <c r="G967" s="346"/>
      <c r="H967" s="346"/>
      <c r="I967" s="228"/>
      <c r="J967" s="347"/>
      <c r="K967" s="348"/>
      <c r="L967" s="348"/>
      <c r="M967" s="231"/>
      <c r="N967" s="349"/>
      <c r="O967" s="328"/>
      <c r="P967" s="328"/>
      <c r="Q967" s="234"/>
      <c r="R967" s="350"/>
      <c r="S967" s="351"/>
      <c r="T967" s="351"/>
      <c r="U967" s="237"/>
      <c r="V967" s="352"/>
      <c r="W967" s="256"/>
      <c r="X967" s="256"/>
      <c r="Y967" s="240"/>
      <c r="Z967" s="199"/>
      <c r="AA967" s="199"/>
      <c r="AB967" s="199"/>
      <c r="AC967" s="199"/>
      <c r="AD967" s="199"/>
      <c r="AE967" s="199"/>
      <c r="AF967" s="199"/>
      <c r="AG967" s="199"/>
      <c r="AH967" s="199"/>
      <c r="AI967" s="199"/>
      <c r="AJ967" s="199"/>
      <c r="AK967" s="199"/>
      <c r="AL967" s="199"/>
      <c r="AM967" s="199"/>
      <c r="AN967" s="199"/>
      <c r="AO967" s="199"/>
      <c r="AP967" s="199"/>
      <c r="AQ967" s="199"/>
      <c r="AR967" s="199"/>
      <c r="AS967" s="199"/>
      <c r="AT967" s="199"/>
      <c r="AU967" s="199"/>
      <c r="AV967" s="199"/>
      <c r="AW967" s="199"/>
      <c r="AX967" s="199"/>
      <c r="AY967" s="199"/>
      <c r="AZ967" s="199"/>
      <c r="BA967" s="199"/>
      <c r="BB967" s="199"/>
      <c r="BC967" s="199"/>
      <c r="BD967" s="199"/>
      <c r="BE967" s="199"/>
      <c r="BF967" s="199"/>
      <c r="BG967" s="199"/>
      <c r="BH967" s="199"/>
    </row>
    <row r="968">
      <c r="A968" s="199"/>
      <c r="B968" s="343"/>
      <c r="C968" s="344"/>
      <c r="D968" s="344"/>
      <c r="E968" s="345"/>
      <c r="F968" s="346"/>
      <c r="G968" s="346"/>
      <c r="H968" s="346"/>
      <c r="I968" s="228"/>
      <c r="J968" s="347"/>
      <c r="K968" s="348"/>
      <c r="L968" s="348"/>
      <c r="M968" s="231"/>
      <c r="N968" s="349"/>
      <c r="O968" s="328"/>
      <c r="P968" s="328"/>
      <c r="Q968" s="234"/>
      <c r="R968" s="350"/>
      <c r="S968" s="351"/>
      <c r="T968" s="351"/>
      <c r="U968" s="237"/>
      <c r="V968" s="352"/>
      <c r="W968" s="256"/>
      <c r="X968" s="256"/>
      <c r="Y968" s="240"/>
      <c r="Z968" s="199"/>
      <c r="AA968" s="199"/>
      <c r="AB968" s="199"/>
      <c r="AC968" s="199"/>
      <c r="AD968" s="199"/>
      <c r="AE968" s="199"/>
      <c r="AF968" s="199"/>
      <c r="AG968" s="199"/>
      <c r="AH968" s="199"/>
      <c r="AI968" s="199"/>
      <c r="AJ968" s="199"/>
      <c r="AK968" s="199"/>
      <c r="AL968" s="199"/>
      <c r="AM968" s="199"/>
      <c r="AN968" s="199"/>
      <c r="AO968" s="199"/>
      <c r="AP968" s="199"/>
      <c r="AQ968" s="199"/>
      <c r="AR968" s="199"/>
      <c r="AS968" s="199"/>
      <c r="AT968" s="199"/>
      <c r="AU968" s="199"/>
      <c r="AV968" s="199"/>
      <c r="AW968" s="199"/>
      <c r="AX968" s="199"/>
      <c r="AY968" s="199"/>
      <c r="AZ968" s="199"/>
      <c r="BA968" s="199"/>
      <c r="BB968" s="199"/>
      <c r="BC968" s="199"/>
      <c r="BD968" s="199"/>
      <c r="BE968" s="199"/>
      <c r="BF968" s="199"/>
      <c r="BG968" s="199"/>
      <c r="BH968" s="199"/>
    </row>
    <row r="969">
      <c r="A969" s="199"/>
      <c r="B969" s="343"/>
      <c r="C969" s="344"/>
      <c r="D969" s="344"/>
      <c r="E969" s="345"/>
      <c r="F969" s="346"/>
      <c r="G969" s="346"/>
      <c r="H969" s="346"/>
      <c r="I969" s="228"/>
      <c r="J969" s="347"/>
      <c r="K969" s="348"/>
      <c r="L969" s="348"/>
      <c r="M969" s="231"/>
      <c r="N969" s="349"/>
      <c r="O969" s="328"/>
      <c r="P969" s="328"/>
      <c r="Q969" s="234"/>
      <c r="R969" s="350"/>
      <c r="S969" s="351"/>
      <c r="T969" s="351"/>
      <c r="U969" s="237"/>
      <c r="V969" s="352"/>
      <c r="W969" s="256"/>
      <c r="X969" s="256"/>
      <c r="Y969" s="240"/>
      <c r="Z969" s="199"/>
      <c r="AA969" s="199"/>
      <c r="AB969" s="199"/>
      <c r="AC969" s="199"/>
      <c r="AD969" s="199"/>
      <c r="AE969" s="199"/>
      <c r="AF969" s="199"/>
      <c r="AG969" s="199"/>
      <c r="AH969" s="199"/>
      <c r="AI969" s="199"/>
      <c r="AJ969" s="199"/>
      <c r="AK969" s="199"/>
      <c r="AL969" s="199"/>
      <c r="AM969" s="199"/>
      <c r="AN969" s="199"/>
      <c r="AO969" s="199"/>
      <c r="AP969" s="199"/>
      <c r="AQ969" s="199"/>
      <c r="AR969" s="199"/>
      <c r="AS969" s="199"/>
      <c r="AT969" s="199"/>
      <c r="AU969" s="199"/>
      <c r="AV969" s="199"/>
      <c r="AW969" s="199"/>
      <c r="AX969" s="199"/>
      <c r="AY969" s="199"/>
      <c r="AZ969" s="199"/>
      <c r="BA969" s="199"/>
      <c r="BB969" s="199"/>
      <c r="BC969" s="199"/>
      <c r="BD969" s="199"/>
      <c r="BE969" s="199"/>
      <c r="BF969" s="199"/>
      <c r="BG969" s="199"/>
      <c r="BH969" s="199"/>
    </row>
    <row r="970">
      <c r="A970" s="199"/>
      <c r="B970" s="343"/>
      <c r="C970" s="344"/>
      <c r="D970" s="344"/>
      <c r="E970" s="345"/>
      <c r="F970" s="346"/>
      <c r="G970" s="346"/>
      <c r="H970" s="346"/>
      <c r="I970" s="228"/>
      <c r="J970" s="347"/>
      <c r="K970" s="348"/>
      <c r="L970" s="348"/>
      <c r="M970" s="231"/>
      <c r="N970" s="349"/>
      <c r="O970" s="328"/>
      <c r="P970" s="328"/>
      <c r="Q970" s="234"/>
      <c r="R970" s="350"/>
      <c r="S970" s="351"/>
      <c r="T970" s="351"/>
      <c r="U970" s="237"/>
      <c r="V970" s="352"/>
      <c r="W970" s="256"/>
      <c r="X970" s="256"/>
      <c r="Y970" s="240"/>
      <c r="Z970" s="199"/>
      <c r="AA970" s="199"/>
      <c r="AB970" s="199"/>
      <c r="AC970" s="199"/>
      <c r="AD970" s="199"/>
      <c r="AE970" s="199"/>
      <c r="AF970" s="199"/>
      <c r="AG970" s="199"/>
      <c r="AH970" s="199"/>
      <c r="AI970" s="199"/>
      <c r="AJ970" s="199"/>
      <c r="AK970" s="199"/>
      <c r="AL970" s="199"/>
      <c r="AM970" s="199"/>
      <c r="AN970" s="199"/>
      <c r="AO970" s="199"/>
      <c r="AP970" s="199"/>
      <c r="AQ970" s="199"/>
      <c r="AR970" s="199"/>
      <c r="AS970" s="199"/>
      <c r="AT970" s="199"/>
      <c r="AU970" s="199"/>
      <c r="AV970" s="199"/>
      <c r="AW970" s="199"/>
      <c r="AX970" s="199"/>
      <c r="AY970" s="199"/>
      <c r="AZ970" s="199"/>
      <c r="BA970" s="199"/>
      <c r="BB970" s="199"/>
      <c r="BC970" s="199"/>
      <c r="BD970" s="199"/>
      <c r="BE970" s="199"/>
      <c r="BF970" s="199"/>
      <c r="BG970" s="199"/>
      <c r="BH970" s="199"/>
    </row>
    <row r="971">
      <c r="A971" s="199"/>
      <c r="B971" s="343"/>
      <c r="C971" s="344"/>
      <c r="D971" s="344"/>
      <c r="E971" s="345"/>
      <c r="F971" s="346"/>
      <c r="G971" s="346"/>
      <c r="H971" s="346"/>
      <c r="I971" s="228"/>
      <c r="J971" s="347"/>
      <c r="K971" s="348"/>
      <c r="L971" s="348"/>
      <c r="M971" s="231"/>
      <c r="N971" s="349"/>
      <c r="O971" s="328"/>
      <c r="P971" s="328"/>
      <c r="Q971" s="234"/>
      <c r="R971" s="350"/>
      <c r="S971" s="351"/>
      <c r="T971" s="351"/>
      <c r="U971" s="237"/>
      <c r="V971" s="352"/>
      <c r="W971" s="256"/>
      <c r="X971" s="256"/>
      <c r="Y971" s="240"/>
      <c r="Z971" s="199"/>
      <c r="AA971" s="199"/>
      <c r="AB971" s="199"/>
      <c r="AC971" s="199"/>
      <c r="AD971" s="199"/>
      <c r="AE971" s="199"/>
      <c r="AF971" s="199"/>
      <c r="AG971" s="199"/>
      <c r="AH971" s="199"/>
      <c r="AI971" s="199"/>
      <c r="AJ971" s="199"/>
      <c r="AK971" s="199"/>
      <c r="AL971" s="199"/>
      <c r="AM971" s="199"/>
      <c r="AN971" s="199"/>
      <c r="AO971" s="199"/>
      <c r="AP971" s="199"/>
      <c r="AQ971" s="199"/>
      <c r="AR971" s="199"/>
      <c r="AS971" s="199"/>
      <c r="AT971" s="199"/>
      <c r="AU971" s="199"/>
      <c r="AV971" s="199"/>
      <c r="AW971" s="199"/>
      <c r="AX971" s="199"/>
      <c r="AY971" s="199"/>
      <c r="AZ971" s="199"/>
      <c r="BA971" s="199"/>
      <c r="BB971" s="199"/>
      <c r="BC971" s="199"/>
      <c r="BD971" s="199"/>
      <c r="BE971" s="199"/>
      <c r="BF971" s="199"/>
      <c r="BG971" s="199"/>
      <c r="BH971" s="199"/>
    </row>
    <row r="972">
      <c r="A972" s="199"/>
      <c r="B972" s="343"/>
      <c r="C972" s="344"/>
      <c r="D972" s="344"/>
      <c r="E972" s="345"/>
      <c r="F972" s="346"/>
      <c r="G972" s="346"/>
      <c r="H972" s="346"/>
      <c r="I972" s="228"/>
      <c r="J972" s="347"/>
      <c r="K972" s="348"/>
      <c r="L972" s="348"/>
      <c r="M972" s="231"/>
      <c r="N972" s="349"/>
      <c r="O972" s="328"/>
      <c r="P972" s="328"/>
      <c r="Q972" s="234"/>
      <c r="R972" s="350"/>
      <c r="S972" s="351"/>
      <c r="T972" s="351"/>
      <c r="U972" s="237"/>
      <c r="V972" s="352"/>
      <c r="W972" s="256"/>
      <c r="X972" s="256"/>
      <c r="Y972" s="240"/>
      <c r="Z972" s="199"/>
      <c r="AA972" s="199"/>
      <c r="AB972" s="199"/>
      <c r="AC972" s="199"/>
      <c r="AD972" s="199"/>
      <c r="AE972" s="199"/>
      <c r="AF972" s="199"/>
      <c r="AG972" s="199"/>
      <c r="AH972" s="199"/>
      <c r="AI972" s="199"/>
      <c r="AJ972" s="199"/>
      <c r="AK972" s="199"/>
      <c r="AL972" s="199"/>
      <c r="AM972" s="199"/>
      <c r="AN972" s="199"/>
      <c r="AO972" s="199"/>
      <c r="AP972" s="199"/>
      <c r="AQ972" s="199"/>
      <c r="AR972" s="199"/>
      <c r="AS972" s="199"/>
      <c r="AT972" s="199"/>
      <c r="AU972" s="199"/>
      <c r="AV972" s="199"/>
      <c r="AW972" s="199"/>
      <c r="AX972" s="199"/>
      <c r="AY972" s="199"/>
      <c r="AZ972" s="199"/>
      <c r="BA972" s="199"/>
      <c r="BB972" s="199"/>
      <c r="BC972" s="199"/>
      <c r="BD972" s="199"/>
      <c r="BE972" s="199"/>
      <c r="BF972" s="199"/>
      <c r="BG972" s="199"/>
      <c r="BH972" s="199"/>
    </row>
    <row r="973">
      <c r="A973" s="199"/>
      <c r="B973" s="343"/>
      <c r="C973" s="344"/>
      <c r="D973" s="344"/>
      <c r="E973" s="345"/>
      <c r="F973" s="346"/>
      <c r="G973" s="346"/>
      <c r="H973" s="346"/>
      <c r="I973" s="228"/>
      <c r="J973" s="347"/>
      <c r="K973" s="348"/>
      <c r="L973" s="348"/>
      <c r="M973" s="231"/>
      <c r="N973" s="349"/>
      <c r="O973" s="328"/>
      <c r="P973" s="328"/>
      <c r="Q973" s="234"/>
      <c r="R973" s="350"/>
      <c r="S973" s="351"/>
      <c r="T973" s="351"/>
      <c r="U973" s="237"/>
      <c r="V973" s="352"/>
      <c r="W973" s="256"/>
      <c r="X973" s="256"/>
      <c r="Y973" s="240"/>
      <c r="Z973" s="199"/>
      <c r="AA973" s="199"/>
      <c r="AB973" s="199"/>
      <c r="AC973" s="199"/>
      <c r="AD973" s="199"/>
      <c r="AE973" s="199"/>
      <c r="AF973" s="199"/>
      <c r="AG973" s="199"/>
      <c r="AH973" s="199"/>
      <c r="AI973" s="199"/>
      <c r="AJ973" s="199"/>
      <c r="AK973" s="199"/>
      <c r="AL973" s="199"/>
      <c r="AM973" s="199"/>
      <c r="AN973" s="199"/>
      <c r="AO973" s="199"/>
      <c r="AP973" s="199"/>
      <c r="AQ973" s="199"/>
      <c r="AR973" s="199"/>
      <c r="AS973" s="199"/>
      <c r="AT973" s="199"/>
      <c r="AU973" s="199"/>
      <c r="AV973" s="199"/>
      <c r="AW973" s="199"/>
      <c r="AX973" s="199"/>
      <c r="AY973" s="199"/>
      <c r="AZ973" s="199"/>
      <c r="BA973" s="199"/>
      <c r="BB973" s="199"/>
      <c r="BC973" s="199"/>
      <c r="BD973" s="199"/>
      <c r="BE973" s="199"/>
      <c r="BF973" s="199"/>
      <c r="BG973" s="199"/>
      <c r="BH973" s="199"/>
    </row>
    <row r="974">
      <c r="A974" s="199"/>
      <c r="B974" s="343"/>
      <c r="C974" s="344"/>
      <c r="D974" s="344"/>
      <c r="E974" s="345"/>
      <c r="F974" s="346"/>
      <c r="G974" s="346"/>
      <c r="H974" s="346"/>
      <c r="I974" s="228"/>
      <c r="J974" s="347"/>
      <c r="K974" s="348"/>
      <c r="L974" s="348"/>
      <c r="M974" s="231"/>
      <c r="N974" s="349"/>
      <c r="O974" s="328"/>
      <c r="P974" s="328"/>
      <c r="Q974" s="234"/>
      <c r="R974" s="350"/>
      <c r="S974" s="351"/>
      <c r="T974" s="351"/>
      <c r="U974" s="237"/>
      <c r="V974" s="352"/>
      <c r="W974" s="256"/>
      <c r="X974" s="256"/>
      <c r="Y974" s="240"/>
      <c r="Z974" s="199"/>
      <c r="AA974" s="199"/>
      <c r="AB974" s="199"/>
      <c r="AC974" s="199"/>
      <c r="AD974" s="199"/>
      <c r="AE974" s="199"/>
      <c r="AF974" s="199"/>
      <c r="AG974" s="199"/>
      <c r="AH974" s="199"/>
      <c r="AI974" s="199"/>
      <c r="AJ974" s="199"/>
      <c r="AK974" s="199"/>
      <c r="AL974" s="199"/>
      <c r="AM974" s="199"/>
      <c r="AN974" s="199"/>
      <c r="AO974" s="199"/>
      <c r="AP974" s="199"/>
      <c r="AQ974" s="199"/>
      <c r="AR974" s="199"/>
      <c r="AS974" s="199"/>
      <c r="AT974" s="199"/>
      <c r="AU974" s="199"/>
      <c r="AV974" s="199"/>
      <c r="AW974" s="199"/>
      <c r="AX974" s="199"/>
      <c r="AY974" s="199"/>
      <c r="AZ974" s="199"/>
      <c r="BA974" s="199"/>
      <c r="BB974" s="199"/>
      <c r="BC974" s="199"/>
      <c r="BD974" s="199"/>
      <c r="BE974" s="199"/>
      <c r="BF974" s="199"/>
      <c r="BG974" s="199"/>
      <c r="BH974" s="199"/>
    </row>
    <row r="975">
      <c r="A975" s="199"/>
      <c r="B975" s="343"/>
      <c r="C975" s="344"/>
      <c r="D975" s="344"/>
      <c r="E975" s="345"/>
      <c r="F975" s="346"/>
      <c r="G975" s="346"/>
      <c r="H975" s="346"/>
      <c r="I975" s="228"/>
      <c r="J975" s="347"/>
      <c r="K975" s="348"/>
      <c r="L975" s="348"/>
      <c r="M975" s="231"/>
      <c r="N975" s="349"/>
      <c r="O975" s="328"/>
      <c r="P975" s="328"/>
      <c r="Q975" s="234"/>
      <c r="R975" s="350"/>
      <c r="S975" s="351"/>
      <c r="T975" s="351"/>
      <c r="U975" s="237"/>
      <c r="V975" s="352"/>
      <c r="W975" s="256"/>
      <c r="X975" s="256"/>
      <c r="Y975" s="240"/>
      <c r="Z975" s="199"/>
      <c r="AA975" s="199"/>
      <c r="AB975" s="199"/>
      <c r="AC975" s="199"/>
      <c r="AD975" s="199"/>
      <c r="AE975" s="199"/>
      <c r="AF975" s="199"/>
      <c r="AG975" s="199"/>
      <c r="AH975" s="199"/>
      <c r="AI975" s="199"/>
      <c r="AJ975" s="199"/>
      <c r="AK975" s="199"/>
      <c r="AL975" s="199"/>
      <c r="AM975" s="199"/>
      <c r="AN975" s="199"/>
      <c r="AO975" s="199"/>
      <c r="AP975" s="199"/>
      <c r="AQ975" s="199"/>
      <c r="AR975" s="199"/>
      <c r="AS975" s="199"/>
      <c r="AT975" s="199"/>
      <c r="AU975" s="199"/>
      <c r="AV975" s="199"/>
      <c r="AW975" s="199"/>
      <c r="AX975" s="199"/>
      <c r="AY975" s="199"/>
      <c r="AZ975" s="199"/>
      <c r="BA975" s="199"/>
      <c r="BB975" s="199"/>
      <c r="BC975" s="199"/>
      <c r="BD975" s="199"/>
      <c r="BE975" s="199"/>
      <c r="BF975" s="199"/>
      <c r="BG975" s="199"/>
      <c r="BH975" s="199"/>
    </row>
    <row r="976">
      <c r="A976" s="199"/>
      <c r="B976" s="343"/>
      <c r="C976" s="344"/>
      <c r="D976" s="344"/>
      <c r="E976" s="345"/>
      <c r="F976" s="346"/>
      <c r="G976" s="346"/>
      <c r="H976" s="346"/>
      <c r="I976" s="228"/>
      <c r="J976" s="347"/>
      <c r="K976" s="348"/>
      <c r="L976" s="348"/>
      <c r="M976" s="231"/>
      <c r="N976" s="349"/>
      <c r="O976" s="328"/>
      <c r="P976" s="328"/>
      <c r="Q976" s="234"/>
      <c r="R976" s="350"/>
      <c r="S976" s="351"/>
      <c r="T976" s="351"/>
      <c r="U976" s="237"/>
      <c r="V976" s="352"/>
      <c r="W976" s="256"/>
      <c r="X976" s="256"/>
      <c r="Y976" s="240"/>
      <c r="Z976" s="199"/>
      <c r="AA976" s="199"/>
      <c r="AB976" s="199"/>
      <c r="AC976" s="199"/>
      <c r="AD976" s="199"/>
      <c r="AE976" s="199"/>
      <c r="AF976" s="199"/>
      <c r="AG976" s="199"/>
      <c r="AH976" s="199"/>
      <c r="AI976" s="199"/>
      <c r="AJ976" s="199"/>
      <c r="AK976" s="199"/>
      <c r="AL976" s="199"/>
      <c r="AM976" s="199"/>
      <c r="AN976" s="199"/>
      <c r="AO976" s="199"/>
      <c r="AP976" s="199"/>
      <c r="AQ976" s="199"/>
      <c r="AR976" s="199"/>
      <c r="AS976" s="199"/>
      <c r="AT976" s="199"/>
      <c r="AU976" s="199"/>
      <c r="AV976" s="199"/>
      <c r="AW976" s="199"/>
      <c r="AX976" s="199"/>
      <c r="AY976" s="199"/>
      <c r="AZ976" s="199"/>
      <c r="BA976" s="199"/>
      <c r="BB976" s="199"/>
      <c r="BC976" s="199"/>
      <c r="BD976" s="199"/>
      <c r="BE976" s="199"/>
      <c r="BF976" s="199"/>
      <c r="BG976" s="199"/>
      <c r="BH976" s="199"/>
    </row>
    <row r="977">
      <c r="A977" s="199"/>
      <c r="B977" s="343"/>
      <c r="C977" s="344"/>
      <c r="D977" s="344"/>
      <c r="E977" s="345"/>
      <c r="F977" s="346"/>
      <c r="G977" s="346"/>
      <c r="H977" s="346"/>
      <c r="I977" s="228"/>
      <c r="J977" s="347"/>
      <c r="K977" s="348"/>
      <c r="L977" s="348"/>
      <c r="M977" s="231"/>
      <c r="N977" s="349"/>
      <c r="O977" s="328"/>
      <c r="P977" s="328"/>
      <c r="Q977" s="234"/>
      <c r="R977" s="350"/>
      <c r="S977" s="351"/>
      <c r="T977" s="351"/>
      <c r="U977" s="237"/>
      <c r="V977" s="352"/>
      <c r="W977" s="256"/>
      <c r="X977" s="256"/>
      <c r="Y977" s="240"/>
      <c r="Z977" s="199"/>
      <c r="AA977" s="199"/>
      <c r="AB977" s="199"/>
      <c r="AC977" s="199"/>
      <c r="AD977" s="199"/>
      <c r="AE977" s="199"/>
      <c r="AF977" s="199"/>
      <c r="AG977" s="199"/>
      <c r="AH977" s="199"/>
      <c r="AI977" s="199"/>
      <c r="AJ977" s="199"/>
      <c r="AK977" s="199"/>
      <c r="AL977" s="199"/>
      <c r="AM977" s="199"/>
      <c r="AN977" s="199"/>
      <c r="AO977" s="199"/>
      <c r="AP977" s="199"/>
      <c r="AQ977" s="199"/>
      <c r="AR977" s="199"/>
      <c r="AS977" s="199"/>
      <c r="AT977" s="199"/>
      <c r="AU977" s="199"/>
      <c r="AV977" s="199"/>
      <c r="AW977" s="199"/>
      <c r="AX977" s="199"/>
      <c r="AY977" s="199"/>
      <c r="AZ977" s="199"/>
      <c r="BA977" s="199"/>
      <c r="BB977" s="199"/>
      <c r="BC977" s="199"/>
      <c r="BD977" s="199"/>
      <c r="BE977" s="199"/>
      <c r="BF977" s="199"/>
      <c r="BG977" s="199"/>
      <c r="BH977" s="199"/>
    </row>
    <row r="978">
      <c r="A978" s="199"/>
      <c r="B978" s="343"/>
      <c r="C978" s="344"/>
      <c r="D978" s="344"/>
      <c r="E978" s="345"/>
      <c r="F978" s="346"/>
      <c r="G978" s="346"/>
      <c r="H978" s="346"/>
      <c r="I978" s="228"/>
      <c r="J978" s="347"/>
      <c r="K978" s="348"/>
      <c r="L978" s="348"/>
      <c r="M978" s="231"/>
      <c r="N978" s="349"/>
      <c r="O978" s="328"/>
      <c r="P978" s="328"/>
      <c r="Q978" s="234"/>
      <c r="R978" s="350"/>
      <c r="S978" s="351"/>
      <c r="T978" s="351"/>
      <c r="U978" s="237"/>
      <c r="V978" s="352"/>
      <c r="W978" s="256"/>
      <c r="X978" s="256"/>
      <c r="Y978" s="240"/>
      <c r="Z978" s="199"/>
      <c r="AA978" s="199"/>
      <c r="AB978" s="199"/>
      <c r="AC978" s="199"/>
      <c r="AD978" s="199"/>
      <c r="AE978" s="199"/>
      <c r="AF978" s="199"/>
      <c r="AG978" s="199"/>
      <c r="AH978" s="199"/>
      <c r="AI978" s="199"/>
      <c r="AJ978" s="199"/>
      <c r="AK978" s="199"/>
      <c r="AL978" s="199"/>
      <c r="AM978" s="199"/>
      <c r="AN978" s="199"/>
      <c r="AO978" s="199"/>
      <c r="AP978" s="199"/>
      <c r="AQ978" s="199"/>
      <c r="AR978" s="199"/>
      <c r="AS978" s="199"/>
      <c r="AT978" s="199"/>
      <c r="AU978" s="199"/>
      <c r="AV978" s="199"/>
      <c r="AW978" s="199"/>
      <c r="AX978" s="199"/>
      <c r="AY978" s="199"/>
      <c r="AZ978" s="199"/>
      <c r="BA978" s="199"/>
      <c r="BB978" s="199"/>
      <c r="BC978" s="199"/>
      <c r="BD978" s="199"/>
      <c r="BE978" s="199"/>
      <c r="BF978" s="199"/>
      <c r="BG978" s="199"/>
      <c r="BH978" s="199"/>
    </row>
    <row r="979">
      <c r="A979" s="199"/>
      <c r="B979" s="343"/>
      <c r="C979" s="344"/>
      <c r="D979" s="344"/>
      <c r="E979" s="345"/>
      <c r="F979" s="346"/>
      <c r="G979" s="346"/>
      <c r="H979" s="346"/>
      <c r="I979" s="228"/>
      <c r="J979" s="347"/>
      <c r="K979" s="348"/>
      <c r="L979" s="348"/>
      <c r="M979" s="231"/>
      <c r="N979" s="349"/>
      <c r="O979" s="328"/>
      <c r="P979" s="328"/>
      <c r="Q979" s="234"/>
      <c r="R979" s="350"/>
      <c r="S979" s="351"/>
      <c r="T979" s="351"/>
      <c r="U979" s="237"/>
      <c r="V979" s="352"/>
      <c r="W979" s="256"/>
      <c r="X979" s="256"/>
      <c r="Y979" s="240"/>
      <c r="Z979" s="199"/>
      <c r="AA979" s="199"/>
      <c r="AB979" s="199"/>
      <c r="AC979" s="199"/>
      <c r="AD979" s="199"/>
      <c r="AE979" s="199"/>
      <c r="AF979" s="199"/>
      <c r="AG979" s="199"/>
      <c r="AH979" s="199"/>
      <c r="AI979" s="199"/>
      <c r="AJ979" s="199"/>
      <c r="AK979" s="199"/>
      <c r="AL979" s="199"/>
      <c r="AM979" s="199"/>
      <c r="AN979" s="199"/>
      <c r="AO979" s="199"/>
      <c r="AP979" s="199"/>
      <c r="AQ979" s="199"/>
      <c r="AR979" s="199"/>
      <c r="AS979" s="199"/>
      <c r="AT979" s="199"/>
      <c r="AU979" s="199"/>
      <c r="AV979" s="199"/>
      <c r="AW979" s="199"/>
      <c r="AX979" s="199"/>
      <c r="AY979" s="199"/>
      <c r="AZ979" s="199"/>
      <c r="BA979" s="199"/>
      <c r="BB979" s="199"/>
      <c r="BC979" s="199"/>
      <c r="BD979" s="199"/>
      <c r="BE979" s="199"/>
      <c r="BF979" s="199"/>
      <c r="BG979" s="199"/>
      <c r="BH979" s="199"/>
    </row>
    <row r="980">
      <c r="A980" s="199"/>
      <c r="B980" s="343"/>
      <c r="C980" s="344"/>
      <c r="D980" s="344"/>
      <c r="E980" s="345"/>
      <c r="F980" s="346"/>
      <c r="G980" s="346"/>
      <c r="H980" s="346"/>
      <c r="I980" s="228"/>
      <c r="J980" s="347"/>
      <c r="K980" s="348"/>
      <c r="L980" s="348"/>
      <c r="M980" s="231"/>
      <c r="N980" s="349"/>
      <c r="O980" s="328"/>
      <c r="P980" s="328"/>
      <c r="Q980" s="234"/>
      <c r="R980" s="350"/>
      <c r="S980" s="351"/>
      <c r="T980" s="351"/>
      <c r="U980" s="237"/>
      <c r="V980" s="352"/>
      <c r="W980" s="256"/>
      <c r="X980" s="256"/>
      <c r="Y980" s="240"/>
      <c r="Z980" s="199"/>
      <c r="AA980" s="199"/>
      <c r="AB980" s="199"/>
      <c r="AC980" s="199"/>
      <c r="AD980" s="199"/>
      <c r="AE980" s="199"/>
      <c r="AF980" s="199"/>
      <c r="AG980" s="199"/>
      <c r="AH980" s="199"/>
      <c r="AI980" s="199"/>
      <c r="AJ980" s="199"/>
      <c r="AK980" s="199"/>
      <c r="AL980" s="199"/>
      <c r="AM980" s="199"/>
      <c r="AN980" s="199"/>
      <c r="AO980" s="199"/>
      <c r="AP980" s="199"/>
      <c r="AQ980" s="199"/>
      <c r="AR980" s="199"/>
      <c r="AS980" s="199"/>
      <c r="AT980" s="199"/>
      <c r="AU980" s="199"/>
      <c r="AV980" s="199"/>
      <c r="AW980" s="199"/>
      <c r="AX980" s="199"/>
      <c r="AY980" s="199"/>
      <c r="AZ980" s="199"/>
      <c r="BA980" s="199"/>
      <c r="BB980" s="199"/>
      <c r="BC980" s="199"/>
      <c r="BD980" s="199"/>
      <c r="BE980" s="199"/>
      <c r="BF980" s="199"/>
      <c r="BG980" s="199"/>
      <c r="BH980" s="199"/>
    </row>
    <row r="981">
      <c r="A981" s="199"/>
      <c r="B981" s="343"/>
      <c r="C981" s="344"/>
      <c r="D981" s="344"/>
      <c r="E981" s="345"/>
      <c r="F981" s="346"/>
      <c r="G981" s="346"/>
      <c r="H981" s="346"/>
      <c r="I981" s="228"/>
      <c r="J981" s="347"/>
      <c r="K981" s="348"/>
      <c r="L981" s="348"/>
      <c r="M981" s="231"/>
      <c r="N981" s="349"/>
      <c r="O981" s="328"/>
      <c r="P981" s="328"/>
      <c r="Q981" s="234"/>
      <c r="R981" s="350"/>
      <c r="S981" s="351"/>
      <c r="T981" s="351"/>
      <c r="U981" s="237"/>
      <c r="V981" s="352"/>
      <c r="W981" s="256"/>
      <c r="X981" s="256"/>
      <c r="Y981" s="240"/>
      <c r="Z981" s="199"/>
      <c r="AA981" s="199"/>
      <c r="AB981" s="199"/>
      <c r="AC981" s="199"/>
      <c r="AD981" s="199"/>
      <c r="AE981" s="199"/>
      <c r="AF981" s="199"/>
      <c r="AG981" s="199"/>
      <c r="AH981" s="199"/>
      <c r="AI981" s="199"/>
      <c r="AJ981" s="199"/>
      <c r="AK981" s="199"/>
      <c r="AL981" s="199"/>
      <c r="AM981" s="199"/>
      <c r="AN981" s="199"/>
      <c r="AO981" s="199"/>
      <c r="AP981" s="199"/>
      <c r="AQ981" s="199"/>
      <c r="AR981" s="199"/>
      <c r="AS981" s="199"/>
      <c r="AT981" s="199"/>
      <c r="AU981" s="199"/>
      <c r="AV981" s="199"/>
      <c r="AW981" s="199"/>
      <c r="AX981" s="199"/>
      <c r="AY981" s="199"/>
      <c r="AZ981" s="199"/>
      <c r="BA981" s="199"/>
      <c r="BB981" s="199"/>
      <c r="BC981" s="199"/>
      <c r="BD981" s="199"/>
      <c r="BE981" s="199"/>
      <c r="BF981" s="199"/>
      <c r="BG981" s="199"/>
      <c r="BH981" s="199"/>
    </row>
    <row r="982">
      <c r="A982" s="199"/>
      <c r="B982" s="343"/>
      <c r="C982" s="344"/>
      <c r="D982" s="344"/>
      <c r="E982" s="345"/>
      <c r="F982" s="346"/>
      <c r="G982" s="346"/>
      <c r="H982" s="346"/>
      <c r="I982" s="228"/>
      <c r="J982" s="347"/>
      <c r="K982" s="348"/>
      <c r="L982" s="348"/>
      <c r="M982" s="231"/>
      <c r="N982" s="349"/>
      <c r="O982" s="328"/>
      <c r="P982" s="328"/>
      <c r="Q982" s="234"/>
      <c r="R982" s="350"/>
      <c r="S982" s="351"/>
      <c r="T982" s="351"/>
      <c r="U982" s="237"/>
      <c r="V982" s="352"/>
      <c r="W982" s="256"/>
      <c r="X982" s="256"/>
      <c r="Y982" s="240"/>
      <c r="Z982" s="199"/>
      <c r="AA982" s="199"/>
      <c r="AB982" s="199"/>
      <c r="AC982" s="199"/>
      <c r="AD982" s="199"/>
      <c r="AE982" s="199"/>
      <c r="AF982" s="199"/>
      <c r="AG982" s="199"/>
      <c r="AH982" s="199"/>
      <c r="AI982" s="199"/>
      <c r="AJ982" s="199"/>
      <c r="AK982" s="199"/>
      <c r="AL982" s="199"/>
      <c r="AM982" s="199"/>
      <c r="AN982" s="199"/>
      <c r="AO982" s="199"/>
      <c r="AP982" s="199"/>
      <c r="AQ982" s="199"/>
      <c r="AR982" s="199"/>
      <c r="AS982" s="199"/>
      <c r="AT982" s="199"/>
      <c r="AU982" s="199"/>
      <c r="AV982" s="199"/>
      <c r="AW982" s="199"/>
      <c r="AX982" s="199"/>
      <c r="AY982" s="199"/>
      <c r="AZ982" s="199"/>
      <c r="BA982" s="199"/>
      <c r="BB982" s="199"/>
      <c r="BC982" s="199"/>
      <c r="BD982" s="199"/>
      <c r="BE982" s="199"/>
      <c r="BF982" s="199"/>
      <c r="BG982" s="199"/>
      <c r="BH982" s="199"/>
    </row>
    <row r="983">
      <c r="A983" s="199"/>
      <c r="B983" s="343"/>
      <c r="C983" s="344"/>
      <c r="D983" s="344"/>
      <c r="E983" s="345"/>
      <c r="F983" s="346"/>
      <c r="G983" s="346"/>
      <c r="H983" s="346"/>
      <c r="I983" s="228"/>
      <c r="J983" s="347"/>
      <c r="K983" s="348"/>
      <c r="L983" s="348"/>
      <c r="M983" s="231"/>
      <c r="N983" s="349"/>
      <c r="O983" s="328"/>
      <c r="P983" s="328"/>
      <c r="Q983" s="234"/>
      <c r="R983" s="350"/>
      <c r="S983" s="351"/>
      <c r="T983" s="351"/>
      <c r="U983" s="237"/>
      <c r="V983" s="352"/>
      <c r="W983" s="256"/>
      <c r="X983" s="256"/>
      <c r="Y983" s="240"/>
      <c r="Z983" s="199"/>
      <c r="AA983" s="199"/>
      <c r="AB983" s="199"/>
      <c r="AC983" s="199"/>
      <c r="AD983" s="199"/>
      <c r="AE983" s="199"/>
      <c r="AF983" s="199"/>
      <c r="AG983" s="199"/>
      <c r="AH983" s="199"/>
      <c r="AI983" s="199"/>
      <c r="AJ983" s="199"/>
      <c r="AK983" s="199"/>
      <c r="AL983" s="199"/>
      <c r="AM983" s="199"/>
      <c r="AN983" s="199"/>
      <c r="AO983" s="199"/>
      <c r="AP983" s="199"/>
      <c r="AQ983" s="199"/>
      <c r="AR983" s="199"/>
      <c r="AS983" s="199"/>
      <c r="AT983" s="199"/>
      <c r="AU983" s="199"/>
      <c r="AV983" s="199"/>
      <c r="AW983" s="199"/>
      <c r="AX983" s="199"/>
      <c r="AY983" s="199"/>
      <c r="AZ983" s="199"/>
      <c r="BA983" s="199"/>
      <c r="BB983" s="199"/>
      <c r="BC983" s="199"/>
      <c r="BD983" s="199"/>
      <c r="BE983" s="199"/>
      <c r="BF983" s="199"/>
      <c r="BG983" s="199"/>
      <c r="BH983" s="199"/>
    </row>
    <row r="984">
      <c r="A984" s="199"/>
      <c r="B984" s="343"/>
      <c r="C984" s="344"/>
      <c r="D984" s="344"/>
      <c r="E984" s="345"/>
      <c r="F984" s="346"/>
      <c r="G984" s="346"/>
      <c r="H984" s="346"/>
      <c r="I984" s="228"/>
      <c r="J984" s="347"/>
      <c r="K984" s="348"/>
      <c r="L984" s="348"/>
      <c r="M984" s="231"/>
      <c r="N984" s="349"/>
      <c r="O984" s="328"/>
      <c r="P984" s="328"/>
      <c r="Q984" s="234"/>
      <c r="R984" s="350"/>
      <c r="S984" s="351"/>
      <c r="T984" s="351"/>
      <c r="U984" s="237"/>
      <c r="V984" s="352"/>
      <c r="W984" s="256"/>
      <c r="X984" s="256"/>
      <c r="Y984" s="240"/>
      <c r="Z984" s="199"/>
      <c r="AA984" s="199"/>
      <c r="AB984" s="199"/>
      <c r="AC984" s="199"/>
      <c r="AD984" s="199"/>
      <c r="AE984" s="199"/>
      <c r="AF984" s="199"/>
      <c r="AG984" s="199"/>
      <c r="AH984" s="199"/>
      <c r="AI984" s="199"/>
      <c r="AJ984" s="199"/>
      <c r="AK984" s="199"/>
      <c r="AL984" s="199"/>
      <c r="AM984" s="199"/>
      <c r="AN984" s="199"/>
      <c r="AO984" s="199"/>
      <c r="AP984" s="199"/>
      <c r="AQ984" s="199"/>
      <c r="AR984" s="199"/>
      <c r="AS984" s="199"/>
      <c r="AT984" s="199"/>
      <c r="AU984" s="199"/>
      <c r="AV984" s="199"/>
      <c r="AW984" s="199"/>
      <c r="AX984" s="199"/>
      <c r="AY984" s="199"/>
      <c r="AZ984" s="199"/>
      <c r="BA984" s="199"/>
      <c r="BB984" s="199"/>
      <c r="BC984" s="199"/>
      <c r="BD984" s="199"/>
      <c r="BE984" s="199"/>
      <c r="BF984" s="199"/>
      <c r="BG984" s="199"/>
      <c r="BH984" s="199"/>
    </row>
    <row r="985">
      <c r="A985" s="199"/>
      <c r="B985" s="343"/>
      <c r="C985" s="344"/>
      <c r="D985" s="344"/>
      <c r="E985" s="345"/>
      <c r="F985" s="346"/>
      <c r="G985" s="346"/>
      <c r="H985" s="346"/>
      <c r="I985" s="228"/>
      <c r="J985" s="347"/>
      <c r="K985" s="348"/>
      <c r="L985" s="348"/>
      <c r="M985" s="231"/>
      <c r="N985" s="349"/>
      <c r="O985" s="328"/>
      <c r="P985" s="328"/>
      <c r="Q985" s="234"/>
      <c r="R985" s="350"/>
      <c r="S985" s="351"/>
      <c r="T985" s="351"/>
      <c r="U985" s="237"/>
      <c r="V985" s="352"/>
      <c r="W985" s="256"/>
      <c r="X985" s="256"/>
      <c r="Y985" s="240"/>
      <c r="Z985" s="199"/>
      <c r="AA985" s="199"/>
      <c r="AB985" s="199"/>
      <c r="AC985" s="199"/>
      <c r="AD985" s="199"/>
      <c r="AE985" s="199"/>
      <c r="AF985" s="199"/>
      <c r="AG985" s="199"/>
      <c r="AH985" s="199"/>
      <c r="AI985" s="199"/>
      <c r="AJ985" s="199"/>
      <c r="AK985" s="199"/>
      <c r="AL985" s="199"/>
      <c r="AM985" s="199"/>
      <c r="AN985" s="199"/>
      <c r="AO985" s="199"/>
      <c r="AP985" s="199"/>
      <c r="AQ985" s="199"/>
      <c r="AR985" s="199"/>
      <c r="AS985" s="199"/>
      <c r="AT985" s="199"/>
      <c r="AU985" s="199"/>
      <c r="AV985" s="199"/>
      <c r="AW985" s="199"/>
      <c r="AX985" s="199"/>
      <c r="AY985" s="199"/>
      <c r="AZ985" s="199"/>
      <c r="BA985" s="199"/>
      <c r="BB985" s="199"/>
      <c r="BC985" s="199"/>
      <c r="BD985" s="199"/>
      <c r="BE985" s="199"/>
      <c r="BF985" s="199"/>
      <c r="BG985" s="199"/>
      <c r="BH985" s="199"/>
    </row>
    <row r="986">
      <c r="A986" s="199"/>
      <c r="B986" s="343"/>
      <c r="C986" s="344"/>
      <c r="D986" s="344"/>
      <c r="E986" s="345"/>
      <c r="F986" s="346"/>
      <c r="G986" s="346"/>
      <c r="H986" s="346"/>
      <c r="I986" s="228"/>
      <c r="J986" s="347"/>
      <c r="K986" s="348"/>
      <c r="L986" s="348"/>
      <c r="M986" s="231"/>
      <c r="N986" s="349"/>
      <c r="O986" s="328"/>
      <c r="P986" s="328"/>
      <c r="Q986" s="234"/>
      <c r="R986" s="350"/>
      <c r="S986" s="351"/>
      <c r="T986" s="351"/>
      <c r="U986" s="237"/>
      <c r="V986" s="352"/>
      <c r="W986" s="256"/>
      <c r="X986" s="256"/>
      <c r="Y986" s="240"/>
      <c r="Z986" s="199"/>
      <c r="AA986" s="199"/>
      <c r="AB986" s="199"/>
      <c r="AC986" s="199"/>
      <c r="AD986" s="199"/>
      <c r="AE986" s="199"/>
      <c r="AF986" s="199"/>
      <c r="AG986" s="199"/>
      <c r="AH986" s="199"/>
      <c r="AI986" s="199"/>
      <c r="AJ986" s="199"/>
      <c r="AK986" s="199"/>
      <c r="AL986" s="199"/>
      <c r="AM986" s="199"/>
      <c r="AN986" s="199"/>
      <c r="AO986" s="199"/>
      <c r="AP986" s="199"/>
      <c r="AQ986" s="199"/>
      <c r="AR986" s="199"/>
      <c r="AS986" s="199"/>
      <c r="AT986" s="199"/>
      <c r="AU986" s="199"/>
      <c r="AV986" s="199"/>
      <c r="AW986" s="199"/>
      <c r="AX986" s="199"/>
      <c r="AY986" s="199"/>
      <c r="AZ986" s="199"/>
      <c r="BA986" s="199"/>
      <c r="BB986" s="199"/>
      <c r="BC986" s="199"/>
      <c r="BD986" s="199"/>
      <c r="BE986" s="199"/>
      <c r="BF986" s="199"/>
      <c r="BG986" s="199"/>
      <c r="BH986" s="199"/>
    </row>
    <row r="987">
      <c r="A987" s="199"/>
      <c r="B987" s="343"/>
      <c r="C987" s="344"/>
      <c r="D987" s="344"/>
      <c r="E987" s="345"/>
      <c r="F987" s="346"/>
      <c r="G987" s="346"/>
      <c r="H987" s="346"/>
      <c r="I987" s="228"/>
      <c r="J987" s="347"/>
      <c r="K987" s="348"/>
      <c r="L987" s="348"/>
      <c r="M987" s="231"/>
      <c r="N987" s="349"/>
      <c r="O987" s="328"/>
      <c r="P987" s="328"/>
      <c r="Q987" s="234"/>
      <c r="R987" s="350"/>
      <c r="S987" s="351"/>
      <c r="T987" s="351"/>
      <c r="U987" s="237"/>
      <c r="V987" s="352"/>
      <c r="W987" s="256"/>
      <c r="X987" s="256"/>
      <c r="Y987" s="240"/>
      <c r="Z987" s="199"/>
      <c r="AA987" s="199"/>
      <c r="AB987" s="199"/>
      <c r="AC987" s="199"/>
      <c r="AD987" s="199"/>
      <c r="AE987" s="199"/>
      <c r="AF987" s="199"/>
      <c r="AG987" s="199"/>
      <c r="AH987" s="199"/>
      <c r="AI987" s="199"/>
      <c r="AJ987" s="199"/>
      <c r="AK987" s="199"/>
      <c r="AL987" s="199"/>
      <c r="AM987" s="199"/>
      <c r="AN987" s="199"/>
      <c r="AO987" s="199"/>
      <c r="AP987" s="199"/>
      <c r="AQ987" s="199"/>
      <c r="AR987" s="199"/>
      <c r="AS987" s="199"/>
      <c r="AT987" s="199"/>
      <c r="AU987" s="199"/>
      <c r="AV987" s="199"/>
      <c r="AW987" s="199"/>
      <c r="AX987" s="199"/>
      <c r="AY987" s="199"/>
      <c r="AZ987" s="199"/>
      <c r="BA987" s="199"/>
      <c r="BB987" s="199"/>
      <c r="BC987" s="199"/>
      <c r="BD987" s="199"/>
      <c r="BE987" s="199"/>
      <c r="BF987" s="199"/>
      <c r="BG987" s="199"/>
      <c r="BH987" s="199"/>
    </row>
    <row r="988">
      <c r="A988" s="199"/>
      <c r="B988" s="343"/>
      <c r="C988" s="344"/>
      <c r="D988" s="344"/>
      <c r="E988" s="345"/>
      <c r="F988" s="346"/>
      <c r="G988" s="346"/>
      <c r="H988" s="346"/>
      <c r="I988" s="228"/>
      <c r="J988" s="347"/>
      <c r="K988" s="348"/>
      <c r="L988" s="348"/>
      <c r="M988" s="231"/>
      <c r="N988" s="349"/>
      <c r="O988" s="328"/>
      <c r="P988" s="328"/>
      <c r="Q988" s="234"/>
      <c r="R988" s="350"/>
      <c r="S988" s="351"/>
      <c r="T988" s="351"/>
      <c r="U988" s="237"/>
      <c r="V988" s="352"/>
      <c r="W988" s="256"/>
      <c r="X988" s="256"/>
      <c r="Y988" s="240"/>
      <c r="Z988" s="199"/>
      <c r="AA988" s="199"/>
      <c r="AB988" s="199"/>
      <c r="AC988" s="199"/>
      <c r="AD988" s="199"/>
      <c r="AE988" s="199"/>
      <c r="AF988" s="199"/>
      <c r="AG988" s="199"/>
      <c r="AH988" s="199"/>
      <c r="AI988" s="199"/>
      <c r="AJ988" s="199"/>
      <c r="AK988" s="199"/>
      <c r="AL988" s="199"/>
      <c r="AM988" s="199"/>
      <c r="AN988" s="199"/>
      <c r="AO988" s="199"/>
      <c r="AP988" s="199"/>
      <c r="AQ988" s="199"/>
      <c r="AR988" s="199"/>
      <c r="AS988" s="199"/>
      <c r="AT988" s="199"/>
      <c r="AU988" s="199"/>
      <c r="AV988" s="199"/>
      <c r="AW988" s="199"/>
      <c r="AX988" s="199"/>
      <c r="AY988" s="199"/>
      <c r="AZ988" s="199"/>
      <c r="BA988" s="199"/>
      <c r="BB988" s="199"/>
      <c r="BC988" s="199"/>
      <c r="BD988" s="199"/>
      <c r="BE988" s="199"/>
      <c r="BF988" s="199"/>
      <c r="BG988" s="199"/>
      <c r="BH988" s="199"/>
    </row>
    <row r="989">
      <c r="A989" s="199"/>
      <c r="B989" s="343"/>
      <c r="C989" s="344"/>
      <c r="D989" s="344"/>
      <c r="E989" s="345"/>
      <c r="F989" s="346"/>
      <c r="G989" s="346"/>
      <c r="H989" s="346"/>
      <c r="I989" s="228"/>
      <c r="J989" s="347"/>
      <c r="K989" s="348"/>
      <c r="L989" s="348"/>
      <c r="M989" s="231"/>
      <c r="N989" s="349"/>
      <c r="O989" s="328"/>
      <c r="P989" s="328"/>
      <c r="Q989" s="234"/>
      <c r="R989" s="350"/>
      <c r="S989" s="351"/>
      <c r="T989" s="351"/>
      <c r="U989" s="237"/>
      <c r="V989" s="352"/>
      <c r="W989" s="256"/>
      <c r="X989" s="256"/>
      <c r="Y989" s="240"/>
      <c r="Z989" s="199"/>
      <c r="AA989" s="199"/>
      <c r="AB989" s="199"/>
      <c r="AC989" s="199"/>
      <c r="AD989" s="199"/>
      <c r="AE989" s="199"/>
      <c r="AF989" s="199"/>
      <c r="AG989" s="199"/>
      <c r="AH989" s="199"/>
      <c r="AI989" s="199"/>
      <c r="AJ989" s="199"/>
      <c r="AK989" s="199"/>
      <c r="AL989" s="199"/>
      <c r="AM989" s="199"/>
      <c r="AN989" s="199"/>
      <c r="AO989" s="199"/>
      <c r="AP989" s="199"/>
      <c r="AQ989" s="199"/>
      <c r="AR989" s="199"/>
      <c r="AS989" s="199"/>
      <c r="AT989" s="199"/>
      <c r="AU989" s="199"/>
      <c r="AV989" s="199"/>
      <c r="AW989" s="199"/>
      <c r="AX989" s="199"/>
      <c r="AY989" s="199"/>
      <c r="AZ989" s="199"/>
      <c r="BA989" s="199"/>
      <c r="BB989" s="199"/>
      <c r="BC989" s="199"/>
      <c r="BD989" s="199"/>
      <c r="BE989" s="199"/>
      <c r="BF989" s="199"/>
      <c r="BG989" s="199"/>
      <c r="BH989" s="199"/>
    </row>
    <row r="990">
      <c r="A990" s="199"/>
      <c r="B990" s="343"/>
      <c r="C990" s="344"/>
      <c r="D990" s="344"/>
      <c r="E990" s="345"/>
      <c r="F990" s="346"/>
      <c r="G990" s="346"/>
      <c r="H990" s="346"/>
      <c r="I990" s="228"/>
      <c r="J990" s="347"/>
      <c r="K990" s="348"/>
      <c r="L990" s="348"/>
      <c r="M990" s="231"/>
      <c r="N990" s="349"/>
      <c r="O990" s="328"/>
      <c r="P990" s="328"/>
      <c r="Q990" s="234"/>
      <c r="R990" s="350"/>
      <c r="S990" s="351"/>
      <c r="T990" s="351"/>
      <c r="U990" s="237"/>
      <c r="V990" s="352"/>
      <c r="W990" s="256"/>
      <c r="X990" s="256"/>
      <c r="Y990" s="240"/>
      <c r="Z990" s="199"/>
      <c r="AA990" s="199"/>
      <c r="AB990" s="199"/>
      <c r="AC990" s="199"/>
      <c r="AD990" s="199"/>
      <c r="AE990" s="199"/>
      <c r="AF990" s="199"/>
      <c r="AG990" s="199"/>
      <c r="AH990" s="199"/>
      <c r="AI990" s="199"/>
      <c r="AJ990" s="199"/>
      <c r="AK990" s="199"/>
      <c r="AL990" s="199"/>
      <c r="AM990" s="199"/>
      <c r="AN990" s="199"/>
      <c r="AO990" s="199"/>
      <c r="AP990" s="199"/>
      <c r="AQ990" s="199"/>
      <c r="AR990" s="199"/>
      <c r="AS990" s="199"/>
      <c r="AT990" s="199"/>
      <c r="AU990" s="199"/>
      <c r="AV990" s="199"/>
      <c r="AW990" s="199"/>
      <c r="AX990" s="199"/>
      <c r="AY990" s="199"/>
      <c r="AZ990" s="199"/>
      <c r="BA990" s="199"/>
      <c r="BB990" s="199"/>
      <c r="BC990" s="199"/>
      <c r="BD990" s="199"/>
      <c r="BE990" s="199"/>
      <c r="BF990" s="199"/>
      <c r="BG990" s="199"/>
      <c r="BH990" s="199"/>
    </row>
    <row r="991">
      <c r="A991" s="199"/>
      <c r="B991" s="343"/>
      <c r="C991" s="344"/>
      <c r="D991" s="344"/>
      <c r="E991" s="345"/>
      <c r="F991" s="346"/>
      <c r="G991" s="346"/>
      <c r="H991" s="346"/>
      <c r="I991" s="228"/>
      <c r="J991" s="347"/>
      <c r="K991" s="348"/>
      <c r="L991" s="348"/>
      <c r="M991" s="231"/>
      <c r="N991" s="349"/>
      <c r="O991" s="328"/>
      <c r="P991" s="328"/>
      <c r="Q991" s="234"/>
      <c r="R991" s="350"/>
      <c r="S991" s="351"/>
      <c r="T991" s="351"/>
      <c r="U991" s="237"/>
      <c r="V991" s="352"/>
      <c r="W991" s="256"/>
      <c r="X991" s="256"/>
      <c r="Y991" s="240"/>
      <c r="Z991" s="199"/>
      <c r="AA991" s="199"/>
      <c r="AB991" s="199"/>
      <c r="AC991" s="199"/>
      <c r="AD991" s="199"/>
      <c r="AE991" s="199"/>
      <c r="AF991" s="199"/>
      <c r="AG991" s="199"/>
      <c r="AH991" s="199"/>
      <c r="AI991" s="199"/>
      <c r="AJ991" s="199"/>
      <c r="AK991" s="199"/>
      <c r="AL991" s="199"/>
      <c r="AM991" s="199"/>
      <c r="AN991" s="199"/>
      <c r="AO991" s="199"/>
      <c r="AP991" s="199"/>
      <c r="AQ991" s="199"/>
      <c r="AR991" s="199"/>
      <c r="AS991" s="199"/>
      <c r="AT991" s="199"/>
      <c r="AU991" s="199"/>
      <c r="AV991" s="199"/>
      <c r="AW991" s="199"/>
      <c r="AX991" s="199"/>
      <c r="AY991" s="199"/>
      <c r="AZ991" s="199"/>
      <c r="BA991" s="199"/>
      <c r="BB991" s="199"/>
      <c r="BC991" s="199"/>
      <c r="BD991" s="199"/>
      <c r="BE991" s="199"/>
      <c r="BF991" s="199"/>
      <c r="BG991" s="199"/>
      <c r="BH991" s="199"/>
    </row>
    <row r="992">
      <c r="A992" s="199"/>
      <c r="B992" s="343"/>
      <c r="C992" s="344"/>
      <c r="D992" s="344"/>
      <c r="E992" s="345"/>
      <c r="F992" s="346"/>
      <c r="G992" s="346"/>
      <c r="H992" s="346"/>
      <c r="I992" s="228"/>
      <c r="J992" s="347"/>
      <c r="K992" s="348"/>
      <c r="L992" s="348"/>
      <c r="M992" s="231"/>
      <c r="N992" s="349"/>
      <c r="O992" s="328"/>
      <c r="P992" s="328"/>
      <c r="Q992" s="234"/>
      <c r="R992" s="350"/>
      <c r="S992" s="351"/>
      <c r="T992" s="351"/>
      <c r="U992" s="237"/>
      <c r="V992" s="352"/>
      <c r="W992" s="256"/>
      <c r="X992" s="256"/>
      <c r="Y992" s="240"/>
      <c r="Z992" s="199"/>
      <c r="AA992" s="199"/>
      <c r="AB992" s="199"/>
      <c r="AC992" s="199"/>
      <c r="AD992" s="199"/>
      <c r="AE992" s="199"/>
      <c r="AF992" s="199"/>
      <c r="AG992" s="199"/>
      <c r="AH992" s="199"/>
      <c r="AI992" s="199"/>
      <c r="AJ992" s="199"/>
      <c r="AK992" s="199"/>
      <c r="AL992" s="199"/>
      <c r="AM992" s="199"/>
      <c r="AN992" s="199"/>
      <c r="AO992" s="199"/>
      <c r="AP992" s="199"/>
      <c r="AQ992" s="199"/>
      <c r="AR992" s="199"/>
      <c r="AS992" s="199"/>
      <c r="AT992" s="199"/>
      <c r="AU992" s="199"/>
      <c r="AV992" s="199"/>
      <c r="AW992" s="199"/>
      <c r="AX992" s="199"/>
      <c r="AY992" s="199"/>
      <c r="AZ992" s="199"/>
      <c r="BA992" s="199"/>
      <c r="BB992" s="199"/>
      <c r="BC992" s="199"/>
      <c r="BD992" s="199"/>
      <c r="BE992" s="199"/>
      <c r="BF992" s="199"/>
      <c r="BG992" s="199"/>
      <c r="BH992" s="199"/>
    </row>
    <row r="993">
      <c r="A993" s="199"/>
      <c r="B993" s="343"/>
      <c r="C993" s="344"/>
      <c r="D993" s="344"/>
      <c r="E993" s="345"/>
      <c r="F993" s="346"/>
      <c r="G993" s="346"/>
      <c r="H993" s="346"/>
      <c r="I993" s="228"/>
      <c r="J993" s="347"/>
      <c r="K993" s="348"/>
      <c r="L993" s="348"/>
      <c r="M993" s="231"/>
      <c r="N993" s="349"/>
      <c r="O993" s="328"/>
      <c r="P993" s="328"/>
      <c r="Q993" s="234"/>
      <c r="R993" s="350"/>
      <c r="S993" s="351"/>
      <c r="T993" s="351"/>
      <c r="U993" s="237"/>
      <c r="V993" s="352"/>
      <c r="W993" s="256"/>
      <c r="X993" s="256"/>
      <c r="Y993" s="240"/>
      <c r="Z993" s="199"/>
      <c r="AA993" s="199"/>
      <c r="AB993" s="199"/>
      <c r="AC993" s="199"/>
      <c r="AD993" s="199"/>
      <c r="AE993" s="199"/>
      <c r="AF993" s="199"/>
      <c r="AG993" s="199"/>
      <c r="AH993" s="199"/>
      <c r="AI993" s="199"/>
      <c r="AJ993" s="199"/>
      <c r="AK993" s="199"/>
      <c r="AL993" s="199"/>
      <c r="AM993" s="199"/>
      <c r="AN993" s="199"/>
      <c r="AO993" s="199"/>
      <c r="AP993" s="199"/>
      <c r="AQ993" s="199"/>
      <c r="AR993" s="199"/>
      <c r="AS993" s="199"/>
      <c r="AT993" s="199"/>
      <c r="AU993" s="199"/>
      <c r="AV993" s="199"/>
      <c r="AW993" s="199"/>
      <c r="AX993" s="199"/>
      <c r="AY993" s="199"/>
      <c r="AZ993" s="199"/>
      <c r="BA993" s="199"/>
      <c r="BB993" s="199"/>
      <c r="BC993" s="199"/>
      <c r="BD993" s="199"/>
      <c r="BE993" s="199"/>
      <c r="BF993" s="199"/>
      <c r="BG993" s="199"/>
      <c r="BH993" s="199"/>
    </row>
    <row r="994">
      <c r="A994" s="199"/>
      <c r="B994" s="343"/>
      <c r="C994" s="344"/>
      <c r="D994" s="344"/>
      <c r="E994" s="345"/>
      <c r="F994" s="346"/>
      <c r="G994" s="346"/>
      <c r="H994" s="346"/>
      <c r="I994" s="228"/>
      <c r="J994" s="347"/>
      <c r="K994" s="348"/>
      <c r="L994" s="348"/>
      <c r="M994" s="231"/>
      <c r="N994" s="349"/>
      <c r="O994" s="328"/>
      <c r="P994" s="328"/>
      <c r="Q994" s="234"/>
      <c r="R994" s="350"/>
      <c r="S994" s="351"/>
      <c r="T994" s="351"/>
      <c r="U994" s="237"/>
      <c r="V994" s="352"/>
      <c r="W994" s="256"/>
      <c r="X994" s="256"/>
      <c r="Y994" s="240"/>
      <c r="Z994" s="199"/>
      <c r="AA994" s="199"/>
      <c r="AB994" s="199"/>
      <c r="AC994" s="199"/>
      <c r="AD994" s="199"/>
      <c r="AE994" s="199"/>
      <c r="AF994" s="199"/>
      <c r="AG994" s="199"/>
      <c r="AH994" s="199"/>
      <c r="AI994" s="199"/>
      <c r="AJ994" s="199"/>
      <c r="AK994" s="199"/>
      <c r="AL994" s="199"/>
      <c r="AM994" s="199"/>
      <c r="AN994" s="199"/>
      <c r="AO994" s="199"/>
      <c r="AP994" s="199"/>
      <c r="AQ994" s="199"/>
      <c r="AR994" s="199"/>
      <c r="AS994" s="199"/>
      <c r="AT994" s="199"/>
      <c r="AU994" s="199"/>
      <c r="AV994" s="199"/>
      <c r="AW994" s="199"/>
      <c r="AX994" s="199"/>
      <c r="AY994" s="199"/>
      <c r="AZ994" s="199"/>
      <c r="BA994" s="199"/>
      <c r="BB994" s="199"/>
      <c r="BC994" s="199"/>
      <c r="BD994" s="199"/>
      <c r="BE994" s="199"/>
      <c r="BF994" s="199"/>
      <c r="BG994" s="199"/>
      <c r="BH994" s="199"/>
    </row>
    <row r="995">
      <c r="A995" s="199"/>
      <c r="B995" s="343"/>
      <c r="C995" s="344"/>
      <c r="D995" s="344"/>
      <c r="E995" s="345"/>
      <c r="F995" s="346"/>
      <c r="G995" s="346"/>
      <c r="H995" s="346"/>
      <c r="I995" s="228"/>
      <c r="J995" s="347"/>
      <c r="K995" s="348"/>
      <c r="L995" s="348"/>
      <c r="M995" s="231"/>
      <c r="N995" s="349"/>
      <c r="O995" s="328"/>
      <c r="P995" s="328"/>
      <c r="Q995" s="234"/>
      <c r="R995" s="350"/>
      <c r="S995" s="351"/>
      <c r="T995" s="351"/>
      <c r="U995" s="237"/>
      <c r="V995" s="352"/>
      <c r="W995" s="256"/>
      <c r="X995" s="256"/>
      <c r="Y995" s="240"/>
      <c r="Z995" s="199"/>
      <c r="AA995" s="199"/>
      <c r="AB995" s="199"/>
      <c r="AC995" s="199"/>
      <c r="AD995" s="199"/>
      <c r="AE995" s="199"/>
      <c r="AF995" s="199"/>
      <c r="AG995" s="199"/>
      <c r="AH995" s="199"/>
      <c r="AI995" s="199"/>
      <c r="AJ995" s="199"/>
      <c r="AK995" s="199"/>
      <c r="AL995" s="199"/>
      <c r="AM995" s="199"/>
      <c r="AN995" s="199"/>
      <c r="AO995" s="199"/>
      <c r="AP995" s="199"/>
      <c r="AQ995" s="199"/>
      <c r="AR995" s="199"/>
      <c r="AS995" s="199"/>
      <c r="AT995" s="199"/>
      <c r="AU995" s="199"/>
      <c r="AV995" s="199"/>
      <c r="AW995" s="199"/>
      <c r="AX995" s="199"/>
      <c r="AY995" s="199"/>
      <c r="AZ995" s="199"/>
      <c r="BA995" s="199"/>
      <c r="BB995" s="199"/>
      <c r="BC995" s="199"/>
      <c r="BD995" s="199"/>
      <c r="BE995" s="199"/>
      <c r="BF995" s="199"/>
      <c r="BG995" s="199"/>
      <c r="BH995" s="199"/>
    </row>
    <row r="996">
      <c r="A996" s="199"/>
      <c r="B996" s="343"/>
      <c r="C996" s="344"/>
      <c r="D996" s="344"/>
      <c r="E996" s="345"/>
      <c r="F996" s="346"/>
      <c r="G996" s="346"/>
      <c r="H996" s="346"/>
      <c r="I996" s="228"/>
      <c r="J996" s="347"/>
      <c r="K996" s="348"/>
      <c r="L996" s="348"/>
      <c r="M996" s="231"/>
      <c r="N996" s="349"/>
      <c r="O996" s="328"/>
      <c r="P996" s="328"/>
      <c r="Q996" s="234"/>
      <c r="R996" s="350"/>
      <c r="S996" s="351"/>
      <c r="T996" s="351"/>
      <c r="U996" s="237"/>
      <c r="V996" s="352"/>
      <c r="W996" s="256"/>
      <c r="X996" s="256"/>
      <c r="Y996" s="240"/>
      <c r="Z996" s="199"/>
      <c r="AA996" s="199"/>
      <c r="AB996" s="199"/>
      <c r="AC996" s="199"/>
      <c r="AD996" s="199"/>
      <c r="AE996" s="199"/>
      <c r="AF996" s="199"/>
      <c r="AG996" s="199"/>
      <c r="AH996" s="199"/>
      <c r="AI996" s="199"/>
      <c r="AJ996" s="199"/>
      <c r="AK996" s="199"/>
      <c r="AL996" s="199"/>
      <c r="AM996" s="199"/>
      <c r="AN996" s="199"/>
      <c r="AO996" s="199"/>
      <c r="AP996" s="199"/>
      <c r="AQ996" s="199"/>
      <c r="AR996" s="199"/>
      <c r="AS996" s="199"/>
      <c r="AT996" s="199"/>
      <c r="AU996" s="199"/>
      <c r="AV996" s="199"/>
      <c r="AW996" s="199"/>
      <c r="AX996" s="199"/>
      <c r="AY996" s="199"/>
      <c r="AZ996" s="199"/>
      <c r="BA996" s="199"/>
      <c r="BB996" s="199"/>
      <c r="BC996" s="199"/>
      <c r="BD996" s="199"/>
      <c r="BE996" s="199"/>
      <c r="BF996" s="199"/>
      <c r="BG996" s="199"/>
      <c r="BH996" s="199"/>
    </row>
    <row r="997">
      <c r="A997" s="199"/>
      <c r="B997" s="343"/>
      <c r="C997" s="344"/>
      <c r="D997" s="344"/>
      <c r="E997" s="345"/>
      <c r="F997" s="346"/>
      <c r="G997" s="346"/>
      <c r="H997" s="346"/>
      <c r="I997" s="228"/>
      <c r="J997" s="347"/>
      <c r="K997" s="348"/>
      <c r="L997" s="348"/>
      <c r="M997" s="231"/>
      <c r="N997" s="349"/>
      <c r="O997" s="328"/>
      <c r="P997" s="328"/>
      <c r="Q997" s="234"/>
      <c r="R997" s="350"/>
      <c r="S997" s="351"/>
      <c r="T997" s="351"/>
      <c r="U997" s="237"/>
      <c r="V997" s="352"/>
      <c r="W997" s="256"/>
      <c r="X997" s="256"/>
      <c r="Y997" s="240"/>
      <c r="Z997" s="199"/>
      <c r="AA997" s="199"/>
      <c r="AB997" s="199"/>
      <c r="AC997" s="199"/>
      <c r="AD997" s="199"/>
      <c r="AE997" s="199"/>
      <c r="AF997" s="199"/>
      <c r="AG997" s="199"/>
      <c r="AH997" s="199"/>
      <c r="AI997" s="199"/>
      <c r="AJ997" s="199"/>
      <c r="AK997" s="199"/>
      <c r="AL997" s="199"/>
      <c r="AM997" s="199"/>
      <c r="AN997" s="199"/>
      <c r="AO997" s="199"/>
      <c r="AP997" s="199"/>
      <c r="AQ997" s="199"/>
      <c r="AR997" s="199"/>
      <c r="AS997" s="199"/>
      <c r="AT997" s="199"/>
      <c r="AU997" s="199"/>
      <c r="AV997" s="199"/>
      <c r="AW997" s="199"/>
      <c r="AX997" s="199"/>
      <c r="AY997" s="199"/>
      <c r="AZ997" s="199"/>
      <c r="BA997" s="199"/>
      <c r="BB997" s="199"/>
      <c r="BC997" s="199"/>
      <c r="BD997" s="199"/>
      <c r="BE997" s="199"/>
      <c r="BF997" s="199"/>
      <c r="BG997" s="199"/>
      <c r="BH997" s="199"/>
    </row>
    <row r="998">
      <c r="A998" s="199"/>
      <c r="B998" s="343"/>
      <c r="C998" s="344"/>
      <c r="D998" s="344"/>
      <c r="E998" s="345"/>
      <c r="F998" s="346"/>
      <c r="G998" s="346"/>
      <c r="H998" s="346"/>
      <c r="I998" s="228"/>
      <c r="J998" s="347"/>
      <c r="K998" s="348"/>
      <c r="L998" s="348"/>
      <c r="M998" s="231"/>
      <c r="N998" s="349"/>
      <c r="O998" s="328"/>
      <c r="P998" s="328"/>
      <c r="Q998" s="234"/>
      <c r="R998" s="350"/>
      <c r="S998" s="351"/>
      <c r="T998" s="351"/>
      <c r="U998" s="237"/>
      <c r="V998" s="352"/>
      <c r="W998" s="256"/>
      <c r="X998" s="256"/>
      <c r="Y998" s="240"/>
      <c r="Z998" s="199"/>
      <c r="AA998" s="199"/>
      <c r="AB998" s="199"/>
      <c r="AC998" s="199"/>
      <c r="AD998" s="199"/>
      <c r="AE998" s="199"/>
      <c r="AF998" s="199"/>
      <c r="AG998" s="199"/>
      <c r="AH998" s="199"/>
      <c r="AI998" s="199"/>
      <c r="AJ998" s="199"/>
      <c r="AK998" s="199"/>
      <c r="AL998" s="199"/>
      <c r="AM998" s="199"/>
      <c r="AN998" s="199"/>
      <c r="AO998" s="199"/>
      <c r="AP998" s="199"/>
      <c r="AQ998" s="199"/>
      <c r="AR998" s="199"/>
      <c r="AS998" s="199"/>
      <c r="AT998" s="199"/>
      <c r="AU998" s="199"/>
      <c r="AV998" s="199"/>
      <c r="AW998" s="199"/>
      <c r="AX998" s="199"/>
      <c r="AY998" s="199"/>
      <c r="AZ998" s="199"/>
      <c r="BA998" s="199"/>
      <c r="BB998" s="199"/>
      <c r="BC998" s="199"/>
      <c r="BD998" s="199"/>
      <c r="BE998" s="199"/>
      <c r="BF998" s="199"/>
      <c r="BG998" s="199"/>
      <c r="BH998" s="199"/>
    </row>
    <row r="999">
      <c r="A999" s="199"/>
      <c r="B999" s="343"/>
      <c r="C999" s="353"/>
      <c r="D999" s="353"/>
      <c r="E999" s="354"/>
      <c r="F999" s="355"/>
      <c r="G999" s="355"/>
      <c r="H999" s="355"/>
      <c r="I999" s="263"/>
      <c r="J999" s="356"/>
      <c r="K999" s="357"/>
      <c r="L999" s="357"/>
      <c r="M999" s="266"/>
      <c r="N999" s="358"/>
      <c r="O999" s="330"/>
      <c r="P999" s="330"/>
      <c r="Q999" s="269"/>
      <c r="R999" s="359"/>
      <c r="S999" s="360"/>
      <c r="T999" s="360"/>
      <c r="U999" s="272"/>
      <c r="V999" s="352"/>
      <c r="W999" s="256"/>
      <c r="X999" s="256"/>
      <c r="Y999" s="240"/>
      <c r="Z999" s="199"/>
      <c r="AA999" s="199"/>
      <c r="AB999" s="199"/>
      <c r="AC999" s="199"/>
      <c r="AD999" s="199"/>
      <c r="AE999" s="199"/>
      <c r="AF999" s="199"/>
      <c r="AG999" s="199"/>
      <c r="AH999" s="199"/>
      <c r="AI999" s="199"/>
      <c r="AJ999" s="199"/>
      <c r="AK999" s="199"/>
      <c r="AL999" s="199"/>
      <c r="AM999" s="199"/>
      <c r="AN999" s="199"/>
      <c r="AO999" s="199"/>
      <c r="AP999" s="199"/>
      <c r="AQ999" s="199"/>
      <c r="AR999" s="199"/>
      <c r="AS999" s="199"/>
      <c r="AT999" s="199"/>
      <c r="AU999" s="199"/>
      <c r="AV999" s="199"/>
      <c r="AW999" s="199"/>
      <c r="AX999" s="199"/>
      <c r="AY999" s="199"/>
      <c r="AZ999" s="199"/>
      <c r="BA999" s="199"/>
      <c r="BB999" s="199"/>
      <c r="BC999" s="199"/>
      <c r="BD999" s="199"/>
      <c r="BE999" s="199"/>
      <c r="BF999" s="199"/>
      <c r="BG999" s="199"/>
      <c r="BH999" s="199"/>
    </row>
    <row r="1000">
      <c r="A1000" s="199"/>
      <c r="B1000" s="343"/>
      <c r="C1000" s="344"/>
      <c r="D1000" s="344"/>
      <c r="E1000" s="344"/>
      <c r="F1000" s="346"/>
      <c r="G1000" s="346"/>
      <c r="H1000" s="346"/>
      <c r="I1000" s="346"/>
      <c r="J1000" s="348"/>
      <c r="K1000" s="348"/>
      <c r="L1000" s="348"/>
      <c r="M1000" s="348"/>
      <c r="N1000" s="328"/>
      <c r="O1000" s="328"/>
      <c r="P1000" s="328"/>
      <c r="Q1000" s="328"/>
      <c r="R1000" s="351"/>
      <c r="S1000" s="351"/>
      <c r="T1000" s="351"/>
      <c r="U1000" s="351"/>
      <c r="V1000" s="352"/>
      <c r="W1000" s="256"/>
      <c r="X1000" s="256"/>
      <c r="Y1000" s="240"/>
      <c r="Z1000" s="199"/>
      <c r="AA1000" s="199"/>
      <c r="AB1000" s="199"/>
      <c r="AC1000" s="199"/>
      <c r="AD1000" s="199"/>
      <c r="AE1000" s="199"/>
      <c r="AF1000" s="199"/>
      <c r="AG1000" s="199"/>
      <c r="AH1000" s="199"/>
      <c r="AI1000" s="199"/>
      <c r="AJ1000" s="199"/>
      <c r="AK1000" s="199"/>
      <c r="AL1000" s="199"/>
      <c r="AM1000" s="199"/>
      <c r="AN1000" s="199"/>
      <c r="AO1000" s="199"/>
      <c r="AP1000" s="199"/>
      <c r="AQ1000" s="199"/>
      <c r="AR1000" s="199"/>
      <c r="AS1000" s="199"/>
      <c r="AT1000" s="199"/>
      <c r="AU1000" s="199"/>
      <c r="AV1000" s="199"/>
      <c r="AW1000" s="199"/>
      <c r="AX1000" s="199"/>
      <c r="AY1000" s="199"/>
      <c r="AZ1000" s="199"/>
      <c r="BA1000" s="199"/>
      <c r="BB1000" s="199"/>
      <c r="BC1000" s="199"/>
      <c r="BD1000" s="199"/>
      <c r="BE1000" s="199"/>
      <c r="BF1000" s="199"/>
      <c r="BG1000" s="199"/>
      <c r="BH1000" s="199"/>
    </row>
    <row r="1001">
      <c r="A1001" s="199"/>
      <c r="B1001" s="343"/>
      <c r="C1001" s="344"/>
      <c r="D1001" s="344"/>
      <c r="E1001" s="344"/>
      <c r="F1001" s="346"/>
      <c r="G1001" s="346"/>
      <c r="H1001" s="346"/>
      <c r="I1001" s="346"/>
      <c r="J1001" s="348"/>
      <c r="K1001" s="348"/>
      <c r="L1001" s="348"/>
      <c r="M1001" s="348"/>
      <c r="N1001" s="328"/>
      <c r="O1001" s="328"/>
      <c r="P1001" s="328"/>
      <c r="Q1001" s="328"/>
      <c r="R1001" s="351"/>
      <c r="S1001" s="351"/>
      <c r="T1001" s="351"/>
      <c r="U1001" s="351"/>
      <c r="V1001" s="352"/>
      <c r="W1001" s="256"/>
      <c r="X1001" s="256"/>
      <c r="Y1001" s="240"/>
      <c r="Z1001" s="199"/>
      <c r="AA1001" s="199"/>
      <c r="AB1001" s="199"/>
      <c r="AC1001" s="199"/>
      <c r="AD1001" s="199"/>
      <c r="AE1001" s="199"/>
      <c r="AF1001" s="199"/>
      <c r="AG1001" s="199"/>
      <c r="AH1001" s="199"/>
      <c r="AI1001" s="199"/>
      <c r="AJ1001" s="199"/>
      <c r="AK1001" s="199"/>
      <c r="AL1001" s="199"/>
      <c r="AM1001" s="199"/>
      <c r="AN1001" s="199"/>
      <c r="AO1001" s="199"/>
      <c r="AP1001" s="199"/>
      <c r="AQ1001" s="199"/>
      <c r="AR1001" s="199"/>
      <c r="AS1001" s="199"/>
      <c r="AT1001" s="199"/>
      <c r="AU1001" s="199"/>
      <c r="AV1001" s="199"/>
      <c r="AW1001" s="199"/>
      <c r="AX1001" s="199"/>
      <c r="AY1001" s="199"/>
      <c r="AZ1001" s="199"/>
      <c r="BA1001" s="199"/>
      <c r="BB1001" s="199"/>
      <c r="BC1001" s="199"/>
      <c r="BD1001" s="199"/>
      <c r="BE1001" s="199"/>
      <c r="BF1001" s="199"/>
      <c r="BG1001" s="199"/>
      <c r="BH1001" s="199"/>
    </row>
    <row r="1002">
      <c r="A1002" s="199"/>
      <c r="B1002" s="343"/>
      <c r="C1002" s="344"/>
      <c r="D1002" s="344"/>
      <c r="E1002" s="344"/>
      <c r="F1002" s="346"/>
      <c r="G1002" s="346"/>
      <c r="H1002" s="346"/>
      <c r="I1002" s="346"/>
      <c r="J1002" s="348"/>
      <c r="K1002" s="348"/>
      <c r="L1002" s="348"/>
      <c r="M1002" s="348"/>
      <c r="N1002" s="328"/>
      <c r="O1002" s="328"/>
      <c r="P1002" s="328"/>
      <c r="Q1002" s="328"/>
      <c r="R1002" s="351"/>
      <c r="S1002" s="351"/>
      <c r="T1002" s="351"/>
      <c r="U1002" s="351"/>
      <c r="V1002" s="352"/>
      <c r="W1002" s="256"/>
      <c r="X1002" s="256"/>
      <c r="Y1002" s="240"/>
      <c r="Z1002" s="199"/>
      <c r="AA1002" s="199"/>
      <c r="AB1002" s="199"/>
      <c r="AC1002" s="199"/>
      <c r="AD1002" s="199"/>
      <c r="AE1002" s="199"/>
      <c r="AF1002" s="199"/>
      <c r="AG1002" s="199"/>
      <c r="AH1002" s="199"/>
      <c r="AI1002" s="199"/>
      <c r="AJ1002" s="199"/>
      <c r="AK1002" s="199"/>
      <c r="AL1002" s="199"/>
      <c r="AM1002" s="199"/>
      <c r="AN1002" s="199"/>
      <c r="AO1002" s="199"/>
      <c r="AP1002" s="199"/>
      <c r="AQ1002" s="199"/>
      <c r="AR1002" s="199"/>
      <c r="AS1002" s="199"/>
      <c r="AT1002" s="199"/>
      <c r="AU1002" s="199"/>
      <c r="AV1002" s="199"/>
      <c r="AW1002" s="199"/>
      <c r="AX1002" s="199"/>
      <c r="AY1002" s="199"/>
      <c r="AZ1002" s="199"/>
      <c r="BA1002" s="199"/>
      <c r="BB1002" s="199"/>
      <c r="BC1002" s="199"/>
      <c r="BD1002" s="199"/>
      <c r="BE1002" s="199"/>
      <c r="BF1002" s="199"/>
      <c r="BG1002" s="199"/>
      <c r="BH1002" s="199"/>
    </row>
    <row r="1003">
      <c r="A1003" s="199"/>
      <c r="B1003" s="343"/>
      <c r="C1003" s="344"/>
      <c r="D1003" s="344"/>
      <c r="E1003" s="344"/>
      <c r="F1003" s="346"/>
      <c r="G1003" s="346"/>
      <c r="H1003" s="346"/>
      <c r="I1003" s="346"/>
      <c r="J1003" s="348"/>
      <c r="K1003" s="348"/>
      <c r="L1003" s="348"/>
      <c r="M1003" s="348"/>
      <c r="N1003" s="328"/>
      <c r="O1003" s="328"/>
      <c r="P1003" s="328"/>
      <c r="Q1003" s="328"/>
      <c r="R1003" s="351"/>
      <c r="S1003" s="351"/>
      <c r="T1003" s="351"/>
      <c r="U1003" s="351"/>
      <c r="V1003" s="352"/>
      <c r="W1003" s="256"/>
      <c r="X1003" s="256"/>
      <c r="Y1003" s="240"/>
      <c r="Z1003" s="199"/>
      <c r="AA1003" s="199"/>
      <c r="AB1003" s="199"/>
      <c r="AC1003" s="199"/>
      <c r="AD1003" s="199"/>
      <c r="AE1003" s="199"/>
      <c r="AF1003" s="199"/>
      <c r="AG1003" s="199"/>
      <c r="AH1003" s="199"/>
      <c r="AI1003" s="199"/>
      <c r="AJ1003" s="199"/>
      <c r="AK1003" s="199"/>
      <c r="AL1003" s="199"/>
      <c r="AM1003" s="199"/>
      <c r="AN1003" s="199"/>
      <c r="AO1003" s="199"/>
      <c r="AP1003" s="199"/>
      <c r="AQ1003" s="199"/>
      <c r="AR1003" s="199"/>
      <c r="AS1003" s="199"/>
      <c r="AT1003" s="199"/>
      <c r="AU1003" s="199"/>
      <c r="AV1003" s="199"/>
      <c r="AW1003" s="199"/>
      <c r="AX1003" s="199"/>
      <c r="AY1003" s="199"/>
      <c r="AZ1003" s="199"/>
      <c r="BA1003" s="199"/>
      <c r="BB1003" s="199"/>
      <c r="BC1003" s="199"/>
      <c r="BD1003" s="199"/>
      <c r="BE1003" s="199"/>
      <c r="BF1003" s="199"/>
      <c r="BG1003" s="199"/>
      <c r="BH1003" s="199"/>
    </row>
    <row r="1004">
      <c r="A1004" s="199"/>
      <c r="B1004" s="343"/>
      <c r="C1004" s="344"/>
      <c r="D1004" s="344"/>
      <c r="E1004" s="344"/>
      <c r="F1004" s="346"/>
      <c r="G1004" s="346"/>
      <c r="H1004" s="346"/>
      <c r="I1004" s="346"/>
      <c r="J1004" s="348"/>
      <c r="K1004" s="348"/>
      <c r="L1004" s="348"/>
      <c r="M1004" s="348"/>
      <c r="N1004" s="328"/>
      <c r="O1004" s="328"/>
      <c r="P1004" s="328"/>
      <c r="Q1004" s="328"/>
      <c r="R1004" s="351"/>
      <c r="S1004" s="351"/>
      <c r="T1004" s="351"/>
      <c r="U1004" s="351"/>
      <c r="V1004" s="352"/>
      <c r="W1004" s="256"/>
      <c r="X1004" s="256"/>
      <c r="Y1004" s="240"/>
      <c r="Z1004" s="199"/>
      <c r="AA1004" s="199"/>
      <c r="AB1004" s="199"/>
      <c r="AC1004" s="199"/>
      <c r="AD1004" s="199"/>
      <c r="AE1004" s="199"/>
      <c r="AF1004" s="199"/>
      <c r="AG1004" s="199"/>
      <c r="AH1004" s="199"/>
      <c r="AI1004" s="199"/>
      <c r="AJ1004" s="199"/>
      <c r="AK1004" s="199"/>
      <c r="AL1004" s="199"/>
      <c r="AM1004" s="199"/>
      <c r="AN1004" s="199"/>
      <c r="AO1004" s="199"/>
      <c r="AP1004" s="199"/>
      <c r="AQ1004" s="199"/>
      <c r="AR1004" s="199"/>
      <c r="AS1004" s="199"/>
      <c r="AT1004" s="199"/>
      <c r="AU1004" s="199"/>
      <c r="AV1004" s="199"/>
      <c r="AW1004" s="199"/>
      <c r="AX1004" s="199"/>
      <c r="AY1004" s="199"/>
      <c r="AZ1004" s="199"/>
      <c r="BA1004" s="199"/>
      <c r="BB1004" s="199"/>
      <c r="BC1004" s="199"/>
      <c r="BD1004" s="199"/>
      <c r="BE1004" s="199"/>
      <c r="BF1004" s="199"/>
      <c r="BG1004" s="199"/>
      <c r="BH1004" s="199"/>
    </row>
    <row r="1005">
      <c r="A1005" s="199"/>
      <c r="B1005" s="343"/>
      <c r="C1005" s="344"/>
      <c r="D1005" s="344"/>
      <c r="E1005" s="344"/>
      <c r="F1005" s="346"/>
      <c r="G1005" s="346"/>
      <c r="H1005" s="346"/>
      <c r="I1005" s="346"/>
      <c r="J1005" s="348"/>
      <c r="K1005" s="348"/>
      <c r="L1005" s="348"/>
      <c r="M1005" s="348"/>
      <c r="N1005" s="328"/>
      <c r="O1005" s="328"/>
      <c r="P1005" s="328"/>
      <c r="Q1005" s="328"/>
      <c r="R1005" s="351"/>
      <c r="S1005" s="351"/>
      <c r="T1005" s="351"/>
      <c r="U1005" s="351"/>
      <c r="V1005" s="352"/>
      <c r="W1005" s="256"/>
      <c r="X1005" s="256"/>
      <c r="Y1005" s="240"/>
      <c r="Z1005" s="199"/>
      <c r="AA1005" s="199"/>
      <c r="AB1005" s="199"/>
      <c r="AC1005" s="199"/>
      <c r="AD1005" s="199"/>
      <c r="AE1005" s="199"/>
      <c r="AF1005" s="199"/>
      <c r="AG1005" s="199"/>
      <c r="AH1005" s="199"/>
      <c r="AI1005" s="199"/>
      <c r="AJ1005" s="199"/>
      <c r="AK1005" s="199"/>
      <c r="AL1005" s="199"/>
      <c r="AM1005" s="199"/>
      <c r="AN1005" s="199"/>
      <c r="AO1005" s="199"/>
      <c r="AP1005" s="199"/>
      <c r="AQ1005" s="199"/>
      <c r="AR1005" s="199"/>
      <c r="AS1005" s="199"/>
      <c r="AT1005" s="199"/>
      <c r="AU1005" s="199"/>
      <c r="AV1005" s="199"/>
      <c r="AW1005" s="199"/>
      <c r="AX1005" s="199"/>
      <c r="AY1005" s="199"/>
      <c r="AZ1005" s="199"/>
      <c r="BA1005" s="199"/>
      <c r="BB1005" s="199"/>
      <c r="BC1005" s="199"/>
      <c r="BD1005" s="199"/>
      <c r="BE1005" s="199"/>
      <c r="BF1005" s="199"/>
      <c r="BG1005" s="199"/>
      <c r="BH1005" s="199"/>
    </row>
    <row r="1006">
      <c r="A1006" s="199"/>
      <c r="B1006" s="343"/>
      <c r="C1006" s="344"/>
      <c r="D1006" s="344"/>
      <c r="E1006" s="344"/>
      <c r="F1006" s="346"/>
      <c r="G1006" s="346"/>
      <c r="H1006" s="346"/>
      <c r="I1006" s="346"/>
      <c r="J1006" s="348"/>
      <c r="K1006" s="348"/>
      <c r="L1006" s="348"/>
      <c r="M1006" s="348"/>
      <c r="N1006" s="328"/>
      <c r="O1006" s="328"/>
      <c r="P1006" s="328"/>
      <c r="Q1006" s="328"/>
      <c r="R1006" s="351"/>
      <c r="S1006" s="351"/>
      <c r="T1006" s="351"/>
      <c r="U1006" s="351"/>
      <c r="V1006" s="361"/>
      <c r="W1006" s="362"/>
      <c r="X1006" s="362"/>
      <c r="Y1006" s="275"/>
      <c r="Z1006" s="199"/>
      <c r="AA1006" s="199"/>
      <c r="AB1006" s="199"/>
      <c r="AC1006" s="199"/>
      <c r="AD1006" s="199"/>
      <c r="AE1006" s="199"/>
      <c r="AF1006" s="199"/>
      <c r="AG1006" s="199"/>
      <c r="AH1006" s="199"/>
      <c r="AI1006" s="199"/>
      <c r="AJ1006" s="199"/>
      <c r="AK1006" s="199"/>
      <c r="AL1006" s="199"/>
      <c r="AM1006" s="199"/>
      <c r="AN1006" s="199"/>
      <c r="AO1006" s="199"/>
      <c r="AP1006" s="199"/>
      <c r="AQ1006" s="199"/>
      <c r="AR1006" s="199"/>
      <c r="AS1006" s="199"/>
      <c r="AT1006" s="199"/>
      <c r="AU1006" s="199"/>
      <c r="AV1006" s="199"/>
      <c r="AW1006" s="199"/>
      <c r="AX1006" s="199"/>
      <c r="AY1006" s="199"/>
      <c r="AZ1006" s="199"/>
      <c r="BA1006" s="199"/>
      <c r="BB1006" s="199"/>
      <c r="BC1006" s="199"/>
      <c r="BD1006" s="199"/>
      <c r="BE1006" s="199"/>
      <c r="BF1006" s="199"/>
      <c r="BG1006" s="199"/>
      <c r="BH1006" s="199"/>
    </row>
    <row r="1007">
      <c r="A1007" s="199"/>
      <c r="B1007" s="343"/>
      <c r="C1007" s="344"/>
      <c r="D1007" s="344"/>
      <c r="E1007" s="344"/>
      <c r="F1007" s="346"/>
      <c r="G1007" s="346"/>
      <c r="H1007" s="346"/>
      <c r="I1007" s="346"/>
      <c r="J1007" s="348"/>
      <c r="K1007" s="348"/>
      <c r="L1007" s="348"/>
      <c r="M1007" s="348"/>
      <c r="N1007" s="328"/>
      <c r="O1007" s="328"/>
      <c r="P1007" s="328"/>
      <c r="Q1007" s="328"/>
      <c r="R1007" s="351"/>
      <c r="S1007" s="351"/>
      <c r="T1007" s="351"/>
      <c r="U1007" s="351"/>
      <c r="V1007" s="256"/>
      <c r="W1007" s="256"/>
      <c r="X1007" s="256"/>
      <c r="Y1007" s="256"/>
      <c r="Z1007" s="199"/>
      <c r="AA1007" s="199"/>
      <c r="AB1007" s="199"/>
      <c r="AC1007" s="199"/>
      <c r="AD1007" s="199"/>
      <c r="AE1007" s="199"/>
      <c r="AF1007" s="199"/>
      <c r="AG1007" s="199"/>
      <c r="AH1007" s="199"/>
      <c r="AI1007" s="199"/>
      <c r="AJ1007" s="199"/>
      <c r="AK1007" s="199"/>
      <c r="AL1007" s="199"/>
      <c r="AM1007" s="199"/>
      <c r="AN1007" s="199"/>
      <c r="AO1007" s="199"/>
      <c r="AP1007" s="199"/>
      <c r="AQ1007" s="199"/>
      <c r="AR1007" s="199"/>
      <c r="AS1007" s="199"/>
      <c r="AT1007" s="199"/>
      <c r="AU1007" s="199"/>
      <c r="AV1007" s="199"/>
      <c r="AW1007" s="199"/>
      <c r="AX1007" s="199"/>
      <c r="AY1007" s="199"/>
      <c r="AZ1007" s="199"/>
      <c r="BA1007" s="199"/>
      <c r="BB1007" s="199"/>
      <c r="BC1007" s="199"/>
      <c r="BD1007" s="199"/>
      <c r="BE1007" s="199"/>
      <c r="BF1007" s="199"/>
      <c r="BG1007" s="199"/>
      <c r="BH1007" s="199"/>
    </row>
    <row r="1008">
      <c r="A1008" s="199"/>
      <c r="B1008" s="343"/>
      <c r="C1008" s="344"/>
      <c r="D1008" s="344"/>
      <c r="E1008" s="344"/>
      <c r="F1008" s="346"/>
      <c r="G1008" s="346"/>
      <c r="H1008" s="346"/>
      <c r="I1008" s="346"/>
      <c r="J1008" s="348"/>
      <c r="K1008" s="348"/>
      <c r="L1008" s="348"/>
      <c r="M1008" s="348"/>
      <c r="N1008" s="328"/>
      <c r="O1008" s="328"/>
      <c r="P1008" s="328"/>
      <c r="Q1008" s="328"/>
      <c r="R1008" s="351"/>
      <c r="S1008" s="351"/>
      <c r="T1008" s="351"/>
      <c r="U1008" s="351"/>
      <c r="V1008" s="256"/>
      <c r="W1008" s="256"/>
      <c r="X1008" s="256"/>
      <c r="Y1008" s="256"/>
      <c r="Z1008" s="199"/>
      <c r="AA1008" s="199"/>
      <c r="AB1008" s="199"/>
      <c r="AC1008" s="199"/>
      <c r="AD1008" s="199"/>
      <c r="AE1008" s="199"/>
      <c r="AF1008" s="199"/>
      <c r="AG1008" s="199"/>
      <c r="AH1008" s="199"/>
      <c r="AI1008" s="199"/>
      <c r="AJ1008" s="199"/>
      <c r="AK1008" s="199"/>
      <c r="AL1008" s="199"/>
      <c r="AM1008" s="199"/>
      <c r="AN1008" s="199"/>
      <c r="AO1008" s="199"/>
      <c r="AP1008" s="199"/>
      <c r="AQ1008" s="199"/>
      <c r="AR1008" s="199"/>
      <c r="AS1008" s="199"/>
      <c r="AT1008" s="199"/>
      <c r="AU1008" s="199"/>
      <c r="AV1008" s="199"/>
      <c r="AW1008" s="199"/>
      <c r="AX1008" s="199"/>
      <c r="AY1008" s="199"/>
      <c r="AZ1008" s="199"/>
      <c r="BA1008" s="199"/>
      <c r="BB1008" s="199"/>
      <c r="BC1008" s="199"/>
      <c r="BD1008" s="199"/>
      <c r="BE1008" s="199"/>
      <c r="BF1008" s="199"/>
      <c r="BG1008" s="199"/>
      <c r="BH1008" s="199"/>
    </row>
    <row r="1009">
      <c r="A1009" s="199"/>
      <c r="B1009" s="343"/>
      <c r="C1009" s="344"/>
      <c r="D1009" s="344"/>
      <c r="E1009" s="344"/>
      <c r="F1009" s="346"/>
      <c r="G1009" s="346"/>
      <c r="H1009" s="346"/>
      <c r="I1009" s="346"/>
      <c r="J1009" s="348"/>
      <c r="K1009" s="348"/>
      <c r="L1009" s="348"/>
      <c r="M1009" s="348"/>
      <c r="N1009" s="328"/>
      <c r="O1009" s="328"/>
      <c r="P1009" s="328"/>
      <c r="Q1009" s="328"/>
      <c r="R1009" s="351"/>
      <c r="S1009" s="351"/>
      <c r="T1009" s="351"/>
      <c r="U1009" s="351"/>
      <c r="V1009" s="256"/>
      <c r="W1009" s="256"/>
      <c r="X1009" s="256"/>
      <c r="Y1009" s="256"/>
      <c r="Z1009" s="199"/>
      <c r="AA1009" s="199"/>
      <c r="AB1009" s="199"/>
      <c r="AC1009" s="199"/>
      <c r="AD1009" s="199"/>
      <c r="AE1009" s="199"/>
      <c r="AF1009" s="199"/>
      <c r="AG1009" s="199"/>
      <c r="AH1009" s="199"/>
      <c r="AI1009" s="199"/>
      <c r="AJ1009" s="199"/>
      <c r="AK1009" s="199"/>
      <c r="AL1009" s="199"/>
      <c r="AM1009" s="199"/>
      <c r="AN1009" s="199"/>
      <c r="AO1009" s="199"/>
      <c r="AP1009" s="199"/>
      <c r="AQ1009" s="199"/>
      <c r="AR1009" s="199"/>
      <c r="AS1009" s="199"/>
      <c r="AT1009" s="199"/>
      <c r="AU1009" s="199"/>
      <c r="AV1009" s="199"/>
      <c r="AW1009" s="199"/>
      <c r="AX1009" s="199"/>
      <c r="AY1009" s="199"/>
      <c r="AZ1009" s="199"/>
      <c r="BA1009" s="199"/>
      <c r="BB1009" s="199"/>
      <c r="BC1009" s="199"/>
      <c r="BD1009" s="199"/>
      <c r="BE1009" s="199"/>
      <c r="BF1009" s="199"/>
      <c r="BG1009" s="199"/>
      <c r="BH1009" s="199"/>
    </row>
    <row r="1010">
      <c r="A1010" s="199"/>
      <c r="B1010" s="343"/>
      <c r="C1010" s="344"/>
      <c r="D1010" s="344"/>
      <c r="E1010" s="344"/>
      <c r="F1010" s="346"/>
      <c r="G1010" s="346"/>
      <c r="H1010" s="346"/>
      <c r="I1010" s="346"/>
      <c r="J1010" s="348"/>
      <c r="K1010" s="348"/>
      <c r="L1010" s="348"/>
      <c r="M1010" s="348"/>
      <c r="N1010" s="328"/>
      <c r="O1010" s="328"/>
      <c r="P1010" s="328"/>
      <c r="Q1010" s="328"/>
      <c r="R1010" s="351"/>
      <c r="S1010" s="351"/>
      <c r="T1010" s="351"/>
      <c r="U1010" s="351"/>
      <c r="V1010" s="256"/>
      <c r="W1010" s="256"/>
      <c r="X1010" s="256"/>
      <c r="Y1010" s="256"/>
      <c r="Z1010" s="199"/>
      <c r="AA1010" s="199"/>
      <c r="AB1010" s="199"/>
      <c r="AC1010" s="199"/>
      <c r="AD1010" s="199"/>
      <c r="AE1010" s="199"/>
      <c r="AF1010" s="199"/>
      <c r="AG1010" s="199"/>
      <c r="AH1010" s="199"/>
      <c r="AI1010" s="199"/>
      <c r="AJ1010" s="199"/>
      <c r="AK1010" s="199"/>
      <c r="AL1010" s="199"/>
      <c r="AM1010" s="199"/>
      <c r="AN1010" s="199"/>
      <c r="AO1010" s="199"/>
      <c r="AP1010" s="199"/>
      <c r="AQ1010" s="199"/>
      <c r="AR1010" s="199"/>
      <c r="AS1010" s="199"/>
      <c r="AT1010" s="199"/>
      <c r="AU1010" s="199"/>
      <c r="AV1010" s="199"/>
      <c r="AW1010" s="199"/>
      <c r="AX1010" s="199"/>
      <c r="AY1010" s="199"/>
      <c r="AZ1010" s="199"/>
      <c r="BA1010" s="199"/>
      <c r="BB1010" s="199"/>
      <c r="BC1010" s="199"/>
      <c r="BD1010" s="199"/>
      <c r="BE1010" s="199"/>
      <c r="BF1010" s="199"/>
      <c r="BG1010" s="199"/>
      <c r="BH1010" s="199"/>
    </row>
    <row r="1011">
      <c r="A1011" s="199"/>
      <c r="B1011" s="343"/>
      <c r="C1011" s="344"/>
      <c r="D1011" s="344"/>
      <c r="E1011" s="344"/>
      <c r="F1011" s="346"/>
      <c r="G1011" s="346"/>
      <c r="H1011" s="346"/>
      <c r="I1011" s="346"/>
      <c r="J1011" s="348"/>
      <c r="K1011" s="348"/>
      <c r="L1011" s="348"/>
      <c r="M1011" s="348"/>
      <c r="N1011" s="328"/>
      <c r="O1011" s="328"/>
      <c r="P1011" s="328"/>
      <c r="Q1011" s="328"/>
      <c r="R1011" s="351"/>
      <c r="S1011" s="351"/>
      <c r="T1011" s="351"/>
      <c r="U1011" s="351"/>
      <c r="V1011" s="256"/>
      <c r="W1011" s="256"/>
      <c r="X1011" s="256"/>
      <c r="Y1011" s="256"/>
      <c r="Z1011" s="199"/>
      <c r="AA1011" s="199"/>
      <c r="AB1011" s="199"/>
      <c r="AC1011" s="199"/>
      <c r="AD1011" s="199"/>
      <c r="AE1011" s="199"/>
      <c r="AF1011" s="199"/>
      <c r="AG1011" s="199"/>
      <c r="AH1011" s="199"/>
      <c r="AI1011" s="199"/>
      <c r="AJ1011" s="199"/>
      <c r="AK1011" s="199"/>
      <c r="AL1011" s="199"/>
      <c r="AM1011" s="199"/>
      <c r="AN1011" s="199"/>
      <c r="AO1011" s="199"/>
      <c r="AP1011" s="199"/>
      <c r="AQ1011" s="199"/>
      <c r="AR1011" s="199"/>
      <c r="AS1011" s="199"/>
      <c r="AT1011" s="199"/>
      <c r="AU1011" s="199"/>
      <c r="AV1011" s="199"/>
      <c r="AW1011" s="199"/>
      <c r="AX1011" s="199"/>
      <c r="AY1011" s="199"/>
      <c r="AZ1011" s="199"/>
      <c r="BA1011" s="199"/>
      <c r="BB1011" s="199"/>
      <c r="BC1011" s="199"/>
      <c r="BD1011" s="199"/>
      <c r="BE1011" s="199"/>
      <c r="BF1011" s="199"/>
      <c r="BG1011" s="199"/>
      <c r="BH1011" s="199"/>
    </row>
    <row r="1012">
      <c r="A1012" s="199"/>
      <c r="B1012" s="343"/>
      <c r="C1012" s="344"/>
      <c r="D1012" s="344"/>
      <c r="E1012" s="344"/>
      <c r="F1012" s="346"/>
      <c r="G1012" s="346"/>
      <c r="H1012" s="346"/>
      <c r="I1012" s="346"/>
      <c r="J1012" s="348"/>
      <c r="K1012" s="348"/>
      <c r="L1012" s="348"/>
      <c r="M1012" s="348"/>
      <c r="N1012" s="328"/>
      <c r="O1012" s="328"/>
      <c r="P1012" s="328"/>
      <c r="Q1012" s="328"/>
      <c r="R1012" s="351"/>
      <c r="S1012" s="351"/>
      <c r="T1012" s="351"/>
      <c r="U1012" s="351"/>
      <c r="V1012" s="256"/>
      <c r="W1012" s="256"/>
      <c r="X1012" s="256"/>
      <c r="Y1012" s="256"/>
      <c r="Z1012" s="199"/>
      <c r="AA1012" s="199"/>
      <c r="AB1012" s="199"/>
      <c r="AC1012" s="199"/>
      <c r="AD1012" s="199"/>
      <c r="AE1012" s="199"/>
      <c r="AF1012" s="199"/>
      <c r="AG1012" s="199"/>
      <c r="AH1012" s="199"/>
      <c r="AI1012" s="199"/>
      <c r="AJ1012" s="199"/>
      <c r="AK1012" s="199"/>
      <c r="AL1012" s="199"/>
      <c r="AM1012" s="199"/>
      <c r="AN1012" s="199"/>
      <c r="AO1012" s="199"/>
      <c r="AP1012" s="199"/>
      <c r="AQ1012" s="199"/>
      <c r="AR1012" s="199"/>
      <c r="AS1012" s="199"/>
      <c r="AT1012" s="199"/>
      <c r="AU1012" s="199"/>
      <c r="AV1012" s="199"/>
      <c r="AW1012" s="199"/>
      <c r="AX1012" s="199"/>
      <c r="AY1012" s="199"/>
      <c r="AZ1012" s="199"/>
      <c r="BA1012" s="199"/>
      <c r="BB1012" s="199"/>
      <c r="BC1012" s="199"/>
      <c r="BD1012" s="199"/>
      <c r="BE1012" s="199"/>
      <c r="BF1012" s="199"/>
      <c r="BG1012" s="199"/>
      <c r="BH1012" s="199"/>
    </row>
    <row r="1013">
      <c r="A1013" s="199"/>
      <c r="B1013" s="343"/>
      <c r="C1013" s="344"/>
      <c r="D1013" s="344"/>
      <c r="E1013" s="344"/>
      <c r="F1013" s="346"/>
      <c r="G1013" s="346"/>
      <c r="H1013" s="346"/>
      <c r="I1013" s="346"/>
      <c r="J1013" s="348"/>
      <c r="K1013" s="348"/>
      <c r="L1013" s="348"/>
      <c r="M1013" s="348"/>
      <c r="N1013" s="328"/>
      <c r="O1013" s="328"/>
      <c r="P1013" s="328"/>
      <c r="Q1013" s="328"/>
      <c r="R1013" s="351"/>
      <c r="S1013" s="351"/>
      <c r="T1013" s="351"/>
      <c r="U1013" s="351"/>
      <c r="V1013" s="256"/>
      <c r="W1013" s="256"/>
      <c r="X1013" s="256"/>
      <c r="Y1013" s="256"/>
      <c r="Z1013" s="199"/>
      <c r="AA1013" s="199"/>
      <c r="AB1013" s="199"/>
      <c r="AC1013" s="199"/>
      <c r="AD1013" s="199"/>
      <c r="AE1013" s="199"/>
      <c r="AF1013" s="199"/>
      <c r="AG1013" s="199"/>
      <c r="AH1013" s="199"/>
      <c r="AI1013" s="199"/>
      <c r="AJ1013" s="199"/>
      <c r="AK1013" s="199"/>
      <c r="AL1013" s="199"/>
      <c r="AM1013" s="199"/>
      <c r="AN1013" s="199"/>
      <c r="AO1013" s="199"/>
      <c r="AP1013" s="199"/>
      <c r="AQ1013" s="199"/>
      <c r="AR1013" s="199"/>
      <c r="AS1013" s="199"/>
      <c r="AT1013" s="199"/>
      <c r="AU1013" s="199"/>
      <c r="AV1013" s="199"/>
      <c r="AW1013" s="199"/>
      <c r="AX1013" s="199"/>
      <c r="AY1013" s="199"/>
      <c r="AZ1013" s="199"/>
      <c r="BA1013" s="199"/>
      <c r="BB1013" s="199"/>
      <c r="BC1013" s="199"/>
      <c r="BD1013" s="199"/>
      <c r="BE1013" s="199"/>
      <c r="BF1013" s="199"/>
      <c r="BG1013" s="199"/>
      <c r="BH1013" s="199"/>
    </row>
    <row r="1014">
      <c r="A1014" s="199"/>
      <c r="B1014" s="343"/>
      <c r="C1014" s="344"/>
      <c r="D1014" s="344"/>
      <c r="E1014" s="344"/>
      <c r="F1014" s="346"/>
      <c r="G1014" s="346"/>
      <c r="H1014" s="346"/>
      <c r="I1014" s="346"/>
      <c r="J1014" s="348"/>
      <c r="K1014" s="348"/>
      <c r="L1014" s="348"/>
      <c r="M1014" s="348"/>
      <c r="N1014" s="328"/>
      <c r="O1014" s="328"/>
      <c r="P1014" s="328"/>
      <c r="Q1014" s="328"/>
      <c r="R1014" s="351"/>
      <c r="S1014" s="351"/>
      <c r="T1014" s="351"/>
      <c r="U1014" s="351"/>
      <c r="V1014" s="256"/>
      <c r="W1014" s="256"/>
      <c r="X1014" s="256"/>
      <c r="Y1014" s="256"/>
      <c r="Z1014" s="199"/>
      <c r="AA1014" s="199"/>
      <c r="AB1014" s="199"/>
      <c r="AC1014" s="199"/>
      <c r="AD1014" s="199"/>
      <c r="AE1014" s="199"/>
      <c r="AF1014" s="199"/>
      <c r="AG1014" s="199"/>
      <c r="AH1014" s="199"/>
      <c r="AI1014" s="199"/>
      <c r="AJ1014" s="199"/>
      <c r="AK1014" s="199"/>
      <c r="AL1014" s="199"/>
      <c r="AM1014" s="199"/>
      <c r="AN1014" s="199"/>
      <c r="AO1014" s="199"/>
      <c r="AP1014" s="199"/>
      <c r="AQ1014" s="199"/>
      <c r="AR1014" s="199"/>
      <c r="AS1014" s="199"/>
      <c r="AT1014" s="199"/>
      <c r="AU1014" s="199"/>
      <c r="AV1014" s="199"/>
      <c r="AW1014" s="199"/>
      <c r="AX1014" s="199"/>
      <c r="AY1014" s="199"/>
      <c r="AZ1014" s="199"/>
      <c r="BA1014" s="199"/>
      <c r="BB1014" s="199"/>
      <c r="BC1014" s="199"/>
      <c r="BD1014" s="199"/>
      <c r="BE1014" s="199"/>
      <c r="BF1014" s="199"/>
      <c r="BG1014" s="199"/>
      <c r="BH1014" s="199"/>
    </row>
    <row r="1015">
      <c r="A1015" s="199"/>
      <c r="B1015" s="343"/>
      <c r="C1015" s="344"/>
      <c r="D1015" s="344"/>
      <c r="E1015" s="344"/>
      <c r="F1015" s="346"/>
      <c r="G1015" s="346"/>
      <c r="H1015" s="346"/>
      <c r="I1015" s="346"/>
      <c r="J1015" s="348"/>
      <c r="K1015" s="348"/>
      <c r="L1015" s="348"/>
      <c r="M1015" s="348"/>
      <c r="N1015" s="328"/>
      <c r="O1015" s="328"/>
      <c r="P1015" s="328"/>
      <c r="Q1015" s="328"/>
      <c r="R1015" s="351"/>
      <c r="S1015" s="351"/>
      <c r="T1015" s="351"/>
      <c r="U1015" s="351"/>
      <c r="V1015" s="256"/>
      <c r="W1015" s="256"/>
      <c r="X1015" s="256"/>
      <c r="Y1015" s="256"/>
      <c r="Z1015" s="199"/>
      <c r="AA1015" s="199"/>
      <c r="AB1015" s="199"/>
      <c r="AC1015" s="199"/>
      <c r="AD1015" s="199"/>
      <c r="AE1015" s="199"/>
      <c r="AF1015" s="199"/>
      <c r="AG1015" s="199"/>
      <c r="AH1015" s="199"/>
      <c r="AI1015" s="199"/>
      <c r="AJ1015" s="199"/>
      <c r="AK1015" s="199"/>
      <c r="AL1015" s="199"/>
      <c r="AM1015" s="199"/>
      <c r="AN1015" s="199"/>
      <c r="AO1015" s="199"/>
      <c r="AP1015" s="199"/>
      <c r="AQ1015" s="199"/>
      <c r="AR1015" s="199"/>
      <c r="AS1015" s="199"/>
      <c r="AT1015" s="199"/>
      <c r="AU1015" s="199"/>
      <c r="AV1015" s="199"/>
      <c r="AW1015" s="199"/>
      <c r="AX1015" s="199"/>
      <c r="AY1015" s="199"/>
      <c r="AZ1015" s="199"/>
      <c r="BA1015" s="199"/>
      <c r="BB1015" s="199"/>
      <c r="BC1015" s="199"/>
      <c r="BD1015" s="199"/>
      <c r="BE1015" s="199"/>
      <c r="BF1015" s="199"/>
      <c r="BG1015" s="199"/>
      <c r="BH1015" s="199"/>
    </row>
    <row r="1016">
      <c r="A1016" s="199"/>
      <c r="B1016" s="343"/>
      <c r="C1016" s="344"/>
      <c r="D1016" s="344"/>
      <c r="E1016" s="344"/>
      <c r="F1016" s="346"/>
      <c r="G1016" s="346"/>
      <c r="H1016" s="346"/>
      <c r="I1016" s="346"/>
      <c r="J1016" s="348"/>
      <c r="K1016" s="348"/>
      <c r="L1016" s="348"/>
      <c r="M1016" s="348"/>
      <c r="N1016" s="328"/>
      <c r="O1016" s="328"/>
      <c r="P1016" s="328"/>
      <c r="Q1016" s="328"/>
      <c r="R1016" s="351"/>
      <c r="S1016" s="351"/>
      <c r="T1016" s="351"/>
      <c r="U1016" s="351"/>
      <c r="V1016" s="256"/>
      <c r="W1016" s="256"/>
      <c r="X1016" s="256"/>
      <c r="Y1016" s="256"/>
      <c r="Z1016" s="199"/>
      <c r="AA1016" s="199"/>
      <c r="AB1016" s="199"/>
      <c r="AC1016" s="199"/>
      <c r="AD1016" s="199"/>
      <c r="AE1016" s="199"/>
      <c r="AF1016" s="199"/>
      <c r="AG1016" s="199"/>
      <c r="AH1016" s="199"/>
      <c r="AI1016" s="199"/>
      <c r="AJ1016" s="199"/>
      <c r="AK1016" s="199"/>
      <c r="AL1016" s="199"/>
      <c r="AM1016" s="199"/>
      <c r="AN1016" s="199"/>
      <c r="AO1016" s="199"/>
      <c r="AP1016" s="199"/>
      <c r="AQ1016" s="199"/>
      <c r="AR1016" s="199"/>
      <c r="AS1016" s="199"/>
      <c r="AT1016" s="199"/>
      <c r="AU1016" s="199"/>
      <c r="AV1016" s="199"/>
      <c r="AW1016" s="199"/>
      <c r="AX1016" s="199"/>
      <c r="AY1016" s="199"/>
      <c r="AZ1016" s="199"/>
      <c r="BA1016" s="199"/>
      <c r="BB1016" s="199"/>
      <c r="BC1016" s="199"/>
      <c r="BD1016" s="199"/>
      <c r="BE1016" s="199"/>
      <c r="BF1016" s="199"/>
      <c r="BG1016" s="199"/>
      <c r="BH1016" s="199"/>
    </row>
    <row r="1017">
      <c r="A1017" s="199"/>
      <c r="B1017" s="343"/>
      <c r="C1017" s="344"/>
      <c r="D1017" s="344"/>
      <c r="E1017" s="344"/>
      <c r="F1017" s="346"/>
      <c r="G1017" s="346"/>
      <c r="H1017" s="346"/>
      <c r="I1017" s="346"/>
      <c r="J1017" s="348"/>
      <c r="K1017" s="348"/>
      <c r="L1017" s="348"/>
      <c r="M1017" s="348"/>
      <c r="N1017" s="328"/>
      <c r="O1017" s="328"/>
      <c r="P1017" s="328"/>
      <c r="Q1017" s="328"/>
      <c r="R1017" s="351"/>
      <c r="S1017" s="351"/>
      <c r="T1017" s="351"/>
      <c r="U1017" s="351"/>
      <c r="V1017" s="256"/>
      <c r="W1017" s="256"/>
      <c r="X1017" s="256"/>
      <c r="Y1017" s="256"/>
      <c r="Z1017" s="199"/>
      <c r="AA1017" s="199"/>
      <c r="AB1017" s="199"/>
      <c r="AC1017" s="199"/>
      <c r="AD1017" s="199"/>
      <c r="AE1017" s="199"/>
      <c r="AF1017" s="199"/>
      <c r="AG1017" s="199"/>
      <c r="AH1017" s="199"/>
      <c r="AI1017" s="199"/>
      <c r="AJ1017" s="199"/>
      <c r="AK1017" s="199"/>
      <c r="AL1017" s="199"/>
      <c r="AM1017" s="199"/>
      <c r="AN1017" s="199"/>
      <c r="AO1017" s="199"/>
      <c r="AP1017" s="199"/>
      <c r="AQ1017" s="199"/>
      <c r="AR1017" s="199"/>
      <c r="AS1017" s="199"/>
      <c r="AT1017" s="199"/>
      <c r="AU1017" s="199"/>
      <c r="AV1017" s="199"/>
      <c r="AW1017" s="199"/>
      <c r="AX1017" s="199"/>
      <c r="AY1017" s="199"/>
      <c r="AZ1017" s="199"/>
      <c r="BA1017" s="199"/>
      <c r="BB1017" s="199"/>
      <c r="BC1017" s="199"/>
      <c r="BD1017" s="199"/>
      <c r="BE1017" s="199"/>
      <c r="BF1017" s="199"/>
      <c r="BG1017" s="199"/>
      <c r="BH1017" s="199"/>
    </row>
    <row r="1018">
      <c r="A1018" s="199"/>
      <c r="B1018" s="343"/>
      <c r="C1018" s="344"/>
      <c r="D1018" s="344"/>
      <c r="E1018" s="344"/>
      <c r="F1018" s="346"/>
      <c r="G1018" s="346"/>
      <c r="H1018" s="346"/>
      <c r="I1018" s="346"/>
      <c r="J1018" s="348"/>
      <c r="K1018" s="348"/>
      <c r="L1018" s="348"/>
      <c r="M1018" s="348"/>
      <c r="N1018" s="328"/>
      <c r="O1018" s="328"/>
      <c r="P1018" s="328"/>
      <c r="Q1018" s="328"/>
      <c r="R1018" s="351"/>
      <c r="S1018" s="351"/>
      <c r="T1018" s="351"/>
      <c r="U1018" s="351"/>
      <c r="V1018" s="256"/>
      <c r="W1018" s="256"/>
      <c r="X1018" s="256"/>
      <c r="Y1018" s="256"/>
      <c r="Z1018" s="199"/>
      <c r="AA1018" s="199"/>
      <c r="AB1018" s="199"/>
      <c r="AC1018" s="199"/>
      <c r="AD1018" s="199"/>
      <c r="AE1018" s="199"/>
      <c r="AF1018" s="199"/>
      <c r="AG1018" s="199"/>
      <c r="AH1018" s="199"/>
      <c r="AI1018" s="199"/>
      <c r="AJ1018" s="199"/>
      <c r="AK1018" s="199"/>
      <c r="AL1018" s="199"/>
      <c r="AM1018" s="199"/>
      <c r="AN1018" s="199"/>
      <c r="AO1018" s="199"/>
      <c r="AP1018" s="199"/>
      <c r="AQ1018" s="199"/>
      <c r="AR1018" s="199"/>
      <c r="AS1018" s="199"/>
      <c r="AT1018" s="199"/>
      <c r="AU1018" s="199"/>
      <c r="AV1018" s="199"/>
      <c r="AW1018" s="199"/>
      <c r="AX1018" s="199"/>
      <c r="AY1018" s="199"/>
      <c r="AZ1018" s="199"/>
      <c r="BA1018" s="199"/>
      <c r="BB1018" s="199"/>
      <c r="BC1018" s="199"/>
      <c r="BD1018" s="199"/>
      <c r="BE1018" s="199"/>
      <c r="BF1018" s="199"/>
      <c r="BG1018" s="199"/>
      <c r="BH1018" s="199"/>
    </row>
    <row r="1019">
      <c r="A1019" s="199"/>
      <c r="B1019" s="343"/>
      <c r="C1019" s="344"/>
      <c r="D1019" s="344"/>
      <c r="E1019" s="344"/>
      <c r="F1019" s="346"/>
      <c r="G1019" s="346"/>
      <c r="H1019" s="346"/>
      <c r="I1019" s="346"/>
      <c r="J1019" s="348"/>
      <c r="K1019" s="348"/>
      <c r="L1019" s="348"/>
      <c r="M1019" s="348"/>
      <c r="N1019" s="328"/>
      <c r="O1019" s="328"/>
      <c r="P1019" s="328"/>
      <c r="Q1019" s="328"/>
      <c r="R1019" s="351"/>
      <c r="S1019" s="351"/>
      <c r="T1019" s="351"/>
      <c r="U1019" s="351"/>
      <c r="V1019" s="256"/>
      <c r="W1019" s="256"/>
      <c r="X1019" s="256"/>
      <c r="Y1019" s="256"/>
      <c r="Z1019" s="199"/>
      <c r="AA1019" s="199"/>
      <c r="AB1019" s="199"/>
      <c r="AC1019" s="199"/>
      <c r="AD1019" s="199"/>
      <c r="AE1019" s="199"/>
      <c r="AF1019" s="199"/>
      <c r="AG1019" s="199"/>
      <c r="AH1019" s="199"/>
      <c r="AI1019" s="199"/>
      <c r="AJ1019" s="199"/>
      <c r="AK1019" s="199"/>
      <c r="AL1019" s="199"/>
      <c r="AM1019" s="199"/>
      <c r="AN1019" s="199"/>
      <c r="AO1019" s="199"/>
      <c r="AP1019" s="199"/>
      <c r="AQ1019" s="199"/>
      <c r="AR1019" s="199"/>
      <c r="AS1019" s="199"/>
      <c r="AT1019" s="199"/>
      <c r="AU1019" s="199"/>
      <c r="AV1019" s="199"/>
      <c r="AW1019" s="199"/>
      <c r="AX1019" s="199"/>
      <c r="AY1019" s="199"/>
      <c r="AZ1019" s="199"/>
      <c r="BA1019" s="199"/>
      <c r="BB1019" s="199"/>
      <c r="BC1019" s="199"/>
      <c r="BD1019" s="199"/>
      <c r="BE1019" s="199"/>
      <c r="BF1019" s="199"/>
      <c r="BG1019" s="199"/>
      <c r="BH1019" s="199"/>
    </row>
    <row r="1020">
      <c r="A1020" s="199"/>
      <c r="B1020" s="343"/>
      <c r="C1020" s="344"/>
      <c r="D1020" s="344"/>
      <c r="E1020" s="344"/>
      <c r="F1020" s="346"/>
      <c r="G1020" s="346"/>
      <c r="H1020" s="346"/>
      <c r="I1020" s="346"/>
      <c r="J1020" s="348"/>
      <c r="K1020" s="348"/>
      <c r="L1020" s="348"/>
      <c r="M1020" s="348"/>
      <c r="N1020" s="328"/>
      <c r="O1020" s="328"/>
      <c r="P1020" s="328"/>
      <c r="Q1020" s="328"/>
      <c r="R1020" s="351"/>
      <c r="S1020" s="351"/>
      <c r="T1020" s="351"/>
      <c r="U1020" s="351"/>
      <c r="V1020" s="256"/>
      <c r="W1020" s="256"/>
      <c r="X1020" s="256"/>
      <c r="Y1020" s="256"/>
      <c r="Z1020" s="199"/>
      <c r="AA1020" s="199"/>
      <c r="AB1020" s="199"/>
      <c r="AC1020" s="199"/>
      <c r="AD1020" s="199"/>
      <c r="AE1020" s="199"/>
      <c r="AF1020" s="199"/>
      <c r="AG1020" s="199"/>
      <c r="AH1020" s="199"/>
      <c r="AI1020" s="199"/>
      <c r="AJ1020" s="199"/>
      <c r="AK1020" s="199"/>
      <c r="AL1020" s="199"/>
      <c r="AM1020" s="199"/>
      <c r="AN1020" s="199"/>
      <c r="AO1020" s="199"/>
      <c r="AP1020" s="199"/>
      <c r="AQ1020" s="199"/>
      <c r="AR1020" s="199"/>
      <c r="AS1020" s="199"/>
      <c r="AT1020" s="199"/>
      <c r="AU1020" s="199"/>
      <c r="AV1020" s="199"/>
      <c r="AW1020" s="199"/>
      <c r="AX1020" s="199"/>
      <c r="AY1020" s="199"/>
      <c r="AZ1020" s="199"/>
      <c r="BA1020" s="199"/>
      <c r="BB1020" s="199"/>
      <c r="BC1020" s="199"/>
      <c r="BD1020" s="199"/>
      <c r="BE1020" s="199"/>
      <c r="BF1020" s="199"/>
      <c r="BG1020" s="199"/>
      <c r="BH1020" s="199"/>
    </row>
    <row r="1021">
      <c r="A1021" s="199"/>
      <c r="B1021" s="343"/>
      <c r="C1021" s="344"/>
      <c r="D1021" s="344"/>
      <c r="E1021" s="344"/>
      <c r="F1021" s="346"/>
      <c r="G1021" s="346"/>
      <c r="H1021" s="346"/>
      <c r="I1021" s="346"/>
      <c r="J1021" s="348"/>
      <c r="K1021" s="348"/>
      <c r="L1021" s="348"/>
      <c r="M1021" s="348"/>
      <c r="N1021" s="328"/>
      <c r="O1021" s="328"/>
      <c r="P1021" s="328"/>
      <c r="Q1021" s="328"/>
      <c r="R1021" s="351"/>
      <c r="S1021" s="351"/>
      <c r="T1021" s="351"/>
      <c r="U1021" s="351"/>
      <c r="V1021" s="256"/>
      <c r="W1021" s="256"/>
      <c r="X1021" s="256"/>
      <c r="Y1021" s="256"/>
      <c r="Z1021" s="199"/>
      <c r="AA1021" s="199"/>
      <c r="AB1021" s="199"/>
      <c r="AC1021" s="199"/>
      <c r="AD1021" s="199"/>
      <c r="AE1021" s="199"/>
      <c r="AF1021" s="199"/>
      <c r="AG1021" s="199"/>
      <c r="AH1021" s="199"/>
      <c r="AI1021" s="199"/>
      <c r="AJ1021" s="199"/>
      <c r="AK1021" s="199"/>
      <c r="AL1021" s="199"/>
      <c r="AM1021" s="199"/>
      <c r="AN1021" s="199"/>
      <c r="AO1021" s="199"/>
      <c r="AP1021" s="199"/>
      <c r="AQ1021" s="199"/>
      <c r="AR1021" s="199"/>
      <c r="AS1021" s="199"/>
      <c r="AT1021" s="199"/>
      <c r="AU1021" s="199"/>
      <c r="AV1021" s="199"/>
      <c r="AW1021" s="199"/>
      <c r="AX1021" s="199"/>
      <c r="AY1021" s="199"/>
      <c r="AZ1021" s="199"/>
      <c r="BA1021" s="199"/>
      <c r="BB1021" s="199"/>
      <c r="BC1021" s="199"/>
      <c r="BD1021" s="199"/>
      <c r="BE1021" s="199"/>
      <c r="BF1021" s="199"/>
      <c r="BG1021" s="199"/>
      <c r="BH1021" s="199"/>
    </row>
    <row r="1022">
      <c r="A1022" s="199"/>
      <c r="B1022" s="343"/>
      <c r="C1022" s="344"/>
      <c r="D1022" s="344"/>
      <c r="E1022" s="344"/>
      <c r="F1022" s="346"/>
      <c r="G1022" s="346"/>
      <c r="H1022" s="346"/>
      <c r="I1022" s="346"/>
      <c r="J1022" s="348"/>
      <c r="K1022" s="348"/>
      <c r="L1022" s="348"/>
      <c r="M1022" s="348"/>
      <c r="N1022" s="328"/>
      <c r="O1022" s="328"/>
      <c r="P1022" s="328"/>
      <c r="Q1022" s="328"/>
      <c r="R1022" s="351"/>
      <c r="S1022" s="351"/>
      <c r="T1022" s="351"/>
      <c r="U1022" s="351"/>
      <c r="V1022" s="256"/>
      <c r="W1022" s="256"/>
      <c r="X1022" s="256"/>
      <c r="Y1022" s="256"/>
      <c r="Z1022" s="199"/>
      <c r="AA1022" s="199"/>
      <c r="AB1022" s="199"/>
      <c r="AC1022" s="199"/>
      <c r="AD1022" s="199"/>
      <c r="AE1022" s="199"/>
      <c r="AF1022" s="199"/>
      <c r="AG1022" s="199"/>
      <c r="AH1022" s="199"/>
      <c r="AI1022" s="199"/>
      <c r="AJ1022" s="199"/>
      <c r="AK1022" s="199"/>
      <c r="AL1022" s="199"/>
      <c r="AM1022" s="199"/>
      <c r="AN1022" s="199"/>
      <c r="AO1022" s="199"/>
      <c r="AP1022" s="199"/>
      <c r="AQ1022" s="199"/>
      <c r="AR1022" s="199"/>
      <c r="AS1022" s="199"/>
      <c r="AT1022" s="199"/>
      <c r="AU1022" s="199"/>
      <c r="AV1022" s="199"/>
      <c r="AW1022" s="199"/>
      <c r="AX1022" s="199"/>
      <c r="AY1022" s="199"/>
      <c r="AZ1022" s="199"/>
      <c r="BA1022" s="199"/>
      <c r="BB1022" s="199"/>
      <c r="BC1022" s="199"/>
      <c r="BD1022" s="199"/>
      <c r="BE1022" s="199"/>
      <c r="BF1022" s="199"/>
      <c r="BG1022" s="199"/>
      <c r="BH1022" s="199"/>
    </row>
    <row r="1023">
      <c r="A1023" s="199"/>
      <c r="B1023" s="343"/>
      <c r="C1023" s="344"/>
      <c r="D1023" s="344"/>
      <c r="E1023" s="344"/>
      <c r="F1023" s="346"/>
      <c r="G1023" s="346"/>
      <c r="H1023" s="346"/>
      <c r="I1023" s="346"/>
      <c r="J1023" s="348"/>
      <c r="K1023" s="348"/>
      <c r="L1023" s="348"/>
      <c r="M1023" s="348"/>
      <c r="N1023" s="328"/>
      <c r="O1023" s="328"/>
      <c r="P1023" s="328"/>
      <c r="Q1023" s="328"/>
      <c r="R1023" s="351"/>
      <c r="S1023" s="351"/>
      <c r="T1023" s="351"/>
      <c r="U1023" s="351"/>
      <c r="V1023" s="256"/>
      <c r="W1023" s="256"/>
      <c r="X1023" s="256"/>
      <c r="Y1023" s="256"/>
      <c r="Z1023" s="199"/>
      <c r="AA1023" s="199"/>
      <c r="AB1023" s="199"/>
      <c r="AC1023" s="199"/>
      <c r="AD1023" s="199"/>
      <c r="AE1023" s="199"/>
      <c r="AF1023" s="199"/>
      <c r="AG1023" s="199"/>
      <c r="AH1023" s="199"/>
      <c r="AI1023" s="199"/>
      <c r="AJ1023" s="199"/>
      <c r="AK1023" s="199"/>
      <c r="AL1023" s="199"/>
      <c r="AM1023" s="199"/>
      <c r="AN1023" s="199"/>
      <c r="AO1023" s="199"/>
      <c r="AP1023" s="199"/>
      <c r="AQ1023" s="199"/>
      <c r="AR1023" s="199"/>
      <c r="AS1023" s="199"/>
      <c r="AT1023" s="199"/>
      <c r="AU1023" s="199"/>
      <c r="AV1023" s="199"/>
      <c r="AW1023" s="199"/>
      <c r="AX1023" s="199"/>
      <c r="AY1023" s="199"/>
      <c r="AZ1023" s="199"/>
      <c r="BA1023" s="199"/>
      <c r="BB1023" s="199"/>
      <c r="BC1023" s="199"/>
      <c r="BD1023" s="199"/>
      <c r="BE1023" s="199"/>
      <c r="BF1023" s="199"/>
      <c r="BG1023" s="199"/>
      <c r="BH1023" s="199"/>
    </row>
    <row r="1024">
      <c r="A1024" s="199"/>
      <c r="B1024" s="343"/>
      <c r="C1024" s="344"/>
      <c r="D1024" s="344"/>
      <c r="E1024" s="344"/>
      <c r="F1024" s="346"/>
      <c r="G1024" s="346"/>
      <c r="H1024" s="346"/>
      <c r="I1024" s="346"/>
      <c r="J1024" s="348"/>
      <c r="K1024" s="348"/>
      <c r="L1024" s="348"/>
      <c r="M1024" s="348"/>
      <c r="N1024" s="328"/>
      <c r="O1024" s="328"/>
      <c r="P1024" s="328"/>
      <c r="Q1024" s="328"/>
      <c r="R1024" s="351"/>
      <c r="S1024" s="351"/>
      <c r="T1024" s="351"/>
      <c r="U1024" s="351"/>
      <c r="V1024" s="256"/>
      <c r="W1024" s="256"/>
      <c r="X1024" s="256"/>
      <c r="Y1024" s="256"/>
      <c r="Z1024" s="199"/>
      <c r="AA1024" s="199"/>
      <c r="AB1024" s="199"/>
      <c r="AC1024" s="199"/>
      <c r="AD1024" s="199"/>
      <c r="AE1024" s="199"/>
      <c r="AF1024" s="199"/>
      <c r="AG1024" s="199"/>
      <c r="AH1024" s="199"/>
      <c r="AI1024" s="199"/>
      <c r="AJ1024" s="199"/>
      <c r="AK1024" s="199"/>
      <c r="AL1024" s="199"/>
      <c r="AM1024" s="199"/>
      <c r="AN1024" s="199"/>
      <c r="AO1024" s="199"/>
      <c r="AP1024" s="199"/>
      <c r="AQ1024" s="199"/>
      <c r="AR1024" s="199"/>
      <c r="AS1024" s="199"/>
      <c r="AT1024" s="199"/>
      <c r="AU1024" s="199"/>
      <c r="AV1024" s="199"/>
      <c r="AW1024" s="199"/>
      <c r="AX1024" s="199"/>
      <c r="AY1024" s="199"/>
      <c r="AZ1024" s="199"/>
      <c r="BA1024" s="199"/>
      <c r="BB1024" s="199"/>
      <c r="BC1024" s="199"/>
      <c r="BD1024" s="199"/>
      <c r="BE1024" s="199"/>
      <c r="BF1024" s="199"/>
      <c r="BG1024" s="199"/>
      <c r="BH1024" s="199"/>
    </row>
    <row r="1025">
      <c r="A1025" s="199"/>
      <c r="B1025" s="343"/>
      <c r="C1025" s="344"/>
      <c r="D1025" s="344"/>
      <c r="E1025" s="344"/>
      <c r="F1025" s="346"/>
      <c r="G1025" s="346"/>
      <c r="H1025" s="346"/>
      <c r="I1025" s="346"/>
      <c r="J1025" s="348"/>
      <c r="K1025" s="348"/>
      <c r="L1025" s="348"/>
      <c r="M1025" s="348"/>
      <c r="N1025" s="328"/>
      <c r="O1025" s="328"/>
      <c r="P1025" s="328"/>
      <c r="Q1025" s="328"/>
      <c r="R1025" s="351"/>
      <c r="S1025" s="351"/>
      <c r="T1025" s="351"/>
      <c r="U1025" s="351"/>
      <c r="V1025" s="256"/>
      <c r="W1025" s="256"/>
      <c r="X1025" s="256"/>
      <c r="Y1025" s="256"/>
      <c r="Z1025" s="199"/>
      <c r="AA1025" s="199"/>
      <c r="AB1025" s="199"/>
      <c r="AC1025" s="199"/>
      <c r="AD1025" s="199"/>
      <c r="AE1025" s="199"/>
      <c r="AF1025" s="199"/>
      <c r="AG1025" s="199"/>
      <c r="AH1025" s="199"/>
      <c r="AI1025" s="199"/>
      <c r="AJ1025" s="199"/>
      <c r="AK1025" s="199"/>
      <c r="AL1025" s="199"/>
      <c r="AM1025" s="199"/>
      <c r="AN1025" s="199"/>
      <c r="AO1025" s="199"/>
      <c r="AP1025" s="199"/>
      <c r="AQ1025" s="199"/>
      <c r="AR1025" s="199"/>
      <c r="AS1025" s="199"/>
      <c r="AT1025" s="199"/>
      <c r="AU1025" s="199"/>
      <c r="AV1025" s="199"/>
      <c r="AW1025" s="199"/>
      <c r="AX1025" s="199"/>
      <c r="AY1025" s="199"/>
      <c r="AZ1025" s="199"/>
      <c r="BA1025" s="199"/>
      <c r="BB1025" s="199"/>
      <c r="BC1025" s="199"/>
      <c r="BD1025" s="199"/>
      <c r="BE1025" s="199"/>
      <c r="BF1025" s="199"/>
      <c r="BG1025" s="199"/>
      <c r="BH1025" s="199"/>
    </row>
    <row r="1026">
      <c r="A1026" s="199"/>
      <c r="B1026" s="343"/>
      <c r="C1026" s="344"/>
      <c r="D1026" s="344"/>
      <c r="E1026" s="344"/>
      <c r="F1026" s="346"/>
      <c r="G1026" s="346"/>
      <c r="H1026" s="346"/>
      <c r="I1026" s="346"/>
      <c r="J1026" s="348"/>
      <c r="K1026" s="348"/>
      <c r="L1026" s="348"/>
      <c r="M1026" s="348"/>
      <c r="N1026" s="328"/>
      <c r="O1026" s="328"/>
      <c r="P1026" s="328"/>
      <c r="Q1026" s="328"/>
      <c r="R1026" s="351"/>
      <c r="S1026" s="351"/>
      <c r="T1026" s="351"/>
      <c r="U1026" s="351"/>
      <c r="V1026" s="256"/>
      <c r="W1026" s="256"/>
      <c r="X1026" s="256"/>
      <c r="Y1026" s="256"/>
      <c r="Z1026" s="199"/>
      <c r="AA1026" s="199"/>
      <c r="AB1026" s="199"/>
      <c r="AC1026" s="199"/>
      <c r="AD1026" s="199"/>
      <c r="AE1026" s="199"/>
      <c r="AF1026" s="199"/>
      <c r="AG1026" s="199"/>
      <c r="AH1026" s="199"/>
      <c r="AI1026" s="199"/>
      <c r="AJ1026" s="199"/>
      <c r="AK1026" s="199"/>
      <c r="AL1026" s="199"/>
      <c r="AM1026" s="199"/>
      <c r="AN1026" s="199"/>
      <c r="AO1026" s="199"/>
      <c r="AP1026" s="199"/>
      <c r="AQ1026" s="199"/>
      <c r="AR1026" s="199"/>
      <c r="AS1026" s="199"/>
      <c r="AT1026" s="199"/>
      <c r="AU1026" s="199"/>
      <c r="AV1026" s="199"/>
      <c r="AW1026" s="199"/>
      <c r="AX1026" s="199"/>
      <c r="AY1026" s="199"/>
      <c r="AZ1026" s="199"/>
      <c r="BA1026" s="199"/>
      <c r="BB1026" s="199"/>
      <c r="BC1026" s="199"/>
      <c r="BD1026" s="199"/>
      <c r="BE1026" s="199"/>
      <c r="BF1026" s="199"/>
      <c r="BG1026" s="199"/>
      <c r="BH1026" s="199"/>
    </row>
    <row r="1027">
      <c r="A1027" s="199"/>
      <c r="B1027" s="343"/>
      <c r="C1027" s="344"/>
      <c r="D1027" s="344"/>
      <c r="E1027" s="344"/>
      <c r="F1027" s="346"/>
      <c r="G1027" s="346"/>
      <c r="H1027" s="346"/>
      <c r="I1027" s="346"/>
      <c r="J1027" s="348"/>
      <c r="K1027" s="348"/>
      <c r="L1027" s="348"/>
      <c r="M1027" s="348"/>
      <c r="N1027" s="328"/>
      <c r="O1027" s="328"/>
      <c r="P1027" s="328"/>
      <c r="Q1027" s="328"/>
      <c r="R1027" s="351"/>
      <c r="S1027" s="351"/>
      <c r="T1027" s="351"/>
      <c r="U1027" s="351"/>
      <c r="V1027" s="256"/>
      <c r="W1027" s="256"/>
      <c r="X1027" s="256"/>
      <c r="Y1027" s="256"/>
      <c r="Z1027" s="199"/>
      <c r="AA1027" s="199"/>
      <c r="AB1027" s="199"/>
      <c r="AC1027" s="199"/>
      <c r="AD1027" s="199"/>
      <c r="AE1027" s="199"/>
      <c r="AF1027" s="199"/>
      <c r="AG1027" s="199"/>
      <c r="AH1027" s="199"/>
      <c r="AI1027" s="199"/>
      <c r="AJ1027" s="199"/>
      <c r="AK1027" s="199"/>
      <c r="AL1027" s="199"/>
      <c r="AM1027" s="199"/>
      <c r="AN1027" s="199"/>
      <c r="AO1027" s="199"/>
      <c r="AP1027" s="199"/>
      <c r="AQ1027" s="199"/>
      <c r="AR1027" s="199"/>
      <c r="AS1027" s="199"/>
      <c r="AT1027" s="199"/>
      <c r="AU1027" s="199"/>
      <c r="AV1027" s="199"/>
      <c r="AW1027" s="199"/>
      <c r="AX1027" s="199"/>
      <c r="AY1027" s="199"/>
      <c r="AZ1027" s="199"/>
      <c r="BA1027" s="199"/>
      <c r="BB1027" s="199"/>
      <c r="BC1027" s="199"/>
      <c r="BD1027" s="199"/>
      <c r="BE1027" s="199"/>
      <c r="BF1027" s="199"/>
      <c r="BG1027" s="199"/>
      <c r="BH1027" s="199"/>
    </row>
    <row r="1028">
      <c r="A1028" s="199"/>
      <c r="B1028" s="343"/>
      <c r="C1028" s="344"/>
      <c r="D1028" s="344"/>
      <c r="E1028" s="344"/>
      <c r="F1028" s="346"/>
      <c r="G1028" s="346"/>
      <c r="H1028" s="346"/>
      <c r="I1028" s="346"/>
      <c r="J1028" s="348"/>
      <c r="K1028" s="348"/>
      <c r="L1028" s="348"/>
      <c r="M1028" s="348"/>
      <c r="N1028" s="328"/>
      <c r="O1028" s="328"/>
      <c r="P1028" s="328"/>
      <c r="Q1028" s="328"/>
      <c r="R1028" s="351"/>
      <c r="S1028" s="351"/>
      <c r="T1028" s="351"/>
      <c r="U1028" s="351"/>
      <c r="V1028" s="256"/>
      <c r="W1028" s="256"/>
      <c r="X1028" s="256"/>
      <c r="Y1028" s="256"/>
      <c r="Z1028" s="199"/>
      <c r="AA1028" s="199"/>
      <c r="AB1028" s="199"/>
      <c r="AC1028" s="199"/>
      <c r="AD1028" s="199"/>
      <c r="AE1028" s="199"/>
      <c r="AF1028" s="199"/>
      <c r="AG1028" s="199"/>
      <c r="AH1028" s="199"/>
      <c r="AI1028" s="199"/>
      <c r="AJ1028" s="199"/>
      <c r="AK1028" s="199"/>
      <c r="AL1028" s="199"/>
      <c r="AM1028" s="199"/>
      <c r="AN1028" s="199"/>
      <c r="AO1028" s="199"/>
      <c r="AP1028" s="199"/>
      <c r="AQ1028" s="199"/>
      <c r="AR1028" s="199"/>
      <c r="AS1028" s="199"/>
      <c r="AT1028" s="199"/>
      <c r="AU1028" s="199"/>
      <c r="AV1028" s="199"/>
      <c r="AW1028" s="199"/>
      <c r="AX1028" s="199"/>
      <c r="AY1028" s="199"/>
      <c r="AZ1028" s="199"/>
      <c r="BA1028" s="199"/>
      <c r="BB1028" s="199"/>
      <c r="BC1028" s="199"/>
      <c r="BD1028" s="199"/>
      <c r="BE1028" s="199"/>
      <c r="BF1028" s="199"/>
      <c r="BG1028" s="199"/>
      <c r="BH1028" s="199"/>
    </row>
    <row r="1029">
      <c r="A1029" s="199"/>
      <c r="B1029" s="343"/>
      <c r="C1029" s="344"/>
      <c r="D1029" s="344"/>
      <c r="E1029" s="344"/>
      <c r="F1029" s="346"/>
      <c r="G1029" s="346"/>
      <c r="H1029" s="346"/>
      <c r="I1029" s="346"/>
      <c r="J1029" s="348"/>
      <c r="K1029" s="348"/>
      <c r="L1029" s="348"/>
      <c r="M1029" s="348"/>
      <c r="N1029" s="328"/>
      <c r="O1029" s="328"/>
      <c r="P1029" s="328"/>
      <c r="Q1029" s="328"/>
      <c r="R1029" s="351"/>
      <c r="S1029" s="351"/>
      <c r="T1029" s="351"/>
      <c r="U1029" s="351"/>
      <c r="V1029" s="256"/>
      <c r="W1029" s="256"/>
      <c r="X1029" s="256"/>
      <c r="Y1029" s="256"/>
      <c r="Z1029" s="199"/>
      <c r="AA1029" s="199"/>
      <c r="AB1029" s="199"/>
      <c r="AC1029" s="199"/>
      <c r="AD1029" s="199"/>
      <c r="AE1029" s="199"/>
      <c r="AF1029" s="199"/>
      <c r="AG1029" s="199"/>
      <c r="AH1029" s="199"/>
      <c r="AI1029" s="199"/>
      <c r="AJ1029" s="199"/>
      <c r="AK1029" s="199"/>
      <c r="AL1029" s="199"/>
      <c r="AM1029" s="199"/>
      <c r="AN1029" s="199"/>
      <c r="AO1029" s="199"/>
      <c r="AP1029" s="199"/>
      <c r="AQ1029" s="199"/>
      <c r="AR1029" s="199"/>
      <c r="AS1029" s="199"/>
      <c r="AT1029" s="199"/>
      <c r="AU1029" s="199"/>
      <c r="AV1029" s="199"/>
      <c r="AW1029" s="199"/>
      <c r="AX1029" s="199"/>
      <c r="AY1029" s="199"/>
      <c r="AZ1029" s="199"/>
      <c r="BA1029" s="199"/>
      <c r="BB1029" s="199"/>
      <c r="BC1029" s="199"/>
      <c r="BD1029" s="199"/>
      <c r="BE1029" s="199"/>
      <c r="BF1029" s="199"/>
      <c r="BG1029" s="199"/>
      <c r="BH1029" s="199"/>
    </row>
    <row r="1030">
      <c r="A1030" s="199"/>
      <c r="B1030" s="343"/>
      <c r="C1030" s="344"/>
      <c r="D1030" s="344"/>
      <c r="E1030" s="344"/>
      <c r="F1030" s="346"/>
      <c r="G1030" s="346"/>
      <c r="H1030" s="346"/>
      <c r="I1030" s="346"/>
      <c r="J1030" s="348"/>
      <c r="K1030" s="348"/>
      <c r="L1030" s="348"/>
      <c r="M1030" s="348"/>
      <c r="N1030" s="328"/>
      <c r="O1030" s="328"/>
      <c r="P1030" s="328"/>
      <c r="Q1030" s="328"/>
      <c r="R1030" s="351"/>
      <c r="S1030" s="351"/>
      <c r="T1030" s="351"/>
      <c r="U1030" s="351"/>
      <c r="V1030" s="256"/>
      <c r="W1030" s="256"/>
      <c r="X1030" s="256"/>
      <c r="Y1030" s="256"/>
      <c r="Z1030" s="199"/>
      <c r="AA1030" s="199"/>
      <c r="AB1030" s="199"/>
      <c r="AC1030" s="199"/>
      <c r="AD1030" s="199"/>
      <c r="AE1030" s="199"/>
      <c r="AF1030" s="199"/>
      <c r="AG1030" s="199"/>
      <c r="AH1030" s="199"/>
      <c r="AI1030" s="199"/>
      <c r="AJ1030" s="199"/>
      <c r="AK1030" s="199"/>
      <c r="AL1030" s="199"/>
      <c r="AM1030" s="199"/>
      <c r="AN1030" s="199"/>
      <c r="AO1030" s="199"/>
      <c r="AP1030" s="199"/>
      <c r="AQ1030" s="199"/>
      <c r="AR1030" s="199"/>
      <c r="AS1030" s="199"/>
      <c r="AT1030" s="199"/>
      <c r="AU1030" s="199"/>
      <c r="AV1030" s="199"/>
      <c r="AW1030" s="199"/>
      <c r="AX1030" s="199"/>
      <c r="AY1030" s="199"/>
      <c r="AZ1030" s="199"/>
      <c r="BA1030" s="199"/>
      <c r="BB1030" s="199"/>
      <c r="BC1030" s="199"/>
      <c r="BD1030" s="199"/>
      <c r="BE1030" s="199"/>
      <c r="BF1030" s="199"/>
      <c r="BG1030" s="199"/>
      <c r="BH1030" s="199"/>
    </row>
    <row r="1031">
      <c r="A1031" s="199"/>
      <c r="B1031" s="343"/>
      <c r="C1031" s="344"/>
      <c r="D1031" s="344"/>
      <c r="E1031" s="344"/>
      <c r="F1031" s="346"/>
      <c r="G1031" s="346"/>
      <c r="H1031" s="346"/>
      <c r="I1031" s="346"/>
      <c r="J1031" s="348"/>
      <c r="K1031" s="348"/>
      <c r="L1031" s="348"/>
      <c r="M1031" s="348"/>
      <c r="N1031" s="328"/>
      <c r="O1031" s="328"/>
      <c r="P1031" s="328"/>
      <c r="Q1031" s="328"/>
      <c r="R1031" s="351"/>
      <c r="S1031" s="351"/>
      <c r="T1031" s="351"/>
      <c r="U1031" s="351"/>
      <c r="V1031" s="256"/>
      <c r="W1031" s="256"/>
      <c r="X1031" s="256"/>
      <c r="Y1031" s="256"/>
      <c r="Z1031" s="199"/>
      <c r="AA1031" s="199"/>
      <c r="AB1031" s="199"/>
      <c r="AC1031" s="199"/>
      <c r="AD1031" s="199"/>
      <c r="AE1031" s="199"/>
      <c r="AF1031" s="199"/>
      <c r="AG1031" s="199"/>
      <c r="AH1031" s="199"/>
      <c r="AI1031" s="199"/>
      <c r="AJ1031" s="199"/>
      <c r="AK1031" s="199"/>
      <c r="AL1031" s="199"/>
      <c r="AM1031" s="199"/>
      <c r="AN1031" s="199"/>
      <c r="AO1031" s="199"/>
      <c r="AP1031" s="199"/>
      <c r="AQ1031" s="199"/>
      <c r="AR1031" s="199"/>
      <c r="AS1031" s="199"/>
      <c r="AT1031" s="199"/>
      <c r="AU1031" s="199"/>
      <c r="AV1031" s="199"/>
      <c r="AW1031" s="199"/>
      <c r="AX1031" s="199"/>
      <c r="AY1031" s="199"/>
      <c r="AZ1031" s="199"/>
      <c r="BA1031" s="199"/>
      <c r="BB1031" s="199"/>
      <c r="BC1031" s="199"/>
      <c r="BD1031" s="199"/>
      <c r="BE1031" s="199"/>
      <c r="BF1031" s="199"/>
      <c r="BG1031" s="199"/>
      <c r="BH1031" s="199"/>
    </row>
    <row r="1032">
      <c r="A1032" s="199"/>
      <c r="B1032" s="343"/>
      <c r="C1032" s="344"/>
      <c r="D1032" s="344"/>
      <c r="E1032" s="344"/>
      <c r="F1032" s="346"/>
      <c r="G1032" s="346"/>
      <c r="H1032" s="346"/>
      <c r="I1032" s="346"/>
      <c r="J1032" s="348"/>
      <c r="K1032" s="348"/>
      <c r="L1032" s="348"/>
      <c r="M1032" s="348"/>
      <c r="N1032" s="328"/>
      <c r="O1032" s="328"/>
      <c r="P1032" s="328"/>
      <c r="Q1032" s="328"/>
      <c r="R1032" s="351"/>
      <c r="S1032" s="351"/>
      <c r="T1032" s="351"/>
      <c r="U1032" s="351"/>
      <c r="V1032" s="256"/>
      <c r="W1032" s="256"/>
      <c r="X1032" s="256"/>
      <c r="Y1032" s="256"/>
      <c r="Z1032" s="199"/>
      <c r="AA1032" s="199"/>
      <c r="AB1032" s="199"/>
      <c r="AC1032" s="199"/>
      <c r="AD1032" s="199"/>
      <c r="AE1032" s="199"/>
      <c r="AF1032" s="199"/>
      <c r="AG1032" s="199"/>
      <c r="AH1032" s="199"/>
      <c r="AI1032" s="199"/>
      <c r="AJ1032" s="199"/>
      <c r="AK1032" s="199"/>
      <c r="AL1032" s="199"/>
      <c r="AM1032" s="199"/>
      <c r="AN1032" s="199"/>
      <c r="AO1032" s="199"/>
      <c r="AP1032" s="199"/>
      <c r="AQ1032" s="199"/>
      <c r="AR1032" s="199"/>
      <c r="AS1032" s="199"/>
      <c r="AT1032" s="199"/>
      <c r="AU1032" s="199"/>
      <c r="AV1032" s="199"/>
      <c r="AW1032" s="199"/>
      <c r="AX1032" s="199"/>
      <c r="AY1032" s="199"/>
      <c r="AZ1032" s="199"/>
      <c r="BA1032" s="199"/>
      <c r="BB1032" s="199"/>
      <c r="BC1032" s="199"/>
      <c r="BD1032" s="199"/>
      <c r="BE1032" s="199"/>
      <c r="BF1032" s="199"/>
      <c r="BG1032" s="199"/>
      <c r="BH1032" s="199"/>
    </row>
    <row r="1033">
      <c r="A1033" s="199"/>
      <c r="B1033" s="343"/>
      <c r="C1033" s="344"/>
      <c r="D1033" s="344"/>
      <c r="E1033" s="344"/>
      <c r="F1033" s="346"/>
      <c r="G1033" s="346"/>
      <c r="H1033" s="346"/>
      <c r="I1033" s="346"/>
      <c r="J1033" s="348"/>
      <c r="K1033" s="348"/>
      <c r="L1033" s="348"/>
      <c r="M1033" s="348"/>
      <c r="N1033" s="328"/>
      <c r="O1033" s="328"/>
      <c r="P1033" s="328"/>
      <c r="Q1033" s="328"/>
      <c r="R1033" s="351"/>
      <c r="S1033" s="351"/>
      <c r="T1033" s="351"/>
      <c r="U1033" s="351"/>
      <c r="V1033" s="256"/>
      <c r="W1033" s="256"/>
      <c r="X1033" s="256"/>
      <c r="Y1033" s="256"/>
      <c r="Z1033" s="199"/>
      <c r="AA1033" s="199"/>
      <c r="AB1033" s="199"/>
      <c r="AC1033" s="199"/>
      <c r="AD1033" s="199"/>
      <c r="AE1033" s="199"/>
      <c r="AF1033" s="199"/>
      <c r="AG1033" s="199"/>
      <c r="AH1033" s="199"/>
      <c r="AI1033" s="199"/>
      <c r="AJ1033" s="199"/>
      <c r="AK1033" s="199"/>
      <c r="AL1033" s="199"/>
      <c r="AM1033" s="199"/>
      <c r="AN1033" s="199"/>
      <c r="AO1033" s="199"/>
      <c r="AP1033" s="199"/>
      <c r="AQ1033" s="199"/>
      <c r="AR1033" s="199"/>
      <c r="AS1033" s="199"/>
      <c r="AT1033" s="199"/>
      <c r="AU1033" s="199"/>
      <c r="AV1033" s="199"/>
      <c r="AW1033" s="199"/>
      <c r="AX1033" s="199"/>
      <c r="AY1033" s="199"/>
      <c r="AZ1033" s="199"/>
      <c r="BA1033" s="199"/>
      <c r="BB1033" s="199"/>
      <c r="BC1033" s="199"/>
      <c r="BD1033" s="199"/>
      <c r="BE1033" s="199"/>
      <c r="BF1033" s="199"/>
      <c r="BG1033" s="199"/>
      <c r="BH1033" s="199"/>
    </row>
    <row r="1034">
      <c r="A1034" s="199"/>
      <c r="B1034" s="343"/>
      <c r="C1034" s="344"/>
      <c r="D1034" s="344"/>
      <c r="E1034" s="344"/>
      <c r="F1034" s="346"/>
      <c r="G1034" s="346"/>
      <c r="H1034" s="346"/>
      <c r="I1034" s="346"/>
      <c r="J1034" s="348"/>
      <c r="K1034" s="348"/>
      <c r="L1034" s="348"/>
      <c r="M1034" s="348"/>
      <c r="N1034" s="328"/>
      <c r="O1034" s="328"/>
      <c r="P1034" s="328"/>
      <c r="Q1034" s="328"/>
      <c r="R1034" s="351"/>
      <c r="S1034" s="351"/>
      <c r="T1034" s="351"/>
      <c r="U1034" s="351"/>
      <c r="V1034" s="256"/>
      <c r="W1034" s="256"/>
      <c r="X1034" s="256"/>
      <c r="Y1034" s="256"/>
      <c r="Z1034" s="199"/>
      <c r="AA1034" s="199"/>
      <c r="AB1034" s="199"/>
      <c r="AC1034" s="199"/>
      <c r="AD1034" s="199"/>
      <c r="AE1034" s="199"/>
      <c r="AF1034" s="199"/>
      <c r="AG1034" s="199"/>
      <c r="AH1034" s="199"/>
      <c r="AI1034" s="199"/>
      <c r="AJ1034" s="199"/>
      <c r="AK1034" s="199"/>
      <c r="AL1034" s="199"/>
      <c r="AM1034" s="199"/>
      <c r="AN1034" s="199"/>
      <c r="AO1034" s="199"/>
      <c r="AP1034" s="199"/>
      <c r="AQ1034" s="199"/>
      <c r="AR1034" s="199"/>
      <c r="AS1034" s="199"/>
      <c r="AT1034" s="199"/>
      <c r="AU1034" s="199"/>
      <c r="AV1034" s="199"/>
      <c r="AW1034" s="199"/>
      <c r="AX1034" s="199"/>
      <c r="AY1034" s="199"/>
      <c r="AZ1034" s="199"/>
      <c r="BA1034" s="199"/>
      <c r="BB1034" s="199"/>
      <c r="BC1034" s="199"/>
      <c r="BD1034" s="199"/>
      <c r="BE1034" s="199"/>
      <c r="BF1034" s="199"/>
      <c r="BG1034" s="199"/>
      <c r="BH1034" s="199"/>
    </row>
    <row r="1035">
      <c r="A1035" s="199"/>
      <c r="B1035" s="344"/>
      <c r="C1035" s="344"/>
      <c r="D1035" s="344"/>
      <c r="E1035" s="344"/>
      <c r="F1035" s="346"/>
      <c r="G1035" s="346"/>
      <c r="H1035" s="346"/>
      <c r="I1035" s="346"/>
      <c r="J1035" s="348"/>
      <c r="K1035" s="348"/>
      <c r="L1035" s="348"/>
      <c r="M1035" s="348"/>
      <c r="N1035" s="328"/>
      <c r="O1035" s="328"/>
      <c r="P1035" s="328"/>
      <c r="Q1035" s="328"/>
      <c r="R1035" s="351"/>
      <c r="S1035" s="351"/>
      <c r="T1035" s="351"/>
      <c r="U1035" s="351"/>
      <c r="V1035" s="256"/>
      <c r="W1035" s="256"/>
      <c r="X1035" s="256"/>
      <c r="Y1035" s="256"/>
      <c r="Z1035" s="199"/>
      <c r="AA1035" s="199"/>
      <c r="AB1035" s="199"/>
      <c r="AC1035" s="199"/>
      <c r="AD1035" s="199"/>
      <c r="AE1035" s="199"/>
      <c r="AF1035" s="199"/>
      <c r="AG1035" s="199"/>
      <c r="AH1035" s="199"/>
      <c r="AI1035" s="199"/>
      <c r="AJ1035" s="199"/>
      <c r="AK1035" s="199"/>
      <c r="AL1035" s="199"/>
      <c r="AM1035" s="199"/>
      <c r="AN1035" s="199"/>
      <c r="AO1035" s="199"/>
      <c r="AP1035" s="199"/>
      <c r="AQ1035" s="199"/>
      <c r="AR1035" s="199"/>
      <c r="AS1035" s="199"/>
      <c r="AT1035" s="199"/>
      <c r="AU1035" s="199"/>
      <c r="AV1035" s="199"/>
      <c r="AW1035" s="199"/>
      <c r="AX1035" s="199"/>
      <c r="AY1035" s="199"/>
      <c r="AZ1035" s="199"/>
      <c r="BA1035" s="199"/>
      <c r="BB1035" s="199"/>
      <c r="BC1035" s="199"/>
      <c r="BD1035" s="199"/>
      <c r="BE1035" s="199"/>
      <c r="BF1035" s="199"/>
      <c r="BG1035" s="199"/>
      <c r="BH1035" s="199"/>
    </row>
    <row r="1036">
      <c r="A1036" s="199"/>
      <c r="B1036" s="344"/>
      <c r="C1036" s="344"/>
      <c r="D1036" s="344"/>
      <c r="E1036" s="344"/>
      <c r="F1036" s="346"/>
      <c r="G1036" s="346"/>
      <c r="H1036" s="346"/>
      <c r="I1036" s="346"/>
      <c r="J1036" s="348"/>
      <c r="K1036" s="348"/>
      <c r="L1036" s="348"/>
      <c r="M1036" s="348"/>
      <c r="N1036" s="328"/>
      <c r="O1036" s="328"/>
      <c r="P1036" s="328"/>
      <c r="Q1036" s="328"/>
      <c r="R1036" s="351"/>
      <c r="S1036" s="351"/>
      <c r="T1036" s="351"/>
      <c r="U1036" s="351"/>
      <c r="V1036" s="256"/>
      <c r="W1036" s="256"/>
      <c r="X1036" s="256"/>
      <c r="Y1036" s="256"/>
      <c r="Z1036" s="199"/>
      <c r="AA1036" s="199"/>
      <c r="AB1036" s="199"/>
      <c r="AC1036" s="199"/>
      <c r="AD1036" s="199"/>
      <c r="AE1036" s="199"/>
      <c r="AF1036" s="199"/>
      <c r="AG1036" s="199"/>
      <c r="AH1036" s="199"/>
      <c r="AI1036" s="199"/>
      <c r="AJ1036" s="199"/>
      <c r="AK1036" s="199"/>
      <c r="AL1036" s="199"/>
      <c r="AM1036" s="199"/>
      <c r="AN1036" s="199"/>
      <c r="AO1036" s="199"/>
      <c r="AP1036" s="199"/>
      <c r="AQ1036" s="199"/>
      <c r="AR1036" s="199"/>
      <c r="AS1036" s="199"/>
      <c r="AT1036" s="199"/>
      <c r="AU1036" s="199"/>
      <c r="AV1036" s="199"/>
      <c r="AW1036" s="199"/>
      <c r="AX1036" s="199"/>
      <c r="AY1036" s="199"/>
      <c r="AZ1036" s="199"/>
      <c r="BA1036" s="199"/>
      <c r="BB1036" s="199"/>
      <c r="BC1036" s="199"/>
      <c r="BD1036" s="199"/>
      <c r="BE1036" s="199"/>
      <c r="BF1036" s="199"/>
      <c r="BG1036" s="199"/>
      <c r="BH1036" s="199"/>
    </row>
    <row r="1037">
      <c r="A1037" s="199"/>
      <c r="B1037" s="344"/>
      <c r="C1037" s="344"/>
      <c r="D1037" s="344"/>
      <c r="E1037" s="344"/>
      <c r="F1037" s="346"/>
      <c r="G1037" s="346"/>
      <c r="H1037" s="346"/>
      <c r="I1037" s="346"/>
      <c r="J1037" s="348"/>
      <c r="K1037" s="348"/>
      <c r="L1037" s="348"/>
      <c r="M1037" s="348"/>
      <c r="N1037" s="328"/>
      <c r="O1037" s="328"/>
      <c r="P1037" s="328"/>
      <c r="Q1037" s="328"/>
      <c r="R1037" s="351"/>
      <c r="S1037" s="351"/>
      <c r="T1037" s="351"/>
      <c r="U1037" s="351"/>
      <c r="V1037" s="256"/>
      <c r="W1037" s="256"/>
      <c r="X1037" s="256"/>
      <c r="Y1037" s="256"/>
      <c r="Z1037" s="199"/>
      <c r="AA1037" s="199"/>
      <c r="AB1037" s="199"/>
      <c r="AC1037" s="199"/>
      <c r="AD1037" s="199"/>
      <c r="AE1037" s="199"/>
      <c r="AF1037" s="199"/>
      <c r="AG1037" s="199"/>
      <c r="AH1037" s="199"/>
      <c r="AI1037" s="199"/>
      <c r="AJ1037" s="199"/>
      <c r="AK1037" s="199"/>
      <c r="AL1037" s="199"/>
      <c r="AM1037" s="199"/>
      <c r="AN1037" s="199"/>
      <c r="AO1037" s="199"/>
      <c r="AP1037" s="199"/>
      <c r="AQ1037" s="199"/>
      <c r="AR1037" s="199"/>
      <c r="AS1037" s="199"/>
      <c r="AT1037" s="199"/>
      <c r="AU1037" s="199"/>
      <c r="AV1037" s="199"/>
      <c r="AW1037" s="199"/>
      <c r="AX1037" s="199"/>
      <c r="AY1037" s="199"/>
      <c r="AZ1037" s="199"/>
      <c r="BA1037" s="199"/>
      <c r="BB1037" s="199"/>
      <c r="BC1037" s="199"/>
      <c r="BD1037" s="199"/>
      <c r="BE1037" s="199"/>
      <c r="BF1037" s="199"/>
      <c r="BG1037" s="199"/>
      <c r="BH1037" s="199"/>
      <c r="BI1037" s="199"/>
      <c r="BJ1037" s="199"/>
      <c r="BK1037" s="199"/>
      <c r="BL1037" s="199"/>
      <c r="BM1037" s="199"/>
      <c r="BN1037" s="199"/>
      <c r="BO1037" s="199"/>
      <c r="BP1037" s="199"/>
      <c r="BQ1037" s="199"/>
      <c r="BR1037" s="199"/>
      <c r="BS1037" s="199"/>
      <c r="BT1037" s="199"/>
      <c r="BU1037" s="199"/>
      <c r="BV1037" s="199"/>
      <c r="BW1037" s="199"/>
      <c r="BX1037" s="199"/>
      <c r="BY1037" s="199"/>
      <c r="BZ1037" s="199"/>
      <c r="CA1037" s="199"/>
      <c r="CB1037" s="199"/>
      <c r="CC1037" s="199"/>
      <c r="CD1037" s="199"/>
      <c r="CE1037" s="199"/>
      <c r="CF1037" s="199"/>
    </row>
  </sheetData>
  <mergeCells count="25">
    <mergeCell ref="B1:E1"/>
    <mergeCell ref="F1:I1"/>
    <mergeCell ref="J1:M1"/>
    <mergeCell ref="N1:Q1"/>
    <mergeCell ref="R1:U1"/>
    <mergeCell ref="AD1:AI1"/>
    <mergeCell ref="AK2:BH2"/>
    <mergeCell ref="V1:Y1"/>
    <mergeCell ref="AK4:AN4"/>
    <mergeCell ref="AO4:AR4"/>
    <mergeCell ref="AS4:AV4"/>
    <mergeCell ref="AW4:AZ4"/>
    <mergeCell ref="BA4:BD4"/>
    <mergeCell ref="BE4:BH4"/>
    <mergeCell ref="AC54:AH54"/>
    <mergeCell ref="AD71:AE71"/>
    <mergeCell ref="AC85:AE91"/>
    <mergeCell ref="AC96:AE100"/>
    <mergeCell ref="AB4:AB5"/>
    <mergeCell ref="AB11:AH11"/>
    <mergeCell ref="AD20:AE20"/>
    <mergeCell ref="AP23:AQ24"/>
    <mergeCell ref="AI25:AJ26"/>
    <mergeCell ref="AB33:AH33"/>
    <mergeCell ref="AC40:AF45"/>
  </mergeCells>
  <conditionalFormatting sqref="AE57:AH60">
    <cfRule type="expression" dxfId="10" priority="1">
      <formula>"Co"</formula>
    </cfRule>
  </conditionalFormatting>
  <drawing r:id="rId1"/>
</worksheet>
</file>