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thanetac-my.sharepoint.com/personal/30062724_student_ekcgroup_ac_uk/Documents/"/>
    </mc:Choice>
  </mc:AlternateContent>
  <xr:revisionPtr revIDLastSave="1283" documentId="8_{B9C5C130-AA03-47EA-BB87-125D232FCA69}" xr6:coauthVersionLast="47" xr6:coauthVersionMax="47" xr10:uidLastSave="{34E70199-8381-43E5-8BD0-23FAB79AA410}"/>
  <bookViews>
    <workbookView xWindow="-120" yWindow="-120" windowWidth="25440" windowHeight="15390" firstSheet="4" activeTab="9" xr2:uid="{A4994822-EC82-41C8-BD9B-51524D5C2843}"/>
  </bookViews>
  <sheets>
    <sheet name="Design 1" sheetId="1" r:id="rId1"/>
    <sheet name="Design 2" sheetId="2" r:id="rId2"/>
    <sheet name="Design 3" sheetId="3" r:id="rId3"/>
    <sheet name="Design 4" sheetId="6" r:id="rId4"/>
    <sheet name="Pre-test Plan" sheetId="11" r:id="rId5"/>
    <sheet name="Info Sheet" sheetId="7" r:id="rId6"/>
    <sheet name="Data Sheet " sheetId="8" r:id="rId7"/>
    <sheet name="Chart 1" sheetId="13" r:id="rId8"/>
    <sheet name="Chart 2" sheetId="14" r:id="rId9"/>
    <sheet name="Summary" sheetId="10" r:id="rId10"/>
    <sheet name="Test Log" sheetId="4" r:id="rId11"/>
  </sheets>
  <definedNames>
    <definedName name="TicketPrice">'Info Sheet'!$D$2:$E$4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" i="8" l="1"/>
  <c r="A8" i="8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6" i="8"/>
  <c r="U3" i="7" a="1"/>
  <c r="U3" i="7" s="1"/>
  <c r="C5" i="10" s="1"/>
  <c r="T3" i="7" a="1"/>
  <c r="T3" i="7" s="1"/>
  <c r="B5" i="10" s="1"/>
  <c r="S3" i="7" a="1"/>
  <c r="S3" i="7" s="1"/>
  <c r="A5" i="10" s="1"/>
  <c r="L6" i="7" l="1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5" i="8"/>
  <c r="C6" i="10" l="1"/>
  <c r="B6" i="10"/>
  <c r="A6" i="10"/>
  <c r="L8" i="7"/>
  <c r="L7" i="7"/>
  <c r="D6" i="10" l="1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L2" i="7"/>
  <c r="K5" i="8"/>
  <c r="L4" i="7"/>
  <c r="L3" i="7"/>
  <c r="D18" i="8"/>
  <c r="I18" i="8" s="1"/>
  <c r="D19" i="8"/>
  <c r="I19" i="8" s="1"/>
  <c r="D20" i="8"/>
  <c r="I20" i="8" s="1"/>
  <c r="D21" i="8"/>
  <c r="I21" i="8" s="1"/>
  <c r="D22" i="8"/>
  <c r="I22" i="8" s="1"/>
  <c r="D23" i="8"/>
  <c r="I23" i="8" s="1"/>
  <c r="D24" i="8"/>
  <c r="I24" i="8" s="1"/>
  <c r="D25" i="8"/>
  <c r="I25" i="8" s="1"/>
  <c r="D26" i="8"/>
  <c r="I26" i="8" s="1"/>
  <c r="D14" i="8"/>
  <c r="I14" i="8" s="1"/>
  <c r="D15" i="8"/>
  <c r="I15" i="8" s="1"/>
  <c r="D16" i="8"/>
  <c r="I16" i="8" s="1"/>
  <c r="D17" i="8"/>
  <c r="I17" i="8" s="1"/>
  <c r="D6" i="8"/>
  <c r="I6" i="8" s="1"/>
  <c r="D7" i="8"/>
  <c r="I7" i="8" s="1"/>
  <c r="D8" i="8"/>
  <c r="I8" i="8" s="1"/>
  <c r="D9" i="8"/>
  <c r="I9" i="8" s="1"/>
  <c r="D10" i="8"/>
  <c r="I10" i="8" s="1"/>
  <c r="D11" i="8"/>
  <c r="I11" i="8" s="1"/>
  <c r="D12" i="8"/>
  <c r="I12" i="8" s="1"/>
  <c r="D13" i="8"/>
  <c r="I13" i="8" s="1"/>
  <c r="D5" i="8"/>
  <c r="I5" i="8" s="1"/>
  <c r="F30" i="8" l="1"/>
  <c r="F31" i="8"/>
  <c r="F32" i="8"/>
  <c r="P2" i="7"/>
  <c r="P3" i="7"/>
  <c r="P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<sst xmlns="http://schemas.openxmlformats.org/spreadsheetml/2006/main" count="274" uniqueCount="84">
  <si>
    <t>Name, Adress and Contact Details</t>
  </si>
  <si>
    <t>Date of application</t>
  </si>
  <si>
    <t>Seating Area</t>
  </si>
  <si>
    <t>Ticket Price</t>
  </si>
  <si>
    <t>Successful and Failed</t>
  </si>
  <si>
    <t>Request Seating Area</t>
  </si>
  <si>
    <t>Approved Seating Area</t>
  </si>
  <si>
    <t>Expiry date of ticket</t>
  </si>
  <si>
    <t>Text</t>
  </si>
  <si>
    <t>Drop down Menu</t>
  </si>
  <si>
    <t>Date Format</t>
  </si>
  <si>
    <t>If statement</t>
  </si>
  <si>
    <t>Multiplication formula</t>
  </si>
  <si>
    <t>Contact Details</t>
  </si>
  <si>
    <t>Ticket Type</t>
  </si>
  <si>
    <t>Date of Application</t>
  </si>
  <si>
    <t>Accepted/Rejected</t>
  </si>
  <si>
    <t>Expiry date</t>
  </si>
  <si>
    <t>Type of Ticket: adult, family, concession</t>
  </si>
  <si>
    <t>Adult, Family, Concession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</si>
  <si>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Purchased date</t>
  </si>
  <si>
    <t>A1-A20, B1-B20, C1-C20</t>
  </si>
  <si>
    <t>Name, email, number</t>
  </si>
  <si>
    <t>Price of ticket depending on ticket type</t>
  </si>
  <si>
    <t>Ticket purchase successful or not</t>
  </si>
  <si>
    <t>Seating area given</t>
  </si>
  <si>
    <t>Ticket expiry date</t>
  </si>
  <si>
    <t>Football Club Season-Ticket</t>
  </si>
  <si>
    <t>Dropdown</t>
  </si>
  <si>
    <t>Conditional Formatting</t>
  </si>
  <si>
    <t>Multiplication Formula</t>
  </si>
  <si>
    <t>If Statement</t>
  </si>
  <si>
    <t xml:space="preserve">ID </t>
  </si>
  <si>
    <t>Unique Reference</t>
  </si>
  <si>
    <t>Number</t>
  </si>
  <si>
    <t>Random Number Generated</t>
  </si>
  <si>
    <t>Dropdown Menu</t>
  </si>
  <si>
    <t>Adult, Family and Concession</t>
  </si>
  <si>
    <t>Ticket Type Multiplied by Quantity</t>
  </si>
  <si>
    <t>Currency Format</t>
  </si>
  <si>
    <t>Pre Test Plan</t>
  </si>
  <si>
    <t>Test Name</t>
  </si>
  <si>
    <t>What is Expected</t>
  </si>
  <si>
    <t>Passed/Failed</t>
  </si>
  <si>
    <t>What is the outcome?</t>
  </si>
  <si>
    <t>Adult</t>
  </si>
  <si>
    <t>Concession</t>
  </si>
  <si>
    <t>Family</t>
  </si>
  <si>
    <t>Title Bold</t>
  </si>
  <si>
    <t>Cell Style changed to grey</t>
  </si>
  <si>
    <t xml:space="preserve">P </t>
  </si>
  <si>
    <t>Add data validation (list) to Ticket Type</t>
  </si>
  <si>
    <t>Add data validation (list) to Seating Are</t>
  </si>
  <si>
    <t>P</t>
  </si>
  <si>
    <t>Add Vlookup to Ticket Price</t>
  </si>
  <si>
    <t>Successful</t>
  </si>
  <si>
    <t>Unsuccessful</t>
  </si>
  <si>
    <t>Seating Area Condtional Formatting</t>
  </si>
  <si>
    <t>F</t>
  </si>
  <si>
    <t>If the purchase if successful, change seating area cell colour to green</t>
  </si>
  <si>
    <t>Block 1</t>
  </si>
  <si>
    <t>Block 2</t>
  </si>
  <si>
    <t>Block 3</t>
  </si>
  <si>
    <t>Block 1 Count</t>
  </si>
  <si>
    <t>Block 2 Count</t>
  </si>
  <si>
    <t>Block 3 Count</t>
  </si>
  <si>
    <t>Not Available</t>
  </si>
  <si>
    <t>Total Sale</t>
  </si>
  <si>
    <t xml:space="preserve"> </t>
  </si>
  <si>
    <t>Seating Area Available</t>
  </si>
  <si>
    <t>Seats Available</t>
  </si>
  <si>
    <t>Seats Taken</t>
  </si>
  <si>
    <t>Allocated Seating Area</t>
  </si>
  <si>
    <t>Requested Seating Area</t>
  </si>
  <si>
    <t>Seats Available List</t>
  </si>
  <si>
    <t>Total Cost</t>
  </si>
  <si>
    <t>Quantity</t>
  </si>
  <si>
    <t>Confirm Seating Area</t>
  </si>
  <si>
    <t>Adding a countif formula for each ticket type. The quantity should also be counted</t>
  </si>
  <si>
    <t>The quantity of the tickets wasn't counted</t>
  </si>
  <si>
    <t>Total Sale Countif</t>
  </si>
  <si>
    <t>Changing Countif  in total sale to a If statement</t>
  </si>
  <si>
    <t>The quantity should be included in the total sale</t>
  </si>
  <si>
    <t>Pre-test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</si>
</sst>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.00"/>
    <numFmt numFmtId="165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2" borderId="5" xfId="1" applyFont="1" applyBorder="1"/>
    <xf numFmtId="0" fontId="5" fillId="2" borderId="6" xfId="1" applyFont="1" applyBorder="1"/>
    <xf numFmtId="0" fontId="5" fillId="2" borderId="7" xfId="1" applyFont="1" applyBorder="1"/>
    <xf numFmtId="0" fontId="5" fillId="2" borderId="5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/>
    <xf numFmtId="165" fontId="0" fillId="0" borderId="0" xfId="0" applyNumberFormat="1"/>
    <xf numFmtId="0" fontId="0" fillId="0" borderId="1" xfId="0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165" fontId="5" fillId="2" borderId="1" xfId="1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0" fillId="0" borderId="0" xfId="0" applyBorder="1"/>
    <xf numFmtId="0" fontId="5" fillId="2" borderId="4" xfId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3" fillId="3" borderId="8" xfId="2" applyFont="1" applyBorder="1" applyAlignment="1">
      <alignment horizontal="center" vertical="center" textRotation="90" wrapText="1"/>
    </xf>
    <xf numFmtId="0" fontId="3" fillId="3" borderId="4" xfId="2" applyFont="1" applyBorder="1" applyAlignment="1">
      <alignment horizontal="center" vertical="center" textRotation="90" wrapText="1"/>
    </xf>
    <xf numFmtId="0" fontId="3" fillId="3" borderId="3" xfId="2" applyFont="1" applyBorder="1" applyAlignment="1">
      <alignment horizontal="center" vertical="center" textRotation="90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1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3">
    <cellStyle name="40% - Accent3" xfId="2" builtinId="39"/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Ticket</a:t>
            </a:r>
            <a:r>
              <a:rPr lang="en-GB" baseline="0"/>
              <a:t> Types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67-42D2-AD3A-8A01040CC48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67-42D2-AD3A-8A01040CC48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667-42D2-AD3A-8A01040CC48E}"/>
              </c:ext>
            </c:extLst>
          </c:dPt>
          <c:cat>
            <c:strRef>
              <c:f>Summary!$A$4:$C$4</c:f>
              <c:strCache>
                <c:ptCount val="3"/>
                <c:pt idx="0">
                  <c:v>Adult</c:v>
                </c:pt>
                <c:pt idx="1">
                  <c:v>Family</c:v>
                </c:pt>
                <c:pt idx="2">
                  <c:v>Concession</c:v>
                </c:pt>
              </c:strCache>
            </c:strRef>
          </c:cat>
          <c:val>
            <c:numRef>
              <c:f>Summary!$A$5:$C$5</c:f>
              <c:numCache>
                <c:formatCode>General</c:formatCode>
                <c:ptCount val="3"/>
                <c:pt idx="0">
                  <c:v>6</c:v>
                </c:pt>
                <c:pt idx="1">
                  <c:v>10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667-42D2-AD3A-8A01040CC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TIcket</a:t>
            </a:r>
            <a:r>
              <a:rPr lang="en-GB" baseline="0"/>
              <a:t> Sold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Summary!$A$4:$C$4</c:f>
              <c:strCache>
                <c:ptCount val="3"/>
                <c:pt idx="0">
                  <c:v>Adult</c:v>
                </c:pt>
                <c:pt idx="1">
                  <c:v>Family</c:v>
                </c:pt>
                <c:pt idx="2">
                  <c:v>Concession</c:v>
                </c:pt>
              </c:strCache>
            </c:strRef>
          </c:cat>
          <c:val>
            <c:numRef>
              <c:f>Summary!$A$6:$C$6</c:f>
              <c:numCache>
                <c:formatCode>"£"#,##0.00</c:formatCode>
                <c:ptCount val="3"/>
                <c:pt idx="0">
                  <c:v>1200</c:v>
                </c:pt>
                <c:pt idx="1">
                  <c:v>4500</c:v>
                </c:pt>
                <c:pt idx="2">
                  <c:v>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FA-4B07-BA1F-F0B32286B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02676608"/>
        <c:axId val="1102679104"/>
        <c:axId val="0"/>
      </c:bar3DChart>
      <c:catAx>
        <c:axId val="1102676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Ticket</a:t>
                </a:r>
                <a:r>
                  <a:rPr lang="en-US" baseline="0"/>
                  <a:t>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679104"/>
        <c:crosses val="autoZero"/>
        <c:auto val="1"/>
        <c:lblAlgn val="ctr"/>
        <c:lblOffset val="100"/>
        <c:noMultiLvlLbl val="0"/>
      </c:catAx>
      <c:valAx>
        <c:axId val="110267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Sale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676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B4801FF-AB99-4F95-9373-BDADE632CB1B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416E0FD-5FED-4A8B-8003-5959E518710D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8910" cy="604878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0.00088</cdr:x>
      <cdr:y>0</cdr:y>
    </cdr:from>
    <cdr:to>
      <cdr:x>1</cdr:x>
      <cdr:y>0.90821</cdr:y>
    </cdr:to>
    <cdr:graphicFrame macro="">
      <cdr:nvGraphicFramePr>
        <cdr:cNvPr id="2" name="Chart 2">
          <a:extLst xmlns:a="http://schemas.openxmlformats.org/drawingml/2006/main">
            <a:ext uri="{FF2B5EF4-FFF2-40B4-BE49-F238E27FC236}">
              <a16:creationId xmlns:a16="http://schemas.microsoft.com/office/drawing/2014/main" id="{95ECD152-56E6-4DEA-A953-ABB1D932A26F}"/>
            </a:ext>
          </a:extLst>
        </cdr:cNvPr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cdr:graphicFrame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8910" cy="604878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A515-DC27-4AF3-BB09-78B9C4198A95}">
  <dimension ref="A1:B9"/>
  <sheetViews>
    <sheetView workbookViewId="0">
      <selection activeCell="A11" sqref="A11"/>
    </sheetView>
  </sheetViews>
  <sheetFormatPr defaultRowHeight="15" x14ac:dyDescent="0.25"/>
  <cols>
    <col min="1" max="1" width="35.7109375" bestFit="1" customWidth="1"/>
    <col min="2" max="2" width="21.140625" bestFit="1" customWidth="1"/>
  </cols>
  <sheetData>
    <row r="1" spans="1:2" x14ac:dyDescent="0.25">
      <c r="A1" s="27" t="s">
        <v>27</v>
      </c>
      <c r="B1" s="27"/>
    </row>
    <row r="2" spans="1:2" x14ac:dyDescent="0.25">
      <c r="A2" s="1" t="s">
        <v>0</v>
      </c>
      <c r="B2" s="1" t="s">
        <v>8</v>
      </c>
    </row>
    <row r="3" spans="1:2" x14ac:dyDescent="0.25">
      <c r="A3" s="1" t="s">
        <v>18</v>
      </c>
      <c r="B3" s="1" t="s">
        <v>9</v>
      </c>
    </row>
    <row r="4" spans="1:2" x14ac:dyDescent="0.25">
      <c r="A4" s="1" t="s">
        <v>1</v>
      </c>
      <c r="B4" s="1" t="s">
        <v>10</v>
      </c>
    </row>
    <row r="5" spans="1:2" x14ac:dyDescent="0.25">
      <c r="A5" s="1" t="s">
        <v>5</v>
      </c>
      <c r="B5" s="1" t="s">
        <v>11</v>
      </c>
    </row>
    <row r="6" spans="1:2" x14ac:dyDescent="0.25">
      <c r="A6" s="1" t="s">
        <v>3</v>
      </c>
      <c r="B6" s="1" t="s">
        <v>12</v>
      </c>
    </row>
    <row r="7" spans="1:2" x14ac:dyDescent="0.25">
      <c r="A7" s="1" t="s">
        <v>4</v>
      </c>
      <c r="B7" s="1" t="s">
        <v>11</v>
      </c>
    </row>
    <row r="8" spans="1:2" x14ac:dyDescent="0.25">
      <c r="A8" s="1" t="s">
        <v>6</v>
      </c>
      <c r="B8" s="1" t="s">
        <v>11</v>
      </c>
    </row>
    <row r="9" spans="1:2" x14ac:dyDescent="0.25">
      <c r="A9" s="1" t="s">
        <v>7</v>
      </c>
      <c r="B9" s="1" t="s">
        <v>10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23C39-97B6-456A-B0D8-B534B6FAEDFD}">
  <dimension ref="A1:H14"/>
  <sheetViews>
    <sheetView workbookViewId="0">
      <selection activeCell="D22" sqref="D22"/>
    </sheetView>
  </sheetViews>
  <sheetFormatPr defaultRowHeight="15" x14ac:dyDescent="0.25"/>
  <cols>
    <col min="1" max="1" width="14.42578125" bestFit="1" customWidth="1"/>
    <col min="2" max="2" width="11" bestFit="1" customWidth="1"/>
    <col min="3" max="3" width="18.28515625" bestFit="1" customWidth="1"/>
    <col min="4" max="4" width="12.140625" bestFit="1" customWidth="1"/>
    <col min="5" max="5" width="13.140625" customWidth="1"/>
    <col min="6" max="6" width="18.28515625" bestFit="1" customWidth="1"/>
    <col min="7" max="7" width="12.140625" bestFit="1" customWidth="1"/>
    <col min="8" max="8" width="12.140625" customWidth="1"/>
  </cols>
  <sheetData>
    <row r="1" spans="1:8" x14ac:dyDescent="0.25">
      <c r="A1" s="29" t="s">
        <v>27</v>
      </c>
      <c r="B1" s="29"/>
      <c r="C1" s="29"/>
      <c r="D1" s="29"/>
      <c r="E1" s="29"/>
      <c r="F1" s="29"/>
      <c r="G1" s="29"/>
      <c r="H1" s="29"/>
    </row>
    <row r="2" spans="1:8" x14ac:dyDescent="0.25">
      <c r="A2" s="1" t="s">
        <v>13</v>
      </c>
      <c r="B2" s="1" t="s">
        <v>14</v>
      </c>
      <c r="C2" s="1" t="s">
        <v>15</v>
      </c>
      <c r="D2" s="1" t="s">
        <v>2</v>
      </c>
      <c r="E2" s="1" t="s">
        <v>3</v>
      </c>
      <c r="F2" s="1" t="s">
        <v>16</v>
      </c>
      <c r="G2" s="1" t="s">
        <v>2</v>
      </c>
      <c r="H2" s="1" t="s">
        <v>17</v>
      </c>
    </row>
    <row r="3" spans="1:8" x14ac:dyDescent="0.25">
      <c r="A3" s="28" t="s">
        <v>22</v>
      </c>
      <c r="B3" s="28" t="s">
        <v>19</v>
      </c>
      <c r="C3" s="28" t="s">
        <v>20</v>
      </c>
      <c r="D3" s="28" t="s">
        <v>21</v>
      </c>
      <c r="E3" s="28" t="s">
        <v>23</v>
      </c>
      <c r="F3" s="28" t="s">
        <v>24</v>
      </c>
      <c r="G3" s="28" t="s">
        <v>25</v>
      </c>
      <c r="H3" s="28" t="s">
        <v>26</v>
      </c>
    </row>
    <row r="4" spans="1:8" x14ac:dyDescent="0.25">
      <c r="A4" s="28"/>
      <c r="B4" s="28"/>
      <c r="C4" s="28"/>
      <c r="D4" s="28"/>
      <c r="E4" s="28"/>
      <c r="F4" s="28"/>
      <c r="G4" s="28"/>
      <c r="H4" s="28"/>
    </row>
    <row r="5" spans="1:8" x14ac:dyDescent="0.25">
      <c r="A5" s="28"/>
      <c r="B5" s="28"/>
      <c r="C5" s="28"/>
      <c r="D5" s="28"/>
      <c r="E5" s="28"/>
      <c r="F5" s="28"/>
      <c r="G5" s="28"/>
      <c r="H5" s="28"/>
    </row>
    <row r="6" spans="1:8" x14ac:dyDescent="0.25">
      <c r="A6" s="28"/>
      <c r="B6" s="28"/>
      <c r="C6" s="28"/>
      <c r="D6" s="28"/>
      <c r="E6" s="28"/>
      <c r="F6" s="28"/>
      <c r="G6" s="28"/>
      <c r="H6" s="28"/>
    </row>
    <row r="7" spans="1:8" x14ac:dyDescent="0.25">
      <c r="A7" s="28"/>
      <c r="B7" s="28"/>
      <c r="C7" s="28"/>
      <c r="D7" s="28"/>
      <c r="E7" s="28"/>
      <c r="F7" s="28"/>
      <c r="G7" s="28"/>
      <c r="H7" s="28"/>
    </row>
    <row r="8" spans="1:8" x14ac:dyDescent="0.25">
      <c r="A8" s="28"/>
      <c r="B8" s="28"/>
      <c r="C8" s="28"/>
      <c r="D8" s="28"/>
      <c r="E8" s="28"/>
      <c r="F8" s="28"/>
      <c r="G8" s="28"/>
      <c r="H8" s="28"/>
    </row>
    <row r="9" spans="1:8" x14ac:dyDescent="0.25">
      <c r="A9" s="28"/>
      <c r="B9" s="28"/>
      <c r="C9" s="28"/>
      <c r="D9" s="28"/>
      <c r="E9" s="28"/>
      <c r="F9" s="28"/>
      <c r="G9" s="28"/>
      <c r="H9" s="28"/>
    </row>
    <row r="10" spans="1:8" x14ac:dyDescent="0.25">
      <c r="A10" s="28"/>
      <c r="B10" s="28"/>
      <c r="C10" s="28"/>
      <c r="D10" s="28"/>
      <c r="E10" s="28"/>
      <c r="F10" s="28"/>
      <c r="G10" s="28"/>
      <c r="H10" s="28"/>
    </row>
    <row r="11" spans="1:8" x14ac:dyDescent="0.25">
      <c r="A11" s="28"/>
      <c r="B11" s="28"/>
      <c r="C11" s="28"/>
      <c r="D11" s="28"/>
      <c r="E11" s="28"/>
      <c r="F11" s="28"/>
      <c r="G11" s="28"/>
      <c r="H11" s="28"/>
    </row>
    <row r="13" spans="1:8" ht="30" x14ac:dyDescent="0.25">
      <c r="A13" s="2" t="s">
        <v>8</v>
      </c>
      <c r="B13" s="2" t="s">
        <v>28</v>
      </c>
      <c r="C13" s="2" t="s">
        <v>10</v>
      </c>
      <c r="D13" s="2" t="s">
        <v>28</v>
      </c>
      <c r="E13" s="2" t="s">
        <v>30</v>
      </c>
      <c r="F13" s="2" t="s">
        <v>31</v>
      </c>
      <c r="G13" s="2" t="s">
        <v>31</v>
      </c>
      <c r="H13" s="2" t="s">
        <v>31</v>
      </c>
    </row>
    <row r="14" spans="1:8" ht="30" x14ac:dyDescent="0.25">
      <c r="A14" s="3"/>
      <c r="B14" s="3"/>
      <c r="C14" s="3"/>
      <c r="D14" s="4" t="s">
        <v>29</v>
      </c>
      <c r="E14" s="3"/>
      <c r="F14" s="2" t="s">
        <v>29</v>
      </c>
      <c r="G14" s="3"/>
      <c r="H14" s="2" t="s">
        <v>10</v>
      </c>
    </row>
  </sheetData>
  <mergeCells count="9">
    <mergeCell ref="G3:G11"/>
    <mergeCell ref="H3:H11"/>
    <mergeCell ref="A1:H1"/>
    <mergeCell ref="A3:A11"/>
    <mergeCell ref="B3:B11"/>
    <mergeCell ref="C3:C11"/>
    <mergeCell ref="D3:D11"/>
    <mergeCell ref="E3:E11"/>
    <mergeCell ref="F3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9536C-FBC5-499B-BC34-C9FE6432934F}">
  <dimension ref="A1:H15"/>
  <sheetViews>
    <sheetView workbookViewId="0">
      <selection activeCell="B14" sqref="B14"/>
    </sheetView>
  </sheetViews>
  <sheetFormatPr defaultRowHeight="15" x14ac:dyDescent="0.25"/>
  <cols>
    <col min="1" max="1" width="20.5703125" customWidth="1"/>
    <col min="2" max="2" width="15.42578125" customWidth="1"/>
    <col min="3" max="3" width="18.5703125" customWidth="1"/>
    <col min="4" max="4" width="15.85546875" customWidth="1"/>
    <col min="5" max="5" width="24.140625" customWidth="1"/>
    <col min="6" max="6" width="24.7109375" customWidth="1"/>
    <col min="7" max="7" width="17" customWidth="1"/>
    <col min="8" max="8" width="16" customWidth="1"/>
  </cols>
  <sheetData>
    <row r="1" spans="1:8" x14ac:dyDescent="0.25">
      <c r="A1" s="33" t="s">
        <v>27</v>
      </c>
      <c r="B1" s="34"/>
      <c r="C1" s="34"/>
      <c r="D1" s="34"/>
      <c r="E1" s="34"/>
      <c r="F1" s="34"/>
      <c r="G1" s="34"/>
      <c r="H1" s="35"/>
    </row>
    <row r="2" spans="1:8" ht="15.75" thickBot="1" x14ac:dyDescent="0.3">
      <c r="A2" s="36"/>
      <c r="B2" s="37"/>
      <c r="C2" s="37"/>
      <c r="D2" s="37"/>
      <c r="E2" s="37"/>
      <c r="F2" s="37"/>
      <c r="G2" s="37"/>
      <c r="H2" s="38"/>
    </row>
    <row r="3" spans="1:8" ht="15" customHeight="1" thickBot="1" x14ac:dyDescent="0.35">
      <c r="A3" s="5" t="s">
        <v>13</v>
      </c>
      <c r="B3" s="6" t="s">
        <v>14</v>
      </c>
      <c r="C3" s="6" t="s">
        <v>2</v>
      </c>
      <c r="D3" s="6" t="s">
        <v>3</v>
      </c>
      <c r="E3" s="6" t="s">
        <v>16</v>
      </c>
      <c r="F3" s="6" t="s">
        <v>15</v>
      </c>
      <c r="G3" s="6" t="s">
        <v>2</v>
      </c>
      <c r="H3" s="7" t="s">
        <v>17</v>
      </c>
    </row>
    <row r="4" spans="1:8" ht="15" customHeight="1" x14ac:dyDescent="0.25">
      <c r="A4" s="30" t="s">
        <v>22</v>
      </c>
      <c r="B4" s="30" t="s">
        <v>19</v>
      </c>
      <c r="C4" s="30" t="s">
        <v>21</v>
      </c>
      <c r="D4" s="30" t="s">
        <v>23</v>
      </c>
      <c r="E4" s="30" t="s">
        <v>24</v>
      </c>
      <c r="F4" s="30" t="s">
        <v>20</v>
      </c>
      <c r="G4" s="30" t="s">
        <v>25</v>
      </c>
      <c r="H4" s="30" t="s">
        <v>26</v>
      </c>
    </row>
    <row r="5" spans="1:8" x14ac:dyDescent="0.25">
      <c r="A5" s="31"/>
      <c r="B5" s="31"/>
      <c r="C5" s="31"/>
      <c r="D5" s="31"/>
      <c r="E5" s="31"/>
      <c r="F5" s="31"/>
      <c r="G5" s="31"/>
      <c r="H5" s="31"/>
    </row>
    <row r="6" spans="1:8" x14ac:dyDescent="0.25">
      <c r="A6" s="31"/>
      <c r="B6" s="31"/>
      <c r="C6" s="31"/>
      <c r="D6" s="31"/>
      <c r="E6" s="31"/>
      <c r="F6" s="31"/>
      <c r="G6" s="31"/>
      <c r="H6" s="31"/>
    </row>
    <row r="7" spans="1:8" x14ac:dyDescent="0.25">
      <c r="A7" s="31"/>
      <c r="B7" s="31"/>
      <c r="C7" s="31"/>
      <c r="D7" s="31"/>
      <c r="E7" s="31"/>
      <c r="F7" s="31"/>
      <c r="G7" s="31"/>
      <c r="H7" s="31"/>
    </row>
    <row r="8" spans="1:8" x14ac:dyDescent="0.25">
      <c r="A8" s="31"/>
      <c r="B8" s="31"/>
      <c r="C8" s="31"/>
      <c r="D8" s="31"/>
      <c r="E8" s="31"/>
      <c r="F8" s="31"/>
      <c r="G8" s="31"/>
      <c r="H8" s="31"/>
    </row>
    <row r="9" spans="1:8" x14ac:dyDescent="0.25">
      <c r="A9" s="31"/>
      <c r="B9" s="31"/>
      <c r="C9" s="31"/>
      <c r="D9" s="31"/>
      <c r="E9" s="31"/>
      <c r="F9" s="31"/>
      <c r="G9" s="31"/>
      <c r="H9" s="31"/>
    </row>
    <row r="10" spans="1:8" x14ac:dyDescent="0.25">
      <c r="A10" s="31"/>
      <c r="B10" s="31"/>
      <c r="C10" s="31"/>
      <c r="D10" s="31"/>
      <c r="E10" s="31"/>
      <c r="F10" s="31"/>
      <c r="G10" s="31"/>
      <c r="H10" s="31"/>
    </row>
    <row r="11" spans="1:8" x14ac:dyDescent="0.25">
      <c r="A11" s="31"/>
      <c r="B11" s="31"/>
      <c r="C11" s="31"/>
      <c r="D11" s="31"/>
      <c r="E11" s="31"/>
      <c r="F11" s="31"/>
      <c r="G11" s="31"/>
      <c r="H11" s="31"/>
    </row>
    <row r="12" spans="1:8" x14ac:dyDescent="0.25">
      <c r="A12" s="32"/>
      <c r="B12" s="32"/>
      <c r="C12" s="32"/>
      <c r="D12" s="32"/>
      <c r="E12" s="32"/>
      <c r="F12" s="32"/>
      <c r="G12" s="32"/>
      <c r="H12" s="32"/>
    </row>
    <row r="14" spans="1:8" ht="60" customHeight="1" x14ac:dyDescent="0.25">
      <c r="A14" s="2" t="s">
        <v>8</v>
      </c>
      <c r="B14" s="2" t="s">
        <v>28</v>
      </c>
      <c r="C14" s="2" t="s">
        <v>28</v>
      </c>
      <c r="D14" s="2" t="s">
        <v>30</v>
      </c>
      <c r="E14" s="2" t="s">
        <v>31</v>
      </c>
      <c r="F14" s="2" t="s">
        <v>10</v>
      </c>
      <c r="G14" s="2" t="s">
        <v>31</v>
      </c>
      <c r="H14" s="2" t="s">
        <v>31</v>
      </c>
    </row>
    <row r="15" spans="1:8" ht="30" x14ac:dyDescent="0.25">
      <c r="A15" s="3"/>
      <c r="B15" s="3"/>
      <c r="C15" s="4" t="s">
        <v>29</v>
      </c>
      <c r="D15" s="3"/>
      <c r="E15" s="2" t="s">
        <v>29</v>
      </c>
      <c r="F15" s="3"/>
      <c r="G15" s="3"/>
      <c r="H15" s="2" t="s">
        <v>10</v>
      </c>
    </row>
  </sheetData>
  <mergeCells count="9">
    <mergeCell ref="H4:H12"/>
    <mergeCell ref="A1:H2"/>
    <mergeCell ref="A4:A12"/>
    <mergeCell ref="B4:B12"/>
    <mergeCell ref="C4:C12"/>
    <mergeCell ref="D4:D12"/>
    <mergeCell ref="E4:E12"/>
    <mergeCell ref="F4:F12"/>
    <mergeCell ref="G4:G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470C2-DD5F-4DE8-9BFA-D87975AF9766}">
  <dimension ref="A1:I16"/>
  <sheetViews>
    <sheetView workbookViewId="0">
      <selection activeCell="F16" sqref="F16"/>
    </sheetView>
  </sheetViews>
  <sheetFormatPr defaultRowHeight="15" x14ac:dyDescent="0.25"/>
  <cols>
    <col min="1" max="1" width="12.140625" customWidth="1"/>
    <col min="2" max="2" width="20.5703125" customWidth="1"/>
    <col min="3" max="3" width="15.42578125" customWidth="1"/>
    <col min="4" max="4" width="18.5703125" customWidth="1"/>
    <col min="5" max="5" width="15.85546875" customWidth="1"/>
    <col min="6" max="6" width="24.140625" customWidth="1"/>
    <col min="7" max="7" width="24.7109375" customWidth="1"/>
    <col min="8" max="8" width="17" customWidth="1"/>
    <col min="9" max="9" width="16" customWidth="1"/>
  </cols>
  <sheetData>
    <row r="1" spans="1:9" ht="15" customHeight="1" x14ac:dyDescent="0.25">
      <c r="A1" s="39" t="s">
        <v>27</v>
      </c>
      <c r="B1" s="39"/>
      <c r="C1" s="39"/>
      <c r="D1" s="39"/>
      <c r="E1" s="39"/>
      <c r="F1" s="39"/>
      <c r="G1" s="39"/>
      <c r="H1" s="39"/>
      <c r="I1" s="40"/>
    </row>
    <row r="2" spans="1:9" ht="15.75" customHeight="1" thickBot="1" x14ac:dyDescent="0.3">
      <c r="A2" s="39"/>
      <c r="B2" s="39"/>
      <c r="C2" s="39"/>
      <c r="D2" s="39"/>
      <c r="E2" s="39"/>
      <c r="F2" s="39"/>
      <c r="G2" s="39"/>
      <c r="H2" s="39"/>
      <c r="I2" s="40"/>
    </row>
    <row r="3" spans="1:9" s="11" customFormat="1" ht="15" customHeight="1" thickBot="1" x14ac:dyDescent="0.3">
      <c r="A3" s="8" t="s">
        <v>32</v>
      </c>
      <c r="B3" s="8" t="s">
        <v>13</v>
      </c>
      <c r="C3" s="9" t="s">
        <v>14</v>
      </c>
      <c r="D3" s="9" t="s">
        <v>2</v>
      </c>
      <c r="E3" s="9" t="s">
        <v>3</v>
      </c>
      <c r="F3" s="9" t="s">
        <v>16</v>
      </c>
      <c r="G3" s="9" t="s">
        <v>15</v>
      </c>
      <c r="H3" s="9" t="s">
        <v>2</v>
      </c>
      <c r="I3" s="10" t="s">
        <v>17</v>
      </c>
    </row>
    <row r="4" spans="1:9" ht="15" customHeight="1" x14ac:dyDescent="0.25">
      <c r="A4" s="30" t="s">
        <v>33</v>
      </c>
      <c r="B4" s="30" t="s">
        <v>22</v>
      </c>
      <c r="C4" s="30" t="s">
        <v>19</v>
      </c>
      <c r="D4" s="30" t="s">
        <v>21</v>
      </c>
      <c r="E4" s="30" t="s">
        <v>23</v>
      </c>
      <c r="F4" s="30" t="s">
        <v>24</v>
      </c>
      <c r="G4" s="30" t="s">
        <v>20</v>
      </c>
      <c r="H4" s="30" t="s">
        <v>25</v>
      </c>
      <c r="I4" s="30" t="s">
        <v>26</v>
      </c>
    </row>
    <row r="5" spans="1:9" x14ac:dyDescent="0.25">
      <c r="A5" s="31"/>
      <c r="B5" s="31"/>
      <c r="C5" s="31"/>
      <c r="D5" s="31"/>
      <c r="E5" s="31"/>
      <c r="F5" s="31"/>
      <c r="G5" s="31"/>
      <c r="H5" s="31"/>
      <c r="I5" s="31"/>
    </row>
    <row r="6" spans="1:9" x14ac:dyDescent="0.25">
      <c r="A6" s="31"/>
      <c r="B6" s="31"/>
      <c r="C6" s="31"/>
      <c r="D6" s="31"/>
      <c r="E6" s="31"/>
      <c r="F6" s="31"/>
      <c r="G6" s="31"/>
      <c r="H6" s="31"/>
      <c r="I6" s="31"/>
    </row>
    <row r="7" spans="1:9" x14ac:dyDescent="0.25">
      <c r="A7" s="31"/>
      <c r="B7" s="31"/>
      <c r="C7" s="31"/>
      <c r="D7" s="31"/>
      <c r="E7" s="31"/>
      <c r="F7" s="31"/>
      <c r="G7" s="31"/>
      <c r="H7" s="31"/>
      <c r="I7" s="31"/>
    </row>
    <row r="8" spans="1:9" x14ac:dyDescent="0.25">
      <c r="A8" s="31"/>
      <c r="B8" s="31"/>
      <c r="C8" s="31"/>
      <c r="D8" s="31"/>
      <c r="E8" s="31"/>
      <c r="F8" s="31"/>
      <c r="G8" s="31"/>
      <c r="H8" s="31"/>
      <c r="I8" s="31"/>
    </row>
    <row r="9" spans="1:9" x14ac:dyDescent="0.25">
      <c r="A9" s="31"/>
      <c r="B9" s="31"/>
      <c r="C9" s="31"/>
      <c r="D9" s="31"/>
      <c r="E9" s="31"/>
      <c r="F9" s="31"/>
      <c r="G9" s="31"/>
      <c r="H9" s="31"/>
      <c r="I9" s="31"/>
    </row>
    <row r="10" spans="1:9" x14ac:dyDescent="0.25">
      <c r="A10" s="31"/>
      <c r="B10" s="31"/>
      <c r="C10" s="31"/>
      <c r="D10" s="31"/>
      <c r="E10" s="31"/>
      <c r="F10" s="31"/>
      <c r="G10" s="31"/>
      <c r="H10" s="31"/>
      <c r="I10" s="31"/>
    </row>
    <row r="11" spans="1:9" x14ac:dyDescent="0.25">
      <c r="A11" s="31"/>
      <c r="B11" s="31"/>
      <c r="C11" s="31"/>
      <c r="D11" s="31"/>
      <c r="E11" s="31"/>
      <c r="F11" s="31"/>
      <c r="G11" s="31"/>
      <c r="H11" s="31"/>
      <c r="I11" s="31"/>
    </row>
    <row r="12" spans="1:9" x14ac:dyDescent="0.25">
      <c r="A12" s="32"/>
      <c r="B12" s="32"/>
      <c r="C12" s="32"/>
      <c r="D12" s="32"/>
      <c r="E12" s="32"/>
      <c r="F12" s="32"/>
      <c r="G12" s="32"/>
      <c r="H12" s="32"/>
      <c r="I12" s="32"/>
    </row>
    <row r="14" spans="1:9" ht="60" customHeight="1" x14ac:dyDescent="0.25">
      <c r="A14" s="2" t="s">
        <v>34</v>
      </c>
      <c r="B14" s="2" t="s">
        <v>8</v>
      </c>
      <c r="C14" s="2" t="s">
        <v>36</v>
      </c>
      <c r="D14" s="2" t="s">
        <v>36</v>
      </c>
      <c r="E14" s="2" t="s">
        <v>30</v>
      </c>
      <c r="F14" s="2" t="s">
        <v>31</v>
      </c>
      <c r="G14" s="2" t="s">
        <v>31</v>
      </c>
      <c r="H14" s="2" t="s">
        <v>31</v>
      </c>
      <c r="I14" s="2" t="s">
        <v>31</v>
      </c>
    </row>
    <row r="15" spans="1:9" ht="45" x14ac:dyDescent="0.25">
      <c r="A15" s="2" t="s">
        <v>35</v>
      </c>
      <c r="B15" s="3"/>
      <c r="C15" s="2" t="s">
        <v>37</v>
      </c>
      <c r="D15" s="2" t="s">
        <v>29</v>
      </c>
      <c r="E15" s="2" t="s">
        <v>38</v>
      </c>
      <c r="F15" s="2" t="s">
        <v>29</v>
      </c>
      <c r="G15" s="2" t="s">
        <v>10</v>
      </c>
      <c r="H15" s="2" t="s">
        <v>29</v>
      </c>
      <c r="I15" s="2" t="s">
        <v>10</v>
      </c>
    </row>
    <row r="16" spans="1:9" ht="36.75" customHeight="1" x14ac:dyDescent="0.25">
      <c r="E16" s="2" t="s">
        <v>39</v>
      </c>
    </row>
  </sheetData>
  <mergeCells count="10">
    <mergeCell ref="F4:F12"/>
    <mergeCell ref="G4:G12"/>
    <mergeCell ref="H4:H12"/>
    <mergeCell ref="I4:I12"/>
    <mergeCell ref="A1:I2"/>
    <mergeCell ref="A4:A12"/>
    <mergeCell ref="B4:B12"/>
    <mergeCell ref="C4:C12"/>
    <mergeCell ref="D4:D12"/>
    <mergeCell ref="E4:E1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E209-0C75-45BF-BFC2-46268CDDD584}">
  <dimension ref="A1:B2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41" t="s">
        <v>83</v>
      </c>
      <c r="B1" s="41"/>
    </row>
    <row r="2" spans="1:2" ht="15.75" x14ac:dyDescent="0.25">
      <c r="A2" s="26"/>
      <c r="B2" s="26"/>
    </row>
    <row r="3" spans="1:2" ht="15.75" x14ac:dyDescent="0.25">
      <c r="A3" s="26"/>
      <c r="B3" s="26"/>
    </row>
    <row r="4" spans="1:2" ht="15.75" x14ac:dyDescent="0.25">
      <c r="A4" s="26"/>
      <c r="B4" s="26"/>
    </row>
    <row r="5" spans="1:2" ht="15.75" x14ac:dyDescent="0.25">
      <c r="A5" s="26"/>
      <c r="B5" s="26"/>
    </row>
    <row r="6" spans="1:2" ht="15.75" x14ac:dyDescent="0.25">
      <c r="A6" s="26"/>
      <c r="B6" s="26"/>
    </row>
    <row r="7" spans="1:2" ht="15.75" x14ac:dyDescent="0.25">
      <c r="A7" s="26"/>
      <c r="B7" s="26"/>
    </row>
    <row r="8" spans="1:2" ht="15.75" x14ac:dyDescent="0.25">
      <c r="A8" s="26"/>
      <c r="B8" s="26"/>
    </row>
    <row r="9" spans="1:2" ht="15.75" x14ac:dyDescent="0.25">
      <c r="A9" s="26"/>
      <c r="B9" s="26"/>
    </row>
    <row r="10" spans="1:2" ht="15.75" x14ac:dyDescent="0.25">
      <c r="A10" s="26"/>
      <c r="B10" s="26"/>
    </row>
    <row r="11" spans="1:2" ht="15.75" x14ac:dyDescent="0.25">
      <c r="A11" s="26"/>
      <c r="B11" s="26"/>
    </row>
    <row r="12" spans="1:2" ht="15.75" x14ac:dyDescent="0.25">
      <c r="A12" s="26"/>
      <c r="B12" s="26"/>
    </row>
    <row r="13" spans="1:2" ht="15.75" x14ac:dyDescent="0.25">
      <c r="A13" s="26"/>
      <c r="B13" s="26"/>
    </row>
    <row r="14" spans="1:2" ht="15.75" x14ac:dyDescent="0.25">
      <c r="A14" s="26"/>
      <c r="B14" s="26"/>
    </row>
    <row r="15" spans="1:2" ht="15.75" x14ac:dyDescent="0.25">
      <c r="A15" s="26"/>
      <c r="B15" s="26"/>
    </row>
    <row r="16" spans="1:2" ht="15.75" x14ac:dyDescent="0.25">
      <c r="A16" s="26"/>
      <c r="B16" s="26"/>
    </row>
    <row r="17" spans="1:2" ht="15.75" x14ac:dyDescent="0.25">
      <c r="A17" s="26"/>
      <c r="B17" s="26"/>
    </row>
    <row r="18" spans="1:2" ht="15.75" x14ac:dyDescent="0.25">
      <c r="A18" s="26"/>
      <c r="B18" s="26"/>
    </row>
    <row r="19" spans="1:2" ht="15.75" x14ac:dyDescent="0.25">
      <c r="A19" s="26"/>
      <c r="B19" s="26"/>
    </row>
    <row r="20" spans="1:2" ht="15.75" x14ac:dyDescent="0.25">
      <c r="A20" s="26"/>
      <c r="B20" s="26"/>
    </row>
    <row r="21" spans="1:2" ht="15.75" x14ac:dyDescent="0.25">
      <c r="A21" s="26"/>
      <c r="B21" s="26"/>
    </row>
    <row r="22" spans="1:2" ht="15.75" x14ac:dyDescent="0.25">
      <c r="A22" s="26"/>
      <c r="B22" s="26"/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57270-79BF-4780-8E87-62CCA26393E6}">
  <dimension ref="A1:U24"/>
  <sheetViews>
    <sheetView topLeftCell="A13" workbookViewId="0">
      <selection activeCell="M31" sqref="M31"/>
    </sheetView>
  </sheetViews>
  <sheetFormatPr defaultRowHeight="15" x14ac:dyDescent="0.25"/>
  <cols>
    <col min="1" max="1" width="11" bestFit="1" customWidth="1"/>
    <col min="3" max="3" width="12.140625" bestFit="1" customWidth="1"/>
    <col min="4" max="5" width="11.140625" bestFit="1" customWidth="1"/>
    <col min="7" max="7" width="18.28515625" bestFit="1" customWidth="1"/>
    <col min="8" max="8" width="11.140625" customWidth="1"/>
    <col min="11" max="12" width="12.85546875" bestFit="1" customWidth="1"/>
    <col min="15" max="15" width="13.5703125" customWidth="1"/>
    <col min="16" max="16" width="13.140625" bestFit="1" customWidth="1"/>
    <col min="21" max="21" width="11" bestFit="1" customWidth="1"/>
  </cols>
  <sheetData>
    <row r="1" spans="1:21" x14ac:dyDescent="0.25">
      <c r="A1" s="23" t="s">
        <v>14</v>
      </c>
      <c r="D1" s="29" t="s">
        <v>3</v>
      </c>
      <c r="E1" s="29"/>
      <c r="G1" t="s">
        <v>16</v>
      </c>
      <c r="I1" t="s">
        <v>76</v>
      </c>
      <c r="K1" s="42" t="s">
        <v>70</v>
      </c>
      <c r="L1" s="42"/>
      <c r="O1" s="27" t="s">
        <v>74</v>
      </c>
      <c r="P1" s="27"/>
    </row>
    <row r="2" spans="1:21" x14ac:dyDescent="0.25">
      <c r="A2" s="1" t="s">
        <v>45</v>
      </c>
      <c r="D2" s="1" t="s">
        <v>45</v>
      </c>
      <c r="E2" s="13">
        <v>200</v>
      </c>
      <c r="G2" s="1" t="s">
        <v>55</v>
      </c>
      <c r="I2" s="1">
        <v>1</v>
      </c>
      <c r="K2" s="1" t="s">
        <v>60</v>
      </c>
      <c r="L2" s="1">
        <f>10-L6</f>
        <v>4</v>
      </c>
      <c r="O2" s="1" t="s">
        <v>60</v>
      </c>
      <c r="P2" s="1" t="str">
        <f>IF(L2&lt;=0,O7,"Block 1" )</f>
        <v>Block 1</v>
      </c>
      <c r="S2" t="s">
        <v>45</v>
      </c>
      <c r="T2" t="s">
        <v>47</v>
      </c>
      <c r="U2" t="s">
        <v>46</v>
      </c>
    </row>
    <row r="3" spans="1:21" x14ac:dyDescent="0.25">
      <c r="A3" s="1" t="s">
        <v>46</v>
      </c>
      <c r="D3" s="1" t="s">
        <v>46</v>
      </c>
      <c r="E3" s="13">
        <v>150</v>
      </c>
      <c r="G3" s="1" t="s">
        <v>56</v>
      </c>
      <c r="I3" s="1">
        <v>2</v>
      </c>
      <c r="K3" s="1" t="s">
        <v>61</v>
      </c>
      <c r="L3" s="1">
        <f>10-L7</f>
        <v>0</v>
      </c>
      <c r="O3" s="1" t="s">
        <v>61</v>
      </c>
      <c r="P3" s="1" t="str">
        <f>IF(L3&lt;=0,O7,"Block 2" )</f>
        <v>Not Available</v>
      </c>
      <c r="S3" cm="1">
        <f t="array" ref="S3:S24">IF('Data Sheet '!$L$5:$L$26="Successful",IF('Data Sheet '!$C$5:$C$26="Adult",'Data Sheet '!$G$5:$G$26*1,0),"Rejected")</f>
        <v>1</v>
      </c>
      <c r="T3" cm="1">
        <f t="array" ref="T3:T24">IF('Data Sheet '!$L$5:$L$26="Successful",IF('Data Sheet '!$C$5:$C$26="Family",'Data Sheet '!$G$5:$G$26*1,0),"Rejected")</f>
        <v>0</v>
      </c>
      <c r="U3" cm="1">
        <f t="array" ref="U3:U24">IF('Data Sheet '!$L$5:$L$26="Successful",IF('Data Sheet '!$C$5:$C$26="Concession",'Data Sheet '!$G$5:$G$26*1,0),"Rejected")</f>
        <v>0</v>
      </c>
    </row>
    <row r="4" spans="1:21" x14ac:dyDescent="0.25">
      <c r="A4" s="1" t="s">
        <v>47</v>
      </c>
      <c r="D4" s="1" t="s">
        <v>47</v>
      </c>
      <c r="E4" s="13">
        <v>450</v>
      </c>
      <c r="I4" s="1">
        <v>3</v>
      </c>
      <c r="K4" s="1" t="s">
        <v>62</v>
      </c>
      <c r="L4" s="1">
        <f>10-L8</f>
        <v>4</v>
      </c>
      <c r="O4" s="1" t="s">
        <v>62</v>
      </c>
      <c r="P4" s="1" t="str">
        <f>IF(L4&lt;=0,O7,"Block 3" )</f>
        <v>Block 3</v>
      </c>
      <c r="S4" t="str">
        <v>Rejected</v>
      </c>
      <c r="T4" t="str">
        <v>Rejected</v>
      </c>
      <c r="U4" t="str">
        <v>Rejected</v>
      </c>
    </row>
    <row r="5" spans="1:21" x14ac:dyDescent="0.25">
      <c r="I5" s="1">
        <v>4</v>
      </c>
      <c r="K5" s="27" t="s">
        <v>71</v>
      </c>
      <c r="L5" s="27"/>
      <c r="S5" t="str">
        <v>Rejected</v>
      </c>
      <c r="T5" t="str">
        <v>Rejected</v>
      </c>
      <c r="U5" t="str">
        <v>Rejected</v>
      </c>
    </row>
    <row r="6" spans="1:21" x14ac:dyDescent="0.25">
      <c r="I6" s="1">
        <v>5</v>
      </c>
      <c r="K6" s="1" t="s">
        <v>63</v>
      </c>
      <c r="L6" s="1">
        <f>COUNTIF('Data Sheet '!F5:F26,"Block 1")</f>
        <v>6</v>
      </c>
      <c r="S6">
        <v>0</v>
      </c>
      <c r="T6">
        <v>5</v>
      </c>
      <c r="U6">
        <v>0</v>
      </c>
    </row>
    <row r="7" spans="1:21" x14ac:dyDescent="0.25">
      <c r="K7" s="1" t="s">
        <v>64</v>
      </c>
      <c r="L7" s="1">
        <f>COUNTIF('Data Sheet '!F5:F26,"Block 2")</f>
        <v>10</v>
      </c>
      <c r="O7" t="s">
        <v>66</v>
      </c>
      <c r="S7">
        <v>0</v>
      </c>
      <c r="T7">
        <v>0</v>
      </c>
      <c r="U7">
        <v>0</v>
      </c>
    </row>
    <row r="8" spans="1:21" x14ac:dyDescent="0.25">
      <c r="K8" s="1" t="s">
        <v>65</v>
      </c>
      <c r="L8" s="1">
        <f>COUNTIF('Data Sheet '!F5:F26,"Block 3")</f>
        <v>6</v>
      </c>
      <c r="S8">
        <v>0</v>
      </c>
      <c r="T8">
        <v>0</v>
      </c>
      <c r="U8">
        <v>0</v>
      </c>
    </row>
    <row r="9" spans="1:21" x14ac:dyDescent="0.25">
      <c r="S9">
        <v>0</v>
      </c>
      <c r="T9">
        <v>0</v>
      </c>
      <c r="U9">
        <v>5</v>
      </c>
    </row>
    <row r="10" spans="1:21" x14ac:dyDescent="0.25">
      <c r="S10">
        <v>5</v>
      </c>
      <c r="T10">
        <v>0</v>
      </c>
      <c r="U10">
        <v>0</v>
      </c>
    </row>
    <row r="11" spans="1:21" x14ac:dyDescent="0.25">
      <c r="S11" t="str">
        <v>Rejected</v>
      </c>
      <c r="T11" t="str">
        <v>Rejected</v>
      </c>
      <c r="U11" t="str">
        <v>Rejected</v>
      </c>
    </row>
    <row r="12" spans="1:21" x14ac:dyDescent="0.25">
      <c r="S12">
        <v>0</v>
      </c>
      <c r="T12">
        <v>5</v>
      </c>
      <c r="U12">
        <v>0</v>
      </c>
    </row>
    <row r="13" spans="1:21" x14ac:dyDescent="0.25">
      <c r="S13" t="str">
        <v>Rejected</v>
      </c>
      <c r="T13" t="str">
        <v>Rejected</v>
      </c>
      <c r="U13" t="str">
        <v>Rejected</v>
      </c>
    </row>
    <row r="14" spans="1:21" x14ac:dyDescent="0.25">
      <c r="S14" t="str">
        <v>Rejected</v>
      </c>
      <c r="T14" t="str">
        <v>Rejected</v>
      </c>
      <c r="U14" t="str">
        <v>Rejected</v>
      </c>
    </row>
    <row r="15" spans="1:21" x14ac:dyDescent="0.25">
      <c r="S15" t="str">
        <v>Rejected</v>
      </c>
      <c r="T15" t="str">
        <v>Rejected</v>
      </c>
      <c r="U15" t="str">
        <v>Rejected</v>
      </c>
    </row>
    <row r="16" spans="1:21" x14ac:dyDescent="0.25">
      <c r="S16" t="str">
        <v>Rejected</v>
      </c>
      <c r="T16" t="str">
        <v>Rejected</v>
      </c>
      <c r="U16" t="str">
        <v>Rejected</v>
      </c>
    </row>
    <row r="17" spans="19:21" x14ac:dyDescent="0.25">
      <c r="S17" t="str">
        <v>Rejected</v>
      </c>
      <c r="T17" t="str">
        <v>Rejected</v>
      </c>
      <c r="U17" t="str">
        <v>Rejected</v>
      </c>
    </row>
    <row r="18" spans="19:21" x14ac:dyDescent="0.25">
      <c r="S18" t="str">
        <v>Rejected</v>
      </c>
      <c r="T18" t="str">
        <v>Rejected</v>
      </c>
      <c r="U18" t="str">
        <v>Rejected</v>
      </c>
    </row>
    <row r="19" spans="19:21" x14ac:dyDescent="0.25">
      <c r="S19" t="str">
        <v>Rejected</v>
      </c>
      <c r="T19" t="str">
        <v>Rejected</v>
      </c>
      <c r="U19" t="str">
        <v>Rejected</v>
      </c>
    </row>
    <row r="20" spans="19:21" x14ac:dyDescent="0.25">
      <c r="S20" t="str">
        <v>Rejected</v>
      </c>
      <c r="T20" t="str">
        <v>Rejected</v>
      </c>
      <c r="U20" t="str">
        <v>Rejected</v>
      </c>
    </row>
    <row r="21" spans="19:21" x14ac:dyDescent="0.25">
      <c r="S21" t="str">
        <v>Rejected</v>
      </c>
      <c r="T21" t="str">
        <v>Rejected</v>
      </c>
      <c r="U21" t="str">
        <v>Rejected</v>
      </c>
    </row>
    <row r="22" spans="19:21" x14ac:dyDescent="0.25">
      <c r="S22" t="str">
        <v>Rejected</v>
      </c>
      <c r="T22" t="str">
        <v>Rejected</v>
      </c>
      <c r="U22" t="str">
        <v>Rejected</v>
      </c>
    </row>
    <row r="23" spans="19:21" x14ac:dyDescent="0.25">
      <c r="S23" t="str">
        <v>Rejected</v>
      </c>
      <c r="T23" t="str">
        <v>Rejected</v>
      </c>
      <c r="U23" t="str">
        <v>Rejected</v>
      </c>
    </row>
    <row r="24" spans="19:21" x14ac:dyDescent="0.25">
      <c r="S24" t="str">
        <v>Rejected</v>
      </c>
      <c r="T24" t="str">
        <v>Rejected</v>
      </c>
      <c r="U24" t="str">
        <v>Rejected</v>
      </c>
    </row>
  </sheetData>
  <mergeCells count="4">
    <mergeCell ref="K5:L5"/>
    <mergeCell ref="K1:L1"/>
    <mergeCell ref="O1:P1"/>
    <mergeCell ref="D1:E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AE747-1D3C-468A-9781-DCE491D01E13}">
  <sheetPr>
    <tabColor theme="4" tint="0.39997558519241921"/>
  </sheetPr>
  <dimension ref="A1:N32"/>
  <sheetViews>
    <sheetView zoomScale="85" zoomScaleNormal="85" workbookViewId="0">
      <selection activeCell="I29" sqref="I29"/>
    </sheetView>
  </sheetViews>
  <sheetFormatPr defaultRowHeight="15" x14ac:dyDescent="0.25"/>
  <cols>
    <col min="1" max="1" width="12.140625" customWidth="1"/>
    <col min="2" max="2" width="20.5703125" customWidth="1"/>
    <col min="3" max="3" width="15.42578125" customWidth="1"/>
    <col min="4" max="4" width="14.5703125" bestFit="1" customWidth="1"/>
    <col min="5" max="5" width="29.28515625" bestFit="1" customWidth="1"/>
    <col min="6" max="6" width="28" bestFit="1" customWidth="1"/>
    <col min="7" max="7" width="11.42578125" bestFit="1" customWidth="1"/>
    <col min="8" max="8" width="28" style="17" bestFit="1" customWidth="1"/>
    <col min="9" max="9" width="12.5703125" style="17" bestFit="1" customWidth="1"/>
    <col min="10" max="10" width="24" bestFit="1" customWidth="1"/>
    <col min="11" max="11" width="18.42578125" bestFit="1" customWidth="1"/>
    <col min="12" max="12" width="23.7109375" bestFit="1" customWidth="1"/>
    <col min="13" max="13" width="11" bestFit="1" customWidth="1"/>
  </cols>
  <sheetData>
    <row r="1" spans="1:14" ht="15" customHeight="1" x14ac:dyDescent="0.25">
      <c r="A1" s="22"/>
      <c r="B1" s="22"/>
      <c r="C1" s="22"/>
      <c r="D1" s="22"/>
      <c r="E1" s="22"/>
      <c r="F1" s="22"/>
      <c r="G1" s="22"/>
      <c r="H1" s="22"/>
      <c r="I1" s="22"/>
      <c r="K1" s="22"/>
      <c r="L1" s="22"/>
      <c r="M1" s="22"/>
    </row>
    <row r="2" spans="1:14" ht="15.75" customHeight="1" x14ac:dyDescent="0.25">
      <c r="A2" s="43" t="s">
        <v>27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</row>
    <row r="3" spans="1:14" s="11" customFormat="1" ht="15" customHeight="1" x14ac:dyDescent="0.25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/>
      <c r="N3"/>
    </row>
    <row r="4" spans="1:14" ht="15" customHeight="1" x14ac:dyDescent="0.25">
      <c r="A4" s="19" t="s">
        <v>32</v>
      </c>
      <c r="B4" s="19" t="s">
        <v>13</v>
      </c>
      <c r="C4" s="19" t="s">
        <v>14</v>
      </c>
      <c r="D4" s="19" t="s">
        <v>3</v>
      </c>
      <c r="E4" s="19" t="s">
        <v>73</v>
      </c>
      <c r="F4" s="19" t="s">
        <v>77</v>
      </c>
      <c r="G4" s="19" t="s">
        <v>76</v>
      </c>
      <c r="H4" s="19" t="s">
        <v>72</v>
      </c>
      <c r="I4" s="24" t="s">
        <v>75</v>
      </c>
      <c r="J4" s="20" t="s">
        <v>15</v>
      </c>
      <c r="K4" s="20" t="s">
        <v>17</v>
      </c>
      <c r="L4" s="19" t="s">
        <v>16</v>
      </c>
    </row>
    <row r="5" spans="1:14" x14ac:dyDescent="0.25">
      <c r="A5" s="12">
        <v>10000</v>
      </c>
      <c r="B5" s="12"/>
      <c r="C5" s="12" t="s">
        <v>45</v>
      </c>
      <c r="D5" s="14">
        <f t="shared" ref="D5:D26" si="0">VLOOKUP(C5,TicketPrice,2)</f>
        <v>200</v>
      </c>
      <c r="E5" s="12" t="s">
        <v>60</v>
      </c>
      <c r="F5" s="12" t="s">
        <v>60</v>
      </c>
      <c r="G5" s="25">
        <v>1</v>
      </c>
      <c r="H5" s="1" t="str">
        <f>IF(L5="Successful",F5&amp;" Seats Granted", "Seats Rejected")</f>
        <v>Block 1 Seats Granted</v>
      </c>
      <c r="I5" s="21">
        <f t="shared" ref="I5:I26" si="1">D5*G5</f>
        <v>200</v>
      </c>
      <c r="J5" s="15">
        <v>45049</v>
      </c>
      <c r="K5" s="15">
        <f>J5+30</f>
        <v>45079</v>
      </c>
      <c r="L5" s="12" t="s">
        <v>55</v>
      </c>
      <c r="N5" t="s">
        <v>68</v>
      </c>
    </row>
    <row r="6" spans="1:14" x14ac:dyDescent="0.25">
      <c r="A6" s="12">
        <f>A5+1</f>
        <v>10001</v>
      </c>
      <c r="B6" s="12"/>
      <c r="C6" s="12" t="s">
        <v>45</v>
      </c>
      <c r="D6" s="14">
        <f t="shared" si="0"/>
        <v>200</v>
      </c>
      <c r="E6" s="12" t="s">
        <v>60</v>
      </c>
      <c r="F6" s="12" t="s">
        <v>60</v>
      </c>
      <c r="G6" s="25">
        <v>3</v>
      </c>
      <c r="H6" s="1" t="str">
        <f t="shared" ref="H6:H26" si="2">IF(L6="Successful",F6&amp;" Seats Granted", "Seats Rejected")</f>
        <v>Seats Rejected</v>
      </c>
      <c r="I6" s="21">
        <f t="shared" si="1"/>
        <v>600</v>
      </c>
      <c r="J6" s="15">
        <v>44684</v>
      </c>
      <c r="K6" s="15">
        <f t="shared" ref="K6:K26" si="3">J6+30</f>
        <v>44714</v>
      </c>
      <c r="L6" s="12" t="s">
        <v>56</v>
      </c>
    </row>
    <row r="7" spans="1:14" x14ac:dyDescent="0.25">
      <c r="A7" s="12">
        <f t="shared" ref="A7:A26" si="4">A6+1</f>
        <v>10002</v>
      </c>
      <c r="B7" s="12"/>
      <c r="C7" s="12" t="s">
        <v>46</v>
      </c>
      <c r="D7" s="14">
        <f t="shared" si="0"/>
        <v>150</v>
      </c>
      <c r="E7" s="12" t="s">
        <v>60</v>
      </c>
      <c r="F7" s="12" t="s">
        <v>60</v>
      </c>
      <c r="G7" s="25">
        <v>2</v>
      </c>
      <c r="H7" s="1" t="str">
        <f t="shared" si="2"/>
        <v>Seats Rejected</v>
      </c>
      <c r="I7" s="21">
        <f t="shared" si="1"/>
        <v>300</v>
      </c>
      <c r="J7" s="15">
        <v>45145</v>
      </c>
      <c r="K7" s="15">
        <f t="shared" si="3"/>
        <v>45175</v>
      </c>
      <c r="L7" s="12" t="s">
        <v>56</v>
      </c>
    </row>
    <row r="8" spans="1:14" x14ac:dyDescent="0.25">
      <c r="A8" s="12">
        <f t="shared" si="4"/>
        <v>10003</v>
      </c>
      <c r="B8" s="12"/>
      <c r="C8" s="12" t="s">
        <v>47</v>
      </c>
      <c r="D8" s="14">
        <f t="shared" si="0"/>
        <v>450</v>
      </c>
      <c r="E8" s="12" t="s">
        <v>60</v>
      </c>
      <c r="F8" s="12" t="s">
        <v>60</v>
      </c>
      <c r="G8" s="25">
        <v>5</v>
      </c>
      <c r="H8" s="1" t="str">
        <f t="shared" si="2"/>
        <v>Block 1 Seats Granted</v>
      </c>
      <c r="I8" s="21">
        <f t="shared" si="1"/>
        <v>2250</v>
      </c>
      <c r="J8" s="15"/>
      <c r="K8" s="15">
        <f t="shared" si="3"/>
        <v>30</v>
      </c>
      <c r="L8" s="12" t="s">
        <v>55</v>
      </c>
    </row>
    <row r="9" spans="1:14" x14ac:dyDescent="0.25">
      <c r="A9" s="12">
        <f t="shared" si="4"/>
        <v>10004</v>
      </c>
      <c r="B9" s="12"/>
      <c r="C9" s="12" t="s">
        <v>46</v>
      </c>
      <c r="D9" s="14">
        <f t="shared" si="0"/>
        <v>150</v>
      </c>
      <c r="E9" s="12" t="s">
        <v>60</v>
      </c>
      <c r="F9" s="12" t="s">
        <v>60</v>
      </c>
      <c r="G9" s="25"/>
      <c r="H9" s="1" t="str">
        <f t="shared" si="2"/>
        <v>Block 1 Seats Granted</v>
      </c>
      <c r="I9" s="21">
        <f t="shared" si="1"/>
        <v>0</v>
      </c>
      <c r="J9" s="15"/>
      <c r="K9" s="15">
        <f t="shared" si="3"/>
        <v>30</v>
      </c>
      <c r="L9" s="12" t="s">
        <v>55</v>
      </c>
    </row>
    <row r="10" spans="1:14" x14ac:dyDescent="0.25">
      <c r="A10" s="12">
        <f t="shared" si="4"/>
        <v>10005</v>
      </c>
      <c r="B10" s="12"/>
      <c r="C10" s="12" t="s">
        <v>46</v>
      </c>
      <c r="D10" s="14">
        <f t="shared" si="0"/>
        <v>150</v>
      </c>
      <c r="E10" s="12" t="s">
        <v>61</v>
      </c>
      <c r="F10" s="12" t="s">
        <v>61</v>
      </c>
      <c r="G10" s="25"/>
      <c r="H10" s="1" t="str">
        <f t="shared" si="2"/>
        <v>Block 2 Seats Granted</v>
      </c>
      <c r="I10" s="21">
        <f t="shared" si="1"/>
        <v>0</v>
      </c>
      <c r="J10" s="15"/>
      <c r="K10" s="15">
        <f t="shared" si="3"/>
        <v>30</v>
      </c>
      <c r="L10" s="12" t="s">
        <v>55</v>
      </c>
    </row>
    <row r="11" spans="1:14" x14ac:dyDescent="0.25">
      <c r="A11" s="12">
        <f t="shared" si="4"/>
        <v>10006</v>
      </c>
      <c r="B11" s="12"/>
      <c r="C11" s="12" t="s">
        <v>46</v>
      </c>
      <c r="D11" s="14">
        <f t="shared" si="0"/>
        <v>150</v>
      </c>
      <c r="E11" s="12" t="s">
        <v>61</v>
      </c>
      <c r="F11" s="12" t="s">
        <v>61</v>
      </c>
      <c r="G11" s="25">
        <v>5</v>
      </c>
      <c r="H11" s="1" t="str">
        <f t="shared" si="2"/>
        <v>Block 2 Seats Granted</v>
      </c>
      <c r="I11" s="21">
        <f t="shared" si="1"/>
        <v>750</v>
      </c>
      <c r="J11" s="15"/>
      <c r="K11" s="15">
        <f t="shared" si="3"/>
        <v>30</v>
      </c>
      <c r="L11" s="12" t="s">
        <v>55</v>
      </c>
    </row>
    <row r="12" spans="1:14" x14ac:dyDescent="0.25">
      <c r="A12" s="12">
        <f t="shared" si="4"/>
        <v>10007</v>
      </c>
      <c r="B12" s="12"/>
      <c r="C12" s="12" t="s">
        <v>45</v>
      </c>
      <c r="D12" s="14">
        <f t="shared" si="0"/>
        <v>200</v>
      </c>
      <c r="E12" s="12" t="s">
        <v>61</v>
      </c>
      <c r="F12" s="12" t="s">
        <v>61</v>
      </c>
      <c r="G12" s="25">
        <v>5</v>
      </c>
      <c r="H12" s="1" t="str">
        <f t="shared" si="2"/>
        <v>Block 2 Seats Granted</v>
      </c>
      <c r="I12" s="21">
        <f t="shared" si="1"/>
        <v>1000</v>
      </c>
      <c r="J12" s="15"/>
      <c r="K12" s="15">
        <f t="shared" si="3"/>
        <v>30</v>
      </c>
      <c r="L12" s="12" t="s">
        <v>55</v>
      </c>
    </row>
    <row r="13" spans="1:14" x14ac:dyDescent="0.25">
      <c r="A13" s="12">
        <f t="shared" si="4"/>
        <v>10008</v>
      </c>
      <c r="B13" s="12"/>
      <c r="C13" s="12" t="s">
        <v>46</v>
      </c>
      <c r="D13" s="14">
        <f t="shared" si="0"/>
        <v>150</v>
      </c>
      <c r="E13" s="12" t="s">
        <v>61</v>
      </c>
      <c r="F13" s="12" t="s">
        <v>61</v>
      </c>
      <c r="G13" s="25"/>
      <c r="H13" s="1" t="str">
        <f t="shared" si="2"/>
        <v>Seats Rejected</v>
      </c>
      <c r="I13" s="21">
        <f t="shared" si="1"/>
        <v>0</v>
      </c>
      <c r="J13" s="15"/>
      <c r="K13" s="15">
        <f t="shared" si="3"/>
        <v>30</v>
      </c>
      <c r="L13" s="12" t="s">
        <v>56</v>
      </c>
    </row>
    <row r="14" spans="1:14" x14ac:dyDescent="0.25">
      <c r="A14" s="12">
        <f t="shared" si="4"/>
        <v>10009</v>
      </c>
      <c r="B14" s="1"/>
      <c r="C14" s="12" t="s">
        <v>47</v>
      </c>
      <c r="D14" s="14">
        <f t="shared" si="0"/>
        <v>450</v>
      </c>
      <c r="E14" s="12" t="s">
        <v>62</v>
      </c>
      <c r="F14" s="12" t="s">
        <v>61</v>
      </c>
      <c r="G14" s="25">
        <v>5</v>
      </c>
      <c r="H14" s="1" t="str">
        <f t="shared" si="2"/>
        <v>Block 2 Seats Granted</v>
      </c>
      <c r="I14" s="21">
        <f t="shared" si="1"/>
        <v>2250</v>
      </c>
      <c r="J14" s="16"/>
      <c r="K14" s="15">
        <f t="shared" si="3"/>
        <v>30</v>
      </c>
      <c r="L14" s="12" t="s">
        <v>55</v>
      </c>
    </row>
    <row r="15" spans="1:14" x14ac:dyDescent="0.25">
      <c r="A15" s="12">
        <f t="shared" si="4"/>
        <v>10010</v>
      </c>
      <c r="B15" s="1"/>
      <c r="C15" s="12" t="s">
        <v>46</v>
      </c>
      <c r="D15" s="14">
        <f t="shared" si="0"/>
        <v>150</v>
      </c>
      <c r="E15" s="12" t="s">
        <v>62</v>
      </c>
      <c r="F15" s="12" t="s">
        <v>61</v>
      </c>
      <c r="G15" s="25"/>
      <c r="H15" s="1" t="str">
        <f t="shared" si="2"/>
        <v>Seats Rejected</v>
      </c>
      <c r="I15" s="21">
        <f t="shared" si="1"/>
        <v>0</v>
      </c>
      <c r="J15" s="16"/>
      <c r="K15" s="15">
        <f t="shared" si="3"/>
        <v>30</v>
      </c>
      <c r="L15" s="12" t="s">
        <v>56</v>
      </c>
    </row>
    <row r="16" spans="1:14" ht="15.75" customHeight="1" x14ac:dyDescent="0.25">
      <c r="A16" s="12">
        <f t="shared" si="4"/>
        <v>10011</v>
      </c>
      <c r="B16" s="1"/>
      <c r="C16" s="12" t="s">
        <v>47</v>
      </c>
      <c r="D16" s="14">
        <f t="shared" si="0"/>
        <v>450</v>
      </c>
      <c r="E16" s="12" t="s">
        <v>62</v>
      </c>
      <c r="F16" s="12" t="s">
        <v>61</v>
      </c>
      <c r="G16" s="25"/>
      <c r="H16" s="1" t="str">
        <f t="shared" si="2"/>
        <v>Seats Rejected</v>
      </c>
      <c r="I16" s="21">
        <f t="shared" si="1"/>
        <v>0</v>
      </c>
      <c r="J16" s="16"/>
      <c r="K16" s="15">
        <f t="shared" si="3"/>
        <v>30</v>
      </c>
      <c r="L16" s="12" t="s">
        <v>56</v>
      </c>
    </row>
    <row r="17" spans="1:12" x14ac:dyDescent="0.25">
      <c r="A17" s="12">
        <f t="shared" si="4"/>
        <v>10012</v>
      </c>
      <c r="B17" s="1"/>
      <c r="C17" s="12" t="s">
        <v>46</v>
      </c>
      <c r="D17" s="14">
        <f t="shared" si="0"/>
        <v>150</v>
      </c>
      <c r="E17" s="12" t="s">
        <v>62</v>
      </c>
      <c r="F17" s="12" t="s">
        <v>62</v>
      </c>
      <c r="G17" s="25"/>
      <c r="H17" s="1" t="str">
        <f t="shared" si="2"/>
        <v>Seats Rejected</v>
      </c>
      <c r="I17" s="21">
        <f t="shared" si="1"/>
        <v>0</v>
      </c>
      <c r="J17" s="16"/>
      <c r="K17" s="15">
        <f t="shared" si="3"/>
        <v>30</v>
      </c>
      <c r="L17" s="12" t="s">
        <v>56</v>
      </c>
    </row>
    <row r="18" spans="1:12" x14ac:dyDescent="0.25">
      <c r="A18" s="12">
        <f t="shared" si="4"/>
        <v>10013</v>
      </c>
      <c r="B18" s="1"/>
      <c r="C18" s="12" t="s">
        <v>47</v>
      </c>
      <c r="D18" s="14">
        <f t="shared" si="0"/>
        <v>450</v>
      </c>
      <c r="E18" s="12" t="s">
        <v>62</v>
      </c>
      <c r="F18" s="12" t="s">
        <v>62</v>
      </c>
      <c r="G18" s="25"/>
      <c r="H18" s="1" t="str">
        <f t="shared" si="2"/>
        <v>Seats Rejected</v>
      </c>
      <c r="I18" s="21">
        <f t="shared" si="1"/>
        <v>0</v>
      </c>
      <c r="J18" s="16"/>
      <c r="K18" s="15">
        <f t="shared" si="3"/>
        <v>30</v>
      </c>
      <c r="L18" s="12" t="s">
        <v>56</v>
      </c>
    </row>
    <row r="19" spans="1:12" x14ac:dyDescent="0.25">
      <c r="A19" s="12">
        <f t="shared" si="4"/>
        <v>10014</v>
      </c>
      <c r="B19" s="1"/>
      <c r="C19" s="12" t="s">
        <v>46</v>
      </c>
      <c r="D19" s="14">
        <f t="shared" si="0"/>
        <v>150</v>
      </c>
      <c r="E19" s="12" t="s">
        <v>60</v>
      </c>
      <c r="F19" s="12" t="s">
        <v>62</v>
      </c>
      <c r="G19" s="25"/>
      <c r="H19" s="1" t="str">
        <f t="shared" si="2"/>
        <v>Seats Rejected</v>
      </c>
      <c r="I19" s="21">
        <f t="shared" si="1"/>
        <v>0</v>
      </c>
      <c r="J19" s="16"/>
      <c r="K19" s="15">
        <f t="shared" si="3"/>
        <v>30</v>
      </c>
      <c r="L19" s="12" t="s">
        <v>56</v>
      </c>
    </row>
    <row r="20" spans="1:12" x14ac:dyDescent="0.25">
      <c r="A20" s="12">
        <f t="shared" si="4"/>
        <v>10015</v>
      </c>
      <c r="B20" s="1"/>
      <c r="C20" s="12" t="s">
        <v>47</v>
      </c>
      <c r="D20" s="14">
        <f t="shared" si="0"/>
        <v>450</v>
      </c>
      <c r="E20" s="12" t="s">
        <v>60</v>
      </c>
      <c r="F20" s="12" t="s">
        <v>62</v>
      </c>
      <c r="G20" s="25"/>
      <c r="H20" s="1" t="str">
        <f t="shared" si="2"/>
        <v>Seats Rejected</v>
      </c>
      <c r="I20" s="21">
        <f t="shared" si="1"/>
        <v>0</v>
      </c>
      <c r="J20" s="16"/>
      <c r="K20" s="15">
        <f t="shared" si="3"/>
        <v>30</v>
      </c>
      <c r="L20" s="12" t="s">
        <v>56</v>
      </c>
    </row>
    <row r="21" spans="1:12" x14ac:dyDescent="0.25">
      <c r="A21" s="12">
        <f t="shared" si="4"/>
        <v>10016</v>
      </c>
      <c r="B21" s="1"/>
      <c r="C21" s="12" t="s">
        <v>46</v>
      </c>
      <c r="D21" s="14">
        <f t="shared" si="0"/>
        <v>150</v>
      </c>
      <c r="E21" s="12" t="s">
        <v>61</v>
      </c>
      <c r="F21" s="12" t="s">
        <v>61</v>
      </c>
      <c r="G21" s="25"/>
      <c r="H21" s="1" t="str">
        <f t="shared" si="2"/>
        <v>Seats Rejected</v>
      </c>
      <c r="I21" s="21">
        <f t="shared" si="1"/>
        <v>0</v>
      </c>
      <c r="J21" s="16"/>
      <c r="K21" s="15">
        <f t="shared" si="3"/>
        <v>30</v>
      </c>
      <c r="L21" s="12" t="s">
        <v>56</v>
      </c>
    </row>
    <row r="22" spans="1:12" x14ac:dyDescent="0.25">
      <c r="A22" s="12">
        <f t="shared" si="4"/>
        <v>10017</v>
      </c>
      <c r="B22" s="1"/>
      <c r="C22" s="12" t="s">
        <v>45</v>
      </c>
      <c r="D22" s="14">
        <f t="shared" si="0"/>
        <v>200</v>
      </c>
      <c r="E22" s="12" t="s">
        <v>62</v>
      </c>
      <c r="F22" s="12" t="s">
        <v>62</v>
      </c>
      <c r="G22" s="25"/>
      <c r="H22" s="1" t="str">
        <f t="shared" si="2"/>
        <v>Seats Rejected</v>
      </c>
      <c r="I22" s="21">
        <f t="shared" si="1"/>
        <v>0</v>
      </c>
      <c r="J22" s="16"/>
      <c r="K22" s="15">
        <f t="shared" si="3"/>
        <v>30</v>
      </c>
      <c r="L22" s="12" t="s">
        <v>56</v>
      </c>
    </row>
    <row r="23" spans="1:12" x14ac:dyDescent="0.25">
      <c r="A23" s="12">
        <f t="shared" si="4"/>
        <v>10018</v>
      </c>
      <c r="B23" s="1"/>
      <c r="C23" s="12" t="s">
        <v>45</v>
      </c>
      <c r="D23" s="14">
        <f t="shared" si="0"/>
        <v>200</v>
      </c>
      <c r="E23" s="12" t="s">
        <v>61</v>
      </c>
      <c r="F23" s="12" t="s">
        <v>61</v>
      </c>
      <c r="G23" s="25"/>
      <c r="H23" s="1" t="str">
        <f t="shared" si="2"/>
        <v>Seats Rejected</v>
      </c>
      <c r="I23" s="21">
        <f t="shared" si="1"/>
        <v>0</v>
      </c>
      <c r="J23" s="16"/>
      <c r="K23" s="15">
        <f t="shared" si="3"/>
        <v>30</v>
      </c>
      <c r="L23" s="12" t="s">
        <v>56</v>
      </c>
    </row>
    <row r="24" spans="1:12" x14ac:dyDescent="0.25">
      <c r="A24" s="12">
        <f t="shared" si="4"/>
        <v>10019</v>
      </c>
      <c r="B24" s="1"/>
      <c r="C24" s="12" t="s">
        <v>46</v>
      </c>
      <c r="D24" s="14">
        <f t="shared" si="0"/>
        <v>150</v>
      </c>
      <c r="E24" s="12" t="s">
        <v>61</v>
      </c>
      <c r="F24" s="12" t="s">
        <v>61</v>
      </c>
      <c r="G24" s="25"/>
      <c r="H24" s="1" t="str">
        <f t="shared" si="2"/>
        <v>Seats Rejected</v>
      </c>
      <c r="I24" s="21">
        <f t="shared" si="1"/>
        <v>0</v>
      </c>
      <c r="J24" s="16"/>
      <c r="K24" s="15">
        <f t="shared" si="3"/>
        <v>30</v>
      </c>
      <c r="L24" s="12" t="s">
        <v>56</v>
      </c>
    </row>
    <row r="25" spans="1:12" x14ac:dyDescent="0.25">
      <c r="A25" s="12">
        <f t="shared" si="4"/>
        <v>10020</v>
      </c>
      <c r="B25" s="1"/>
      <c r="C25" s="12" t="s">
        <v>47</v>
      </c>
      <c r="D25" s="14">
        <f t="shared" si="0"/>
        <v>450</v>
      </c>
      <c r="E25" s="12" t="s">
        <v>62</v>
      </c>
      <c r="F25" s="12" t="s">
        <v>62</v>
      </c>
      <c r="G25" s="25"/>
      <c r="H25" s="1" t="str">
        <f t="shared" si="2"/>
        <v>Seats Rejected</v>
      </c>
      <c r="I25" s="21">
        <f t="shared" si="1"/>
        <v>0</v>
      </c>
      <c r="J25" s="16"/>
      <c r="K25" s="15">
        <f t="shared" si="3"/>
        <v>30</v>
      </c>
      <c r="L25" s="12" t="s">
        <v>56</v>
      </c>
    </row>
    <row r="26" spans="1:12" x14ac:dyDescent="0.25">
      <c r="A26" s="12">
        <f t="shared" si="4"/>
        <v>10021</v>
      </c>
      <c r="B26" s="1"/>
      <c r="C26" s="12" t="s">
        <v>45</v>
      </c>
      <c r="D26" s="14">
        <f t="shared" si="0"/>
        <v>200</v>
      </c>
      <c r="E26" s="12" t="s">
        <v>60</v>
      </c>
      <c r="F26" s="12" t="s">
        <v>60</v>
      </c>
      <c r="G26" s="25"/>
      <c r="H26" s="1" t="str">
        <f t="shared" si="2"/>
        <v>Seats Rejected</v>
      </c>
      <c r="I26" s="21">
        <f t="shared" si="1"/>
        <v>0</v>
      </c>
      <c r="J26" s="16"/>
      <c r="K26" s="15">
        <f t="shared" si="3"/>
        <v>30</v>
      </c>
      <c r="L26" s="12" t="s">
        <v>56</v>
      </c>
    </row>
    <row r="27" spans="1:12" ht="18.75" customHeight="1" x14ac:dyDescent="0.25"/>
    <row r="28" spans="1:12" ht="15" customHeight="1" x14ac:dyDescent="0.25">
      <c r="F28" s="17"/>
      <c r="G28" s="17"/>
      <c r="H28"/>
      <c r="I28"/>
    </row>
    <row r="29" spans="1:12" ht="21" x14ac:dyDescent="0.25">
      <c r="E29" s="47" t="s">
        <v>69</v>
      </c>
      <c r="F29" s="48"/>
      <c r="G29" s="17"/>
      <c r="H29"/>
      <c r="I29"/>
    </row>
    <row r="30" spans="1:12" x14ac:dyDescent="0.25">
      <c r="E30" s="1" t="s">
        <v>60</v>
      </c>
      <c r="F30" s="1">
        <f>IF('Info Sheet'!L2&lt;=0,"Not Available",'Info Sheet'!L2)</f>
        <v>4</v>
      </c>
      <c r="G30" s="17"/>
      <c r="H30"/>
      <c r="I30"/>
    </row>
    <row r="31" spans="1:12" x14ac:dyDescent="0.25">
      <c r="E31" s="1" t="s">
        <v>61</v>
      </c>
      <c r="F31" s="1" t="str">
        <f>IF('Info Sheet'!L3&lt;=0,"Not Available",'Info Sheet'!L3)</f>
        <v>Not Available</v>
      </c>
      <c r="G31" s="17"/>
      <c r="H31"/>
      <c r="I31"/>
    </row>
    <row r="32" spans="1:12" x14ac:dyDescent="0.25">
      <c r="E32" s="1" t="s">
        <v>62</v>
      </c>
      <c r="F32" s="1">
        <f>IF('Info Sheet'!L4&lt;=0,"Not Available",'Info Sheet'!L4)</f>
        <v>4</v>
      </c>
    </row>
  </sheetData>
  <mergeCells count="2">
    <mergeCell ref="A2:L3"/>
    <mergeCell ref="E29:F29"/>
  </mergeCells>
  <phoneticPr fontId="6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C7D9ADD-9298-4669-AA58-52969A171863}">
          <x14:formula1>
            <xm:f>'Info Sheet'!$O$2:$O$4</xm:f>
          </x14:formula1>
          <xm:sqref>E5:E26</xm:sqref>
        </x14:dataValidation>
        <x14:dataValidation type="list" allowBlank="1" showInputMessage="1" showErrorMessage="1" xr:uid="{06E71C0C-D210-451B-B48B-FB216D84C6F1}">
          <x14:formula1>
            <xm:f>'Info Sheet'!$A$2:$A$4</xm:f>
          </x14:formula1>
          <xm:sqref>C5:C26</xm:sqref>
        </x14:dataValidation>
        <x14:dataValidation type="list" allowBlank="1" showInputMessage="1" showErrorMessage="1" xr:uid="{4A01945F-81FB-4871-B33C-7FA53B8432CD}">
          <x14:formula1>
            <xm:f>'Info Sheet'!$G$2:$G$3</xm:f>
          </x14:formula1>
          <xm:sqref>L5:L26</xm:sqref>
        </x14:dataValidation>
        <x14:dataValidation type="list" allowBlank="1" showInputMessage="1" showErrorMessage="1" xr:uid="{BFDCDB5C-503A-45D9-8520-AEED4B2B0B5A}">
          <x14:formula1>
            <xm:f>'Info Sheet'!$P$2:$P$4</xm:f>
          </x14:formula1>
          <xm:sqref>F5:F26</xm:sqref>
        </x14:dataValidation>
        <x14:dataValidation type="list" allowBlank="1" showInputMessage="1" showErrorMessage="1" xr:uid="{0EA74B2E-F198-497E-841E-B661A507B4CB}">
          <x14:formula1>
            <xm:f>'Info Sheet'!$I$2:$I$6</xm:f>
          </x14:formula1>
          <xm:sqref>G5:G26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B512E-2B3E-48FC-A8CB-F8F4924E70A9}">
  <dimension ref="A1:I28"/>
  <sheetViews>
    <sheetView tabSelected="1" zoomScale="85" zoomScaleNormal="85" workbookViewId="0">
      <selection activeCell="C9" sqref="C9"/>
    </sheetView>
  </sheetViews>
  <sheetFormatPr defaultRowHeight="15" x14ac:dyDescent="0.25"/>
  <cols>
    <col min="1" max="1" width="12.140625" customWidth="1"/>
    <col min="2" max="2" width="20.5703125" customWidth="1"/>
    <col min="3" max="3" width="15.42578125" customWidth="1"/>
    <col min="4" max="4" width="18.5703125" customWidth="1"/>
    <col min="5" max="5" width="15.85546875" customWidth="1"/>
    <col min="6" max="6" width="26.42578125" bestFit="1" customWidth="1"/>
    <col min="7" max="7" width="24.42578125" customWidth="1"/>
    <col min="8" max="8" width="24.7109375" style="17" customWidth="1"/>
    <col min="9" max="9" width="19.42578125" style="17" customWidth="1"/>
    <col min="12" max="12" width="9.42578125" customWidth="1"/>
    <col min="13" max="13" width="11" bestFit="1" customWidth="1"/>
  </cols>
  <sheetData>
    <row r="1" spans="1:9" ht="15" customHeight="1" x14ac:dyDescent="0.25">
      <c r="A1" s="22"/>
      <c r="B1" s="22"/>
      <c r="C1" s="22"/>
      <c r="H1"/>
      <c r="I1"/>
    </row>
    <row r="2" spans="1:9" ht="15.75" customHeight="1" x14ac:dyDescent="0.25">
      <c r="A2" s="49" t="s">
        <v>67</v>
      </c>
      <c r="B2" s="49"/>
      <c r="C2" s="49"/>
      <c r="H2"/>
      <c r="I2"/>
    </row>
    <row r="3" spans="1:9" s="11" customFormat="1" ht="15" customHeight="1" x14ac:dyDescent="0.25">
      <c r="A3" s="49"/>
      <c r="B3" s="49"/>
      <c r="C3" s="49"/>
    </row>
    <row r="4" spans="1:9" ht="15" customHeight="1" x14ac:dyDescent="0.25">
      <c r="A4" s="18" t="s">
        <v>45</v>
      </c>
      <c r="B4" s="18" t="s">
        <v>47</v>
      </c>
      <c r="C4" s="18" t="s">
        <v>46</v>
      </c>
      <c r="D4" s="11"/>
      <c r="H4"/>
      <c r="I4"/>
    </row>
    <row r="5" spans="1:9" x14ac:dyDescent="0.25">
      <c r="A5" s="18">
        <f>SUM(_xlfn.ANCHORARRAY('Info Sheet'!S3))</f>
        <v>6</v>
      </c>
      <c r="B5" s="18">
        <f>SUM(_xlfn.ANCHORARRAY('Info Sheet'!T3))</f>
        <v>10</v>
      </c>
      <c r="C5" s="18">
        <f>SUM(_xlfn.ANCHORARRAY('Info Sheet'!U3))</f>
        <v>5</v>
      </c>
      <c r="H5"/>
      <c r="I5"/>
    </row>
    <row r="6" spans="1:9" x14ac:dyDescent="0.25">
      <c r="A6" s="21">
        <f>A5*'Info Sheet'!E2</f>
        <v>1200</v>
      </c>
      <c r="B6" s="21">
        <f>B5*'Info Sheet'!E4</f>
        <v>4500</v>
      </c>
      <c r="C6" s="21">
        <f>C5*'Info Sheet'!E3</f>
        <v>750</v>
      </c>
      <c r="D6" s="13">
        <f>SUM(A6:C6)</f>
        <v>6450</v>
      </c>
      <c r="H6"/>
      <c r="I6"/>
    </row>
    <row r="7" spans="1:9" x14ac:dyDescent="0.25">
      <c r="H7"/>
      <c r="I7"/>
    </row>
    <row r="8" spans="1:9" x14ac:dyDescent="0.25">
      <c r="H8"/>
      <c r="I8"/>
    </row>
    <row r="9" spans="1:9" x14ac:dyDescent="0.25">
      <c r="H9"/>
      <c r="I9"/>
    </row>
    <row r="10" spans="1:9" x14ac:dyDescent="0.25">
      <c r="H10"/>
      <c r="I10"/>
    </row>
    <row r="11" spans="1:9" x14ac:dyDescent="0.25">
      <c r="D11" t="s">
        <v>68</v>
      </c>
      <c r="H11"/>
      <c r="I11"/>
    </row>
    <row r="12" spans="1:9" x14ac:dyDescent="0.25">
      <c r="H12"/>
      <c r="I12"/>
    </row>
    <row r="13" spans="1:9" x14ac:dyDescent="0.25">
      <c r="H13"/>
      <c r="I13"/>
    </row>
    <row r="14" spans="1:9" x14ac:dyDescent="0.25">
      <c r="H14"/>
      <c r="I14"/>
    </row>
    <row r="15" spans="1:9" x14ac:dyDescent="0.25">
      <c r="H15"/>
      <c r="I15"/>
    </row>
    <row r="16" spans="1:9" ht="15.75" customHeight="1" x14ac:dyDescent="0.25">
      <c r="H16"/>
      <c r="I16"/>
    </row>
    <row r="17" spans="8:9" x14ac:dyDescent="0.25">
      <c r="H17"/>
      <c r="I17"/>
    </row>
    <row r="18" spans="8:9" x14ac:dyDescent="0.25">
      <c r="H18"/>
      <c r="I18"/>
    </row>
    <row r="19" spans="8:9" x14ac:dyDescent="0.25">
      <c r="H19"/>
      <c r="I19"/>
    </row>
    <row r="20" spans="8:9" x14ac:dyDescent="0.25">
      <c r="H20"/>
      <c r="I20"/>
    </row>
    <row r="21" spans="8:9" x14ac:dyDescent="0.25">
      <c r="H21"/>
      <c r="I21"/>
    </row>
    <row r="22" spans="8:9" x14ac:dyDescent="0.25">
      <c r="H22"/>
      <c r="I22"/>
    </row>
    <row r="23" spans="8:9" x14ac:dyDescent="0.25">
      <c r="H23"/>
      <c r="I23"/>
    </row>
    <row r="24" spans="8:9" x14ac:dyDescent="0.25">
      <c r="H24"/>
      <c r="I24"/>
    </row>
    <row r="25" spans="8:9" x14ac:dyDescent="0.25">
      <c r="H25"/>
      <c r="I25"/>
    </row>
    <row r="26" spans="8:9" x14ac:dyDescent="0.25">
      <c r="H26"/>
      <c r="I26"/>
    </row>
    <row r="27" spans="8:9" ht="18.75" customHeight="1" x14ac:dyDescent="0.25"/>
    <row r="28" spans="8:9" ht="15" customHeight="1" x14ac:dyDescent="0.25"/>
  </sheetData>
  <mergeCells count="1">
    <mergeCell ref="A2:C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AAF76-E575-442C-841E-CC882A78A20A}">
  <dimension ref="A1:D18"/>
  <sheetViews>
    <sheetView topLeftCell="A4" workbookViewId="0">
      <selection activeCell="B10" sqref="B10"/>
    </sheetView>
  </sheetViews>
  <sheetFormatPr defaultRowHeight="15" x14ac:dyDescent="0.25"/>
  <cols>
    <col min="1" max="1" width="12.28515625" customWidth="1"/>
    <col min="2" max="2" width="17.140625" customWidth="1"/>
    <col min="3" max="3" width="22.5703125" customWidth="1"/>
    <col min="4" max="4" width="16.7109375" customWidth="1"/>
  </cols>
  <sheetData>
    <row r="1" spans="1:4" x14ac:dyDescent="0.25">
      <c r="A1" s="27" t="s">
        <v>40</v>
      </c>
      <c r="B1" s="27"/>
      <c r="C1" s="27"/>
      <c r="D1" s="27"/>
    </row>
    <row r="2" spans="1:4" x14ac:dyDescent="0.25">
      <c r="A2" s="2" t="s">
        <v>41</v>
      </c>
      <c r="B2" s="2" t="s">
        <v>42</v>
      </c>
      <c r="C2" s="2" t="s">
        <v>44</v>
      </c>
      <c r="D2" s="2" t="s">
        <v>43</v>
      </c>
    </row>
    <row r="3" spans="1:4" ht="34.5" customHeight="1" x14ac:dyDescent="0.25">
      <c r="A3" s="2" t="s">
        <v>48</v>
      </c>
      <c r="B3" s="2"/>
      <c r="C3" s="2"/>
      <c r="D3" s="2" t="s">
        <v>50</v>
      </c>
    </row>
    <row r="4" spans="1:4" ht="45" x14ac:dyDescent="0.25">
      <c r="A4" s="2" t="s">
        <v>49</v>
      </c>
      <c r="B4" s="2"/>
      <c r="C4" s="2"/>
      <c r="D4" s="2" t="s">
        <v>50</v>
      </c>
    </row>
    <row r="5" spans="1:4" ht="60" x14ac:dyDescent="0.25">
      <c r="A5" s="2" t="s">
        <v>51</v>
      </c>
      <c r="B5" s="2"/>
      <c r="C5" s="2"/>
      <c r="D5" s="2" t="s">
        <v>53</v>
      </c>
    </row>
    <row r="6" spans="1:4" ht="60" x14ac:dyDescent="0.25">
      <c r="A6" s="2" t="s">
        <v>52</v>
      </c>
      <c r="B6" s="2"/>
      <c r="C6" s="2"/>
      <c r="D6" s="2" t="s">
        <v>53</v>
      </c>
    </row>
    <row r="7" spans="1:4" ht="45" x14ac:dyDescent="0.25">
      <c r="A7" s="2" t="s">
        <v>54</v>
      </c>
      <c r="B7" s="2"/>
      <c r="C7" s="2"/>
      <c r="D7" s="2" t="s">
        <v>53</v>
      </c>
    </row>
    <row r="8" spans="1:4" ht="75" x14ac:dyDescent="0.25">
      <c r="A8" s="2" t="s">
        <v>57</v>
      </c>
      <c r="B8" s="2" t="s">
        <v>59</v>
      </c>
      <c r="C8" s="2"/>
      <c r="D8" s="2" t="s">
        <v>58</v>
      </c>
    </row>
    <row r="9" spans="1:4" ht="75" x14ac:dyDescent="0.25">
      <c r="A9" s="2" t="s">
        <v>80</v>
      </c>
      <c r="B9" s="2" t="s">
        <v>78</v>
      </c>
      <c r="C9" s="2" t="s">
        <v>79</v>
      </c>
      <c r="D9" s="2" t="s">
        <v>58</v>
      </c>
    </row>
    <row r="10" spans="1:4" ht="75" x14ac:dyDescent="0.25">
      <c r="A10" s="2" t="s">
        <v>81</v>
      </c>
      <c r="B10" s="2" t="s">
        <v>82</v>
      </c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9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Design 1</vt:lpstr>
      <vt:lpstr>Design 2</vt:lpstr>
      <vt:lpstr>Design 3</vt:lpstr>
      <vt:lpstr>Design 4</vt:lpstr>
      <vt:lpstr>Pre-test Plan</vt:lpstr>
      <vt:lpstr>Info Sheet</vt:lpstr>
      <vt:lpstr>Data Sheet </vt:lpstr>
      <vt:lpstr>Summary</vt:lpstr>
      <vt:lpstr>Test Log</vt:lpstr>
      <vt:lpstr>Chart 1</vt:lpstr>
      <vt:lpstr>Chart 2</vt:lpstr>
      <vt:lpstr>TicketPrice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30062724 Mutuki Jumawan</dc:creator>
  <cp:lastModifiedBy>30062724 Mutuki Jumawan</cp:lastModifiedBy>
  <dcterms:created xsi:type="dcterms:W3CDTF">2022-05-16T10:47:28Z</dcterms:created>
  <dcterms:modified xsi:type="dcterms:W3CDTF">2022-06-08T10:21:44Z</dcterms:modified>
</cp:coreProperties>
</file>