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stin scoresheets\"/>
    </mc:Choice>
  </mc:AlternateContent>
  <bookViews>
    <workbookView xWindow="0" yWindow="0" windowWidth="20325" windowHeight="7680"/>
  </bookViews>
  <sheets>
    <sheet name="Sheet1" sheetId="1" r:id="rId1"/>
  </sheets>
  <definedNames>
    <definedName name="Finished">Sheet1!#REF!</definedName>
    <definedName name="_xlnm.Print_Area" localSheetId="0">Sheet1!$A$1:$AJ$66</definedName>
  </definedNames>
  <calcPr calcId="152511"/>
</workbook>
</file>

<file path=xl/calcChain.xml><?xml version="1.0" encoding="utf-8"?>
<calcChain xmlns="http://schemas.openxmlformats.org/spreadsheetml/2006/main">
  <c r="AM66" i="1" l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Z66" i="1"/>
  <c r="Z65" i="1"/>
  <c r="Z64" i="1"/>
  <c r="Z63" i="1"/>
  <c r="Z62" i="1"/>
  <c r="Z61" i="1"/>
  <c r="AS61" i="1" s="1"/>
  <c r="Z60" i="1"/>
  <c r="AS60" i="1" s="1"/>
  <c r="Z59" i="1"/>
  <c r="AS59" i="1" s="1"/>
  <c r="Z58" i="1"/>
  <c r="Z57" i="1"/>
  <c r="AS57" i="1" s="1"/>
  <c r="Z56" i="1"/>
  <c r="Z55" i="1"/>
  <c r="Z54" i="1"/>
  <c r="Z53" i="1"/>
  <c r="AS53" i="1" s="1"/>
  <c r="Z52" i="1"/>
  <c r="Z51" i="1"/>
  <c r="AS51" i="1" s="1"/>
  <c r="Z50" i="1"/>
  <c r="Z49" i="1"/>
  <c r="AS49" i="1" s="1"/>
  <c r="Z48" i="1"/>
  <c r="Z47" i="1"/>
  <c r="AS47" i="1" s="1"/>
  <c r="Z46" i="1"/>
  <c r="Z45" i="1"/>
  <c r="Z44" i="1"/>
  <c r="Z43" i="1"/>
  <c r="AS43" i="1" s="1"/>
  <c r="Z42" i="1"/>
  <c r="AS42" i="1" s="1"/>
  <c r="Z41" i="1"/>
  <c r="AS41" i="1" s="1"/>
  <c r="Z40" i="1"/>
  <c r="Z39" i="1"/>
  <c r="AS39" i="1" s="1"/>
  <c r="Z38" i="1"/>
  <c r="AS38" i="1" s="1"/>
  <c r="Z37" i="1"/>
  <c r="AS37" i="1" s="1"/>
  <c r="Z36" i="1"/>
  <c r="Z35" i="1"/>
  <c r="AS35" i="1" s="1"/>
  <c r="Z34" i="1"/>
  <c r="AS34" i="1" s="1"/>
  <c r="Z33" i="1"/>
  <c r="AS33" i="1" s="1"/>
  <c r="Z32" i="1"/>
  <c r="Z31" i="1"/>
  <c r="AS31" i="1" s="1"/>
  <c r="Z30" i="1"/>
  <c r="AS30" i="1" s="1"/>
  <c r="Z29" i="1"/>
  <c r="AS29" i="1" s="1"/>
  <c r="Z28" i="1"/>
  <c r="Z27" i="1"/>
  <c r="Z26" i="1"/>
  <c r="Z25" i="1"/>
  <c r="AS25" i="1" s="1"/>
  <c r="Z24" i="1"/>
  <c r="Z23" i="1"/>
  <c r="AS23" i="1" s="1"/>
  <c r="Z22" i="1"/>
  <c r="AS22" i="1" s="1"/>
  <c r="Z21" i="1"/>
  <c r="AS21" i="1" s="1"/>
  <c r="Z20" i="1"/>
  <c r="Z19" i="1"/>
  <c r="AS19" i="1" s="1"/>
  <c r="Z18" i="1"/>
  <c r="AS18" i="1" s="1"/>
  <c r="Z17" i="1"/>
  <c r="Z16" i="1"/>
  <c r="AS16" i="1" s="1"/>
  <c r="Z15" i="1"/>
  <c r="Z14" i="1"/>
  <c r="AS14" i="1" s="1"/>
  <c r="Z13" i="1"/>
  <c r="Z12" i="1"/>
  <c r="AS12" i="1" s="1"/>
  <c r="Z11" i="1"/>
  <c r="AS11" i="1" s="1"/>
  <c r="Z9" i="1"/>
  <c r="Z8" i="1"/>
  <c r="AS8" i="1" s="1"/>
  <c r="Z7" i="1"/>
  <c r="AS7" i="1" s="1"/>
  <c r="Z10" i="1"/>
  <c r="AF4" i="1"/>
  <c r="AF63" i="1" s="1"/>
  <c r="X66" i="1"/>
  <c r="AO66" i="1" s="1"/>
  <c r="AD66" i="1"/>
  <c r="AR66" i="1" s="1"/>
  <c r="AS66" i="1"/>
  <c r="X65" i="1"/>
  <c r="AO65" i="1" s="1"/>
  <c r="AD65" i="1"/>
  <c r="AR65" i="1" s="1"/>
  <c r="AS65" i="1"/>
  <c r="AS64" i="1"/>
  <c r="X63" i="1"/>
  <c r="AO63" i="1" s="1"/>
  <c r="AD63" i="1"/>
  <c r="AR63" i="1" s="1"/>
  <c r="AS63" i="1"/>
  <c r="AS62" i="1"/>
  <c r="X59" i="1"/>
  <c r="AO59" i="1" s="1"/>
  <c r="AD59" i="1"/>
  <c r="AR59" i="1" s="1"/>
  <c r="AS58" i="1"/>
  <c r="AS56" i="1"/>
  <c r="AS55" i="1"/>
  <c r="AS54" i="1"/>
  <c r="AS52" i="1"/>
  <c r="AS50" i="1"/>
  <c r="AS48" i="1"/>
  <c r="AS46" i="1"/>
  <c r="AS45" i="1"/>
  <c r="AS44" i="1"/>
  <c r="AS40" i="1"/>
  <c r="AS36" i="1"/>
  <c r="AS32" i="1"/>
  <c r="X30" i="1"/>
  <c r="AO30" i="1" s="1"/>
  <c r="AD30" i="1"/>
  <c r="AR30" i="1" s="1"/>
  <c r="X29" i="1"/>
  <c r="AO29" i="1" s="1"/>
  <c r="AD29" i="1"/>
  <c r="AR29" i="1" s="1"/>
  <c r="X28" i="1"/>
  <c r="AO28" i="1" s="1"/>
  <c r="AD28" i="1"/>
  <c r="AR28" i="1" s="1"/>
  <c r="AS28" i="1"/>
  <c r="AS27" i="1"/>
  <c r="AS26" i="1"/>
  <c r="X24" i="1"/>
  <c r="AO24" i="1" s="1"/>
  <c r="AD24" i="1"/>
  <c r="AR24" i="1" s="1"/>
  <c r="AS24" i="1"/>
  <c r="AS20" i="1"/>
  <c r="AS17" i="1"/>
  <c r="AS15" i="1"/>
  <c r="AS13" i="1"/>
  <c r="AL10" i="1"/>
  <c r="AL9" i="1"/>
  <c r="AB10" i="1"/>
  <c r="AN10" i="1"/>
  <c r="AB9" i="1"/>
  <c r="AN9" i="1"/>
  <c r="AS9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8" i="1"/>
  <c r="AB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8" i="1"/>
  <c r="AL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11" i="1"/>
  <c r="AN21" i="1"/>
  <c r="AN20" i="1"/>
  <c r="AN19" i="1"/>
  <c r="AN18" i="1"/>
  <c r="AN17" i="1"/>
  <c r="AN16" i="1"/>
  <c r="AN15" i="1"/>
  <c r="AN14" i="1"/>
  <c r="AN13" i="1"/>
  <c r="AN12" i="1"/>
  <c r="AN8" i="1"/>
  <c r="AF45" i="1" l="1"/>
  <c r="AF44" i="1"/>
  <c r="AM4" i="1"/>
  <c r="AF15" i="1"/>
  <c r="AF16" i="1"/>
  <c r="AF60" i="1"/>
  <c r="AF22" i="1"/>
  <c r="AF31" i="1"/>
  <c r="AF32" i="1"/>
  <c r="AF38" i="1"/>
  <c r="AF66" i="1"/>
  <c r="AH66" i="1" s="1"/>
  <c r="AQ66" i="1" s="1"/>
  <c r="AF12" i="1"/>
  <c r="AF13" i="1"/>
  <c r="AF28" i="1"/>
  <c r="AH28" i="1" s="1"/>
  <c r="AQ28" i="1" s="1"/>
  <c r="AF29" i="1"/>
  <c r="AH29" i="1" s="1"/>
  <c r="AP29" i="1" s="1"/>
  <c r="AF42" i="1"/>
  <c r="AF9" i="1"/>
  <c r="AF19" i="1"/>
  <c r="AF25" i="1"/>
  <c r="AF26" i="1"/>
  <c r="AF35" i="1"/>
  <c r="AF48" i="1"/>
  <c r="AF53" i="1"/>
  <c r="AL4" i="1"/>
  <c r="X16" i="1" s="1"/>
  <c r="AO16" i="1" s="1"/>
  <c r="AH63" i="1"/>
  <c r="AP63" i="1" s="1"/>
  <c r="AF41" i="1"/>
  <c r="AF47" i="1"/>
  <c r="AF61" i="1"/>
  <c r="AF7" i="1"/>
  <c r="AN7" i="1" s="1"/>
  <c r="AF10" i="1"/>
  <c r="AF14" i="1"/>
  <c r="AF17" i="1"/>
  <c r="AF20" i="1"/>
  <c r="AF23" i="1"/>
  <c r="AF30" i="1"/>
  <c r="AH30" i="1" s="1"/>
  <c r="AQ30" i="1" s="1"/>
  <c r="AF33" i="1"/>
  <c r="AF36" i="1"/>
  <c r="AF39" i="1"/>
  <c r="AF46" i="1"/>
  <c r="AF49" i="1"/>
  <c r="AF56" i="1"/>
  <c r="AF8" i="1"/>
  <c r="AF11" i="1"/>
  <c r="AF18" i="1"/>
  <c r="AF21" i="1"/>
  <c r="AF24" i="1"/>
  <c r="AH24" i="1" s="1"/>
  <c r="AP24" i="1" s="1"/>
  <c r="AF27" i="1"/>
  <c r="AF34" i="1"/>
  <c r="AF37" i="1"/>
  <c r="AF40" i="1"/>
  <c r="AF43" i="1"/>
  <c r="AF50" i="1"/>
  <c r="AF57" i="1"/>
  <c r="AF64" i="1"/>
  <c r="AF52" i="1"/>
  <c r="AF54" i="1"/>
  <c r="AF58" i="1"/>
  <c r="AF62" i="1"/>
  <c r="AF65" i="1"/>
  <c r="AH65" i="1" s="1"/>
  <c r="AF51" i="1"/>
  <c r="AF55" i="1"/>
  <c r="AF59" i="1"/>
  <c r="AH59" i="1" s="1"/>
  <c r="AS10" i="1"/>
  <c r="AD17" i="1" l="1"/>
  <c r="AR17" i="1" s="1"/>
  <c r="AD18" i="1"/>
  <c r="AR18" i="1" s="1"/>
  <c r="AD15" i="1"/>
  <c r="AR15" i="1" s="1"/>
  <c r="AD16" i="1"/>
  <c r="AR16" i="1" s="1"/>
  <c r="AD8" i="1"/>
  <c r="AR8" i="1" s="1"/>
  <c r="AD14" i="1"/>
  <c r="AR14" i="1" s="1"/>
  <c r="AD64" i="1"/>
  <c r="AR64" i="1" s="1"/>
  <c r="AD13" i="1"/>
  <c r="AR13" i="1" s="1"/>
  <c r="X18" i="1"/>
  <c r="AO18" i="1" s="1"/>
  <c r="X17" i="1"/>
  <c r="AO17" i="1" s="1"/>
  <c r="X13" i="1"/>
  <c r="AO13" i="1" s="1"/>
  <c r="X15" i="1"/>
  <c r="AO15" i="1" s="1"/>
  <c r="X14" i="1"/>
  <c r="AO14" i="1" s="1"/>
  <c r="AD60" i="1"/>
  <c r="AR60" i="1" s="1"/>
  <c r="AD62" i="1"/>
  <c r="AR62" i="1" s="1"/>
  <c r="AD61" i="1"/>
  <c r="AR61" i="1" s="1"/>
  <c r="AD54" i="1"/>
  <c r="AR54" i="1" s="1"/>
  <c r="AD58" i="1"/>
  <c r="AR58" i="1" s="1"/>
  <c r="AD57" i="1"/>
  <c r="AR57" i="1" s="1"/>
  <c r="AD56" i="1"/>
  <c r="AR56" i="1" s="1"/>
  <c r="AD55" i="1"/>
  <c r="AR55" i="1" s="1"/>
  <c r="X57" i="1"/>
  <c r="AO57" i="1" s="1"/>
  <c r="X64" i="1"/>
  <c r="AO64" i="1" s="1"/>
  <c r="X62" i="1"/>
  <c r="AO62" i="1" s="1"/>
  <c r="X61" i="1"/>
  <c r="AO61" i="1" s="1"/>
  <c r="X60" i="1"/>
  <c r="AO60" i="1" s="1"/>
  <c r="X58" i="1"/>
  <c r="AO58" i="1" s="1"/>
  <c r="X55" i="1"/>
  <c r="AO55" i="1" s="1"/>
  <c r="X56" i="1"/>
  <c r="AO56" i="1" s="1"/>
  <c r="AD51" i="1"/>
  <c r="AR51" i="1" s="1"/>
  <c r="AD53" i="1"/>
  <c r="AR53" i="1" s="1"/>
  <c r="AD52" i="1"/>
  <c r="AR52" i="1" s="1"/>
  <c r="AD49" i="1"/>
  <c r="AR49" i="1" s="1"/>
  <c r="AD50" i="1"/>
  <c r="AR50" i="1" s="1"/>
  <c r="AD47" i="1"/>
  <c r="AR47" i="1" s="1"/>
  <c r="AD48" i="1"/>
  <c r="AR48" i="1" s="1"/>
  <c r="AD45" i="1"/>
  <c r="AR45" i="1" s="1"/>
  <c r="AD46" i="1"/>
  <c r="AR46" i="1" s="1"/>
  <c r="AD43" i="1"/>
  <c r="AR43" i="1" s="1"/>
  <c r="AD44" i="1"/>
  <c r="AR44" i="1" s="1"/>
  <c r="AD41" i="1"/>
  <c r="AR41" i="1" s="1"/>
  <c r="AD42" i="1"/>
  <c r="AR42" i="1" s="1"/>
  <c r="AD39" i="1"/>
  <c r="AR39" i="1" s="1"/>
  <c r="AD40" i="1"/>
  <c r="AR40" i="1" s="1"/>
  <c r="AD37" i="1"/>
  <c r="AR37" i="1" s="1"/>
  <c r="AD38" i="1"/>
  <c r="AR38" i="1" s="1"/>
  <c r="AD34" i="1"/>
  <c r="AR34" i="1" s="1"/>
  <c r="AD36" i="1"/>
  <c r="AR36" i="1" s="1"/>
  <c r="AD35" i="1"/>
  <c r="AR35" i="1" s="1"/>
  <c r="AD32" i="1"/>
  <c r="AR32" i="1" s="1"/>
  <c r="AD33" i="1"/>
  <c r="AR33" i="1" s="1"/>
  <c r="AD27" i="1"/>
  <c r="AR27" i="1" s="1"/>
  <c r="AD31" i="1"/>
  <c r="AR31" i="1" s="1"/>
  <c r="X48" i="1"/>
  <c r="AO48" i="1" s="1"/>
  <c r="X54" i="1"/>
  <c r="AO54" i="1" s="1"/>
  <c r="X52" i="1"/>
  <c r="AO52" i="1" s="1"/>
  <c r="X53" i="1"/>
  <c r="AO53" i="1" s="1"/>
  <c r="X51" i="1"/>
  <c r="AO51" i="1" s="1"/>
  <c r="X47" i="1"/>
  <c r="AO47" i="1" s="1"/>
  <c r="X50" i="1"/>
  <c r="AO50" i="1" s="1"/>
  <c r="X49" i="1"/>
  <c r="AO49" i="1" s="1"/>
  <c r="X45" i="1"/>
  <c r="AO45" i="1" s="1"/>
  <c r="X46" i="1"/>
  <c r="AO46" i="1" s="1"/>
  <c r="X41" i="1"/>
  <c r="AO41" i="1" s="1"/>
  <c r="X44" i="1"/>
  <c r="X35" i="1"/>
  <c r="AO35" i="1" s="1"/>
  <c r="X43" i="1"/>
  <c r="AO43" i="1" s="1"/>
  <c r="X42" i="1"/>
  <c r="AO42" i="1" s="1"/>
  <c r="X37" i="1"/>
  <c r="AO37" i="1" s="1"/>
  <c r="X40" i="1"/>
  <c r="AO40" i="1" s="1"/>
  <c r="X39" i="1"/>
  <c r="AO39" i="1" s="1"/>
  <c r="X38" i="1"/>
  <c r="AO38" i="1" s="1"/>
  <c r="X31" i="1"/>
  <c r="AO31" i="1" s="1"/>
  <c r="X36" i="1"/>
  <c r="AO36" i="1" s="1"/>
  <c r="X34" i="1"/>
  <c r="AO34" i="1" s="1"/>
  <c r="X33" i="1"/>
  <c r="AO33" i="1" s="1"/>
  <c r="X32" i="1"/>
  <c r="AO32" i="1" s="1"/>
  <c r="AD25" i="1"/>
  <c r="AR25" i="1" s="1"/>
  <c r="AD26" i="1"/>
  <c r="AR26" i="1" s="1"/>
  <c r="AD22" i="1"/>
  <c r="AR22" i="1" s="1"/>
  <c r="AD23" i="1"/>
  <c r="AR23" i="1" s="1"/>
  <c r="AD20" i="1"/>
  <c r="AR20" i="1" s="1"/>
  <c r="AD21" i="1"/>
  <c r="AR21" i="1" s="1"/>
  <c r="AD12" i="1"/>
  <c r="AR12" i="1" s="1"/>
  <c r="AD19" i="1"/>
  <c r="AR19" i="1" s="1"/>
  <c r="X22" i="1"/>
  <c r="AO22" i="1" s="1"/>
  <c r="X27" i="1"/>
  <c r="AO27" i="1" s="1"/>
  <c r="X21" i="1"/>
  <c r="AO21" i="1" s="1"/>
  <c r="X26" i="1"/>
  <c r="AO26" i="1" s="1"/>
  <c r="X25" i="1"/>
  <c r="AO25" i="1" s="1"/>
  <c r="X23" i="1"/>
  <c r="AO23" i="1" s="1"/>
  <c r="X12" i="1"/>
  <c r="AO12" i="1" s="1"/>
  <c r="X20" i="1"/>
  <c r="AO20" i="1" s="1"/>
  <c r="X19" i="1"/>
  <c r="AO19" i="1" s="1"/>
  <c r="AD4" i="1"/>
  <c r="AD11" i="1"/>
  <c r="AR11" i="1" s="1"/>
  <c r="AD7" i="1"/>
  <c r="AR7" i="1" s="1"/>
  <c r="AD10" i="1"/>
  <c r="AR10" i="1" s="1"/>
  <c r="AD9" i="1"/>
  <c r="AR9" i="1" s="1"/>
  <c r="X10" i="1"/>
  <c r="AO10" i="1" s="1"/>
  <c r="X11" i="1"/>
  <c r="AO11" i="1" s="1"/>
  <c r="AT29" i="1"/>
  <c r="X8" i="1"/>
  <c r="AO8" i="1" s="1"/>
  <c r="X9" i="1"/>
  <c r="AQ63" i="1"/>
  <c r="AT63" i="1"/>
  <c r="AJ28" i="1"/>
  <c r="AQ29" i="1"/>
  <c r="X4" i="1"/>
  <c r="X7" i="1"/>
  <c r="AO7" i="1" s="1"/>
  <c r="AT28" i="1"/>
  <c r="AP28" i="1"/>
  <c r="AJ29" i="1"/>
  <c r="AJ66" i="1"/>
  <c r="AT66" i="1"/>
  <c r="AJ63" i="1"/>
  <c r="AP66" i="1"/>
  <c r="AP30" i="1"/>
  <c r="AT30" i="1"/>
  <c r="AJ30" i="1"/>
  <c r="AP65" i="1"/>
  <c r="AQ65" i="1"/>
  <c r="AT65" i="1"/>
  <c r="AJ65" i="1"/>
  <c r="AP59" i="1"/>
  <c r="AH16" i="1" l="1"/>
  <c r="AP16" i="1" s="1"/>
  <c r="AH17" i="1"/>
  <c r="AH18" i="1"/>
  <c r="AH13" i="1"/>
  <c r="AH14" i="1"/>
  <c r="AH15" i="1"/>
  <c r="AH57" i="1"/>
  <c r="AP57" i="1" s="1"/>
  <c r="AH62" i="1"/>
  <c r="AH64" i="1"/>
  <c r="AH60" i="1"/>
  <c r="AH61" i="1"/>
  <c r="AH58" i="1"/>
  <c r="AH55" i="1"/>
  <c r="AH56" i="1"/>
  <c r="AH53" i="1"/>
  <c r="AP53" i="1" s="1"/>
  <c r="AH54" i="1"/>
  <c r="AH48" i="1"/>
  <c r="AH52" i="1"/>
  <c r="AH51" i="1"/>
  <c r="AH49" i="1"/>
  <c r="AH47" i="1"/>
  <c r="AH50" i="1"/>
  <c r="AH46" i="1"/>
  <c r="AH45" i="1"/>
  <c r="AH39" i="1"/>
  <c r="AH41" i="1"/>
  <c r="AP41" i="1" s="1"/>
  <c r="AH35" i="1"/>
  <c r="AO44" i="1"/>
  <c r="AH44" i="1"/>
  <c r="AH42" i="1"/>
  <c r="AP42" i="1" s="1"/>
  <c r="AH40" i="1"/>
  <c r="AH43" i="1"/>
  <c r="AH37" i="1"/>
  <c r="AH38" i="1"/>
  <c r="AH36" i="1"/>
  <c r="AH31" i="1"/>
  <c r="AH33" i="1"/>
  <c r="AH34" i="1"/>
  <c r="AH32" i="1"/>
  <c r="AH27" i="1"/>
  <c r="AH21" i="1"/>
  <c r="AH22" i="1"/>
  <c r="AP22" i="1" s="1"/>
  <c r="AH26" i="1"/>
  <c r="AH25" i="1"/>
  <c r="AH23" i="1"/>
  <c r="AH20" i="1"/>
  <c r="AP20" i="1" s="1"/>
  <c r="AH12" i="1"/>
  <c r="AP12" i="1" s="1"/>
  <c r="AH19" i="1"/>
  <c r="AH8" i="1"/>
  <c r="AP8" i="1" s="1"/>
  <c r="AH11" i="1"/>
  <c r="AP11" i="1" s="1"/>
  <c r="AH10" i="1"/>
  <c r="AO9" i="1"/>
  <c r="AH9" i="1"/>
  <c r="AH7" i="1"/>
  <c r="AP7" i="1" s="1"/>
  <c r="AP17" i="1" l="1"/>
  <c r="AP14" i="1"/>
  <c r="AP18" i="1"/>
  <c r="AQ18" i="1" s="1"/>
  <c r="AT18" i="1" s="1"/>
  <c r="AP13" i="1"/>
  <c r="AP15" i="1"/>
  <c r="AP64" i="1"/>
  <c r="AP62" i="1"/>
  <c r="AP55" i="1"/>
  <c r="AP61" i="1"/>
  <c r="AP60" i="1"/>
  <c r="AP58" i="1"/>
  <c r="AP56" i="1"/>
  <c r="AP54" i="1"/>
  <c r="AP48" i="1"/>
  <c r="AP52" i="1"/>
  <c r="AP51" i="1"/>
  <c r="AP47" i="1"/>
  <c r="AP49" i="1"/>
  <c r="AP50" i="1"/>
  <c r="AP35" i="1"/>
  <c r="AP46" i="1"/>
  <c r="AP39" i="1"/>
  <c r="AP45" i="1"/>
  <c r="AP40" i="1"/>
  <c r="AP44" i="1"/>
  <c r="AP43" i="1"/>
  <c r="AP37" i="1"/>
  <c r="AP33" i="1"/>
  <c r="AP38" i="1"/>
  <c r="AP36" i="1"/>
  <c r="AP31" i="1"/>
  <c r="AP34" i="1"/>
  <c r="AP32" i="1"/>
  <c r="AP27" i="1"/>
  <c r="AP25" i="1"/>
  <c r="AP23" i="1"/>
  <c r="AP21" i="1"/>
  <c r="AP19" i="1"/>
  <c r="AP26" i="1"/>
  <c r="AP10" i="1"/>
  <c r="AP9" i="1"/>
  <c r="AQ17" i="1" l="1"/>
  <c r="AT17" i="1" s="1"/>
  <c r="AQ15" i="1"/>
  <c r="AT15" i="1" s="1"/>
  <c r="AQ16" i="1"/>
  <c r="AT16" i="1" s="1"/>
  <c r="AQ14" i="1"/>
  <c r="AT14" i="1" s="1"/>
  <c r="AQ12" i="1"/>
  <c r="AT12" i="1" s="1"/>
  <c r="AQ13" i="1"/>
  <c r="AT13" i="1" s="1"/>
  <c r="AQ11" i="1"/>
  <c r="AT11" i="1" s="1"/>
  <c r="AQ60" i="1"/>
  <c r="AT60" i="1" s="1"/>
  <c r="AQ64" i="1"/>
  <c r="AT64" i="1" s="1"/>
  <c r="AQ62" i="1"/>
  <c r="AT62" i="1" s="1"/>
  <c r="AQ61" i="1"/>
  <c r="AT61" i="1" s="1"/>
  <c r="AQ58" i="1"/>
  <c r="AT58" i="1" s="1"/>
  <c r="AQ57" i="1"/>
  <c r="AT57" i="1" s="1"/>
  <c r="AQ56" i="1"/>
  <c r="AT56" i="1" s="1"/>
  <c r="AQ55" i="1"/>
  <c r="AT55" i="1" s="1"/>
  <c r="AQ59" i="1"/>
  <c r="AT59" i="1" s="1"/>
  <c r="AQ53" i="1"/>
  <c r="AT53" i="1" s="1"/>
  <c r="AQ54" i="1"/>
  <c r="AT54" i="1" s="1"/>
  <c r="AQ49" i="1"/>
  <c r="AT49" i="1" s="1"/>
  <c r="AQ52" i="1"/>
  <c r="AT52" i="1" s="1"/>
  <c r="AQ50" i="1"/>
  <c r="AT50" i="1" s="1"/>
  <c r="AQ51" i="1"/>
  <c r="AT51" i="1" s="1"/>
  <c r="AQ48" i="1"/>
  <c r="AT48" i="1" s="1"/>
  <c r="AQ47" i="1"/>
  <c r="AT47" i="1" s="1"/>
  <c r="AQ44" i="1"/>
  <c r="AT44" i="1" s="1"/>
  <c r="AQ46" i="1"/>
  <c r="AT46" i="1" s="1"/>
  <c r="AQ43" i="1"/>
  <c r="AT43" i="1" s="1"/>
  <c r="AQ45" i="1"/>
  <c r="AT45" i="1" s="1"/>
  <c r="AQ41" i="1"/>
  <c r="AT41" i="1" s="1"/>
  <c r="AQ42" i="1"/>
  <c r="AT42" i="1" s="1"/>
  <c r="AQ39" i="1"/>
  <c r="AT39" i="1" s="1"/>
  <c r="AQ40" i="1"/>
  <c r="AT40" i="1" s="1"/>
  <c r="AQ38" i="1"/>
  <c r="AT38" i="1" s="1"/>
  <c r="AQ36" i="1"/>
  <c r="AT36" i="1" s="1"/>
  <c r="AQ37" i="1"/>
  <c r="AT37" i="1" s="1"/>
  <c r="AQ34" i="1"/>
  <c r="AT34" i="1" s="1"/>
  <c r="AQ35" i="1"/>
  <c r="AT35" i="1" s="1"/>
  <c r="AQ32" i="1"/>
  <c r="AT32" i="1" s="1"/>
  <c r="AQ33" i="1"/>
  <c r="AT33" i="1" s="1"/>
  <c r="AQ27" i="1"/>
  <c r="AT27" i="1" s="1"/>
  <c r="AQ31" i="1"/>
  <c r="AT31" i="1" s="1"/>
  <c r="AQ26" i="1"/>
  <c r="AT26" i="1" s="1"/>
  <c r="AQ23" i="1"/>
  <c r="AT23" i="1" s="1"/>
  <c r="AQ24" i="1"/>
  <c r="AT24" i="1" s="1"/>
  <c r="AQ25" i="1"/>
  <c r="AT25" i="1" s="1"/>
  <c r="AQ21" i="1"/>
  <c r="AT21" i="1" s="1"/>
  <c r="AQ22" i="1"/>
  <c r="AT22" i="1" s="1"/>
  <c r="AQ19" i="1"/>
  <c r="AT19" i="1" s="1"/>
  <c r="AQ20" i="1"/>
  <c r="AT20" i="1" s="1"/>
  <c r="AQ10" i="1"/>
  <c r="AT10" i="1" s="1"/>
  <c r="AQ9" i="1"/>
  <c r="AT9" i="1" s="1"/>
  <c r="AQ8" i="1"/>
  <c r="AT8" i="1" s="1"/>
  <c r="AJ18" i="1" s="1"/>
  <c r="AQ7" i="1"/>
  <c r="AT7" i="1" s="1"/>
  <c r="AJ17" i="1" l="1"/>
  <c r="AJ16" i="1"/>
  <c r="AJ13" i="1"/>
  <c r="AJ15" i="1"/>
  <c r="AJ14" i="1"/>
  <c r="AJ62" i="1"/>
  <c r="AJ64" i="1"/>
  <c r="AJ60" i="1"/>
  <c r="AJ61" i="1"/>
  <c r="AJ55" i="1"/>
  <c r="AJ58" i="1"/>
  <c r="AJ57" i="1"/>
  <c r="AJ56" i="1"/>
  <c r="AJ59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8" i="1"/>
  <c r="AJ39" i="1"/>
  <c r="AJ37" i="1"/>
  <c r="AJ36" i="1"/>
  <c r="AJ35" i="1"/>
  <c r="AJ34" i="1"/>
  <c r="AJ33" i="1"/>
  <c r="AJ32" i="1"/>
  <c r="AJ31" i="1"/>
  <c r="AJ27" i="1"/>
  <c r="AJ26" i="1"/>
  <c r="AJ25" i="1"/>
  <c r="AJ24" i="1"/>
  <c r="AJ23" i="1"/>
  <c r="AJ12" i="1"/>
  <c r="AJ22" i="1"/>
  <c r="AJ21" i="1"/>
  <c r="AJ20" i="1"/>
  <c r="AJ19" i="1"/>
  <c r="AJ11" i="1"/>
  <c r="AJ10" i="1"/>
  <c r="AJ7" i="1"/>
  <c r="AJ9" i="1"/>
  <c r="AJ8" i="1"/>
</calcChain>
</file>

<file path=xl/sharedStrings.xml><?xml version="1.0" encoding="utf-8"?>
<sst xmlns="http://schemas.openxmlformats.org/spreadsheetml/2006/main" count="111" uniqueCount="105">
  <si>
    <t>Thermodynamics Scoring Sheet</t>
  </si>
  <si>
    <t>Hidden Calculations:  You shouldn't see this</t>
  </si>
  <si>
    <t>2017-2018 Season Version 1.0</t>
  </si>
  <si>
    <t>Y</t>
  </si>
  <si>
    <t>Max HRF</t>
  </si>
  <si>
    <t>Best PE</t>
  </si>
  <si>
    <t>Best TS</t>
  </si>
  <si>
    <t>Max PE</t>
  </si>
  <si>
    <t>N</t>
  </si>
  <si>
    <t>Chart Score (Max 2pts each Column)</t>
  </si>
  <si>
    <t>Temperatures</t>
  </si>
  <si>
    <t>Penalties</t>
  </si>
  <si>
    <t>Team #</t>
  </si>
  <si>
    <t>Team Name</t>
  </si>
  <si>
    <t>Ice Water (ml)</t>
  </si>
  <si>
    <t>Data Range</t>
  </si>
  <si>
    <t>Data Points</t>
  </si>
  <si>
    <t>Proper Labels</t>
  </si>
  <si>
    <t># Charts</t>
  </si>
  <si>
    <t>Picture Labels</t>
  </si>
  <si>
    <t>Test Score</t>
  </si>
  <si>
    <t>Internal Temp</t>
  </si>
  <si>
    <t>External Temp</t>
  </si>
  <si>
    <t>Predicted Temp</t>
  </si>
  <si>
    <t>Comp. Viols.</t>
  </si>
  <si>
    <t>No Device</t>
  </si>
  <si>
    <t>Unsafe DQ</t>
  </si>
  <si>
    <t>Const. Violations Corrected</t>
  </si>
  <si>
    <t>Missed Impound</t>
  </si>
  <si>
    <t>HS</t>
  </si>
  <si>
    <t>IWB</t>
  </si>
  <si>
    <t>CS</t>
  </si>
  <si>
    <t>PS</t>
  </si>
  <si>
    <t>TS</t>
  </si>
  <si>
    <t>Final Score</t>
  </si>
  <si>
    <t>Rank</t>
  </si>
  <si>
    <t>HRF</t>
  </si>
  <si>
    <t>PE</t>
  </si>
  <si>
    <t>Tie Break 1</t>
  </si>
  <si>
    <t>Tie Break 2</t>
  </si>
  <si>
    <t>TB1-2 Score for Ranking</t>
  </si>
  <si>
    <t>Rank after TB1-2</t>
  </si>
  <si>
    <t>Tie Break 3</t>
  </si>
  <si>
    <t>Tie Break 4</t>
  </si>
  <si>
    <t>Rank/TB3-4 Score for Final Ranking</t>
  </si>
  <si>
    <t>Clarksville X</t>
  </si>
  <si>
    <t>Clarksville Y</t>
  </si>
  <si>
    <t>C.P. Weber X</t>
  </si>
  <si>
    <t>C.P. Weber Y</t>
  </si>
  <si>
    <t>Bala Cynwyd X</t>
  </si>
  <si>
    <t>Bala Cynwyd Y</t>
  </si>
  <si>
    <t>Rocky Run X</t>
  </si>
  <si>
    <t>Rocky Run Y</t>
  </si>
  <si>
    <t>Whitehall Coplay X</t>
  </si>
  <si>
    <t>Whitehall Coplay Y</t>
  </si>
  <si>
    <t>Orefield</t>
  </si>
  <si>
    <t>Devon Prep</t>
  </si>
  <si>
    <t>Luther Jackson X</t>
  </si>
  <si>
    <t>Luther Jackson Y</t>
  </si>
  <si>
    <t>Eagle View</t>
  </si>
  <si>
    <t>Garnet Valley</t>
  </si>
  <si>
    <t>Abington Heights X</t>
  </si>
  <si>
    <t>Abington Heights Y</t>
  </si>
  <si>
    <t>Tredyffrin-Easttown X</t>
  </si>
  <si>
    <t>Tredyffrin-Easttown Y</t>
  </si>
  <si>
    <t>Seton Catholic X</t>
  </si>
  <si>
    <t>Seton Catholic Y</t>
  </si>
  <si>
    <t>Kutztown</t>
  </si>
  <si>
    <t>Northley</t>
  </si>
  <si>
    <t>Bedford X</t>
  </si>
  <si>
    <t>Bedford Y</t>
  </si>
  <si>
    <t>Paul J. Gelinas X</t>
  </si>
  <si>
    <t>Paul J. Gelinas Y</t>
  </si>
  <si>
    <t>St. Ann X</t>
  </si>
  <si>
    <t>St. Ann Y</t>
  </si>
  <si>
    <t>Springhouse X</t>
  </si>
  <si>
    <t>Springhouse Y</t>
  </si>
  <si>
    <t>Community X</t>
  </si>
  <si>
    <t>Community Y</t>
  </si>
  <si>
    <t>North Bethesda X</t>
  </si>
  <si>
    <t>North Bethesda Y</t>
  </si>
  <si>
    <t>Strath Haven X</t>
  </si>
  <si>
    <t>Strath Haven Y</t>
  </si>
  <si>
    <t>Bay Academy X</t>
  </si>
  <si>
    <t>Bay Academy Y</t>
  </si>
  <si>
    <t>J.R. Fugett X</t>
  </si>
  <si>
    <t>J.R. Fugett Y</t>
  </si>
  <si>
    <t>C.J. Hooker X</t>
  </si>
  <si>
    <t>C.J. Hooker Y</t>
  </si>
  <si>
    <t>Twin Valley</t>
  </si>
  <si>
    <t>Louise Archer</t>
  </si>
  <si>
    <t>Hershey X</t>
  </si>
  <si>
    <t>Hershey Y</t>
  </si>
  <si>
    <t>Haverford</t>
  </si>
  <si>
    <t>Springtown Lake</t>
  </si>
  <si>
    <t>Wyoming Seminary</t>
  </si>
  <si>
    <t>Stetson X</t>
  </si>
  <si>
    <t>Stetson Y</t>
  </si>
  <si>
    <t>Good Hope Y</t>
  </si>
  <si>
    <t>Good Hope X</t>
  </si>
  <si>
    <t>Welsh Valley X</t>
  </si>
  <si>
    <t>Welsh Valley Y</t>
  </si>
  <si>
    <t>Sunset Prep X</t>
  </si>
  <si>
    <t>Sunset Prep Y</t>
  </si>
  <si>
    <t>Pond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</si>
</sst>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28"/>
      <color theme="1"/>
      <name val="Times New Roman"/>
      <family val="1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 applyProtection="1">
      <alignment horizontal="center" vertical="center" wrapText="1"/>
    </xf>
    <xf numFmtId="0" fontId="2" fillId="5" borderId="6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3" borderId="7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4" xfId="0" applyFont="1" applyFill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3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2" fillId="5" borderId="0" xfId="0" applyFont="1" applyFill="1" applyBorder="1" applyAlignment="1">
      <alignment horizontal="center" vertical="center" wrapText="1"/>
    </xf>
    <xf numFmtId="0" fontId="0" fillId="4" borderId="10" xfId="0" applyFill="1" applyBorder="1" applyAlignment="1" applyProtection="1">
      <alignment horizontal="center"/>
      <protection locked="0"/>
    </xf>
    <xf numFmtId="0" fontId="1" fillId="0" borderId="7" xfId="0" applyFont="1" applyBorder="1" applyAlignment="1">
      <alignment vertical="center" wrapText="1"/>
    </xf>
    <xf numFmtId="0" fontId="2" fillId="5" borderId="7" xfId="0" applyFont="1" applyFill="1" applyBorder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3" borderId="12" xfId="0" applyFill="1" applyBorder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4" borderId="13" xfId="0" applyFill="1" applyBorder="1" applyAlignment="1" applyProtection="1">
      <alignment horizontal="center"/>
      <protection locked="0"/>
    </xf>
    <xf numFmtId="0" fontId="3" fillId="6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70"/>
  <sheetViews>
    <sheetView showGridLines="0" tabSelected="1" topLeftCell="A20" zoomScale="95" zoomScaleNormal="95" workbookViewId="0">
      <selection activeCell="AJ36" sqref="AJ36"/>
    </sheetView>
  </sheetViews>
  <sheetFormatPr defaultColWidth="9.140625" defaultRowHeight="15" x14ac:dyDescent="0.25"/>
  <cols>
    <col min="1" max="1" width="6.28515625" style="1" customWidth="1"/>
    <col min="2" max="2" width="35" style="1" customWidth="1"/>
    <col min="3" max="3" width="1.7109375" style="44" customWidth="1"/>
    <col min="4" max="4" width="9.28515625" style="44" customWidth="1"/>
    <col min="5" max="5" width="1.7109375" style="44" customWidth="1"/>
    <col min="6" max="10" width="7.140625" style="44" customWidth="1"/>
    <col min="11" max="11" width="1.7109375" style="1" customWidth="1"/>
    <col min="12" max="12" width="7.140625" style="1" customWidth="1"/>
    <col min="13" max="13" width="1.7109375" style="44" customWidth="1"/>
    <col min="14" max="14" width="9.42578125" style="44" customWidth="1"/>
    <col min="15" max="15" width="9.42578125" style="1" customWidth="1"/>
    <col min="16" max="16" width="9.42578125" style="44" customWidth="1"/>
    <col min="17" max="17" width="1.7109375" style="44" customWidth="1"/>
    <col min="18" max="18" width="7.5703125" style="1" customWidth="1"/>
    <col min="19" max="19" width="8.5703125" style="1" customWidth="1"/>
    <col min="20" max="20" width="8.5703125" style="44" customWidth="1"/>
    <col min="21" max="21" width="10" style="44" customWidth="1"/>
    <col min="22" max="22" width="9.28515625" style="1" customWidth="1"/>
    <col min="23" max="23" width="1.7109375" style="1" customWidth="1"/>
    <col min="24" max="24" width="8.42578125" style="1" customWidth="1"/>
    <col min="25" max="25" width="1.7109375" style="44" customWidth="1"/>
    <col min="26" max="26" width="5.5703125" style="44" customWidth="1"/>
    <col min="27" max="27" width="1.7109375" style="44" customWidth="1"/>
    <col min="28" max="28" width="5.5703125" style="44" customWidth="1"/>
    <col min="29" max="29" width="1.7109375" style="1" customWidth="1"/>
    <col min="30" max="30" width="5.5703125" style="1" customWidth="1"/>
    <col min="31" max="31" width="1.7109375" style="1" customWidth="1"/>
    <col min="32" max="32" width="5.5703125" style="44" customWidth="1"/>
    <col min="33" max="33" width="1.7109375" style="44" customWidth="1"/>
    <col min="34" max="34" width="7" style="1" customWidth="1"/>
    <col min="35" max="35" width="1.7109375" style="1" customWidth="1"/>
    <col min="36" max="36" width="6.140625" style="1" customWidth="1"/>
    <col min="37" max="37" width="9.140625" style="1"/>
    <col min="38" max="38" width="9.140625" style="1" hidden="1" customWidth="1"/>
    <col min="39" max="39" width="9.140625" style="44" hidden="1" customWidth="1"/>
    <col min="40" max="41" width="7.5703125" style="1" hidden="1" customWidth="1"/>
    <col min="42" max="42" width="14.28515625" style="1" hidden="1" customWidth="1"/>
    <col min="43" max="43" width="10.85546875" style="1" hidden="1" customWidth="1"/>
    <col min="44" max="44" width="7.5703125" style="1" hidden="1" customWidth="1"/>
    <col min="45" max="45" width="7.5703125" style="44" hidden="1" customWidth="1"/>
    <col min="46" max="46" width="14.5703125" style="1" hidden="1" customWidth="1"/>
    <col min="47" max="16384" width="9.140625" style="1"/>
  </cols>
  <sheetData>
    <row r="1" spans="1:46" ht="35.25" customHeight="1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44"/>
      <c r="AL1" s="59" t="s">
        <v>1</v>
      </c>
      <c r="AM1" s="60"/>
      <c r="AN1" s="60"/>
      <c r="AO1" s="60"/>
      <c r="AP1" s="60"/>
      <c r="AQ1" s="60"/>
      <c r="AR1" s="60"/>
      <c r="AS1" s="60"/>
      <c r="AT1" s="61"/>
    </row>
    <row r="2" spans="1:46" ht="24" customHeight="1" thickBot="1" x14ac:dyDescent="0.3">
      <c r="A2" s="63" t="s">
        <v>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44"/>
      <c r="AL2" s="49"/>
      <c r="AM2" s="55"/>
      <c r="AN2" s="18" t="s">
        <v>3</v>
      </c>
      <c r="AO2" s="18"/>
      <c r="AP2" s="18"/>
      <c r="AQ2" s="18"/>
      <c r="AR2" s="18"/>
      <c r="AS2" s="18"/>
      <c r="AT2" s="36"/>
    </row>
    <row r="3" spans="1:46" ht="28.5" customHeight="1" thickBot="1" x14ac:dyDescent="0.3">
      <c r="A3" s="32"/>
      <c r="B3" s="32"/>
      <c r="C3" s="54"/>
      <c r="D3" s="23"/>
      <c r="E3" s="54"/>
      <c r="K3" s="54"/>
      <c r="L3" s="44"/>
      <c r="M3" s="32"/>
      <c r="N3" s="53"/>
      <c r="O3" s="23"/>
      <c r="P3" s="53"/>
      <c r="Q3" s="54"/>
      <c r="R3" s="23"/>
      <c r="S3" s="23"/>
      <c r="T3" s="23"/>
      <c r="U3" s="23"/>
      <c r="V3" s="23"/>
      <c r="W3" s="32"/>
      <c r="X3" s="43" t="s">
        <v>4</v>
      </c>
      <c r="Y3" s="34"/>
      <c r="Z3" s="34"/>
      <c r="AA3" s="34"/>
      <c r="AB3" s="34"/>
      <c r="AC3" s="34"/>
      <c r="AD3" s="43" t="s">
        <v>5</v>
      </c>
      <c r="AE3" s="34"/>
      <c r="AF3" s="43" t="s">
        <v>6</v>
      </c>
      <c r="AG3" s="34"/>
      <c r="AH3" s="34"/>
      <c r="AI3" s="34"/>
      <c r="AJ3" s="34"/>
      <c r="AK3" s="44"/>
      <c r="AL3" s="42" t="s">
        <v>4</v>
      </c>
      <c r="AM3" s="54" t="s">
        <v>7</v>
      </c>
      <c r="AN3" s="18" t="s">
        <v>8</v>
      </c>
      <c r="AO3" s="18"/>
      <c r="AP3" s="18"/>
      <c r="AQ3" s="18"/>
      <c r="AR3" s="18"/>
      <c r="AS3" s="18"/>
      <c r="AT3" s="36"/>
    </row>
    <row r="4" spans="1:46" ht="15" customHeight="1" thickBot="1" x14ac:dyDescent="0.3">
      <c r="A4" s="32"/>
      <c r="B4" s="24"/>
      <c r="C4" s="20"/>
      <c r="D4" s="24"/>
      <c r="E4" s="20"/>
      <c r="F4" s="64" t="s">
        <v>9</v>
      </c>
      <c r="G4" s="65"/>
      <c r="H4" s="65"/>
      <c r="I4" s="65"/>
      <c r="J4" s="66"/>
      <c r="K4" s="20"/>
      <c r="L4" s="44"/>
      <c r="M4" s="21"/>
      <c r="N4" s="67" t="s">
        <v>10</v>
      </c>
      <c r="O4" s="68"/>
      <c r="P4" s="69"/>
      <c r="Q4" s="20"/>
      <c r="R4" s="67" t="s">
        <v>11</v>
      </c>
      <c r="S4" s="68"/>
      <c r="T4" s="68"/>
      <c r="U4" s="68"/>
      <c r="V4" s="69"/>
      <c r="W4" s="44"/>
      <c r="X4" s="35">
        <f>IF(AL4=0,"",AL4)</f>
        <v>1.8763636363636365</v>
      </c>
      <c r="Y4" s="32"/>
      <c r="Z4" s="30"/>
      <c r="AA4" s="32"/>
      <c r="AB4" s="30"/>
      <c r="AC4" s="32"/>
      <c r="AD4" s="35">
        <f>IF(AM4=0,"",AM4)</f>
        <v>1</v>
      </c>
      <c r="AE4" s="32"/>
      <c r="AF4" s="35">
        <f>IF(MAX(L7:L66)=0,"",MAX(L7:L66))</f>
        <v>47</v>
      </c>
      <c r="AG4" s="32"/>
      <c r="AH4" s="44"/>
      <c r="AI4" s="44"/>
      <c r="AJ4" s="44"/>
      <c r="AK4" s="44"/>
      <c r="AL4" s="38">
        <f>MAX(AL7:AL66)</f>
        <v>1.8763636363636365</v>
      </c>
      <c r="AM4" s="18">
        <f>MAX(AM7:AM66)</f>
        <v>1</v>
      </c>
      <c r="AN4" s="18"/>
      <c r="AO4" s="18"/>
      <c r="AP4" s="18"/>
      <c r="AQ4" s="18"/>
      <c r="AR4" s="18"/>
      <c r="AS4" s="18"/>
      <c r="AT4" s="36"/>
    </row>
    <row r="5" spans="1:46" ht="39" customHeight="1" thickBot="1" x14ac:dyDescent="0.3">
      <c r="A5" s="13" t="s">
        <v>12</v>
      </c>
      <c r="B5" s="14" t="s">
        <v>13</v>
      </c>
      <c r="C5" s="54"/>
      <c r="D5" s="22" t="s">
        <v>14</v>
      </c>
      <c r="E5" s="54"/>
      <c r="F5" s="25" t="s">
        <v>15</v>
      </c>
      <c r="G5" s="47" t="s">
        <v>16</v>
      </c>
      <c r="H5" s="47" t="s">
        <v>17</v>
      </c>
      <c r="I5" s="47" t="s">
        <v>18</v>
      </c>
      <c r="J5" s="26" t="s">
        <v>19</v>
      </c>
      <c r="K5" s="54"/>
      <c r="L5" s="22" t="s">
        <v>20</v>
      </c>
      <c r="M5" s="32"/>
      <c r="N5" s="25" t="s">
        <v>21</v>
      </c>
      <c r="O5" s="47" t="s">
        <v>22</v>
      </c>
      <c r="P5" s="26" t="s">
        <v>23</v>
      </c>
      <c r="Q5" s="54"/>
      <c r="R5" s="25" t="s">
        <v>24</v>
      </c>
      <c r="S5" s="47" t="s">
        <v>25</v>
      </c>
      <c r="T5" s="47" t="s">
        <v>26</v>
      </c>
      <c r="U5" s="47" t="s">
        <v>27</v>
      </c>
      <c r="V5" s="26" t="s">
        <v>28</v>
      </c>
      <c r="W5" s="32"/>
      <c r="X5" s="31" t="s">
        <v>29</v>
      </c>
      <c r="Y5" s="32"/>
      <c r="Z5" s="31" t="s">
        <v>30</v>
      </c>
      <c r="AA5" s="32"/>
      <c r="AB5" s="31" t="s">
        <v>31</v>
      </c>
      <c r="AC5" s="32"/>
      <c r="AD5" s="31" t="s">
        <v>32</v>
      </c>
      <c r="AE5" s="32"/>
      <c r="AF5" s="31" t="s">
        <v>33</v>
      </c>
      <c r="AG5" s="32"/>
      <c r="AH5" s="22" t="s">
        <v>34</v>
      </c>
      <c r="AI5" s="32"/>
      <c r="AJ5" s="22" t="s">
        <v>35</v>
      </c>
      <c r="AK5" s="44"/>
      <c r="AL5" s="42" t="s">
        <v>36</v>
      </c>
      <c r="AM5" s="54" t="s">
        <v>37</v>
      </c>
      <c r="AN5" s="54" t="s">
        <v>38</v>
      </c>
      <c r="AO5" s="54" t="s">
        <v>39</v>
      </c>
      <c r="AP5" s="54" t="s">
        <v>40</v>
      </c>
      <c r="AQ5" s="54" t="s">
        <v>41</v>
      </c>
      <c r="AR5" s="54" t="s">
        <v>42</v>
      </c>
      <c r="AS5" s="54" t="s">
        <v>43</v>
      </c>
      <c r="AT5" s="41" t="s">
        <v>44</v>
      </c>
    </row>
    <row r="6" spans="1:46" s="44" customFormat="1" ht="39" hidden="1" customHeight="1" thickBot="1" x14ac:dyDescent="0.3">
      <c r="A6" s="50"/>
      <c r="B6" s="51"/>
      <c r="C6" s="54"/>
      <c r="D6" s="52"/>
      <c r="E6" s="54"/>
      <c r="F6" s="25"/>
      <c r="G6" s="47"/>
      <c r="H6" s="47"/>
      <c r="I6" s="47"/>
      <c r="J6" s="26"/>
      <c r="K6" s="54"/>
      <c r="L6" s="52"/>
      <c r="M6" s="32"/>
      <c r="N6" s="25"/>
      <c r="O6" s="47"/>
      <c r="P6" s="26"/>
      <c r="Q6" s="54"/>
      <c r="R6" s="25"/>
      <c r="S6" s="47"/>
      <c r="T6" s="47"/>
      <c r="U6" s="47"/>
      <c r="V6" s="26"/>
      <c r="W6" s="32"/>
      <c r="X6" s="31"/>
      <c r="Y6" s="32"/>
      <c r="Z6" s="31"/>
      <c r="AA6" s="32"/>
      <c r="AB6" s="31"/>
      <c r="AC6" s="32"/>
      <c r="AD6" s="31"/>
      <c r="AE6" s="32"/>
      <c r="AF6" s="31"/>
      <c r="AG6" s="32"/>
      <c r="AH6" s="52"/>
      <c r="AI6" s="32"/>
      <c r="AJ6" s="52"/>
      <c r="AL6" s="42"/>
      <c r="AM6" s="54"/>
      <c r="AN6" s="54"/>
      <c r="AO6" s="54"/>
      <c r="AP6" s="54"/>
      <c r="AQ6" s="54"/>
      <c r="AR6" s="54"/>
      <c r="AS6" s="54"/>
      <c r="AT6" s="41"/>
    </row>
    <row r="7" spans="1:46" x14ac:dyDescent="0.25">
      <c r="A7" s="15">
        <v>1</v>
      </c>
      <c r="B7" s="56" t="s">
        <v>45</v>
      </c>
      <c r="C7" s="18"/>
      <c r="D7" s="9">
        <v>0</v>
      </c>
      <c r="E7" s="18"/>
      <c r="F7" s="27">
        <v>2</v>
      </c>
      <c r="G7" s="45">
        <v>2</v>
      </c>
      <c r="H7" s="45">
        <v>2</v>
      </c>
      <c r="I7" s="45">
        <v>2</v>
      </c>
      <c r="J7" s="6">
        <v>0</v>
      </c>
      <c r="K7" s="18"/>
      <c r="L7" s="9">
        <v>29</v>
      </c>
      <c r="N7" s="27">
        <v>47.9</v>
      </c>
      <c r="O7" s="45">
        <v>27.2</v>
      </c>
      <c r="P7" s="6">
        <v>43.21</v>
      </c>
      <c r="Q7" s="18"/>
      <c r="R7" s="27"/>
      <c r="S7" s="45"/>
      <c r="T7" s="45"/>
      <c r="U7" s="45"/>
      <c r="V7" s="6"/>
      <c r="W7" s="44"/>
      <c r="X7" s="33">
        <f t="shared" ref="X7:X38" si="0">IF(OR(S7=AN$2,T7=AN$2),0,IF(OR(ISBLANK(N7),ISBLANK(O7)),"",15*AL7/$AL$4))</f>
        <v>14.07799675102599</v>
      </c>
      <c r="Z7" s="33">
        <f t="shared" ref="Z7:Z9" si="1">IF(OR(S7=AN$2,T7=AN$2),0,IF(D7="","",D7/10*IF(OR(U7=AN$2,V7=AN$2),0.7,1)*IF(R7=AN$2,0.9,1)))</f>
        <v>0</v>
      </c>
      <c r="AB7" s="33">
        <f t="shared" ref="AB7:AB38" si="2">IF(OR(F7="",G7="",H7="",I7="",J7=""),"",SUM(F7:J7))</f>
        <v>8</v>
      </c>
      <c r="AC7" s="44"/>
      <c r="AD7" s="33">
        <f t="shared" ref="AD7:AD38" si="3">IF(OR(S7=AN$2,T7=AN$2),0,IF(OR(ISBLANK(P7),ISBLANK(O7)),"",25*AM7/$AM$4))</f>
        <v>22.552192066805844</v>
      </c>
      <c r="AE7" s="44"/>
      <c r="AF7" s="33">
        <f t="shared" ref="AF7:AF38" si="4">IF(OR($AF$4="",ISBLANK(L7)),"",45*L7/$AF$4)</f>
        <v>27.76595744680851</v>
      </c>
      <c r="AH7" s="2">
        <f>IF(OR(AF7="",X7="",AD7="",AB7="",Z7=""),"",X7+AD7+AF7+AB7+Z7)</f>
        <v>72.39614626464035</v>
      </c>
      <c r="AI7" s="44"/>
      <c r="AJ7" s="2">
        <f t="shared" ref="AJ7:AJ38" si="5">IF(AH7="","-",RANK(AT7,$AT$7:$AT$66,1))</f>
        <v>9</v>
      </c>
      <c r="AK7" s="44"/>
      <c r="AL7" s="38">
        <f t="shared" ref="AL7:AL38" si="6">IF(OR(ISBLANK(N7),ISBLANK(O7)),0,N7/O7*IF(OR(U7=AN$2,V7=AN$2),0.7,1)*IF(R7=AN$2,0.9,1))</f>
        <v>1.7610294117647058</v>
      </c>
      <c r="AM7" s="18">
        <f>IF(OR(ISBLANK(N7),ISBLANK(P7)),0,MAX(0,(1-(ABS(N7-P7)/N7)))*IF(OR(V7=AN$2,U7=AN$2),0.7,1)*IF(R7=AN$2,0.9,1))</f>
        <v>0.90208768267223383</v>
      </c>
      <c r="AN7" s="18">
        <f>IF(AF7="",0,AF7/10000)</f>
        <v>2.776595744680851E-3</v>
      </c>
      <c r="AO7" s="18">
        <f t="shared" ref="AO7:AO38" si="7">IF(X7="",0,X7/100000000)</f>
        <v>1.4077996751025991E-7</v>
      </c>
      <c r="AP7" s="18">
        <f t="shared" ref="AP7:AP38" si="8">IF(AH7="","",AH7+SUM(AN7:AO7))</f>
        <v>72.398923001165002</v>
      </c>
      <c r="AQ7" s="18">
        <f t="shared" ref="AQ7:AQ38" si="9">IF(AH7="","",RANK(AP7,$AP$7:$AP$66))</f>
        <v>9</v>
      </c>
      <c r="AR7" s="18">
        <f>IF(AD7="",0,AD7/10000)</f>
        <v>2.2552192066805843E-3</v>
      </c>
      <c r="AS7" s="18">
        <f>IF(Z7="",0,Z7/100000000)</f>
        <v>0</v>
      </c>
      <c r="AT7" s="36">
        <f>IF(AH7="","",AQ7-AR7-AS7)</f>
        <v>8.9977447807933189</v>
      </c>
    </row>
    <row r="8" spans="1:46" x14ac:dyDescent="0.25">
      <c r="A8" s="16">
        <v>2</v>
      </c>
      <c r="B8" s="57" t="s">
        <v>46</v>
      </c>
      <c r="C8" s="19"/>
      <c r="D8" s="9">
        <v>0</v>
      </c>
      <c r="E8" s="19"/>
      <c r="F8" s="28">
        <v>0</v>
      </c>
      <c r="G8" s="46">
        <v>0</v>
      </c>
      <c r="H8" s="46">
        <v>0</v>
      </c>
      <c r="I8" s="46">
        <v>0</v>
      </c>
      <c r="J8" s="7">
        <v>0</v>
      </c>
      <c r="K8" s="19"/>
      <c r="L8" s="10">
        <v>20</v>
      </c>
      <c r="M8" s="3"/>
      <c r="N8" s="28">
        <v>39.700000000000003</v>
      </c>
      <c r="O8" s="46">
        <v>27</v>
      </c>
      <c r="P8" s="7">
        <v>40</v>
      </c>
      <c r="Q8" s="19"/>
      <c r="R8" s="28"/>
      <c r="S8" s="46"/>
      <c r="T8" s="46"/>
      <c r="U8" s="46"/>
      <c r="V8" s="7"/>
      <c r="W8" s="3"/>
      <c r="X8" s="4">
        <f t="shared" si="0"/>
        <v>11.754414298018949</v>
      </c>
      <c r="Y8" s="3"/>
      <c r="Z8" s="4">
        <f t="shared" si="1"/>
        <v>0</v>
      </c>
      <c r="AA8" s="3"/>
      <c r="AB8" s="4">
        <f t="shared" si="2"/>
        <v>0</v>
      </c>
      <c r="AC8" s="3"/>
      <c r="AD8" s="4">
        <f t="shared" si="3"/>
        <v>24.811083123425696</v>
      </c>
      <c r="AE8" s="3"/>
      <c r="AF8" s="4">
        <f t="shared" si="4"/>
        <v>19.148936170212767</v>
      </c>
      <c r="AG8" s="3"/>
      <c r="AH8" s="4">
        <f t="shared" ref="AH8:AH66" si="10">IF(OR(AF8="",X8="",AD8="",AB8="",Z8=""),"",X8+AD8+AF8+AB8+Z8)</f>
        <v>55.714433591657411</v>
      </c>
      <c r="AI8" s="3"/>
      <c r="AJ8" s="4">
        <f t="shared" si="5"/>
        <v>35</v>
      </c>
      <c r="AK8" s="44"/>
      <c r="AL8" s="38">
        <f t="shared" si="6"/>
        <v>1.4703703703703705</v>
      </c>
      <c r="AM8" s="18">
        <f t="shared" ref="AM8:AM66" si="11">IF(OR(ISBLANK(N8),ISBLANK(P8)),0,MAX(0,(1-(ABS(N8-P8)/N8)))*IF(OR(V8=AN$2,U8=AN$2),0.7,1)*IF(R8=AN$2,0.9,1))</f>
        <v>0.9924433249370278</v>
      </c>
      <c r="AN8" s="18">
        <f t="shared" ref="AN8:AN38" si="12">IF(L8="",0,L8/10000)</f>
        <v>2E-3</v>
      </c>
      <c r="AO8" s="18">
        <f t="shared" si="7"/>
        <v>1.1754414298018949E-7</v>
      </c>
      <c r="AP8" s="18">
        <f t="shared" si="8"/>
        <v>55.716433709201553</v>
      </c>
      <c r="AQ8" s="18">
        <f t="shared" si="9"/>
        <v>35</v>
      </c>
      <c r="AR8" s="18">
        <f t="shared" ref="AR8:AR66" si="13">IF(AD8="",0,AD8/10000)</f>
        <v>2.4811083123425694E-3</v>
      </c>
      <c r="AS8" s="18">
        <f t="shared" ref="AS8:AS66" si="14">IF(Z8="",0,Z8/100000000)</f>
        <v>0</v>
      </c>
      <c r="AT8" s="36">
        <f t="shared" ref="AT8:AT66" si="15">IF(AH8="","",AQ8-AR8-AS8)</f>
        <v>34.997518891687655</v>
      </c>
    </row>
    <row r="9" spans="1:46" x14ac:dyDescent="0.25">
      <c r="A9" s="15">
        <v>3</v>
      </c>
      <c r="B9" s="57" t="s">
        <v>47</v>
      </c>
      <c r="C9" s="18"/>
      <c r="D9" s="9">
        <v>0</v>
      </c>
      <c r="E9" s="18"/>
      <c r="F9" s="27">
        <v>2</v>
      </c>
      <c r="G9" s="45">
        <v>2</v>
      </c>
      <c r="H9" s="45">
        <v>0</v>
      </c>
      <c r="I9" s="45">
        <v>0</v>
      </c>
      <c r="J9" s="6">
        <v>0</v>
      </c>
      <c r="K9" s="18"/>
      <c r="L9" s="9">
        <v>15</v>
      </c>
      <c r="N9" s="27">
        <v>37.700000000000003</v>
      </c>
      <c r="O9" s="45">
        <v>26.7</v>
      </c>
      <c r="P9" s="6">
        <v>50</v>
      </c>
      <c r="Q9" s="18"/>
      <c r="R9" s="27"/>
      <c r="S9" s="45"/>
      <c r="T9" s="45"/>
      <c r="U9" s="45"/>
      <c r="V9" s="6"/>
      <c r="W9" s="44"/>
      <c r="X9" s="2">
        <f t="shared" si="0"/>
        <v>11.287670934587579</v>
      </c>
      <c r="Z9" s="2">
        <f t="shared" si="1"/>
        <v>0</v>
      </c>
      <c r="AB9" s="2">
        <f t="shared" si="2"/>
        <v>4</v>
      </c>
      <c r="AC9" s="44"/>
      <c r="AD9" s="2">
        <f t="shared" si="3"/>
        <v>16.84350132625995</v>
      </c>
      <c r="AE9" s="44"/>
      <c r="AF9" s="2">
        <f t="shared" si="4"/>
        <v>14.361702127659575</v>
      </c>
      <c r="AH9" s="2">
        <f t="shared" si="10"/>
        <v>46.492874388507104</v>
      </c>
      <c r="AI9" s="44"/>
      <c r="AJ9" s="2">
        <f t="shared" si="5"/>
        <v>47</v>
      </c>
      <c r="AK9" s="44"/>
      <c r="AL9" s="38">
        <f t="shared" si="6"/>
        <v>1.4119850187265919</v>
      </c>
      <c r="AM9" s="18">
        <f t="shared" si="11"/>
        <v>0.67374005305039797</v>
      </c>
      <c r="AN9" s="18">
        <f t="shared" si="12"/>
        <v>1.5E-3</v>
      </c>
      <c r="AO9" s="18">
        <f t="shared" si="7"/>
        <v>1.1287670934587579E-7</v>
      </c>
      <c r="AP9" s="18">
        <f t="shared" si="8"/>
        <v>46.494374501383817</v>
      </c>
      <c r="AQ9" s="18">
        <f t="shared" si="9"/>
        <v>47</v>
      </c>
      <c r="AR9" s="18">
        <f t="shared" si="13"/>
        <v>1.6843501326259951E-3</v>
      </c>
      <c r="AS9" s="18">
        <f t="shared" si="14"/>
        <v>0</v>
      </c>
      <c r="AT9" s="36">
        <f t="shared" si="15"/>
        <v>46.998315649867372</v>
      </c>
    </row>
    <row r="10" spans="1:46" x14ac:dyDescent="0.25">
      <c r="A10" s="16">
        <v>4</v>
      </c>
      <c r="B10" s="58" t="s">
        <v>48</v>
      </c>
      <c r="C10" s="19"/>
      <c r="D10" s="9">
        <v>0</v>
      </c>
      <c r="E10" s="19"/>
      <c r="F10" s="28">
        <v>2</v>
      </c>
      <c r="G10" s="46">
        <v>2</v>
      </c>
      <c r="H10" s="46">
        <v>2</v>
      </c>
      <c r="I10" s="46">
        <v>2</v>
      </c>
      <c r="J10" s="7">
        <v>2</v>
      </c>
      <c r="K10" s="19"/>
      <c r="L10" s="10">
        <v>29</v>
      </c>
      <c r="M10" s="3"/>
      <c r="N10" s="28">
        <v>49.6</v>
      </c>
      <c r="O10" s="46">
        <v>31.8</v>
      </c>
      <c r="P10" s="7">
        <v>51.2</v>
      </c>
      <c r="Q10" s="19"/>
      <c r="R10" s="28"/>
      <c r="S10" s="46"/>
      <c r="T10" s="46"/>
      <c r="U10" s="46"/>
      <c r="V10" s="7"/>
      <c r="W10" s="3"/>
      <c r="X10" s="4">
        <f t="shared" si="0"/>
        <v>12.468919116571595</v>
      </c>
      <c r="Y10" s="3"/>
      <c r="Z10" s="4">
        <f>IF(OR(S10=AN$2,T10=AN$2),0,IF(D10="","",D10/10*IF(OR(U10=AN$2,V10=AN$2),0.7,1)*IF(R10=AN$2,0.9,1)))</f>
        <v>0</v>
      </c>
      <c r="AA10" s="3"/>
      <c r="AB10" s="4">
        <f t="shared" si="2"/>
        <v>10</v>
      </c>
      <c r="AC10" s="3"/>
      <c r="AD10" s="4">
        <f t="shared" si="3"/>
        <v>24.193548387096776</v>
      </c>
      <c r="AE10" s="3"/>
      <c r="AF10" s="4">
        <f t="shared" si="4"/>
        <v>27.76595744680851</v>
      </c>
      <c r="AG10" s="3"/>
      <c r="AH10" s="4">
        <f t="shared" si="10"/>
        <v>74.428424950476881</v>
      </c>
      <c r="AI10" s="3"/>
      <c r="AJ10" s="4">
        <f t="shared" si="5"/>
        <v>6</v>
      </c>
      <c r="AK10" s="44"/>
      <c r="AL10" s="38">
        <f t="shared" si="6"/>
        <v>1.5597484276729561</v>
      </c>
      <c r="AM10" s="18">
        <f t="shared" si="11"/>
        <v>0.967741935483871</v>
      </c>
      <c r="AN10" s="18">
        <f t="shared" si="12"/>
        <v>2.8999999999999998E-3</v>
      </c>
      <c r="AO10" s="18">
        <f t="shared" si="7"/>
        <v>1.2468919116571595E-7</v>
      </c>
      <c r="AP10" s="18">
        <f t="shared" si="8"/>
        <v>74.431325075166072</v>
      </c>
      <c r="AQ10" s="18">
        <f t="shared" si="9"/>
        <v>6</v>
      </c>
      <c r="AR10" s="18">
        <f t="shared" si="13"/>
        <v>2.4193548387096775E-3</v>
      </c>
      <c r="AS10" s="18">
        <f t="shared" si="14"/>
        <v>0</v>
      </c>
      <c r="AT10" s="36">
        <f t="shared" si="15"/>
        <v>5.9975806451612907</v>
      </c>
    </row>
    <row r="11" spans="1:46" x14ac:dyDescent="0.25">
      <c r="A11" s="15">
        <v>5</v>
      </c>
      <c r="B11" s="58" t="s">
        <v>49</v>
      </c>
      <c r="C11" s="18"/>
      <c r="D11" s="9">
        <v>0</v>
      </c>
      <c r="E11" s="18"/>
      <c r="F11" s="27">
        <v>2</v>
      </c>
      <c r="G11" s="45">
        <v>2</v>
      </c>
      <c r="H11" s="45">
        <v>2</v>
      </c>
      <c r="I11" s="45">
        <v>2</v>
      </c>
      <c r="J11" s="6">
        <v>0</v>
      </c>
      <c r="K11" s="18"/>
      <c r="L11" s="9">
        <v>19</v>
      </c>
      <c r="N11" s="27">
        <v>48</v>
      </c>
      <c r="O11" s="45">
        <v>26.7</v>
      </c>
      <c r="P11" s="6">
        <v>46</v>
      </c>
      <c r="Q11" s="18"/>
      <c r="R11" s="27"/>
      <c r="S11" s="45"/>
      <c r="T11" s="45"/>
      <c r="U11" s="45"/>
      <c r="V11" s="6"/>
      <c r="W11" s="44"/>
      <c r="X11" s="2">
        <f t="shared" si="0"/>
        <v>14.371570420695059</v>
      </c>
      <c r="Z11" s="2">
        <f t="shared" ref="Z11:Z66" si="16">IF(OR(S11=AN$2,T11=AN$2),0,IF(D11="","",D11/10*IF(OR(U11=AN$2,V11=AN$2),0.7,1)*IF(R11=AN$2,0.9,1)))</f>
        <v>0</v>
      </c>
      <c r="AB11" s="2">
        <f t="shared" si="2"/>
        <v>8</v>
      </c>
      <c r="AC11" s="44"/>
      <c r="AD11" s="2">
        <f t="shared" si="3"/>
        <v>23.958333333333336</v>
      </c>
      <c r="AE11" s="44"/>
      <c r="AF11" s="2">
        <f t="shared" si="4"/>
        <v>18.191489361702128</v>
      </c>
      <c r="AH11" s="2">
        <f t="shared" si="10"/>
        <v>64.521393115730518</v>
      </c>
      <c r="AI11" s="44"/>
      <c r="AJ11" s="2">
        <f t="shared" si="5"/>
        <v>19</v>
      </c>
      <c r="AK11" s="44"/>
      <c r="AL11" s="38">
        <f t="shared" si="6"/>
        <v>1.797752808988764</v>
      </c>
      <c r="AM11" s="18">
        <f t="shared" si="11"/>
        <v>0.95833333333333337</v>
      </c>
      <c r="AN11" s="18">
        <f t="shared" si="12"/>
        <v>1.9E-3</v>
      </c>
      <c r="AO11" s="18">
        <f t="shared" si="7"/>
        <v>1.4371570420695058E-7</v>
      </c>
      <c r="AP11" s="18">
        <f t="shared" si="8"/>
        <v>64.52329325944622</v>
      </c>
      <c r="AQ11" s="18">
        <f t="shared" si="9"/>
        <v>19</v>
      </c>
      <c r="AR11" s="18">
        <f t="shared" si="13"/>
        <v>2.3958333333333336E-3</v>
      </c>
      <c r="AS11" s="18">
        <f t="shared" si="14"/>
        <v>0</v>
      </c>
      <c r="AT11" s="36">
        <f t="shared" si="15"/>
        <v>18.997604166666665</v>
      </c>
    </row>
    <row r="12" spans="1:46" x14ac:dyDescent="0.25">
      <c r="A12" s="16">
        <v>6</v>
      </c>
      <c r="B12" s="58" t="s">
        <v>50</v>
      </c>
      <c r="C12" s="19"/>
      <c r="D12" s="9">
        <v>0</v>
      </c>
      <c r="E12" s="19"/>
      <c r="F12" s="28">
        <v>2</v>
      </c>
      <c r="G12" s="46">
        <v>2</v>
      </c>
      <c r="H12" s="46">
        <v>2</v>
      </c>
      <c r="I12" s="46">
        <v>2</v>
      </c>
      <c r="J12" s="7">
        <v>2</v>
      </c>
      <c r="K12" s="19"/>
      <c r="L12" s="10">
        <v>24</v>
      </c>
      <c r="M12" s="3"/>
      <c r="N12" s="28">
        <v>51.6</v>
      </c>
      <c r="O12" s="46">
        <v>27.5</v>
      </c>
      <c r="P12" s="7">
        <v>57.75</v>
      </c>
      <c r="Q12" s="19"/>
      <c r="R12" s="28"/>
      <c r="S12" s="46"/>
      <c r="T12" s="46"/>
      <c r="U12" s="46"/>
      <c r="V12" s="7"/>
      <c r="W12" s="3"/>
      <c r="X12" s="4">
        <f t="shared" si="0"/>
        <v>15</v>
      </c>
      <c r="Y12" s="3"/>
      <c r="Z12" s="4">
        <f t="shared" si="16"/>
        <v>0</v>
      </c>
      <c r="AA12" s="3"/>
      <c r="AB12" s="4">
        <f t="shared" si="2"/>
        <v>10</v>
      </c>
      <c r="AC12" s="3"/>
      <c r="AD12" s="4">
        <f t="shared" si="3"/>
        <v>22.020348837209301</v>
      </c>
      <c r="AE12" s="3"/>
      <c r="AF12" s="4">
        <f t="shared" si="4"/>
        <v>22.978723404255319</v>
      </c>
      <c r="AG12" s="3"/>
      <c r="AH12" s="4">
        <f t="shared" si="10"/>
        <v>69.999072241464617</v>
      </c>
      <c r="AI12" s="3"/>
      <c r="AJ12" s="4">
        <f t="shared" si="5"/>
        <v>13</v>
      </c>
      <c r="AK12" s="44"/>
      <c r="AL12" s="38">
        <f t="shared" si="6"/>
        <v>1.8763636363636365</v>
      </c>
      <c r="AM12" s="18">
        <f t="shared" si="11"/>
        <v>0.8808139534883721</v>
      </c>
      <c r="AN12" s="18">
        <f t="shared" si="12"/>
        <v>2.3999999999999998E-3</v>
      </c>
      <c r="AO12" s="18">
        <f t="shared" si="7"/>
        <v>1.4999999999999999E-7</v>
      </c>
      <c r="AP12" s="18">
        <f t="shared" si="8"/>
        <v>70.001472391464617</v>
      </c>
      <c r="AQ12" s="18">
        <f t="shared" si="9"/>
        <v>13</v>
      </c>
      <c r="AR12" s="18">
        <f t="shared" si="13"/>
        <v>2.2020348837209301E-3</v>
      </c>
      <c r="AS12" s="18">
        <f t="shared" si="14"/>
        <v>0</v>
      </c>
      <c r="AT12" s="36">
        <f t="shared" si="15"/>
        <v>12.997797965116279</v>
      </c>
    </row>
    <row r="13" spans="1:46" x14ac:dyDescent="0.25">
      <c r="A13" s="15">
        <v>7</v>
      </c>
      <c r="B13" s="57" t="s">
        <v>51</v>
      </c>
      <c r="C13" s="18"/>
      <c r="D13" s="9">
        <v>0</v>
      </c>
      <c r="E13" s="18"/>
      <c r="F13" s="27">
        <v>2</v>
      </c>
      <c r="G13" s="45">
        <v>2</v>
      </c>
      <c r="H13" s="45">
        <v>2</v>
      </c>
      <c r="I13" s="45">
        <v>2</v>
      </c>
      <c r="J13" s="6">
        <v>2</v>
      </c>
      <c r="K13" s="18"/>
      <c r="L13" s="9">
        <v>42</v>
      </c>
      <c r="N13" s="27">
        <v>48</v>
      </c>
      <c r="O13" s="45">
        <v>31.7</v>
      </c>
      <c r="P13" s="6">
        <v>50</v>
      </c>
      <c r="Q13" s="18"/>
      <c r="R13" s="27"/>
      <c r="S13" s="45"/>
      <c r="T13" s="45"/>
      <c r="U13" s="45"/>
      <c r="V13" s="6"/>
      <c r="W13" s="44"/>
      <c r="X13" s="2">
        <f t="shared" si="0"/>
        <v>12.104761206074389</v>
      </c>
      <c r="Z13" s="2">
        <f t="shared" si="16"/>
        <v>0</v>
      </c>
      <c r="AB13" s="2">
        <f t="shared" si="2"/>
        <v>10</v>
      </c>
      <c r="AC13" s="44"/>
      <c r="AD13" s="2">
        <f t="shared" si="3"/>
        <v>23.958333333333336</v>
      </c>
      <c r="AE13" s="44"/>
      <c r="AF13" s="2">
        <f t="shared" si="4"/>
        <v>40.212765957446805</v>
      </c>
      <c r="AH13" s="2">
        <f t="shared" si="10"/>
        <v>86.275860496854534</v>
      </c>
      <c r="AI13" s="44"/>
      <c r="AJ13" s="2">
        <f t="shared" si="5"/>
        <v>2</v>
      </c>
      <c r="AK13" s="44"/>
      <c r="AL13" s="38">
        <f t="shared" si="6"/>
        <v>1.5141955835962146</v>
      </c>
      <c r="AM13" s="18">
        <f t="shared" si="11"/>
        <v>0.95833333333333337</v>
      </c>
      <c r="AN13" s="18">
        <f t="shared" si="12"/>
        <v>4.1999999999999997E-3</v>
      </c>
      <c r="AO13" s="18">
        <f t="shared" si="7"/>
        <v>1.2104761206074389E-7</v>
      </c>
      <c r="AP13" s="18">
        <f t="shared" si="8"/>
        <v>86.280060617902151</v>
      </c>
      <c r="AQ13" s="18">
        <f t="shared" si="9"/>
        <v>2</v>
      </c>
      <c r="AR13" s="18">
        <f t="shared" si="13"/>
        <v>2.3958333333333336E-3</v>
      </c>
      <c r="AS13" s="18">
        <f t="shared" si="14"/>
        <v>0</v>
      </c>
      <c r="AT13" s="36">
        <f t="shared" si="15"/>
        <v>1.9976041666666666</v>
      </c>
    </row>
    <row r="14" spans="1:46" x14ac:dyDescent="0.25">
      <c r="A14" s="16">
        <v>8</v>
      </c>
      <c r="B14" s="57" t="s">
        <v>52</v>
      </c>
      <c r="C14" s="19"/>
      <c r="D14" s="10">
        <v>0</v>
      </c>
      <c r="E14" s="19"/>
      <c r="F14" s="28">
        <v>2</v>
      </c>
      <c r="G14" s="46">
        <v>2</v>
      </c>
      <c r="H14" s="46">
        <v>2</v>
      </c>
      <c r="I14" s="46">
        <v>2</v>
      </c>
      <c r="J14" s="7">
        <v>2</v>
      </c>
      <c r="K14" s="19"/>
      <c r="L14" s="10">
        <v>15</v>
      </c>
      <c r="M14" s="3"/>
      <c r="N14" s="28">
        <v>50.8</v>
      </c>
      <c r="O14" s="46">
        <v>31</v>
      </c>
      <c r="P14" s="7">
        <v>36.69</v>
      </c>
      <c r="Q14" s="19"/>
      <c r="R14" s="28"/>
      <c r="S14" s="46"/>
      <c r="T14" s="46"/>
      <c r="U14" s="46"/>
      <c r="V14" s="7"/>
      <c r="W14" s="3"/>
      <c r="X14" s="4">
        <f t="shared" si="0"/>
        <v>13.100150037509376</v>
      </c>
      <c r="Y14" s="3"/>
      <c r="Z14" s="4">
        <f t="shared" si="16"/>
        <v>0</v>
      </c>
      <c r="AA14" s="3"/>
      <c r="AB14" s="4">
        <f t="shared" si="2"/>
        <v>10</v>
      </c>
      <c r="AC14" s="3"/>
      <c r="AD14" s="4">
        <f t="shared" si="3"/>
        <v>18.056102362204722</v>
      </c>
      <c r="AE14" s="3"/>
      <c r="AF14" s="4">
        <f t="shared" si="4"/>
        <v>14.361702127659575</v>
      </c>
      <c r="AG14" s="3"/>
      <c r="AH14" s="4">
        <f t="shared" si="10"/>
        <v>55.517954527373675</v>
      </c>
      <c r="AI14" s="3"/>
      <c r="AJ14" s="4">
        <f t="shared" si="5"/>
        <v>36</v>
      </c>
      <c r="AK14" s="44"/>
      <c r="AL14" s="38">
        <f t="shared" si="6"/>
        <v>1.6387096774193548</v>
      </c>
      <c r="AM14" s="18">
        <f t="shared" si="11"/>
        <v>0.72224409448818894</v>
      </c>
      <c r="AN14" s="18">
        <f t="shared" si="12"/>
        <v>1.5E-3</v>
      </c>
      <c r="AO14" s="18">
        <f t="shared" si="7"/>
        <v>1.3100150037509375E-7</v>
      </c>
      <c r="AP14" s="18">
        <f t="shared" si="8"/>
        <v>55.519454658375174</v>
      </c>
      <c r="AQ14" s="18">
        <f t="shared" si="9"/>
        <v>36</v>
      </c>
      <c r="AR14" s="18">
        <f t="shared" si="13"/>
        <v>1.8056102362204722E-3</v>
      </c>
      <c r="AS14" s="18">
        <f t="shared" si="14"/>
        <v>0</v>
      </c>
      <c r="AT14" s="36">
        <f t="shared" si="15"/>
        <v>35.998194389763782</v>
      </c>
    </row>
    <row r="15" spans="1:46" x14ac:dyDescent="0.25">
      <c r="A15" s="15">
        <v>9</v>
      </c>
      <c r="B15" s="57" t="s">
        <v>53</v>
      </c>
      <c r="C15" s="18"/>
      <c r="D15" s="9">
        <v>0</v>
      </c>
      <c r="E15" s="18"/>
      <c r="F15" s="27">
        <v>2</v>
      </c>
      <c r="G15" s="45">
        <v>2</v>
      </c>
      <c r="H15" s="45">
        <v>2</v>
      </c>
      <c r="I15" s="45">
        <v>2</v>
      </c>
      <c r="J15" s="6">
        <v>2</v>
      </c>
      <c r="K15" s="18"/>
      <c r="L15" s="9">
        <v>17</v>
      </c>
      <c r="N15" s="27">
        <v>43</v>
      </c>
      <c r="O15" s="45">
        <v>27.7</v>
      </c>
      <c r="P15" s="6">
        <v>61</v>
      </c>
      <c r="Q15" s="18"/>
      <c r="R15" s="27"/>
      <c r="S15" s="45"/>
      <c r="T15" s="45"/>
      <c r="U15" s="45"/>
      <c r="V15" s="6"/>
      <c r="W15" s="44"/>
      <c r="X15" s="2">
        <f t="shared" si="0"/>
        <v>12.409747292418773</v>
      </c>
      <c r="Z15" s="2">
        <f t="shared" si="16"/>
        <v>0</v>
      </c>
      <c r="AB15" s="2">
        <f t="shared" si="2"/>
        <v>10</v>
      </c>
      <c r="AC15" s="44"/>
      <c r="AD15" s="2">
        <f t="shared" si="3"/>
        <v>14.53488372093023</v>
      </c>
      <c r="AE15" s="44"/>
      <c r="AF15" s="2">
        <f t="shared" si="4"/>
        <v>16.276595744680851</v>
      </c>
      <c r="AH15" s="2">
        <f t="shared" si="10"/>
        <v>53.221226758029857</v>
      </c>
      <c r="AI15" s="44"/>
      <c r="AJ15" s="2">
        <f t="shared" si="5"/>
        <v>41</v>
      </c>
      <c r="AK15" s="44"/>
      <c r="AL15" s="38">
        <f t="shared" si="6"/>
        <v>1.552346570397112</v>
      </c>
      <c r="AM15" s="18">
        <f t="shared" si="11"/>
        <v>0.58139534883720922</v>
      </c>
      <c r="AN15" s="18">
        <f t="shared" si="12"/>
        <v>1.6999999999999999E-3</v>
      </c>
      <c r="AO15" s="18">
        <f t="shared" si="7"/>
        <v>1.2409747292418774E-7</v>
      </c>
      <c r="AP15" s="18">
        <f t="shared" si="8"/>
        <v>53.222926882127332</v>
      </c>
      <c r="AQ15" s="18">
        <f t="shared" si="9"/>
        <v>41</v>
      </c>
      <c r="AR15" s="18">
        <f t="shared" si="13"/>
        <v>1.453488372093023E-3</v>
      </c>
      <c r="AS15" s="18">
        <f t="shared" si="14"/>
        <v>0</v>
      </c>
      <c r="AT15" s="36">
        <f t="shared" si="15"/>
        <v>40.998546511627907</v>
      </c>
    </row>
    <row r="16" spans="1:46" x14ac:dyDescent="0.25">
      <c r="A16" s="16">
        <v>10</v>
      </c>
      <c r="B16" s="58" t="s">
        <v>54</v>
      </c>
      <c r="C16" s="19"/>
      <c r="D16" s="10">
        <v>0</v>
      </c>
      <c r="E16" s="19"/>
      <c r="F16" s="28">
        <v>0</v>
      </c>
      <c r="G16" s="46">
        <v>0</v>
      </c>
      <c r="H16" s="46">
        <v>0</v>
      </c>
      <c r="I16" s="46">
        <v>0</v>
      </c>
      <c r="J16" s="7">
        <v>0</v>
      </c>
      <c r="K16" s="19"/>
      <c r="L16" s="10">
        <v>14</v>
      </c>
      <c r="M16" s="3"/>
      <c r="N16" s="28">
        <v>25.6</v>
      </c>
      <c r="O16" s="46">
        <v>27.2</v>
      </c>
      <c r="P16" s="7">
        <v>100</v>
      </c>
      <c r="Q16" s="19"/>
      <c r="R16" s="28"/>
      <c r="S16" s="46"/>
      <c r="T16" s="46"/>
      <c r="U16" s="46" t="s">
        <v>3</v>
      </c>
      <c r="V16" s="7"/>
      <c r="W16" s="3"/>
      <c r="X16" s="4">
        <f t="shared" si="0"/>
        <v>5.2667578659370724</v>
      </c>
      <c r="Y16" s="3"/>
      <c r="Z16" s="4">
        <f t="shared" si="16"/>
        <v>0</v>
      </c>
      <c r="AA16" s="3"/>
      <c r="AB16" s="4">
        <f t="shared" si="2"/>
        <v>0</v>
      </c>
      <c r="AC16" s="3"/>
      <c r="AD16" s="4">
        <f t="shared" si="3"/>
        <v>0</v>
      </c>
      <c r="AE16" s="3"/>
      <c r="AF16" s="4">
        <f t="shared" si="4"/>
        <v>13.404255319148936</v>
      </c>
      <c r="AG16" s="3"/>
      <c r="AH16" s="4">
        <f t="shared" si="10"/>
        <v>18.671013185086007</v>
      </c>
      <c r="AI16" s="3"/>
      <c r="AJ16" s="4">
        <f t="shared" si="5"/>
        <v>53</v>
      </c>
      <c r="AK16" s="44"/>
      <c r="AL16" s="38">
        <f t="shared" si="6"/>
        <v>0.6588235294117647</v>
      </c>
      <c r="AM16" s="18">
        <f t="shared" si="11"/>
        <v>0</v>
      </c>
      <c r="AN16" s="18">
        <f t="shared" si="12"/>
        <v>1.4E-3</v>
      </c>
      <c r="AO16" s="18">
        <f t="shared" si="7"/>
        <v>5.2667578659370723E-8</v>
      </c>
      <c r="AP16" s="18">
        <f t="shared" si="8"/>
        <v>18.672413237753585</v>
      </c>
      <c r="AQ16" s="18">
        <f t="shared" si="9"/>
        <v>53</v>
      </c>
      <c r="AR16" s="18">
        <f t="shared" si="13"/>
        <v>0</v>
      </c>
      <c r="AS16" s="18">
        <f t="shared" si="14"/>
        <v>0</v>
      </c>
      <c r="AT16" s="36">
        <f t="shared" si="15"/>
        <v>53</v>
      </c>
    </row>
    <row r="17" spans="1:46" x14ac:dyDescent="0.25">
      <c r="A17" s="15">
        <v>11</v>
      </c>
      <c r="B17" s="58" t="s">
        <v>55</v>
      </c>
      <c r="C17" s="18"/>
      <c r="D17" s="9">
        <v>0</v>
      </c>
      <c r="E17" s="18"/>
      <c r="F17" s="27">
        <v>0</v>
      </c>
      <c r="G17" s="45">
        <v>0</v>
      </c>
      <c r="H17" s="45">
        <v>0</v>
      </c>
      <c r="I17" s="45">
        <v>0</v>
      </c>
      <c r="J17" s="6">
        <v>0</v>
      </c>
      <c r="K17" s="18"/>
      <c r="L17" s="9">
        <v>21</v>
      </c>
      <c r="N17" s="27">
        <v>40.9</v>
      </c>
      <c r="O17" s="45">
        <v>28.2</v>
      </c>
      <c r="P17" s="6">
        <v>37</v>
      </c>
      <c r="Q17" s="18"/>
      <c r="R17" s="27"/>
      <c r="S17" s="45"/>
      <c r="T17" s="45"/>
      <c r="U17" s="45"/>
      <c r="V17" s="6"/>
      <c r="W17" s="44"/>
      <c r="X17" s="2">
        <f t="shared" si="0"/>
        <v>11.594404585188849</v>
      </c>
      <c r="Z17" s="2">
        <f t="shared" si="16"/>
        <v>0</v>
      </c>
      <c r="AB17" s="2">
        <f t="shared" si="2"/>
        <v>0</v>
      </c>
      <c r="AC17" s="44"/>
      <c r="AD17" s="2">
        <f t="shared" si="3"/>
        <v>22.616136919315405</v>
      </c>
      <c r="AE17" s="44"/>
      <c r="AF17" s="2">
        <f t="shared" si="4"/>
        <v>20.106382978723403</v>
      </c>
      <c r="AH17" s="2">
        <f t="shared" si="10"/>
        <v>54.316924483227659</v>
      </c>
      <c r="AI17" s="44"/>
      <c r="AJ17" s="2">
        <f t="shared" si="5"/>
        <v>38</v>
      </c>
      <c r="AK17" s="44"/>
      <c r="AL17" s="38">
        <f t="shared" si="6"/>
        <v>1.4503546099290781</v>
      </c>
      <c r="AM17" s="18">
        <f t="shared" si="11"/>
        <v>0.9046454767726162</v>
      </c>
      <c r="AN17" s="18">
        <f t="shared" si="12"/>
        <v>2.0999999999999999E-3</v>
      </c>
      <c r="AO17" s="18">
        <f t="shared" si="7"/>
        <v>1.159440458518885E-7</v>
      </c>
      <c r="AP17" s="18">
        <f t="shared" si="8"/>
        <v>54.319024599171705</v>
      </c>
      <c r="AQ17" s="18">
        <f t="shared" si="9"/>
        <v>38</v>
      </c>
      <c r="AR17" s="18">
        <f t="shared" si="13"/>
        <v>2.2616136919315407E-3</v>
      </c>
      <c r="AS17" s="18">
        <f t="shared" si="14"/>
        <v>0</v>
      </c>
      <c r="AT17" s="36">
        <f t="shared" si="15"/>
        <v>37.997738386308072</v>
      </c>
    </row>
    <row r="18" spans="1:46" x14ac:dyDescent="0.25">
      <c r="A18" s="16">
        <v>12</v>
      </c>
      <c r="B18" s="58" t="s">
        <v>56</v>
      </c>
      <c r="C18" s="19"/>
      <c r="D18" s="10">
        <v>0</v>
      </c>
      <c r="E18" s="19"/>
      <c r="F18" s="28">
        <v>2</v>
      </c>
      <c r="G18" s="46">
        <v>2</v>
      </c>
      <c r="H18" s="46">
        <v>2</v>
      </c>
      <c r="I18" s="46">
        <v>2</v>
      </c>
      <c r="J18" s="7">
        <v>0</v>
      </c>
      <c r="K18" s="19"/>
      <c r="L18" s="10">
        <v>20</v>
      </c>
      <c r="M18" s="3"/>
      <c r="N18" s="28">
        <v>43.2</v>
      </c>
      <c r="O18" s="46">
        <v>28.4</v>
      </c>
      <c r="P18" s="7">
        <v>67</v>
      </c>
      <c r="Q18" s="19"/>
      <c r="R18" s="28"/>
      <c r="S18" s="46"/>
      <c r="T18" s="46"/>
      <c r="U18" s="46" t="s">
        <v>3</v>
      </c>
      <c r="V18" s="7"/>
      <c r="W18" s="3"/>
      <c r="X18" s="4">
        <f t="shared" si="0"/>
        <v>8.5121192269898476</v>
      </c>
      <c r="Y18" s="3"/>
      <c r="Z18" s="4">
        <f t="shared" si="16"/>
        <v>0</v>
      </c>
      <c r="AA18" s="3"/>
      <c r="AB18" s="4">
        <f t="shared" si="2"/>
        <v>8</v>
      </c>
      <c r="AC18" s="3"/>
      <c r="AD18" s="4">
        <f t="shared" si="3"/>
        <v>7.8587962962962967</v>
      </c>
      <c r="AE18" s="3"/>
      <c r="AF18" s="4">
        <f t="shared" si="4"/>
        <v>19.148936170212767</v>
      </c>
      <c r="AG18" s="3"/>
      <c r="AH18" s="4">
        <f t="shared" si="10"/>
        <v>43.519851693498907</v>
      </c>
      <c r="AI18" s="3"/>
      <c r="AJ18" s="4">
        <f t="shared" si="5"/>
        <v>48</v>
      </c>
      <c r="AK18" s="44"/>
      <c r="AL18" s="38">
        <f t="shared" si="6"/>
        <v>1.0647887323943663</v>
      </c>
      <c r="AM18" s="18">
        <f t="shared" si="11"/>
        <v>0.31435185185185188</v>
      </c>
      <c r="AN18" s="18">
        <f t="shared" si="12"/>
        <v>2E-3</v>
      </c>
      <c r="AO18" s="18">
        <f t="shared" si="7"/>
        <v>8.5121192269898479E-8</v>
      </c>
      <c r="AP18" s="18">
        <f t="shared" si="8"/>
        <v>43.521851778620096</v>
      </c>
      <c r="AQ18" s="18">
        <f t="shared" si="9"/>
        <v>48</v>
      </c>
      <c r="AR18" s="18">
        <f t="shared" si="13"/>
        <v>7.8587962962962964E-4</v>
      </c>
      <c r="AS18" s="18">
        <f t="shared" si="14"/>
        <v>0</v>
      </c>
      <c r="AT18" s="36">
        <f t="shared" si="15"/>
        <v>47.999214120370368</v>
      </c>
    </row>
    <row r="19" spans="1:46" x14ac:dyDescent="0.25">
      <c r="A19" s="15">
        <v>13</v>
      </c>
      <c r="B19" s="57" t="s">
        <v>57</v>
      </c>
      <c r="C19" s="18"/>
      <c r="D19" s="9">
        <v>0</v>
      </c>
      <c r="E19" s="18"/>
      <c r="F19" s="27">
        <v>2</v>
      </c>
      <c r="G19" s="45">
        <v>2</v>
      </c>
      <c r="H19" s="45">
        <v>2</v>
      </c>
      <c r="I19" s="45">
        <v>2</v>
      </c>
      <c r="J19" s="6">
        <v>2</v>
      </c>
      <c r="K19" s="18"/>
      <c r="L19" s="9">
        <v>35</v>
      </c>
      <c r="N19" s="27">
        <v>46</v>
      </c>
      <c r="O19" s="45">
        <v>26</v>
      </c>
      <c r="P19" s="6">
        <v>50</v>
      </c>
      <c r="Q19" s="18"/>
      <c r="R19" s="27"/>
      <c r="S19" s="45"/>
      <c r="T19" s="45"/>
      <c r="U19" s="45"/>
      <c r="V19" s="6"/>
      <c r="W19" s="44"/>
      <c r="X19" s="2">
        <f t="shared" si="0"/>
        <v>14.143559928443647</v>
      </c>
      <c r="Z19" s="2">
        <f t="shared" si="16"/>
        <v>0</v>
      </c>
      <c r="AB19" s="2">
        <f t="shared" si="2"/>
        <v>10</v>
      </c>
      <c r="AC19" s="44"/>
      <c r="AD19" s="2">
        <f t="shared" si="3"/>
        <v>22.826086956521742</v>
      </c>
      <c r="AE19" s="44"/>
      <c r="AF19" s="2">
        <f t="shared" si="4"/>
        <v>33.51063829787234</v>
      </c>
      <c r="AH19" s="2">
        <f t="shared" si="10"/>
        <v>80.480285182837719</v>
      </c>
      <c r="AI19" s="44"/>
      <c r="AJ19" s="2">
        <f t="shared" si="5"/>
        <v>3</v>
      </c>
      <c r="AK19" s="44"/>
      <c r="AL19" s="38">
        <f t="shared" si="6"/>
        <v>1.7692307692307692</v>
      </c>
      <c r="AM19" s="18">
        <f t="shared" si="11"/>
        <v>0.91304347826086962</v>
      </c>
      <c r="AN19" s="18">
        <f t="shared" si="12"/>
        <v>3.5000000000000001E-3</v>
      </c>
      <c r="AO19" s="18">
        <f t="shared" si="7"/>
        <v>1.4143559928443647E-7</v>
      </c>
      <c r="AP19" s="18">
        <f t="shared" si="8"/>
        <v>80.483785324273313</v>
      </c>
      <c r="AQ19" s="18">
        <f t="shared" si="9"/>
        <v>3</v>
      </c>
      <c r="AR19" s="18">
        <f t="shared" si="13"/>
        <v>2.2826086956521741E-3</v>
      </c>
      <c r="AS19" s="18">
        <f t="shared" si="14"/>
        <v>0</v>
      </c>
      <c r="AT19" s="36">
        <f t="shared" si="15"/>
        <v>2.9977173913043478</v>
      </c>
    </row>
    <row r="20" spans="1:46" x14ac:dyDescent="0.25">
      <c r="A20" s="16">
        <v>14</v>
      </c>
      <c r="B20" s="57" t="s">
        <v>58</v>
      </c>
      <c r="C20" s="19"/>
      <c r="D20" s="10">
        <v>0</v>
      </c>
      <c r="E20" s="19"/>
      <c r="F20" s="28">
        <v>2</v>
      </c>
      <c r="G20" s="46">
        <v>2</v>
      </c>
      <c r="H20" s="46">
        <v>2</v>
      </c>
      <c r="I20" s="46">
        <v>2</v>
      </c>
      <c r="J20" s="7">
        <v>2</v>
      </c>
      <c r="K20" s="19"/>
      <c r="L20" s="10">
        <v>28</v>
      </c>
      <c r="M20" s="3"/>
      <c r="N20" s="28">
        <v>43.7</v>
      </c>
      <c r="O20" s="46">
        <v>27</v>
      </c>
      <c r="P20" s="7">
        <v>42.6</v>
      </c>
      <c r="Q20" s="19"/>
      <c r="R20" s="28"/>
      <c r="S20" s="46"/>
      <c r="T20" s="46"/>
      <c r="U20" s="46"/>
      <c r="V20" s="7"/>
      <c r="W20" s="3"/>
      <c r="X20" s="4">
        <f t="shared" si="0"/>
        <v>12.938738156761412</v>
      </c>
      <c r="Y20" s="3"/>
      <c r="Z20" s="4">
        <f t="shared" si="16"/>
        <v>0</v>
      </c>
      <c r="AA20" s="3"/>
      <c r="AB20" s="4">
        <f t="shared" si="2"/>
        <v>10</v>
      </c>
      <c r="AC20" s="3"/>
      <c r="AD20" s="4">
        <f t="shared" si="3"/>
        <v>24.370709382151031</v>
      </c>
      <c r="AE20" s="3"/>
      <c r="AF20" s="4">
        <f t="shared" si="4"/>
        <v>26.808510638297872</v>
      </c>
      <c r="AG20" s="3"/>
      <c r="AH20" s="4">
        <f t="shared" si="10"/>
        <v>74.117958177210312</v>
      </c>
      <c r="AI20" s="3"/>
      <c r="AJ20" s="4">
        <f t="shared" si="5"/>
        <v>7</v>
      </c>
      <c r="AK20" s="44"/>
      <c r="AL20" s="38">
        <f t="shared" si="6"/>
        <v>1.6185185185185187</v>
      </c>
      <c r="AM20" s="18">
        <f t="shared" si="11"/>
        <v>0.97482837528604116</v>
      </c>
      <c r="AN20" s="18">
        <f t="shared" si="12"/>
        <v>2.8E-3</v>
      </c>
      <c r="AO20" s="18">
        <f t="shared" si="7"/>
        <v>1.2938738156761411E-7</v>
      </c>
      <c r="AP20" s="18">
        <f t="shared" si="8"/>
        <v>74.120758306597693</v>
      </c>
      <c r="AQ20" s="18">
        <f t="shared" si="9"/>
        <v>7</v>
      </c>
      <c r="AR20" s="18">
        <f t="shared" si="13"/>
        <v>2.4370709382151032E-3</v>
      </c>
      <c r="AS20" s="18">
        <f t="shared" si="14"/>
        <v>0</v>
      </c>
      <c r="AT20" s="36">
        <f t="shared" si="15"/>
        <v>6.9975629290617851</v>
      </c>
    </row>
    <row r="21" spans="1:46" x14ac:dyDescent="0.25">
      <c r="A21" s="15">
        <v>15</v>
      </c>
      <c r="B21" s="57" t="s">
        <v>59</v>
      </c>
      <c r="C21" s="18"/>
      <c r="D21" s="9">
        <v>0</v>
      </c>
      <c r="E21" s="18"/>
      <c r="F21" s="27">
        <v>2</v>
      </c>
      <c r="G21" s="45">
        <v>2</v>
      </c>
      <c r="H21" s="45">
        <v>2</v>
      </c>
      <c r="I21" s="45">
        <v>2</v>
      </c>
      <c r="J21" s="6">
        <v>0</v>
      </c>
      <c r="K21" s="18"/>
      <c r="L21" s="9">
        <v>36</v>
      </c>
      <c r="N21" s="27">
        <v>40.1</v>
      </c>
      <c r="O21" s="45">
        <v>26</v>
      </c>
      <c r="P21" s="6">
        <v>42</v>
      </c>
      <c r="Q21" s="18"/>
      <c r="R21" s="27"/>
      <c r="S21" s="45"/>
      <c r="T21" s="45"/>
      <c r="U21" s="45"/>
      <c r="V21" s="6"/>
      <c r="W21" s="44"/>
      <c r="X21" s="2">
        <f t="shared" si="0"/>
        <v>12.329494633273704</v>
      </c>
      <c r="Z21" s="2">
        <f t="shared" si="16"/>
        <v>0</v>
      </c>
      <c r="AB21" s="2">
        <f t="shared" si="2"/>
        <v>8</v>
      </c>
      <c r="AC21" s="44"/>
      <c r="AD21" s="2">
        <f t="shared" si="3"/>
        <v>23.81546134663342</v>
      </c>
      <c r="AE21" s="44"/>
      <c r="AF21" s="2">
        <f t="shared" si="4"/>
        <v>34.468085106382979</v>
      </c>
      <c r="AH21" s="2">
        <f t="shared" si="10"/>
        <v>78.61304108629011</v>
      </c>
      <c r="AI21" s="44"/>
      <c r="AJ21" s="2">
        <f t="shared" si="5"/>
        <v>5</v>
      </c>
      <c r="AK21" s="44"/>
      <c r="AL21" s="38">
        <f t="shared" si="6"/>
        <v>1.5423076923076924</v>
      </c>
      <c r="AM21" s="18">
        <f t="shared" si="11"/>
        <v>0.95261845386533672</v>
      </c>
      <c r="AN21" s="18">
        <f t="shared" si="12"/>
        <v>3.5999999999999999E-3</v>
      </c>
      <c r="AO21" s="18">
        <f t="shared" si="7"/>
        <v>1.2329494633273705E-7</v>
      </c>
      <c r="AP21" s="18">
        <f t="shared" si="8"/>
        <v>78.616641209585055</v>
      </c>
      <c r="AQ21" s="18">
        <f t="shared" si="9"/>
        <v>5</v>
      </c>
      <c r="AR21" s="18">
        <f t="shared" si="13"/>
        <v>2.3815461346633421E-3</v>
      </c>
      <c r="AS21" s="18">
        <f t="shared" si="14"/>
        <v>0</v>
      </c>
      <c r="AT21" s="36">
        <f t="shared" si="15"/>
        <v>4.9976184538653365</v>
      </c>
    </row>
    <row r="22" spans="1:46" x14ac:dyDescent="0.25">
      <c r="A22" s="16">
        <v>16</v>
      </c>
      <c r="B22" s="58" t="s">
        <v>60</v>
      </c>
      <c r="C22" s="19"/>
      <c r="D22" s="10">
        <v>0</v>
      </c>
      <c r="E22" s="19"/>
      <c r="F22" s="28">
        <v>2</v>
      </c>
      <c r="G22" s="46">
        <v>2</v>
      </c>
      <c r="H22" s="46">
        <v>2</v>
      </c>
      <c r="I22" s="46">
        <v>2</v>
      </c>
      <c r="J22" s="7">
        <v>2</v>
      </c>
      <c r="K22" s="19"/>
      <c r="L22" s="10">
        <v>24</v>
      </c>
      <c r="M22" s="3"/>
      <c r="N22" s="28">
        <v>41.4</v>
      </c>
      <c r="O22" s="46">
        <v>26.6</v>
      </c>
      <c r="P22" s="7">
        <v>40</v>
      </c>
      <c r="Q22" s="19"/>
      <c r="R22" s="28"/>
      <c r="S22" s="46"/>
      <c r="T22" s="46"/>
      <c r="U22" s="46"/>
      <c r="V22" s="7"/>
      <c r="W22" s="3"/>
      <c r="X22" s="4">
        <f t="shared" si="0"/>
        <v>12.442079034796292</v>
      </c>
      <c r="Y22" s="3"/>
      <c r="Z22" s="4">
        <f t="shared" si="16"/>
        <v>0</v>
      </c>
      <c r="AA22" s="3"/>
      <c r="AB22" s="4">
        <f t="shared" si="2"/>
        <v>10</v>
      </c>
      <c r="AC22" s="3"/>
      <c r="AD22" s="4">
        <f t="shared" si="3"/>
        <v>24.154589371980677</v>
      </c>
      <c r="AE22" s="3"/>
      <c r="AF22" s="4">
        <f t="shared" si="4"/>
        <v>22.978723404255319</v>
      </c>
      <c r="AG22" s="3"/>
      <c r="AH22" s="4">
        <f t="shared" si="10"/>
        <v>69.57539181103229</v>
      </c>
      <c r="AI22" s="3"/>
      <c r="AJ22" s="4">
        <f t="shared" si="5"/>
        <v>15</v>
      </c>
      <c r="AK22" s="44"/>
      <c r="AL22" s="38">
        <f t="shared" si="6"/>
        <v>1.5563909774436089</v>
      </c>
      <c r="AM22" s="18">
        <f t="shared" si="11"/>
        <v>0.96618357487922713</v>
      </c>
      <c r="AN22" s="18">
        <f t="shared" si="12"/>
        <v>2.3999999999999998E-3</v>
      </c>
      <c r="AO22" s="18">
        <f t="shared" si="7"/>
        <v>1.2442079034796291E-7</v>
      </c>
      <c r="AP22" s="18">
        <f t="shared" si="8"/>
        <v>69.577791935453078</v>
      </c>
      <c r="AQ22" s="18">
        <f t="shared" si="9"/>
        <v>15</v>
      </c>
      <c r="AR22" s="18">
        <f t="shared" si="13"/>
        <v>2.4154589371980675E-3</v>
      </c>
      <c r="AS22" s="18">
        <f t="shared" si="14"/>
        <v>0</v>
      </c>
      <c r="AT22" s="36">
        <f t="shared" si="15"/>
        <v>14.997584541062801</v>
      </c>
    </row>
    <row r="23" spans="1:46" x14ac:dyDescent="0.25">
      <c r="A23" s="15">
        <v>17</v>
      </c>
      <c r="B23" s="58" t="s">
        <v>61</v>
      </c>
      <c r="C23" s="18"/>
      <c r="D23" s="9">
        <v>0</v>
      </c>
      <c r="E23" s="18"/>
      <c r="F23" s="27">
        <v>2</v>
      </c>
      <c r="G23" s="45">
        <v>2</v>
      </c>
      <c r="H23" s="45">
        <v>2</v>
      </c>
      <c r="I23" s="45">
        <v>1</v>
      </c>
      <c r="J23" s="6">
        <v>2</v>
      </c>
      <c r="K23" s="18"/>
      <c r="L23" s="9">
        <v>19</v>
      </c>
      <c r="N23" s="27">
        <v>40</v>
      </c>
      <c r="O23" s="45">
        <v>27.7</v>
      </c>
      <c r="P23" s="6">
        <v>40</v>
      </c>
      <c r="Q23" s="18"/>
      <c r="R23" s="27"/>
      <c r="S23" s="45"/>
      <c r="T23" s="45"/>
      <c r="U23" s="45"/>
      <c r="V23" s="6"/>
      <c r="W23" s="44"/>
      <c r="X23" s="2">
        <f t="shared" si="0"/>
        <v>11.543950969691883</v>
      </c>
      <c r="Z23" s="2">
        <f t="shared" si="16"/>
        <v>0</v>
      </c>
      <c r="AB23" s="2">
        <f t="shared" si="2"/>
        <v>9</v>
      </c>
      <c r="AC23" s="44"/>
      <c r="AD23" s="2">
        <f t="shared" si="3"/>
        <v>25</v>
      </c>
      <c r="AE23" s="44"/>
      <c r="AF23" s="2">
        <f t="shared" si="4"/>
        <v>18.191489361702128</v>
      </c>
      <c r="AH23" s="2">
        <f t="shared" si="10"/>
        <v>63.735440331394017</v>
      </c>
      <c r="AI23" s="44"/>
      <c r="AJ23" s="2">
        <f t="shared" si="5"/>
        <v>22</v>
      </c>
      <c r="AK23" s="44"/>
      <c r="AL23" s="38">
        <f t="shared" si="6"/>
        <v>1.4440433212996391</v>
      </c>
      <c r="AM23" s="18">
        <f t="shared" si="11"/>
        <v>1</v>
      </c>
      <c r="AN23" s="18">
        <f t="shared" si="12"/>
        <v>1.9E-3</v>
      </c>
      <c r="AO23" s="18">
        <f t="shared" si="7"/>
        <v>1.1543950969691883E-7</v>
      </c>
      <c r="AP23" s="18">
        <f t="shared" si="8"/>
        <v>63.737340446833528</v>
      </c>
      <c r="AQ23" s="18">
        <f t="shared" si="9"/>
        <v>22</v>
      </c>
      <c r="AR23" s="18">
        <f t="shared" si="13"/>
        <v>2.5000000000000001E-3</v>
      </c>
      <c r="AS23" s="18">
        <f t="shared" si="14"/>
        <v>0</v>
      </c>
      <c r="AT23" s="36">
        <f t="shared" si="15"/>
        <v>21.997499999999999</v>
      </c>
    </row>
    <row r="24" spans="1:46" x14ac:dyDescent="0.25">
      <c r="A24" s="16">
        <v>18</v>
      </c>
      <c r="B24" s="58" t="s">
        <v>62</v>
      </c>
      <c r="C24" s="19"/>
      <c r="D24" s="10">
        <v>0</v>
      </c>
      <c r="E24" s="19"/>
      <c r="F24" s="28">
        <v>0</v>
      </c>
      <c r="G24" s="46">
        <v>0</v>
      </c>
      <c r="H24" s="46">
        <v>0</v>
      </c>
      <c r="I24" s="46">
        <v>0</v>
      </c>
      <c r="J24" s="7">
        <v>0</v>
      </c>
      <c r="K24" s="19"/>
      <c r="L24" s="10">
        <v>19</v>
      </c>
      <c r="M24" s="3"/>
      <c r="N24" s="28"/>
      <c r="O24" s="46"/>
      <c r="P24" s="7"/>
      <c r="Q24" s="19"/>
      <c r="R24" s="28"/>
      <c r="S24" s="46" t="s">
        <v>3</v>
      </c>
      <c r="T24" s="46"/>
      <c r="U24" s="46"/>
      <c r="V24" s="7"/>
      <c r="W24" s="3"/>
      <c r="X24" s="4">
        <f t="shared" si="0"/>
        <v>0</v>
      </c>
      <c r="Y24" s="3"/>
      <c r="Z24" s="4">
        <f t="shared" si="16"/>
        <v>0</v>
      </c>
      <c r="AA24" s="3"/>
      <c r="AB24" s="4">
        <f t="shared" si="2"/>
        <v>0</v>
      </c>
      <c r="AC24" s="3"/>
      <c r="AD24" s="4">
        <f t="shared" si="3"/>
        <v>0</v>
      </c>
      <c r="AE24" s="3"/>
      <c r="AF24" s="4">
        <f t="shared" si="4"/>
        <v>18.191489361702128</v>
      </c>
      <c r="AG24" s="3"/>
      <c r="AH24" s="4">
        <f t="shared" si="10"/>
        <v>18.191489361702128</v>
      </c>
      <c r="AI24" s="3"/>
      <c r="AJ24" s="4">
        <f t="shared" si="5"/>
        <v>54</v>
      </c>
      <c r="AK24" s="44"/>
      <c r="AL24" s="38">
        <f t="shared" si="6"/>
        <v>0</v>
      </c>
      <c r="AM24" s="18">
        <f t="shared" si="11"/>
        <v>0</v>
      </c>
      <c r="AN24" s="18">
        <f t="shared" si="12"/>
        <v>1.9E-3</v>
      </c>
      <c r="AO24" s="18">
        <f t="shared" si="7"/>
        <v>0</v>
      </c>
      <c r="AP24" s="18">
        <f t="shared" si="8"/>
        <v>18.193389361702128</v>
      </c>
      <c r="AQ24" s="18">
        <f t="shared" si="9"/>
        <v>54</v>
      </c>
      <c r="AR24" s="18">
        <f t="shared" si="13"/>
        <v>0</v>
      </c>
      <c r="AS24" s="18">
        <f t="shared" si="14"/>
        <v>0</v>
      </c>
      <c r="AT24" s="36">
        <f t="shared" si="15"/>
        <v>54</v>
      </c>
    </row>
    <row r="25" spans="1:46" x14ac:dyDescent="0.25">
      <c r="A25" s="15">
        <v>19</v>
      </c>
      <c r="B25" s="57" t="s">
        <v>63</v>
      </c>
      <c r="C25" s="18"/>
      <c r="D25" s="9">
        <v>0</v>
      </c>
      <c r="E25" s="18"/>
      <c r="F25" s="27">
        <v>2</v>
      </c>
      <c r="G25" s="45">
        <v>0</v>
      </c>
      <c r="H25" s="45">
        <v>0</v>
      </c>
      <c r="I25" s="45">
        <v>0</v>
      </c>
      <c r="J25" s="6">
        <v>0</v>
      </c>
      <c r="K25" s="18"/>
      <c r="L25" s="9">
        <v>25</v>
      </c>
      <c r="N25" s="27">
        <v>35.6</v>
      </c>
      <c r="O25" s="45">
        <v>27.6</v>
      </c>
      <c r="P25" s="6">
        <v>31</v>
      </c>
      <c r="Q25" s="18"/>
      <c r="R25" s="27"/>
      <c r="S25" s="45"/>
      <c r="T25" s="45"/>
      <c r="U25" s="45"/>
      <c r="V25" s="6"/>
      <c r="W25" s="44"/>
      <c r="X25" s="2">
        <f t="shared" si="0"/>
        <v>10.311341422312099</v>
      </c>
      <c r="Z25" s="2">
        <f t="shared" si="16"/>
        <v>0</v>
      </c>
      <c r="AB25" s="2">
        <f t="shared" si="2"/>
        <v>2</v>
      </c>
      <c r="AC25" s="44"/>
      <c r="AD25" s="2">
        <f t="shared" si="3"/>
        <v>21.769662921348313</v>
      </c>
      <c r="AE25" s="44"/>
      <c r="AF25" s="2">
        <f t="shared" si="4"/>
        <v>23.936170212765958</v>
      </c>
      <c r="AH25" s="2">
        <f t="shared" si="10"/>
        <v>58.017174556426369</v>
      </c>
      <c r="AI25" s="44"/>
      <c r="AJ25" s="2">
        <f t="shared" si="5"/>
        <v>31</v>
      </c>
      <c r="AK25" s="44"/>
      <c r="AL25" s="38">
        <f t="shared" si="6"/>
        <v>1.2898550724637681</v>
      </c>
      <c r="AM25" s="18">
        <f t="shared" si="11"/>
        <v>0.8707865168539326</v>
      </c>
      <c r="AN25" s="18">
        <f t="shared" si="12"/>
        <v>2.5000000000000001E-3</v>
      </c>
      <c r="AO25" s="18">
        <f t="shared" si="7"/>
        <v>1.0311341422312098E-7</v>
      </c>
      <c r="AP25" s="18">
        <f t="shared" si="8"/>
        <v>58.019674659539781</v>
      </c>
      <c r="AQ25" s="18">
        <f t="shared" si="9"/>
        <v>31</v>
      </c>
      <c r="AR25" s="18">
        <f t="shared" si="13"/>
        <v>2.1769662921348313E-3</v>
      </c>
      <c r="AS25" s="18">
        <f t="shared" si="14"/>
        <v>0</v>
      </c>
      <c r="AT25" s="36">
        <f t="shared" si="15"/>
        <v>30.997823033707864</v>
      </c>
    </row>
    <row r="26" spans="1:46" x14ac:dyDescent="0.25">
      <c r="A26" s="16">
        <v>20</v>
      </c>
      <c r="B26" s="57" t="s">
        <v>64</v>
      </c>
      <c r="C26" s="19"/>
      <c r="D26" s="10">
        <v>0</v>
      </c>
      <c r="E26" s="19"/>
      <c r="F26" s="28">
        <v>2</v>
      </c>
      <c r="G26" s="46">
        <v>2</v>
      </c>
      <c r="H26" s="46">
        <v>2</v>
      </c>
      <c r="I26" s="46">
        <v>2</v>
      </c>
      <c r="J26" s="7">
        <v>0</v>
      </c>
      <c r="K26" s="19"/>
      <c r="L26" s="10">
        <v>21</v>
      </c>
      <c r="M26" s="3"/>
      <c r="N26" s="28">
        <v>37.799999999999997</v>
      </c>
      <c r="O26" s="46">
        <v>28.5</v>
      </c>
      <c r="P26" s="7">
        <v>54</v>
      </c>
      <c r="Q26" s="19"/>
      <c r="R26" s="28"/>
      <c r="S26" s="46"/>
      <c r="T26" s="46"/>
      <c r="U26" s="46"/>
      <c r="V26" s="7"/>
      <c r="W26" s="3"/>
      <c r="X26" s="4">
        <f t="shared" si="0"/>
        <v>10.602815177478577</v>
      </c>
      <c r="Y26" s="3"/>
      <c r="Z26" s="4">
        <f t="shared" si="16"/>
        <v>0</v>
      </c>
      <c r="AA26" s="3"/>
      <c r="AB26" s="4">
        <f t="shared" si="2"/>
        <v>8</v>
      </c>
      <c r="AC26" s="3"/>
      <c r="AD26" s="4">
        <f t="shared" si="3"/>
        <v>14.285714285714285</v>
      </c>
      <c r="AE26" s="3"/>
      <c r="AF26" s="4">
        <f t="shared" si="4"/>
        <v>20.106382978723403</v>
      </c>
      <c r="AG26" s="3"/>
      <c r="AH26" s="4">
        <f t="shared" si="10"/>
        <v>52.994912441916263</v>
      </c>
      <c r="AI26" s="3"/>
      <c r="AJ26" s="4">
        <f t="shared" si="5"/>
        <v>42</v>
      </c>
      <c r="AK26" s="44"/>
      <c r="AL26" s="38">
        <f t="shared" si="6"/>
        <v>1.3263157894736841</v>
      </c>
      <c r="AM26" s="18">
        <f t="shared" si="11"/>
        <v>0.5714285714285714</v>
      </c>
      <c r="AN26" s="18">
        <f t="shared" si="12"/>
        <v>2.0999999999999999E-3</v>
      </c>
      <c r="AO26" s="18">
        <f t="shared" si="7"/>
        <v>1.0602815177478577E-7</v>
      </c>
      <c r="AP26" s="18">
        <f t="shared" si="8"/>
        <v>52.997012547944415</v>
      </c>
      <c r="AQ26" s="18">
        <f t="shared" si="9"/>
        <v>42</v>
      </c>
      <c r="AR26" s="18">
        <f t="shared" si="13"/>
        <v>1.4285714285714286E-3</v>
      </c>
      <c r="AS26" s="18">
        <f t="shared" si="14"/>
        <v>0</v>
      </c>
      <c r="AT26" s="36">
        <f t="shared" si="15"/>
        <v>41.998571428571431</v>
      </c>
    </row>
    <row r="27" spans="1:46" x14ac:dyDescent="0.25">
      <c r="A27" s="15">
        <v>21</v>
      </c>
      <c r="B27" s="57" t="s">
        <v>65</v>
      </c>
      <c r="C27" s="18"/>
      <c r="D27" s="9">
        <v>0</v>
      </c>
      <c r="E27" s="18"/>
      <c r="F27" s="27">
        <v>2</v>
      </c>
      <c r="G27" s="45">
        <v>2</v>
      </c>
      <c r="H27" s="45">
        <v>2</v>
      </c>
      <c r="I27" s="45">
        <v>0</v>
      </c>
      <c r="J27" s="6">
        <v>0</v>
      </c>
      <c r="K27" s="18"/>
      <c r="L27" s="9">
        <v>38</v>
      </c>
      <c r="N27" s="27">
        <v>42.7</v>
      </c>
      <c r="O27" s="45">
        <v>27.9</v>
      </c>
      <c r="P27" s="6">
        <v>55</v>
      </c>
      <c r="Q27" s="18"/>
      <c r="R27" s="27"/>
      <c r="S27" s="45"/>
      <c r="T27" s="45"/>
      <c r="U27" s="45" t="s">
        <v>3</v>
      </c>
      <c r="V27" s="6"/>
      <c r="W27" s="44"/>
      <c r="X27" s="2">
        <f t="shared" si="0"/>
        <v>8.5643806785029586</v>
      </c>
      <c r="Z27" s="2">
        <f t="shared" si="16"/>
        <v>0</v>
      </c>
      <c r="AB27" s="2">
        <f t="shared" si="2"/>
        <v>6</v>
      </c>
      <c r="AC27" s="44"/>
      <c r="AD27" s="2">
        <f t="shared" si="3"/>
        <v>12.459016393442624</v>
      </c>
      <c r="AE27" s="44"/>
      <c r="AF27" s="2">
        <f t="shared" si="4"/>
        <v>36.382978723404257</v>
      </c>
      <c r="AH27" s="2">
        <f t="shared" si="10"/>
        <v>63.406375795349838</v>
      </c>
      <c r="AI27" s="44"/>
      <c r="AJ27" s="2">
        <f t="shared" si="5"/>
        <v>23</v>
      </c>
      <c r="AK27" s="44"/>
      <c r="AL27" s="38">
        <f t="shared" si="6"/>
        <v>1.071326164874552</v>
      </c>
      <c r="AM27" s="18">
        <f t="shared" si="11"/>
        <v>0.49836065573770499</v>
      </c>
      <c r="AN27" s="18">
        <f t="shared" si="12"/>
        <v>3.8E-3</v>
      </c>
      <c r="AO27" s="18">
        <f t="shared" si="7"/>
        <v>8.5643806785029586E-8</v>
      </c>
      <c r="AP27" s="18">
        <f t="shared" si="8"/>
        <v>63.410175880993648</v>
      </c>
      <c r="AQ27" s="18">
        <f t="shared" si="9"/>
        <v>23</v>
      </c>
      <c r="AR27" s="18">
        <f t="shared" si="13"/>
        <v>1.2459016393442624E-3</v>
      </c>
      <c r="AS27" s="18">
        <f t="shared" si="14"/>
        <v>0</v>
      </c>
      <c r="AT27" s="36">
        <f t="shared" si="15"/>
        <v>22.998754098360656</v>
      </c>
    </row>
    <row r="28" spans="1:46" x14ac:dyDescent="0.25">
      <c r="A28" s="16">
        <v>22</v>
      </c>
      <c r="B28" s="58" t="s">
        <v>66</v>
      </c>
      <c r="C28" s="19"/>
      <c r="D28" s="10"/>
      <c r="E28" s="19"/>
      <c r="F28" s="28"/>
      <c r="G28" s="46"/>
      <c r="H28" s="46"/>
      <c r="I28" s="46"/>
      <c r="J28" s="7"/>
      <c r="K28" s="19"/>
      <c r="L28" s="10"/>
      <c r="M28" s="3"/>
      <c r="N28" s="28"/>
      <c r="O28" s="46"/>
      <c r="P28" s="7"/>
      <c r="Q28" s="19"/>
      <c r="R28" s="28"/>
      <c r="S28" s="46"/>
      <c r="T28" s="46"/>
      <c r="U28" s="46"/>
      <c r="V28" s="7"/>
      <c r="W28" s="3"/>
      <c r="X28" s="4" t="str">
        <f t="shared" si="0"/>
        <v/>
      </c>
      <c r="Y28" s="3"/>
      <c r="Z28" s="4" t="str">
        <f t="shared" si="16"/>
        <v/>
      </c>
      <c r="AA28" s="3"/>
      <c r="AB28" s="4" t="str">
        <f t="shared" si="2"/>
        <v/>
      </c>
      <c r="AC28" s="3"/>
      <c r="AD28" s="4" t="str">
        <f t="shared" si="3"/>
        <v/>
      </c>
      <c r="AE28" s="3"/>
      <c r="AF28" s="4" t="str">
        <f t="shared" si="4"/>
        <v/>
      </c>
      <c r="AG28" s="3"/>
      <c r="AH28" s="4" t="str">
        <f t="shared" si="10"/>
        <v/>
      </c>
      <c r="AI28" s="3"/>
      <c r="AJ28" s="4" t="str">
        <f t="shared" si="5"/>
        <v>-</v>
      </c>
      <c r="AK28" s="44"/>
      <c r="AL28" s="38">
        <f t="shared" si="6"/>
        <v>0</v>
      </c>
      <c r="AM28" s="18">
        <f t="shared" si="11"/>
        <v>0</v>
      </c>
      <c r="AN28" s="18">
        <f t="shared" si="12"/>
        <v>0</v>
      </c>
      <c r="AO28" s="18">
        <f t="shared" si="7"/>
        <v>0</v>
      </c>
      <c r="AP28" s="18" t="str">
        <f t="shared" si="8"/>
        <v/>
      </c>
      <c r="AQ28" s="18" t="str">
        <f t="shared" si="9"/>
        <v/>
      </c>
      <c r="AR28" s="18">
        <f t="shared" si="13"/>
        <v>0</v>
      </c>
      <c r="AS28" s="18">
        <f t="shared" si="14"/>
        <v>0</v>
      </c>
      <c r="AT28" s="36" t="str">
        <f t="shared" si="15"/>
        <v/>
      </c>
    </row>
    <row r="29" spans="1:46" x14ac:dyDescent="0.25">
      <c r="A29" s="15">
        <v>23</v>
      </c>
      <c r="B29" s="58" t="s">
        <v>67</v>
      </c>
      <c r="C29" s="18"/>
      <c r="D29" s="9"/>
      <c r="E29" s="18"/>
      <c r="F29" s="27"/>
      <c r="G29" s="45"/>
      <c r="H29" s="45"/>
      <c r="I29" s="45"/>
      <c r="J29" s="6"/>
      <c r="K29" s="18"/>
      <c r="L29" s="9"/>
      <c r="N29" s="27"/>
      <c r="O29" s="45"/>
      <c r="P29" s="6"/>
      <c r="Q29" s="18"/>
      <c r="R29" s="27"/>
      <c r="S29" s="45"/>
      <c r="T29" s="45"/>
      <c r="U29" s="45"/>
      <c r="V29" s="6"/>
      <c r="W29" s="44"/>
      <c r="X29" s="2" t="str">
        <f t="shared" si="0"/>
        <v/>
      </c>
      <c r="Z29" s="2" t="str">
        <f t="shared" si="16"/>
        <v/>
      </c>
      <c r="AB29" s="2" t="str">
        <f t="shared" si="2"/>
        <v/>
      </c>
      <c r="AC29" s="44"/>
      <c r="AD29" s="2" t="str">
        <f t="shared" si="3"/>
        <v/>
      </c>
      <c r="AE29" s="44"/>
      <c r="AF29" s="2" t="str">
        <f t="shared" si="4"/>
        <v/>
      </c>
      <c r="AH29" s="2" t="str">
        <f t="shared" si="10"/>
        <v/>
      </c>
      <c r="AI29" s="44"/>
      <c r="AJ29" s="2" t="str">
        <f t="shared" si="5"/>
        <v>-</v>
      </c>
      <c r="AK29" s="44"/>
      <c r="AL29" s="38">
        <f t="shared" si="6"/>
        <v>0</v>
      </c>
      <c r="AM29" s="18">
        <f t="shared" si="11"/>
        <v>0</v>
      </c>
      <c r="AN29" s="18">
        <f t="shared" si="12"/>
        <v>0</v>
      </c>
      <c r="AO29" s="18">
        <f t="shared" si="7"/>
        <v>0</v>
      </c>
      <c r="AP29" s="18" t="str">
        <f t="shared" si="8"/>
        <v/>
      </c>
      <c r="AQ29" s="18" t="str">
        <f t="shared" si="9"/>
        <v/>
      </c>
      <c r="AR29" s="18">
        <f t="shared" si="13"/>
        <v>0</v>
      </c>
      <c r="AS29" s="18">
        <f t="shared" si="14"/>
        <v>0</v>
      </c>
      <c r="AT29" s="36" t="str">
        <f t="shared" si="15"/>
        <v/>
      </c>
    </row>
    <row r="30" spans="1:46" x14ac:dyDescent="0.25">
      <c r="A30" s="16">
        <v>24</v>
      </c>
      <c r="B30" s="58" t="s">
        <v>68</v>
      </c>
      <c r="C30" s="19"/>
      <c r="D30" s="10"/>
      <c r="E30" s="19"/>
      <c r="F30" s="28"/>
      <c r="G30" s="46"/>
      <c r="H30" s="46"/>
      <c r="I30" s="46"/>
      <c r="J30" s="7"/>
      <c r="K30" s="19"/>
      <c r="L30" s="10"/>
      <c r="M30" s="3"/>
      <c r="N30" s="28"/>
      <c r="O30" s="46"/>
      <c r="P30" s="7"/>
      <c r="Q30" s="19"/>
      <c r="R30" s="28"/>
      <c r="S30" s="46"/>
      <c r="T30" s="46"/>
      <c r="U30" s="46"/>
      <c r="V30" s="7"/>
      <c r="W30" s="3"/>
      <c r="X30" s="4" t="str">
        <f t="shared" si="0"/>
        <v/>
      </c>
      <c r="Y30" s="3"/>
      <c r="Z30" s="4" t="str">
        <f t="shared" si="16"/>
        <v/>
      </c>
      <c r="AA30" s="3"/>
      <c r="AB30" s="4" t="str">
        <f t="shared" si="2"/>
        <v/>
      </c>
      <c r="AC30" s="3"/>
      <c r="AD30" s="4" t="str">
        <f t="shared" si="3"/>
        <v/>
      </c>
      <c r="AE30" s="3"/>
      <c r="AF30" s="4" t="str">
        <f t="shared" si="4"/>
        <v/>
      </c>
      <c r="AG30" s="3"/>
      <c r="AH30" s="4" t="str">
        <f t="shared" si="10"/>
        <v/>
      </c>
      <c r="AI30" s="3"/>
      <c r="AJ30" s="4" t="str">
        <f t="shared" si="5"/>
        <v>-</v>
      </c>
      <c r="AK30" s="44"/>
      <c r="AL30" s="38">
        <f t="shared" si="6"/>
        <v>0</v>
      </c>
      <c r="AM30" s="18">
        <f t="shared" si="11"/>
        <v>0</v>
      </c>
      <c r="AN30" s="18">
        <f t="shared" si="12"/>
        <v>0</v>
      </c>
      <c r="AO30" s="18">
        <f t="shared" si="7"/>
        <v>0</v>
      </c>
      <c r="AP30" s="18" t="str">
        <f t="shared" si="8"/>
        <v/>
      </c>
      <c r="AQ30" s="18" t="str">
        <f t="shared" si="9"/>
        <v/>
      </c>
      <c r="AR30" s="18">
        <f t="shared" si="13"/>
        <v>0</v>
      </c>
      <c r="AS30" s="18">
        <f t="shared" si="14"/>
        <v>0</v>
      </c>
      <c r="AT30" s="36" t="str">
        <f t="shared" si="15"/>
        <v/>
      </c>
    </row>
    <row r="31" spans="1:46" x14ac:dyDescent="0.25">
      <c r="A31" s="15">
        <v>25</v>
      </c>
      <c r="B31" s="57" t="s">
        <v>69</v>
      </c>
      <c r="C31" s="18"/>
      <c r="D31" s="9">
        <v>50</v>
      </c>
      <c r="E31" s="18"/>
      <c r="F31" s="27">
        <v>2</v>
      </c>
      <c r="G31" s="45">
        <v>2</v>
      </c>
      <c r="H31" s="45">
        <v>2</v>
      </c>
      <c r="I31" s="45">
        <v>2</v>
      </c>
      <c r="J31" s="6">
        <v>0</v>
      </c>
      <c r="K31" s="18"/>
      <c r="L31" s="9">
        <v>14</v>
      </c>
      <c r="N31" s="27">
        <v>34.799999999999997</v>
      </c>
      <c r="O31" s="45">
        <v>29</v>
      </c>
      <c r="P31" s="6">
        <v>30</v>
      </c>
      <c r="Q31" s="18"/>
      <c r="R31" s="27"/>
      <c r="S31" s="45"/>
      <c r="T31" s="45"/>
      <c r="U31" s="45"/>
      <c r="V31" s="6"/>
      <c r="W31" s="44"/>
      <c r="X31" s="2">
        <f t="shared" si="0"/>
        <v>9.5930232558139537</v>
      </c>
      <c r="Z31" s="2">
        <f t="shared" si="16"/>
        <v>5</v>
      </c>
      <c r="AB31" s="2">
        <f t="shared" si="2"/>
        <v>8</v>
      </c>
      <c r="AC31" s="44"/>
      <c r="AD31" s="2">
        <f t="shared" si="3"/>
        <v>21.551724137931036</v>
      </c>
      <c r="AE31" s="44"/>
      <c r="AF31" s="2">
        <f t="shared" si="4"/>
        <v>13.404255319148936</v>
      </c>
      <c r="AH31" s="2">
        <f t="shared" si="10"/>
        <v>57.549002712893923</v>
      </c>
      <c r="AI31" s="44"/>
      <c r="AJ31" s="2">
        <f t="shared" si="5"/>
        <v>33</v>
      </c>
      <c r="AK31" s="44"/>
      <c r="AL31" s="38">
        <f t="shared" si="6"/>
        <v>1.2</v>
      </c>
      <c r="AM31" s="18">
        <f t="shared" si="11"/>
        <v>0.86206896551724144</v>
      </c>
      <c r="AN31" s="18">
        <f t="shared" si="12"/>
        <v>1.4E-3</v>
      </c>
      <c r="AO31" s="18">
        <f t="shared" si="7"/>
        <v>9.593023255813953E-8</v>
      </c>
      <c r="AP31" s="18">
        <f t="shared" si="8"/>
        <v>57.550402808824153</v>
      </c>
      <c r="AQ31" s="18">
        <f t="shared" si="9"/>
        <v>33</v>
      </c>
      <c r="AR31" s="18">
        <f t="shared" si="13"/>
        <v>2.1551724137931034E-3</v>
      </c>
      <c r="AS31" s="18">
        <f t="shared" si="14"/>
        <v>4.9999999999999998E-8</v>
      </c>
      <c r="AT31" s="36">
        <f t="shared" si="15"/>
        <v>32.997844777586209</v>
      </c>
    </row>
    <row r="32" spans="1:46" x14ac:dyDescent="0.25">
      <c r="A32" s="16">
        <v>26</v>
      </c>
      <c r="B32" s="57" t="s">
        <v>70</v>
      </c>
      <c r="C32" s="19"/>
      <c r="D32" s="10">
        <v>0</v>
      </c>
      <c r="E32" s="19"/>
      <c r="F32" s="28">
        <v>2</v>
      </c>
      <c r="G32" s="46">
        <v>2</v>
      </c>
      <c r="H32" s="46">
        <v>0</v>
      </c>
      <c r="I32" s="46">
        <v>1</v>
      </c>
      <c r="J32" s="7">
        <v>0</v>
      </c>
      <c r="K32" s="19"/>
      <c r="L32" s="10">
        <v>21</v>
      </c>
      <c r="M32" s="3"/>
      <c r="N32" s="28">
        <v>47.4</v>
      </c>
      <c r="O32" s="46">
        <v>28.9</v>
      </c>
      <c r="P32" s="7">
        <v>41</v>
      </c>
      <c r="Q32" s="19"/>
      <c r="R32" s="28"/>
      <c r="S32" s="46"/>
      <c r="T32" s="46"/>
      <c r="U32" s="46"/>
      <c r="V32" s="7"/>
      <c r="W32" s="3"/>
      <c r="X32" s="4">
        <f t="shared" si="0"/>
        <v>13.11157157801561</v>
      </c>
      <c r="Y32" s="3"/>
      <c r="Z32" s="4">
        <f t="shared" si="16"/>
        <v>0</v>
      </c>
      <c r="AA32" s="3"/>
      <c r="AB32" s="4">
        <f t="shared" si="2"/>
        <v>5</v>
      </c>
      <c r="AC32" s="3"/>
      <c r="AD32" s="4">
        <f t="shared" si="3"/>
        <v>21.624472573839665</v>
      </c>
      <c r="AE32" s="3"/>
      <c r="AF32" s="4">
        <f t="shared" si="4"/>
        <v>20.106382978723403</v>
      </c>
      <c r="AG32" s="3"/>
      <c r="AH32" s="4">
        <f t="shared" si="10"/>
        <v>59.842427130578677</v>
      </c>
      <c r="AI32" s="3"/>
      <c r="AJ32" s="4">
        <f t="shared" si="5"/>
        <v>30</v>
      </c>
      <c r="AK32" s="44"/>
      <c r="AL32" s="38">
        <f t="shared" si="6"/>
        <v>1.6401384083044983</v>
      </c>
      <c r="AM32" s="18">
        <f t="shared" si="11"/>
        <v>0.86497890295358659</v>
      </c>
      <c r="AN32" s="18">
        <f t="shared" si="12"/>
        <v>2.0999999999999999E-3</v>
      </c>
      <c r="AO32" s="18">
        <f t="shared" si="7"/>
        <v>1.3111571578015609E-7</v>
      </c>
      <c r="AP32" s="18">
        <f t="shared" si="8"/>
        <v>59.844527261694395</v>
      </c>
      <c r="AQ32" s="18">
        <f t="shared" si="9"/>
        <v>30</v>
      </c>
      <c r="AR32" s="18">
        <f t="shared" si="13"/>
        <v>2.1624472573839666E-3</v>
      </c>
      <c r="AS32" s="18">
        <f t="shared" si="14"/>
        <v>0</v>
      </c>
      <c r="AT32" s="36">
        <f t="shared" si="15"/>
        <v>29.997837552742617</v>
      </c>
    </row>
    <row r="33" spans="1:46" x14ac:dyDescent="0.25">
      <c r="A33" s="15">
        <v>27</v>
      </c>
      <c r="B33" s="57" t="s">
        <v>71</v>
      </c>
      <c r="C33" s="18"/>
      <c r="D33" s="9">
        <v>0</v>
      </c>
      <c r="E33" s="18"/>
      <c r="F33" s="27">
        <v>2</v>
      </c>
      <c r="G33" s="45">
        <v>0</v>
      </c>
      <c r="H33" s="45">
        <v>0</v>
      </c>
      <c r="I33" s="45">
        <v>0</v>
      </c>
      <c r="J33" s="6">
        <v>0</v>
      </c>
      <c r="K33" s="18"/>
      <c r="L33" s="9">
        <v>34</v>
      </c>
      <c r="N33" s="27">
        <v>44.4</v>
      </c>
      <c r="O33" s="45">
        <v>27.6</v>
      </c>
      <c r="P33" s="6">
        <v>46</v>
      </c>
      <c r="Q33" s="18"/>
      <c r="R33" s="27"/>
      <c r="S33" s="45"/>
      <c r="T33" s="45"/>
      <c r="U33" s="45"/>
      <c r="V33" s="6"/>
      <c r="W33" s="44"/>
      <c r="X33" s="2">
        <f t="shared" si="0"/>
        <v>12.860212335692616</v>
      </c>
      <c r="Z33" s="2">
        <f t="shared" si="16"/>
        <v>0</v>
      </c>
      <c r="AB33" s="2">
        <f t="shared" si="2"/>
        <v>2</v>
      </c>
      <c r="AC33" s="44"/>
      <c r="AD33" s="2">
        <f t="shared" si="3"/>
        <v>24.099099099099096</v>
      </c>
      <c r="AE33" s="44"/>
      <c r="AF33" s="2">
        <f t="shared" si="4"/>
        <v>32.553191489361701</v>
      </c>
      <c r="AH33" s="2">
        <f t="shared" si="10"/>
        <v>71.512502924153409</v>
      </c>
      <c r="AI33" s="44"/>
      <c r="AJ33" s="2">
        <f t="shared" si="5"/>
        <v>11</v>
      </c>
      <c r="AK33" s="44"/>
      <c r="AL33" s="38">
        <f t="shared" si="6"/>
        <v>1.6086956521739129</v>
      </c>
      <c r="AM33" s="18">
        <f t="shared" si="11"/>
        <v>0.96396396396396389</v>
      </c>
      <c r="AN33" s="18">
        <f t="shared" si="12"/>
        <v>3.3999999999999998E-3</v>
      </c>
      <c r="AO33" s="18">
        <f t="shared" si="7"/>
        <v>1.2860212335692616E-7</v>
      </c>
      <c r="AP33" s="18">
        <f t="shared" si="8"/>
        <v>71.515903052755533</v>
      </c>
      <c r="AQ33" s="18">
        <f t="shared" si="9"/>
        <v>11</v>
      </c>
      <c r="AR33" s="18">
        <f t="shared" si="13"/>
        <v>2.4099099099099096E-3</v>
      </c>
      <c r="AS33" s="18">
        <f t="shared" si="14"/>
        <v>0</v>
      </c>
      <c r="AT33" s="36">
        <f t="shared" si="15"/>
        <v>10.997590090090091</v>
      </c>
    </row>
    <row r="34" spans="1:46" x14ac:dyDescent="0.25">
      <c r="A34" s="16">
        <v>28</v>
      </c>
      <c r="B34" s="58" t="s">
        <v>72</v>
      </c>
      <c r="C34" s="19"/>
      <c r="D34" s="10">
        <v>0</v>
      </c>
      <c r="E34" s="19"/>
      <c r="F34" s="28">
        <v>2</v>
      </c>
      <c r="G34" s="46">
        <v>2</v>
      </c>
      <c r="H34" s="46">
        <v>2</v>
      </c>
      <c r="I34" s="46">
        <v>2</v>
      </c>
      <c r="J34" s="7">
        <v>0</v>
      </c>
      <c r="K34" s="19"/>
      <c r="L34" s="10">
        <v>37</v>
      </c>
      <c r="M34" s="3"/>
      <c r="N34" s="28">
        <v>43.5</v>
      </c>
      <c r="O34" s="46">
        <v>28.5</v>
      </c>
      <c r="P34" s="7">
        <v>40</v>
      </c>
      <c r="Q34" s="19"/>
      <c r="R34" s="28"/>
      <c r="S34" s="46"/>
      <c r="T34" s="46"/>
      <c r="U34" s="46"/>
      <c r="V34" s="7"/>
      <c r="W34" s="3"/>
      <c r="X34" s="4">
        <f t="shared" si="0"/>
        <v>12.201652386780905</v>
      </c>
      <c r="Y34" s="3"/>
      <c r="Z34" s="4">
        <f t="shared" si="16"/>
        <v>0</v>
      </c>
      <c r="AA34" s="3"/>
      <c r="AB34" s="4">
        <f t="shared" si="2"/>
        <v>8</v>
      </c>
      <c r="AC34" s="3"/>
      <c r="AD34" s="4">
        <f t="shared" si="3"/>
        <v>22.988505747126435</v>
      </c>
      <c r="AE34" s="3"/>
      <c r="AF34" s="4">
        <f t="shared" si="4"/>
        <v>35.425531914893618</v>
      </c>
      <c r="AG34" s="3"/>
      <c r="AH34" s="4">
        <f t="shared" si="10"/>
        <v>78.615690048800957</v>
      </c>
      <c r="AI34" s="3"/>
      <c r="AJ34" s="4">
        <f t="shared" si="5"/>
        <v>4</v>
      </c>
      <c r="AK34" s="44"/>
      <c r="AL34" s="38">
        <f t="shared" si="6"/>
        <v>1.5263157894736843</v>
      </c>
      <c r="AM34" s="18">
        <f t="shared" si="11"/>
        <v>0.91954022988505746</v>
      </c>
      <c r="AN34" s="18">
        <f t="shared" si="12"/>
        <v>3.7000000000000002E-3</v>
      </c>
      <c r="AO34" s="18">
        <f t="shared" si="7"/>
        <v>1.2201652386780904E-7</v>
      </c>
      <c r="AP34" s="18">
        <f t="shared" si="8"/>
        <v>78.619390170817482</v>
      </c>
      <c r="AQ34" s="18">
        <f t="shared" si="9"/>
        <v>4</v>
      </c>
      <c r="AR34" s="18">
        <f t="shared" si="13"/>
        <v>2.2988505747126436E-3</v>
      </c>
      <c r="AS34" s="18">
        <f t="shared" si="14"/>
        <v>0</v>
      </c>
      <c r="AT34" s="36">
        <f t="shared" si="15"/>
        <v>3.9977011494252874</v>
      </c>
    </row>
    <row r="35" spans="1:46" x14ac:dyDescent="0.25">
      <c r="A35" s="15">
        <v>29</v>
      </c>
      <c r="B35" s="58" t="s">
        <v>73</v>
      </c>
      <c r="C35" s="18"/>
      <c r="D35" s="9">
        <v>0</v>
      </c>
      <c r="E35" s="18"/>
      <c r="F35" s="27">
        <v>2</v>
      </c>
      <c r="G35" s="45">
        <v>2</v>
      </c>
      <c r="H35" s="45">
        <v>0</v>
      </c>
      <c r="I35" s="45">
        <v>0</v>
      </c>
      <c r="J35" s="6">
        <v>0</v>
      </c>
      <c r="K35" s="18"/>
      <c r="L35" s="9">
        <v>15</v>
      </c>
      <c r="N35" s="27">
        <v>42.7</v>
      </c>
      <c r="O35" s="45">
        <v>28.4</v>
      </c>
      <c r="P35" s="6">
        <v>35.5</v>
      </c>
      <c r="Q35" s="18"/>
      <c r="R35" s="27"/>
      <c r="S35" s="45"/>
      <c r="T35" s="45"/>
      <c r="U35" s="45"/>
      <c r="V35" s="6"/>
      <c r="W35" s="44"/>
      <c r="X35" s="2">
        <f t="shared" si="0"/>
        <v>12.019427612184737</v>
      </c>
      <c r="Z35" s="2">
        <f t="shared" si="16"/>
        <v>0</v>
      </c>
      <c r="AB35" s="2">
        <f t="shared" si="2"/>
        <v>4</v>
      </c>
      <c r="AC35" s="44"/>
      <c r="AD35" s="2">
        <f t="shared" si="3"/>
        <v>20.784543325526929</v>
      </c>
      <c r="AE35" s="44"/>
      <c r="AF35" s="2">
        <f t="shared" si="4"/>
        <v>14.361702127659575</v>
      </c>
      <c r="AH35" s="2">
        <f t="shared" si="10"/>
        <v>51.165673065371244</v>
      </c>
      <c r="AI35" s="44"/>
      <c r="AJ35" s="2">
        <f t="shared" si="5"/>
        <v>43</v>
      </c>
      <c r="AK35" s="44"/>
      <c r="AL35" s="38">
        <f t="shared" si="6"/>
        <v>1.5035211267605635</v>
      </c>
      <c r="AM35" s="18">
        <f t="shared" si="11"/>
        <v>0.83138173302107721</v>
      </c>
      <c r="AN35" s="18">
        <f t="shared" si="12"/>
        <v>1.5E-3</v>
      </c>
      <c r="AO35" s="18">
        <f t="shared" si="7"/>
        <v>1.2019427612184738E-7</v>
      </c>
      <c r="AP35" s="18">
        <f t="shared" si="8"/>
        <v>51.167173185565524</v>
      </c>
      <c r="AQ35" s="18">
        <f t="shared" si="9"/>
        <v>43</v>
      </c>
      <c r="AR35" s="18">
        <f t="shared" si="13"/>
        <v>2.0784543325526928E-3</v>
      </c>
      <c r="AS35" s="18">
        <f t="shared" si="14"/>
        <v>0</v>
      </c>
      <c r="AT35" s="36">
        <f t="shared" si="15"/>
        <v>42.997921545667445</v>
      </c>
    </row>
    <row r="36" spans="1:46" x14ac:dyDescent="0.25">
      <c r="A36" s="16">
        <v>30</v>
      </c>
      <c r="B36" s="58" t="s">
        <v>74</v>
      </c>
      <c r="C36" s="19"/>
      <c r="D36" s="10">
        <v>0</v>
      </c>
      <c r="E36" s="19"/>
      <c r="F36" s="28">
        <v>2</v>
      </c>
      <c r="G36" s="46">
        <v>2</v>
      </c>
      <c r="H36" s="46">
        <v>0</v>
      </c>
      <c r="I36" s="46">
        <v>0</v>
      </c>
      <c r="J36" s="7">
        <v>0</v>
      </c>
      <c r="K36" s="19"/>
      <c r="L36" s="10">
        <v>8</v>
      </c>
      <c r="M36" s="3"/>
      <c r="N36" s="28">
        <v>42.9</v>
      </c>
      <c r="O36" s="46">
        <v>28.6</v>
      </c>
      <c r="P36" s="7">
        <v>24</v>
      </c>
      <c r="Q36" s="19"/>
      <c r="R36" s="28"/>
      <c r="S36" s="46"/>
      <c r="T36" s="46"/>
      <c r="U36" s="46"/>
      <c r="V36" s="7"/>
      <c r="W36" s="3"/>
      <c r="X36" s="4">
        <f t="shared" si="0"/>
        <v>11.991279069767439</v>
      </c>
      <c r="Y36" s="3"/>
      <c r="Z36" s="4">
        <f t="shared" si="16"/>
        <v>0</v>
      </c>
      <c r="AA36" s="3"/>
      <c r="AB36" s="4">
        <f t="shared" si="2"/>
        <v>4</v>
      </c>
      <c r="AC36" s="3"/>
      <c r="AD36" s="4">
        <f t="shared" si="3"/>
        <v>13.986013986013987</v>
      </c>
      <c r="AE36" s="3"/>
      <c r="AF36" s="4">
        <f t="shared" si="4"/>
        <v>7.6595744680851068</v>
      </c>
      <c r="AG36" s="3"/>
      <c r="AH36" s="4">
        <f t="shared" si="10"/>
        <v>37.636867523866528</v>
      </c>
      <c r="AI36" s="3"/>
      <c r="AJ36" s="4">
        <f t="shared" si="5"/>
        <v>50</v>
      </c>
      <c r="AK36" s="44"/>
      <c r="AL36" s="38">
        <f t="shared" si="6"/>
        <v>1.4999999999999998</v>
      </c>
      <c r="AM36" s="18">
        <f t="shared" si="11"/>
        <v>0.55944055944055948</v>
      </c>
      <c r="AN36" s="18">
        <f t="shared" si="12"/>
        <v>8.0000000000000004E-4</v>
      </c>
      <c r="AO36" s="18">
        <f t="shared" si="7"/>
        <v>1.1991279069767439E-7</v>
      </c>
      <c r="AP36" s="18">
        <f t="shared" si="8"/>
        <v>37.637667643779317</v>
      </c>
      <c r="AQ36" s="18">
        <f t="shared" si="9"/>
        <v>50</v>
      </c>
      <c r="AR36" s="18">
        <f t="shared" si="13"/>
        <v>1.3986013986013986E-3</v>
      </c>
      <c r="AS36" s="18">
        <f t="shared" si="14"/>
        <v>0</v>
      </c>
      <c r="AT36" s="36">
        <f t="shared" si="15"/>
        <v>49.998601398601402</v>
      </c>
    </row>
    <row r="37" spans="1:46" x14ac:dyDescent="0.25">
      <c r="A37" s="15">
        <v>31</v>
      </c>
      <c r="B37" s="57" t="s">
        <v>75</v>
      </c>
      <c r="C37" s="18"/>
      <c r="D37" s="9">
        <v>20</v>
      </c>
      <c r="E37" s="18"/>
      <c r="F37" s="27">
        <v>2</v>
      </c>
      <c r="G37" s="45">
        <v>2</v>
      </c>
      <c r="H37" s="45">
        <v>2</v>
      </c>
      <c r="I37" s="45">
        <v>2</v>
      </c>
      <c r="J37" s="6">
        <v>0</v>
      </c>
      <c r="K37" s="18"/>
      <c r="L37" s="9">
        <v>28</v>
      </c>
      <c r="N37" s="27">
        <v>40.799999999999997</v>
      </c>
      <c r="O37" s="45">
        <v>28.7</v>
      </c>
      <c r="P37" s="6">
        <v>39.799999999999997</v>
      </c>
      <c r="Q37" s="18"/>
      <c r="R37" s="27"/>
      <c r="S37" s="45"/>
      <c r="T37" s="45"/>
      <c r="U37" s="45"/>
      <c r="V37" s="6"/>
      <c r="W37" s="44"/>
      <c r="X37" s="2">
        <f t="shared" si="0"/>
        <v>11.364557167166353</v>
      </c>
      <c r="Z37" s="2">
        <f t="shared" si="16"/>
        <v>2</v>
      </c>
      <c r="AB37" s="2">
        <f t="shared" si="2"/>
        <v>8</v>
      </c>
      <c r="AC37" s="44"/>
      <c r="AD37" s="2">
        <f t="shared" si="3"/>
        <v>24.387254901960784</v>
      </c>
      <c r="AE37" s="44"/>
      <c r="AF37" s="2">
        <f t="shared" si="4"/>
        <v>26.808510638297872</v>
      </c>
      <c r="AH37" s="2">
        <f t="shared" si="10"/>
        <v>72.560322707425016</v>
      </c>
      <c r="AI37" s="44"/>
      <c r="AJ37" s="2">
        <f t="shared" si="5"/>
        <v>8</v>
      </c>
      <c r="AK37" s="44"/>
      <c r="AL37" s="38">
        <f t="shared" si="6"/>
        <v>1.4216027874564459</v>
      </c>
      <c r="AM37" s="18">
        <f t="shared" si="11"/>
        <v>0.97549019607843135</v>
      </c>
      <c r="AN37" s="18">
        <f t="shared" si="12"/>
        <v>2.8E-3</v>
      </c>
      <c r="AO37" s="18">
        <f t="shared" si="7"/>
        <v>1.1364557167166353E-7</v>
      </c>
      <c r="AP37" s="18">
        <f t="shared" si="8"/>
        <v>72.563122821070593</v>
      </c>
      <c r="AQ37" s="18">
        <f t="shared" si="9"/>
        <v>8</v>
      </c>
      <c r="AR37" s="18">
        <f t="shared" si="13"/>
        <v>2.4387254901960783E-3</v>
      </c>
      <c r="AS37" s="18">
        <f t="shared" si="14"/>
        <v>2E-8</v>
      </c>
      <c r="AT37" s="36">
        <f t="shared" si="15"/>
        <v>7.9975612545098045</v>
      </c>
    </row>
    <row r="38" spans="1:46" x14ac:dyDescent="0.25">
      <c r="A38" s="16">
        <v>32</v>
      </c>
      <c r="B38" s="57" t="s">
        <v>76</v>
      </c>
      <c r="C38" s="19"/>
      <c r="D38" s="10">
        <v>0</v>
      </c>
      <c r="E38" s="19"/>
      <c r="F38" s="28">
        <v>0</v>
      </c>
      <c r="G38" s="46">
        <v>0</v>
      </c>
      <c r="H38" s="46">
        <v>0</v>
      </c>
      <c r="I38" s="46">
        <v>0</v>
      </c>
      <c r="J38" s="7">
        <v>0</v>
      </c>
      <c r="K38" s="19"/>
      <c r="L38" s="10">
        <v>34</v>
      </c>
      <c r="M38" s="3"/>
      <c r="N38" s="28">
        <v>49.7</v>
      </c>
      <c r="O38" s="46">
        <v>29.1</v>
      </c>
      <c r="P38" s="7">
        <v>50</v>
      </c>
      <c r="Q38" s="19"/>
      <c r="R38" s="28"/>
      <c r="S38" s="46"/>
      <c r="T38" s="46"/>
      <c r="U38" s="46"/>
      <c r="V38" s="7"/>
      <c r="W38" s="3"/>
      <c r="X38" s="4">
        <f t="shared" si="0"/>
        <v>13.653300567409891</v>
      </c>
      <c r="Y38" s="3"/>
      <c r="Z38" s="4">
        <f t="shared" si="16"/>
        <v>0</v>
      </c>
      <c r="AA38" s="3"/>
      <c r="AB38" s="4">
        <f t="shared" si="2"/>
        <v>0</v>
      </c>
      <c r="AC38" s="3"/>
      <c r="AD38" s="4">
        <f t="shared" si="3"/>
        <v>24.849094567404428</v>
      </c>
      <c r="AE38" s="3"/>
      <c r="AF38" s="4">
        <f t="shared" si="4"/>
        <v>32.553191489361701</v>
      </c>
      <c r="AG38" s="3"/>
      <c r="AH38" s="4">
        <f t="shared" si="10"/>
        <v>71.055586624176016</v>
      </c>
      <c r="AI38" s="3"/>
      <c r="AJ38" s="4">
        <f t="shared" si="5"/>
        <v>12</v>
      </c>
      <c r="AK38" s="44"/>
      <c r="AL38" s="38">
        <f t="shared" si="6"/>
        <v>1.7079037800687284</v>
      </c>
      <c r="AM38" s="18">
        <f t="shared" si="11"/>
        <v>0.99396378269617713</v>
      </c>
      <c r="AN38" s="18">
        <f t="shared" si="12"/>
        <v>3.3999999999999998E-3</v>
      </c>
      <c r="AO38" s="18">
        <f t="shared" si="7"/>
        <v>1.365330056740989E-7</v>
      </c>
      <c r="AP38" s="18">
        <f t="shared" si="8"/>
        <v>71.058986760709018</v>
      </c>
      <c r="AQ38" s="18">
        <f t="shared" si="9"/>
        <v>12</v>
      </c>
      <c r="AR38" s="18">
        <f t="shared" si="13"/>
        <v>2.4849094567404428E-3</v>
      </c>
      <c r="AS38" s="18">
        <f t="shared" si="14"/>
        <v>0</v>
      </c>
      <c r="AT38" s="36">
        <f t="shared" si="15"/>
        <v>11.99751509054326</v>
      </c>
    </row>
    <row r="39" spans="1:46" x14ac:dyDescent="0.25">
      <c r="A39" s="15">
        <v>33</v>
      </c>
      <c r="B39" s="57" t="s">
        <v>77</v>
      </c>
      <c r="C39" s="18"/>
      <c r="D39" s="9">
        <v>0</v>
      </c>
      <c r="E39" s="18"/>
      <c r="F39" s="27">
        <v>2</v>
      </c>
      <c r="G39" s="45">
        <v>2</v>
      </c>
      <c r="H39" s="45">
        <v>2</v>
      </c>
      <c r="I39" s="45">
        <v>2</v>
      </c>
      <c r="J39" s="6">
        <v>2</v>
      </c>
      <c r="K39" s="18"/>
      <c r="L39" s="9">
        <v>21</v>
      </c>
      <c r="N39" s="27">
        <v>40.9</v>
      </c>
      <c r="O39" s="45">
        <v>27.8</v>
      </c>
      <c r="P39" s="6">
        <v>49</v>
      </c>
      <c r="Q39" s="18"/>
      <c r="R39" s="27"/>
      <c r="S39" s="45"/>
      <c r="T39" s="45"/>
      <c r="U39" s="45"/>
      <c r="V39" s="6"/>
      <c r="W39" s="44"/>
      <c r="X39" s="2">
        <f t="shared" ref="X39:X66" si="17">IF(OR(S39=AN$2,T39=AN$2),0,IF(OR(ISBLANK(N39),ISBLANK(O39)),"",15*AL39/$AL$4))</f>
        <v>11.761230550443365</v>
      </c>
      <c r="Z39" s="2">
        <f t="shared" si="16"/>
        <v>0</v>
      </c>
      <c r="AB39" s="2">
        <f t="shared" ref="AB39:AB66" si="18">IF(OR(F39="",G39="",H39="",I39="",J39=""),"",SUM(F39:J39))</f>
        <v>10</v>
      </c>
      <c r="AC39" s="44"/>
      <c r="AD39" s="2">
        <f t="shared" ref="AD39:AD66" si="19">IF(OR(S39=AN$2,T39=AN$2),0,IF(OR(ISBLANK(P39),ISBLANK(O39)),"",25*AM39/$AM$4))</f>
        <v>20.048899755501221</v>
      </c>
      <c r="AE39" s="44"/>
      <c r="AF39" s="2">
        <f t="shared" ref="AF39:AF66" si="20">IF(OR($AF$4="",ISBLANK(L39)),"",45*L39/$AF$4)</f>
        <v>20.106382978723403</v>
      </c>
      <c r="AH39" s="2">
        <f t="shared" si="10"/>
        <v>61.916513284667985</v>
      </c>
      <c r="AI39" s="44"/>
      <c r="AJ39" s="2">
        <f t="shared" ref="AJ39:AJ66" si="21">IF(AH39="","-",RANK(AT39,$AT$7:$AT$66,1))</f>
        <v>26</v>
      </c>
      <c r="AK39" s="44"/>
      <c r="AL39" s="38">
        <f t="shared" ref="AL39:AL66" si="22">IF(OR(ISBLANK(N39),ISBLANK(O39)),0,N39/O39*IF(OR(U39=AN$2,V39=AN$2),0.7,1)*IF(R39=AN$2,0.9,1))</f>
        <v>1.4712230215827338</v>
      </c>
      <c r="AM39" s="18">
        <f t="shared" si="11"/>
        <v>0.80195599022004882</v>
      </c>
      <c r="AN39" s="18">
        <f t="shared" ref="AN39:AN66" si="23">IF(L39="",0,L39/10000)</f>
        <v>2.0999999999999999E-3</v>
      </c>
      <c r="AO39" s="18">
        <f t="shared" ref="AO39:AO66" si="24">IF(X39="",0,X39/100000000)</f>
        <v>1.1761230550443365E-7</v>
      </c>
      <c r="AP39" s="18">
        <f t="shared" ref="AP39:AP66" si="25">IF(AH39="","",AH39+SUM(AN39:AO39))</f>
        <v>61.918613402280293</v>
      </c>
      <c r="AQ39" s="18">
        <f t="shared" ref="AQ39:AQ66" si="26">IF(AH39="","",RANK(AP39,$AP$7:$AP$66))</f>
        <v>26</v>
      </c>
      <c r="AR39" s="18">
        <f t="shared" si="13"/>
        <v>2.0048899755501222E-3</v>
      </c>
      <c r="AS39" s="18">
        <f t="shared" si="14"/>
        <v>0</v>
      </c>
      <c r="AT39" s="36">
        <f t="shared" si="15"/>
        <v>25.997995110024451</v>
      </c>
    </row>
    <row r="40" spans="1:46" x14ac:dyDescent="0.25">
      <c r="A40" s="16">
        <v>34</v>
      </c>
      <c r="B40" s="58" t="s">
        <v>78</v>
      </c>
      <c r="C40" s="19"/>
      <c r="D40" s="10">
        <v>0</v>
      </c>
      <c r="E40" s="19"/>
      <c r="F40" s="28">
        <v>0</v>
      </c>
      <c r="G40" s="46">
        <v>0</v>
      </c>
      <c r="H40" s="46">
        <v>0</v>
      </c>
      <c r="I40" s="46">
        <v>0</v>
      </c>
      <c r="J40" s="7">
        <v>0</v>
      </c>
      <c r="K40" s="19"/>
      <c r="L40" s="10">
        <v>35</v>
      </c>
      <c r="M40" s="3"/>
      <c r="N40" s="28">
        <v>49.9</v>
      </c>
      <c r="O40" s="46">
        <v>31.4</v>
      </c>
      <c r="P40" s="7">
        <v>53.1</v>
      </c>
      <c r="Q40" s="19"/>
      <c r="R40" s="28"/>
      <c r="S40" s="46"/>
      <c r="T40" s="46"/>
      <c r="U40" s="46"/>
      <c r="V40" s="7"/>
      <c r="W40" s="3"/>
      <c r="X40" s="4">
        <f t="shared" si="17"/>
        <v>12.704136424233445</v>
      </c>
      <c r="Y40" s="3"/>
      <c r="Z40" s="4">
        <f t="shared" si="16"/>
        <v>0</v>
      </c>
      <c r="AA40" s="3"/>
      <c r="AB40" s="4">
        <f t="shared" si="18"/>
        <v>0</v>
      </c>
      <c r="AC40" s="3"/>
      <c r="AD40" s="4">
        <f t="shared" si="19"/>
        <v>23.396793587174347</v>
      </c>
      <c r="AE40" s="3"/>
      <c r="AF40" s="4">
        <f t="shared" si="20"/>
        <v>33.51063829787234</v>
      </c>
      <c r="AG40" s="3"/>
      <c r="AH40" s="4">
        <f t="shared" si="10"/>
        <v>69.611568309280131</v>
      </c>
      <c r="AI40" s="3"/>
      <c r="AJ40" s="4">
        <f t="shared" si="21"/>
        <v>14</v>
      </c>
      <c r="AK40" s="44"/>
      <c r="AL40" s="38">
        <f t="shared" si="22"/>
        <v>1.589171974522293</v>
      </c>
      <c r="AM40" s="18">
        <f t="shared" si="11"/>
        <v>0.93587174348697388</v>
      </c>
      <c r="AN40" s="18">
        <f t="shared" si="23"/>
        <v>3.5000000000000001E-3</v>
      </c>
      <c r="AO40" s="18">
        <f t="shared" si="24"/>
        <v>1.2704136424233446E-7</v>
      </c>
      <c r="AP40" s="18">
        <f t="shared" si="25"/>
        <v>69.615068436321494</v>
      </c>
      <c r="AQ40" s="18">
        <f t="shared" si="26"/>
        <v>14</v>
      </c>
      <c r="AR40" s="18">
        <f t="shared" si="13"/>
        <v>2.3396793587174346E-3</v>
      </c>
      <c r="AS40" s="18">
        <f t="shared" si="14"/>
        <v>0</v>
      </c>
      <c r="AT40" s="36">
        <f t="shared" si="15"/>
        <v>13.997660320641282</v>
      </c>
    </row>
    <row r="41" spans="1:46" x14ac:dyDescent="0.25">
      <c r="A41" s="15">
        <v>35</v>
      </c>
      <c r="B41" s="58" t="s">
        <v>79</v>
      </c>
      <c r="C41" s="18"/>
      <c r="D41" s="9">
        <v>25</v>
      </c>
      <c r="E41" s="18"/>
      <c r="F41" s="27">
        <v>0</v>
      </c>
      <c r="G41" s="45">
        <v>0</v>
      </c>
      <c r="H41" s="45">
        <v>0</v>
      </c>
      <c r="I41" s="45">
        <v>0</v>
      </c>
      <c r="J41" s="6">
        <v>0</v>
      </c>
      <c r="K41" s="18"/>
      <c r="L41" s="9">
        <v>20</v>
      </c>
      <c r="N41" s="27">
        <v>38.200000000000003</v>
      </c>
      <c r="O41" s="45">
        <v>27.5</v>
      </c>
      <c r="P41" s="6">
        <v>42</v>
      </c>
      <c r="Q41" s="18"/>
      <c r="R41" s="27"/>
      <c r="S41" s="45"/>
      <c r="T41" s="45"/>
      <c r="U41" s="45"/>
      <c r="V41" s="6"/>
      <c r="W41" s="44"/>
      <c r="X41" s="2">
        <f t="shared" si="17"/>
        <v>11.104651162790697</v>
      </c>
      <c r="Z41" s="2">
        <f t="shared" si="16"/>
        <v>2.5</v>
      </c>
      <c r="AB41" s="2">
        <f t="shared" si="18"/>
        <v>0</v>
      </c>
      <c r="AC41" s="44"/>
      <c r="AD41" s="2">
        <f t="shared" si="19"/>
        <v>22.513089005235603</v>
      </c>
      <c r="AE41" s="44"/>
      <c r="AF41" s="2">
        <f t="shared" si="20"/>
        <v>19.148936170212767</v>
      </c>
      <c r="AH41" s="2">
        <f t="shared" si="10"/>
        <v>55.266676338239066</v>
      </c>
      <c r="AI41" s="44"/>
      <c r="AJ41" s="2">
        <f t="shared" si="21"/>
        <v>37</v>
      </c>
      <c r="AK41" s="44"/>
      <c r="AL41" s="38">
        <f t="shared" si="22"/>
        <v>1.3890909090909092</v>
      </c>
      <c r="AM41" s="18">
        <f t="shared" si="11"/>
        <v>0.90052356020942415</v>
      </c>
      <c r="AN41" s="18">
        <f t="shared" si="23"/>
        <v>2E-3</v>
      </c>
      <c r="AO41" s="18">
        <f t="shared" si="24"/>
        <v>1.1104651162790697E-7</v>
      </c>
      <c r="AP41" s="18">
        <f t="shared" si="25"/>
        <v>55.268676449285579</v>
      </c>
      <c r="AQ41" s="18">
        <f t="shared" si="26"/>
        <v>37</v>
      </c>
      <c r="AR41" s="18">
        <f t="shared" si="13"/>
        <v>2.2513089005235603E-3</v>
      </c>
      <c r="AS41" s="18">
        <f t="shared" si="14"/>
        <v>2.4999999999999999E-8</v>
      </c>
      <c r="AT41" s="36">
        <f t="shared" si="15"/>
        <v>36.997748666099476</v>
      </c>
    </row>
    <row r="42" spans="1:46" x14ac:dyDescent="0.25">
      <c r="A42" s="16">
        <v>36</v>
      </c>
      <c r="B42" s="58" t="s">
        <v>80</v>
      </c>
      <c r="C42" s="19"/>
      <c r="D42" s="10">
        <v>0</v>
      </c>
      <c r="E42" s="19"/>
      <c r="F42" s="28">
        <v>2</v>
      </c>
      <c r="G42" s="46">
        <v>2</v>
      </c>
      <c r="H42" s="46">
        <v>2</v>
      </c>
      <c r="I42" s="46">
        <v>2</v>
      </c>
      <c r="J42" s="7">
        <v>2</v>
      </c>
      <c r="K42" s="19"/>
      <c r="L42" s="10">
        <v>28</v>
      </c>
      <c r="M42" s="3"/>
      <c r="N42" s="28">
        <v>42.1</v>
      </c>
      <c r="O42" s="46">
        <v>29</v>
      </c>
      <c r="P42" s="7">
        <v>50</v>
      </c>
      <c r="Q42" s="19"/>
      <c r="R42" s="28"/>
      <c r="S42" s="46"/>
      <c r="T42" s="46"/>
      <c r="U42" s="46"/>
      <c r="V42" s="7"/>
      <c r="W42" s="3"/>
      <c r="X42" s="4">
        <f t="shared" si="17"/>
        <v>11.605352846832398</v>
      </c>
      <c r="Y42" s="3"/>
      <c r="Z42" s="4">
        <f t="shared" si="16"/>
        <v>0</v>
      </c>
      <c r="AA42" s="3"/>
      <c r="AB42" s="4">
        <f t="shared" si="18"/>
        <v>10</v>
      </c>
      <c r="AC42" s="3"/>
      <c r="AD42" s="4">
        <f t="shared" si="19"/>
        <v>20.308788598574822</v>
      </c>
      <c r="AE42" s="3"/>
      <c r="AF42" s="4">
        <f t="shared" si="20"/>
        <v>26.808510638297872</v>
      </c>
      <c r="AG42" s="3"/>
      <c r="AH42" s="4">
        <f t="shared" si="10"/>
        <v>68.722652083705086</v>
      </c>
      <c r="AI42" s="3"/>
      <c r="AJ42" s="4">
        <f t="shared" si="21"/>
        <v>17</v>
      </c>
      <c r="AK42" s="44"/>
      <c r="AL42" s="38">
        <f t="shared" si="22"/>
        <v>1.4517241379310346</v>
      </c>
      <c r="AM42" s="18">
        <f t="shared" si="11"/>
        <v>0.81235154394299292</v>
      </c>
      <c r="AN42" s="18">
        <f t="shared" si="23"/>
        <v>2.8E-3</v>
      </c>
      <c r="AO42" s="18">
        <f t="shared" si="24"/>
        <v>1.1605352846832398E-7</v>
      </c>
      <c r="AP42" s="18">
        <f t="shared" si="25"/>
        <v>68.725452199758621</v>
      </c>
      <c r="AQ42" s="18">
        <f t="shared" si="26"/>
        <v>17</v>
      </c>
      <c r="AR42" s="18">
        <f t="shared" si="13"/>
        <v>2.0308788598574819E-3</v>
      </c>
      <c r="AS42" s="18">
        <f t="shared" si="14"/>
        <v>0</v>
      </c>
      <c r="AT42" s="36">
        <f t="shared" si="15"/>
        <v>16.997969121140141</v>
      </c>
    </row>
    <row r="43" spans="1:46" x14ac:dyDescent="0.25">
      <c r="A43" s="15">
        <v>37</v>
      </c>
      <c r="B43" s="57" t="s">
        <v>81</v>
      </c>
      <c r="C43" s="18"/>
      <c r="D43" s="9">
        <v>0</v>
      </c>
      <c r="E43" s="18"/>
      <c r="F43" s="27">
        <v>2</v>
      </c>
      <c r="G43" s="45">
        <v>2</v>
      </c>
      <c r="H43" s="45">
        <v>2</v>
      </c>
      <c r="I43" s="45">
        <v>2</v>
      </c>
      <c r="J43" s="6">
        <v>2</v>
      </c>
      <c r="K43" s="18"/>
      <c r="L43" s="9">
        <v>47</v>
      </c>
      <c r="N43" s="27">
        <v>44.4</v>
      </c>
      <c r="O43" s="45">
        <v>27.4</v>
      </c>
      <c r="P43" s="6">
        <v>42</v>
      </c>
      <c r="Q43" s="18"/>
      <c r="R43" s="27"/>
      <c r="S43" s="45"/>
      <c r="T43" s="45"/>
      <c r="U43" s="45"/>
      <c r="V43" s="6"/>
      <c r="W43" s="44"/>
      <c r="X43" s="2">
        <f t="shared" si="17"/>
        <v>12.954082498726871</v>
      </c>
      <c r="Z43" s="2">
        <f t="shared" si="16"/>
        <v>0</v>
      </c>
      <c r="AB43" s="2">
        <f t="shared" si="18"/>
        <v>10</v>
      </c>
      <c r="AC43" s="44"/>
      <c r="AD43" s="2">
        <f t="shared" si="19"/>
        <v>23.648648648648649</v>
      </c>
      <c r="AE43" s="44"/>
      <c r="AF43" s="2">
        <f t="shared" si="20"/>
        <v>45</v>
      </c>
      <c r="AH43" s="2">
        <f t="shared" si="10"/>
        <v>91.602731147375522</v>
      </c>
      <c r="AI43" s="44"/>
      <c r="AJ43" s="2">
        <f t="shared" si="21"/>
        <v>1</v>
      </c>
      <c r="AK43" s="44"/>
      <c r="AL43" s="38">
        <f t="shared" si="22"/>
        <v>1.6204379562043796</v>
      </c>
      <c r="AM43" s="18">
        <f t="shared" si="11"/>
        <v>0.94594594594594594</v>
      </c>
      <c r="AN43" s="18">
        <f t="shared" si="23"/>
        <v>4.7000000000000002E-3</v>
      </c>
      <c r="AO43" s="18">
        <f t="shared" si="24"/>
        <v>1.2954082498726871E-7</v>
      </c>
      <c r="AP43" s="18">
        <f t="shared" si="25"/>
        <v>91.607431276916344</v>
      </c>
      <c r="AQ43" s="18">
        <f t="shared" si="26"/>
        <v>1</v>
      </c>
      <c r="AR43" s="18">
        <f t="shared" si="13"/>
        <v>2.364864864864865E-3</v>
      </c>
      <c r="AS43" s="18">
        <f t="shared" si="14"/>
        <v>0</v>
      </c>
      <c r="AT43" s="36">
        <f t="shared" si="15"/>
        <v>0.99763513513513513</v>
      </c>
    </row>
    <row r="44" spans="1:46" x14ac:dyDescent="0.25">
      <c r="A44" s="16">
        <v>38</v>
      </c>
      <c r="B44" s="57" t="s">
        <v>82</v>
      </c>
      <c r="C44" s="19"/>
      <c r="D44" s="10">
        <v>0</v>
      </c>
      <c r="E44" s="19"/>
      <c r="F44" s="28">
        <v>0</v>
      </c>
      <c r="G44" s="46">
        <v>0</v>
      </c>
      <c r="H44" s="46">
        <v>0</v>
      </c>
      <c r="I44" s="46">
        <v>0</v>
      </c>
      <c r="J44" s="7">
        <v>0</v>
      </c>
      <c r="K44" s="19"/>
      <c r="L44" s="10">
        <v>27</v>
      </c>
      <c r="M44" s="3"/>
      <c r="N44" s="28">
        <v>44.4</v>
      </c>
      <c r="O44" s="46">
        <v>27</v>
      </c>
      <c r="P44" s="7">
        <v>51</v>
      </c>
      <c r="Q44" s="19"/>
      <c r="R44" s="28"/>
      <c r="S44" s="46"/>
      <c r="T44" s="46"/>
      <c r="U44" s="46"/>
      <c r="V44" s="7"/>
      <c r="W44" s="3"/>
      <c r="X44" s="4">
        <f t="shared" si="17"/>
        <v>13.145994832041342</v>
      </c>
      <c r="Y44" s="3"/>
      <c r="Z44" s="4">
        <f t="shared" si="16"/>
        <v>0</v>
      </c>
      <c r="AA44" s="3"/>
      <c r="AB44" s="4">
        <f t="shared" si="18"/>
        <v>0</v>
      </c>
      <c r="AC44" s="3"/>
      <c r="AD44" s="4">
        <f t="shared" si="19"/>
        <v>21.283783783783782</v>
      </c>
      <c r="AE44" s="3"/>
      <c r="AF44" s="4">
        <f t="shared" si="20"/>
        <v>25.851063829787233</v>
      </c>
      <c r="AG44" s="3"/>
      <c r="AH44" s="4">
        <f t="shared" si="10"/>
        <v>60.280842445612365</v>
      </c>
      <c r="AI44" s="3"/>
      <c r="AJ44" s="4">
        <f t="shared" si="21"/>
        <v>29</v>
      </c>
      <c r="AK44" s="44"/>
      <c r="AL44" s="38">
        <f t="shared" si="22"/>
        <v>1.6444444444444444</v>
      </c>
      <c r="AM44" s="18">
        <f t="shared" si="11"/>
        <v>0.85135135135135132</v>
      </c>
      <c r="AN44" s="18">
        <f t="shared" si="23"/>
        <v>2.7000000000000001E-3</v>
      </c>
      <c r="AO44" s="18">
        <f t="shared" si="24"/>
        <v>1.3145994832041344E-7</v>
      </c>
      <c r="AP44" s="18">
        <f t="shared" si="25"/>
        <v>60.283542577072311</v>
      </c>
      <c r="AQ44" s="18">
        <f t="shared" si="26"/>
        <v>29</v>
      </c>
      <c r="AR44" s="18">
        <f t="shared" si="13"/>
        <v>2.1283783783783783E-3</v>
      </c>
      <c r="AS44" s="18">
        <f t="shared" si="14"/>
        <v>0</v>
      </c>
      <c r="AT44" s="36">
        <f t="shared" si="15"/>
        <v>28.99787162162162</v>
      </c>
    </row>
    <row r="45" spans="1:46" x14ac:dyDescent="0.25">
      <c r="A45" s="15">
        <v>39</v>
      </c>
      <c r="B45" s="57" t="s">
        <v>83</v>
      </c>
      <c r="C45" s="18"/>
      <c r="D45" s="9">
        <v>0</v>
      </c>
      <c r="E45" s="18"/>
      <c r="F45" s="27">
        <v>2</v>
      </c>
      <c r="G45" s="45">
        <v>0</v>
      </c>
      <c r="H45" s="45">
        <v>0</v>
      </c>
      <c r="I45" s="45">
        <v>0</v>
      </c>
      <c r="J45" s="6">
        <v>0</v>
      </c>
      <c r="K45" s="18"/>
      <c r="L45" s="9">
        <v>30</v>
      </c>
      <c r="N45" s="27">
        <v>48.2</v>
      </c>
      <c r="O45" s="45">
        <v>26.7</v>
      </c>
      <c r="P45" s="6">
        <v>50.5</v>
      </c>
      <c r="Q45" s="18"/>
      <c r="R45" s="27"/>
      <c r="S45" s="45"/>
      <c r="T45" s="45"/>
      <c r="U45" s="45"/>
      <c r="V45" s="6"/>
      <c r="W45" s="44"/>
      <c r="X45" s="2">
        <f t="shared" si="17"/>
        <v>14.431451964114625</v>
      </c>
      <c r="Z45" s="2">
        <f t="shared" si="16"/>
        <v>0</v>
      </c>
      <c r="AB45" s="2">
        <f t="shared" si="18"/>
        <v>2</v>
      </c>
      <c r="AC45" s="44"/>
      <c r="AD45" s="2">
        <f t="shared" si="19"/>
        <v>23.807053941908716</v>
      </c>
      <c r="AE45" s="44"/>
      <c r="AF45" s="2">
        <f t="shared" si="20"/>
        <v>28.723404255319149</v>
      </c>
      <c r="AH45" s="2">
        <f t="shared" si="10"/>
        <v>68.961910161342487</v>
      </c>
      <c r="AI45" s="44"/>
      <c r="AJ45" s="2">
        <f t="shared" si="21"/>
        <v>16</v>
      </c>
      <c r="AK45" s="44"/>
      <c r="AL45" s="38">
        <f t="shared" si="22"/>
        <v>1.8052434456928841</v>
      </c>
      <c r="AM45" s="18">
        <f t="shared" si="11"/>
        <v>0.95228215767634861</v>
      </c>
      <c r="AN45" s="18">
        <f t="shared" si="23"/>
        <v>3.0000000000000001E-3</v>
      </c>
      <c r="AO45" s="18">
        <f t="shared" si="24"/>
        <v>1.4431451964114624E-7</v>
      </c>
      <c r="AP45" s="18">
        <f t="shared" si="25"/>
        <v>68.964910305657014</v>
      </c>
      <c r="AQ45" s="18">
        <f t="shared" si="26"/>
        <v>16</v>
      </c>
      <c r="AR45" s="18">
        <f t="shared" si="13"/>
        <v>2.3807053941908717E-3</v>
      </c>
      <c r="AS45" s="18">
        <f t="shared" si="14"/>
        <v>0</v>
      </c>
      <c r="AT45" s="36">
        <f t="shared" si="15"/>
        <v>15.997619294605808</v>
      </c>
    </row>
    <row r="46" spans="1:46" x14ac:dyDescent="0.25">
      <c r="A46" s="16">
        <v>40</v>
      </c>
      <c r="B46" s="58" t="s">
        <v>84</v>
      </c>
      <c r="C46" s="19"/>
      <c r="D46" s="10">
        <v>0</v>
      </c>
      <c r="E46" s="19"/>
      <c r="F46" s="28">
        <v>2</v>
      </c>
      <c r="G46" s="46">
        <v>2</v>
      </c>
      <c r="H46" s="46">
        <v>2</v>
      </c>
      <c r="I46" s="46">
        <v>2</v>
      </c>
      <c r="J46" s="7">
        <v>2</v>
      </c>
      <c r="K46" s="19"/>
      <c r="L46" s="10">
        <v>21</v>
      </c>
      <c r="M46" s="3"/>
      <c r="N46" s="28">
        <v>42.5</v>
      </c>
      <c r="O46" s="46">
        <v>26.4</v>
      </c>
      <c r="P46" s="7">
        <v>30</v>
      </c>
      <c r="Q46" s="19"/>
      <c r="R46" s="28"/>
      <c r="S46" s="46"/>
      <c r="T46" s="46"/>
      <c r="U46" s="46"/>
      <c r="V46" s="7"/>
      <c r="W46" s="3"/>
      <c r="X46" s="4">
        <f t="shared" si="17"/>
        <v>12.869428294573643</v>
      </c>
      <c r="Y46" s="3"/>
      <c r="Z46" s="4">
        <f t="shared" si="16"/>
        <v>0</v>
      </c>
      <c r="AA46" s="3"/>
      <c r="AB46" s="4">
        <f t="shared" si="18"/>
        <v>10</v>
      </c>
      <c r="AC46" s="3"/>
      <c r="AD46" s="4">
        <f t="shared" si="19"/>
        <v>17.647058823529409</v>
      </c>
      <c r="AE46" s="3"/>
      <c r="AF46" s="4">
        <f t="shared" si="20"/>
        <v>20.106382978723403</v>
      </c>
      <c r="AG46" s="3"/>
      <c r="AH46" s="4">
        <f t="shared" si="10"/>
        <v>60.622870096826453</v>
      </c>
      <c r="AI46" s="3"/>
      <c r="AJ46" s="4">
        <f t="shared" si="21"/>
        <v>28</v>
      </c>
      <c r="AK46" s="44"/>
      <c r="AL46" s="38">
        <f t="shared" si="22"/>
        <v>1.6098484848484849</v>
      </c>
      <c r="AM46" s="18">
        <f t="shared" si="11"/>
        <v>0.70588235294117641</v>
      </c>
      <c r="AN46" s="18">
        <f t="shared" si="23"/>
        <v>2.0999999999999999E-3</v>
      </c>
      <c r="AO46" s="18">
        <f t="shared" si="24"/>
        <v>1.2869428294573642E-7</v>
      </c>
      <c r="AP46" s="18">
        <f t="shared" si="25"/>
        <v>60.624970225520734</v>
      </c>
      <c r="AQ46" s="18">
        <f t="shared" si="26"/>
        <v>28</v>
      </c>
      <c r="AR46" s="18">
        <f t="shared" si="13"/>
        <v>1.764705882352941E-3</v>
      </c>
      <c r="AS46" s="18">
        <f t="shared" si="14"/>
        <v>0</v>
      </c>
      <c r="AT46" s="36">
        <f t="shared" si="15"/>
        <v>27.998235294117649</v>
      </c>
    </row>
    <row r="47" spans="1:46" x14ac:dyDescent="0.25">
      <c r="A47" s="15">
        <v>41</v>
      </c>
      <c r="B47" s="58" t="s">
        <v>85</v>
      </c>
      <c r="C47" s="18"/>
      <c r="D47" s="9">
        <v>0</v>
      </c>
      <c r="E47" s="18"/>
      <c r="F47" s="27">
        <v>2</v>
      </c>
      <c r="G47" s="45">
        <v>2</v>
      </c>
      <c r="H47" s="45">
        <v>2</v>
      </c>
      <c r="I47" s="45">
        <v>1.5</v>
      </c>
      <c r="J47" s="6">
        <v>2</v>
      </c>
      <c r="K47" s="18"/>
      <c r="L47" s="9">
        <v>15</v>
      </c>
      <c r="N47" s="27">
        <v>43.3</v>
      </c>
      <c r="O47" s="45">
        <v>23.2</v>
      </c>
      <c r="P47" s="6">
        <v>54</v>
      </c>
      <c r="Q47" s="18"/>
      <c r="R47" s="27"/>
      <c r="S47" s="45"/>
      <c r="T47" s="45"/>
      <c r="U47" s="45"/>
      <c r="V47" s="6"/>
      <c r="W47" s="44"/>
      <c r="X47" s="2">
        <f t="shared" si="17"/>
        <v>14.920183440256615</v>
      </c>
      <c r="Z47" s="2">
        <f t="shared" si="16"/>
        <v>0</v>
      </c>
      <c r="AB47" s="2">
        <f t="shared" si="18"/>
        <v>9.5</v>
      </c>
      <c r="AC47" s="44"/>
      <c r="AD47" s="2">
        <f t="shared" si="19"/>
        <v>18.822170900692839</v>
      </c>
      <c r="AE47" s="44"/>
      <c r="AF47" s="2">
        <f t="shared" si="20"/>
        <v>14.361702127659575</v>
      </c>
      <c r="AH47" s="2">
        <f t="shared" si="10"/>
        <v>57.604056468609031</v>
      </c>
      <c r="AI47" s="44"/>
      <c r="AJ47" s="2">
        <f t="shared" si="21"/>
        <v>32</v>
      </c>
      <c r="AK47" s="44"/>
      <c r="AL47" s="38">
        <f t="shared" si="22"/>
        <v>1.8663793103448276</v>
      </c>
      <c r="AM47" s="18">
        <f t="shared" si="11"/>
        <v>0.75288683602771356</v>
      </c>
      <c r="AN47" s="18">
        <f t="shared" si="23"/>
        <v>1.5E-3</v>
      </c>
      <c r="AO47" s="18">
        <f t="shared" si="24"/>
        <v>1.4920183440256614E-7</v>
      </c>
      <c r="AP47" s="18">
        <f t="shared" si="25"/>
        <v>57.605556617810862</v>
      </c>
      <c r="AQ47" s="18">
        <f t="shared" si="26"/>
        <v>32</v>
      </c>
      <c r="AR47" s="18">
        <f t="shared" si="13"/>
        <v>1.8822170900692839E-3</v>
      </c>
      <c r="AS47" s="18">
        <f t="shared" si="14"/>
        <v>0</v>
      </c>
      <c r="AT47" s="36">
        <f t="shared" si="15"/>
        <v>31.998117782909929</v>
      </c>
    </row>
    <row r="48" spans="1:46" x14ac:dyDescent="0.25">
      <c r="A48" s="16">
        <v>42</v>
      </c>
      <c r="B48" s="58" t="s">
        <v>86</v>
      </c>
      <c r="C48" s="19"/>
      <c r="D48" s="10">
        <v>0</v>
      </c>
      <c r="E48" s="19"/>
      <c r="F48" s="28">
        <v>0</v>
      </c>
      <c r="G48" s="46">
        <v>0</v>
      </c>
      <c r="H48" s="46">
        <v>0</v>
      </c>
      <c r="I48" s="46">
        <v>0</v>
      </c>
      <c r="J48" s="7">
        <v>0</v>
      </c>
      <c r="K48" s="19"/>
      <c r="L48" s="10">
        <v>11</v>
      </c>
      <c r="M48" s="3"/>
      <c r="N48" s="28">
        <v>31.9</v>
      </c>
      <c r="O48" s="46">
        <v>28</v>
      </c>
      <c r="P48" s="7">
        <v>59</v>
      </c>
      <c r="Q48" s="19"/>
      <c r="R48" s="28"/>
      <c r="S48" s="46"/>
      <c r="T48" s="46"/>
      <c r="U48" s="46"/>
      <c r="V48" s="7"/>
      <c r="W48" s="3"/>
      <c r="X48" s="4">
        <f t="shared" si="17"/>
        <v>9.1076619601328908</v>
      </c>
      <c r="Y48" s="3"/>
      <c r="Z48" s="4">
        <f t="shared" si="16"/>
        <v>0</v>
      </c>
      <c r="AA48" s="3"/>
      <c r="AB48" s="4">
        <f t="shared" si="18"/>
        <v>0</v>
      </c>
      <c r="AC48" s="3"/>
      <c r="AD48" s="4">
        <f t="shared" si="19"/>
        <v>3.7617554858934144</v>
      </c>
      <c r="AE48" s="3"/>
      <c r="AF48" s="4">
        <f t="shared" si="20"/>
        <v>10.531914893617021</v>
      </c>
      <c r="AG48" s="3"/>
      <c r="AH48" s="4">
        <f t="shared" si="10"/>
        <v>23.401332339643325</v>
      </c>
      <c r="AI48" s="3"/>
      <c r="AJ48" s="4">
        <f t="shared" si="21"/>
        <v>52</v>
      </c>
      <c r="AK48" s="44"/>
      <c r="AL48" s="38">
        <f t="shared" si="22"/>
        <v>1.1392857142857142</v>
      </c>
      <c r="AM48" s="18">
        <f t="shared" si="11"/>
        <v>0.15047021943573657</v>
      </c>
      <c r="AN48" s="18">
        <f t="shared" si="23"/>
        <v>1.1000000000000001E-3</v>
      </c>
      <c r="AO48" s="18">
        <f t="shared" si="24"/>
        <v>9.1076619601328909E-8</v>
      </c>
      <c r="AP48" s="18">
        <f t="shared" si="25"/>
        <v>23.402432430719944</v>
      </c>
      <c r="AQ48" s="18">
        <f t="shared" si="26"/>
        <v>52</v>
      </c>
      <c r="AR48" s="18">
        <f t="shared" si="13"/>
        <v>3.7617554858934146E-4</v>
      </c>
      <c r="AS48" s="18">
        <f t="shared" si="14"/>
        <v>0</v>
      </c>
      <c r="AT48" s="36">
        <f t="shared" si="15"/>
        <v>51.999623824451412</v>
      </c>
    </row>
    <row r="49" spans="1:46" x14ac:dyDescent="0.25">
      <c r="A49" s="15">
        <v>43</v>
      </c>
      <c r="B49" s="57" t="s">
        <v>87</v>
      </c>
      <c r="C49" s="18"/>
      <c r="D49" s="9">
        <v>0</v>
      </c>
      <c r="E49" s="18"/>
      <c r="F49" s="27">
        <v>2</v>
      </c>
      <c r="G49" s="45">
        <v>2</v>
      </c>
      <c r="H49" s="45">
        <v>2</v>
      </c>
      <c r="I49" s="45">
        <v>2</v>
      </c>
      <c r="J49" s="6">
        <v>0</v>
      </c>
      <c r="K49" s="18"/>
      <c r="L49" s="9">
        <v>24</v>
      </c>
      <c r="N49" s="27">
        <v>42.6</v>
      </c>
      <c r="O49" s="45">
        <v>31.3</v>
      </c>
      <c r="P49" s="6">
        <v>51</v>
      </c>
      <c r="Q49" s="18"/>
      <c r="R49" s="27"/>
      <c r="S49" s="45"/>
      <c r="T49" s="45"/>
      <c r="U49" s="45"/>
      <c r="V49" s="6"/>
      <c r="W49" s="44"/>
      <c r="X49" s="2">
        <f t="shared" si="17"/>
        <v>10.880265993015824</v>
      </c>
      <c r="Z49" s="2">
        <f t="shared" si="16"/>
        <v>0</v>
      </c>
      <c r="AB49" s="2">
        <f t="shared" si="18"/>
        <v>8</v>
      </c>
      <c r="AC49" s="44"/>
      <c r="AD49" s="2">
        <f t="shared" si="19"/>
        <v>20.070422535211268</v>
      </c>
      <c r="AE49" s="44"/>
      <c r="AF49" s="2">
        <f t="shared" si="20"/>
        <v>22.978723404255319</v>
      </c>
      <c r="AH49" s="2">
        <f t="shared" si="10"/>
        <v>61.929411932482409</v>
      </c>
      <c r="AI49" s="44"/>
      <c r="AJ49" s="2">
        <f t="shared" si="21"/>
        <v>25</v>
      </c>
      <c r="AK49" s="44"/>
      <c r="AL49" s="38">
        <f t="shared" si="22"/>
        <v>1.3610223642172523</v>
      </c>
      <c r="AM49" s="18">
        <f t="shared" si="11"/>
        <v>0.80281690140845074</v>
      </c>
      <c r="AN49" s="18">
        <f t="shared" si="23"/>
        <v>2.3999999999999998E-3</v>
      </c>
      <c r="AO49" s="18">
        <f t="shared" si="24"/>
        <v>1.0880265993015824E-7</v>
      </c>
      <c r="AP49" s="18">
        <f t="shared" si="25"/>
        <v>61.93181204128507</v>
      </c>
      <c r="AQ49" s="18">
        <f t="shared" si="26"/>
        <v>25</v>
      </c>
      <c r="AR49" s="18">
        <f t="shared" si="13"/>
        <v>2.0070422535211269E-3</v>
      </c>
      <c r="AS49" s="18">
        <f t="shared" si="14"/>
        <v>0</v>
      </c>
      <c r="AT49" s="36">
        <f t="shared" si="15"/>
        <v>24.997992957746479</v>
      </c>
    </row>
    <row r="50" spans="1:46" x14ac:dyDescent="0.25">
      <c r="A50" s="16">
        <v>44</v>
      </c>
      <c r="B50" s="57" t="s">
        <v>88</v>
      </c>
      <c r="C50" s="19"/>
      <c r="D50" s="10">
        <v>0</v>
      </c>
      <c r="E50" s="19"/>
      <c r="F50" s="28">
        <v>2</v>
      </c>
      <c r="G50" s="46">
        <v>2</v>
      </c>
      <c r="H50" s="46">
        <v>2</v>
      </c>
      <c r="I50" s="46">
        <v>2</v>
      </c>
      <c r="J50" s="7">
        <v>0</v>
      </c>
      <c r="K50" s="19"/>
      <c r="L50" s="10">
        <v>12</v>
      </c>
      <c r="M50" s="3"/>
      <c r="N50" s="28">
        <v>41.3</v>
      </c>
      <c r="O50" s="46">
        <v>28.8</v>
      </c>
      <c r="P50" s="7">
        <v>49.3</v>
      </c>
      <c r="Q50" s="19"/>
      <c r="R50" s="28"/>
      <c r="S50" s="46"/>
      <c r="T50" s="46"/>
      <c r="U50" s="46"/>
      <c r="V50" s="7"/>
      <c r="W50" s="3"/>
      <c r="X50" s="4">
        <f t="shared" si="17"/>
        <v>11.463884851421186</v>
      </c>
      <c r="Y50" s="3"/>
      <c r="Z50" s="4">
        <f t="shared" si="16"/>
        <v>0</v>
      </c>
      <c r="AA50" s="3"/>
      <c r="AB50" s="4">
        <f t="shared" si="18"/>
        <v>8</v>
      </c>
      <c r="AC50" s="3"/>
      <c r="AD50" s="4">
        <f t="shared" si="19"/>
        <v>20.157384987893462</v>
      </c>
      <c r="AE50" s="3"/>
      <c r="AF50" s="4">
        <f t="shared" si="20"/>
        <v>11.48936170212766</v>
      </c>
      <c r="AG50" s="3"/>
      <c r="AH50" s="4">
        <f t="shared" si="10"/>
        <v>51.110631541442309</v>
      </c>
      <c r="AI50" s="3"/>
      <c r="AJ50" s="4">
        <f t="shared" si="21"/>
        <v>44</v>
      </c>
      <c r="AK50" s="44"/>
      <c r="AL50" s="38">
        <f t="shared" si="22"/>
        <v>1.4340277777777777</v>
      </c>
      <c r="AM50" s="18">
        <f t="shared" si="11"/>
        <v>0.80629539951573848</v>
      </c>
      <c r="AN50" s="18">
        <f t="shared" si="23"/>
        <v>1.1999999999999999E-3</v>
      </c>
      <c r="AO50" s="18">
        <f t="shared" si="24"/>
        <v>1.1463884851421187E-7</v>
      </c>
      <c r="AP50" s="18">
        <f t="shared" si="25"/>
        <v>51.111831656081158</v>
      </c>
      <c r="AQ50" s="18">
        <f t="shared" si="26"/>
        <v>44</v>
      </c>
      <c r="AR50" s="18">
        <f t="shared" si="13"/>
        <v>2.0157384987893462E-3</v>
      </c>
      <c r="AS50" s="18">
        <f t="shared" si="14"/>
        <v>0</v>
      </c>
      <c r="AT50" s="36">
        <f t="shared" si="15"/>
        <v>43.997984261501209</v>
      </c>
    </row>
    <row r="51" spans="1:46" x14ac:dyDescent="0.25">
      <c r="A51" s="15">
        <v>45</v>
      </c>
      <c r="B51" s="57" t="s">
        <v>89</v>
      </c>
      <c r="C51" s="18"/>
      <c r="D51" s="9">
        <v>0</v>
      </c>
      <c r="E51" s="18"/>
      <c r="F51" s="27">
        <v>0</v>
      </c>
      <c r="G51" s="45">
        <v>0</v>
      </c>
      <c r="H51" s="45">
        <v>0</v>
      </c>
      <c r="I51" s="45">
        <v>0</v>
      </c>
      <c r="J51" s="6">
        <v>0</v>
      </c>
      <c r="K51" s="18"/>
      <c r="L51" s="9">
        <v>20</v>
      </c>
      <c r="N51" s="27">
        <v>36.6</v>
      </c>
      <c r="O51" s="45">
        <v>27.4</v>
      </c>
      <c r="P51" s="6">
        <v>35</v>
      </c>
      <c r="Q51" s="18"/>
      <c r="R51" s="27"/>
      <c r="S51" s="45"/>
      <c r="T51" s="45"/>
      <c r="U51" s="45"/>
      <c r="V51" s="6"/>
      <c r="W51" s="44"/>
      <c r="X51" s="2">
        <f t="shared" si="17"/>
        <v>10.678365303004583</v>
      </c>
      <c r="Z51" s="2">
        <f t="shared" si="16"/>
        <v>0</v>
      </c>
      <c r="AB51" s="2">
        <f t="shared" si="18"/>
        <v>0</v>
      </c>
      <c r="AC51" s="44"/>
      <c r="AD51" s="2">
        <f t="shared" si="19"/>
        <v>23.907103825136609</v>
      </c>
      <c r="AE51" s="44"/>
      <c r="AF51" s="2">
        <f t="shared" si="20"/>
        <v>19.148936170212767</v>
      </c>
      <c r="AH51" s="2">
        <f t="shared" si="10"/>
        <v>53.734405298353963</v>
      </c>
      <c r="AI51" s="44"/>
      <c r="AJ51" s="2">
        <f t="shared" si="21"/>
        <v>39</v>
      </c>
      <c r="AK51" s="44"/>
      <c r="AL51" s="38">
        <f t="shared" si="22"/>
        <v>1.3357664233576643</v>
      </c>
      <c r="AM51" s="18">
        <f t="shared" si="11"/>
        <v>0.95628415300546443</v>
      </c>
      <c r="AN51" s="18">
        <f t="shared" si="23"/>
        <v>2E-3</v>
      </c>
      <c r="AO51" s="18">
        <f t="shared" si="24"/>
        <v>1.0678365303004583E-7</v>
      </c>
      <c r="AP51" s="18">
        <f t="shared" si="25"/>
        <v>53.736405405137617</v>
      </c>
      <c r="AQ51" s="18">
        <f t="shared" si="26"/>
        <v>39</v>
      </c>
      <c r="AR51" s="18">
        <f t="shared" si="13"/>
        <v>2.3907103825136608E-3</v>
      </c>
      <c r="AS51" s="18">
        <f t="shared" si="14"/>
        <v>0</v>
      </c>
      <c r="AT51" s="36">
        <f t="shared" si="15"/>
        <v>38.997609289617486</v>
      </c>
    </row>
    <row r="52" spans="1:46" x14ac:dyDescent="0.25">
      <c r="A52" s="16">
        <v>46</v>
      </c>
      <c r="B52" s="58" t="s">
        <v>90</v>
      </c>
      <c r="C52" s="19"/>
      <c r="D52" s="10">
        <v>0</v>
      </c>
      <c r="E52" s="19"/>
      <c r="F52" s="28">
        <v>2</v>
      </c>
      <c r="G52" s="46">
        <v>2</v>
      </c>
      <c r="H52" s="46">
        <v>2</v>
      </c>
      <c r="I52" s="46">
        <v>2</v>
      </c>
      <c r="J52" s="7">
        <v>0</v>
      </c>
      <c r="K52" s="19"/>
      <c r="L52" s="10">
        <v>11</v>
      </c>
      <c r="M52" s="3"/>
      <c r="N52" s="28">
        <v>33</v>
      </c>
      <c r="O52" s="46">
        <v>28</v>
      </c>
      <c r="P52" s="7">
        <v>48</v>
      </c>
      <c r="Q52" s="19"/>
      <c r="R52" s="28"/>
      <c r="S52" s="46"/>
      <c r="T52" s="46"/>
      <c r="U52" s="46"/>
      <c r="V52" s="7"/>
      <c r="W52" s="3"/>
      <c r="X52" s="4">
        <f t="shared" si="17"/>
        <v>9.4217192691029901</v>
      </c>
      <c r="Y52" s="3"/>
      <c r="Z52" s="4">
        <f t="shared" si="16"/>
        <v>0</v>
      </c>
      <c r="AA52" s="3"/>
      <c r="AB52" s="4">
        <f t="shared" si="18"/>
        <v>8</v>
      </c>
      <c r="AC52" s="3"/>
      <c r="AD52" s="4">
        <f t="shared" si="19"/>
        <v>13.636363636363635</v>
      </c>
      <c r="AE52" s="3"/>
      <c r="AF52" s="4">
        <f t="shared" si="20"/>
        <v>10.531914893617021</v>
      </c>
      <c r="AG52" s="3"/>
      <c r="AH52" s="4">
        <f t="shared" si="10"/>
        <v>41.589997799083648</v>
      </c>
      <c r="AI52" s="3"/>
      <c r="AJ52" s="4">
        <f t="shared" si="21"/>
        <v>49</v>
      </c>
      <c r="AK52" s="44"/>
      <c r="AL52" s="38">
        <f t="shared" si="22"/>
        <v>1.1785714285714286</v>
      </c>
      <c r="AM52" s="18">
        <f t="shared" si="11"/>
        <v>0.54545454545454541</v>
      </c>
      <c r="AN52" s="18">
        <f t="shared" si="23"/>
        <v>1.1000000000000001E-3</v>
      </c>
      <c r="AO52" s="18">
        <f t="shared" si="24"/>
        <v>9.4217192691029897E-8</v>
      </c>
      <c r="AP52" s="18">
        <f t="shared" si="25"/>
        <v>41.591097893300841</v>
      </c>
      <c r="AQ52" s="18">
        <f t="shared" si="26"/>
        <v>49</v>
      </c>
      <c r="AR52" s="18">
        <f t="shared" si="13"/>
        <v>1.3636363636363635E-3</v>
      </c>
      <c r="AS52" s="18">
        <f t="shared" si="14"/>
        <v>0</v>
      </c>
      <c r="AT52" s="36">
        <f t="shared" si="15"/>
        <v>48.998636363636365</v>
      </c>
    </row>
    <row r="53" spans="1:46" x14ac:dyDescent="0.25">
      <c r="A53" s="15">
        <v>47</v>
      </c>
      <c r="B53" s="58" t="s">
        <v>91</v>
      </c>
      <c r="C53" s="18"/>
      <c r="D53" s="9">
        <v>0</v>
      </c>
      <c r="E53" s="18"/>
      <c r="F53" s="27">
        <v>2</v>
      </c>
      <c r="G53" s="45">
        <v>1</v>
      </c>
      <c r="H53" s="45">
        <v>0</v>
      </c>
      <c r="I53" s="45">
        <v>1.5</v>
      </c>
      <c r="J53" s="6">
        <v>0</v>
      </c>
      <c r="K53" s="18"/>
      <c r="L53" s="9">
        <v>26</v>
      </c>
      <c r="N53" s="27">
        <v>45.6</v>
      </c>
      <c r="O53" s="45">
        <v>28.6</v>
      </c>
      <c r="P53" s="6">
        <v>43.3</v>
      </c>
      <c r="Q53" s="18"/>
      <c r="R53" s="27"/>
      <c r="S53" s="45"/>
      <c r="T53" s="45"/>
      <c r="U53" s="45"/>
      <c r="V53" s="6"/>
      <c r="W53" s="44"/>
      <c r="X53" s="2">
        <f t="shared" si="17"/>
        <v>12.74597495527728</v>
      </c>
      <c r="Z53" s="2">
        <f t="shared" si="16"/>
        <v>0</v>
      </c>
      <c r="AB53" s="2">
        <f t="shared" si="18"/>
        <v>4.5</v>
      </c>
      <c r="AC53" s="44"/>
      <c r="AD53" s="2">
        <f t="shared" si="19"/>
        <v>23.739035087719294</v>
      </c>
      <c r="AE53" s="44"/>
      <c r="AF53" s="2">
        <f t="shared" si="20"/>
        <v>24.893617021276597</v>
      </c>
      <c r="AH53" s="2">
        <f t="shared" si="10"/>
        <v>65.878627064273175</v>
      </c>
      <c r="AI53" s="44"/>
      <c r="AJ53" s="2">
        <f t="shared" si="21"/>
        <v>18</v>
      </c>
      <c r="AK53" s="44"/>
      <c r="AL53" s="38">
        <f t="shared" si="22"/>
        <v>1.5944055944055944</v>
      </c>
      <c r="AM53" s="18">
        <f t="shared" si="11"/>
        <v>0.94956140350877183</v>
      </c>
      <c r="AN53" s="18">
        <f t="shared" si="23"/>
        <v>2.5999999999999999E-3</v>
      </c>
      <c r="AO53" s="18">
        <f t="shared" si="24"/>
        <v>1.274597495527728E-7</v>
      </c>
      <c r="AP53" s="18">
        <f t="shared" si="25"/>
        <v>65.881227191732918</v>
      </c>
      <c r="AQ53" s="18">
        <f t="shared" si="26"/>
        <v>18</v>
      </c>
      <c r="AR53" s="18">
        <f t="shared" si="13"/>
        <v>2.3739035087719292E-3</v>
      </c>
      <c r="AS53" s="18">
        <f t="shared" si="14"/>
        <v>0</v>
      </c>
      <c r="AT53" s="36">
        <f t="shared" si="15"/>
        <v>17.997626096491228</v>
      </c>
    </row>
    <row r="54" spans="1:46" x14ac:dyDescent="0.25">
      <c r="A54" s="16">
        <v>48</v>
      </c>
      <c r="B54" s="58" t="s">
        <v>92</v>
      </c>
      <c r="C54" s="19"/>
      <c r="D54" s="10">
        <v>0</v>
      </c>
      <c r="E54" s="19"/>
      <c r="F54" s="28">
        <v>2</v>
      </c>
      <c r="G54" s="46">
        <v>2</v>
      </c>
      <c r="H54" s="46">
        <v>2</v>
      </c>
      <c r="I54" s="46">
        <v>1.5</v>
      </c>
      <c r="J54" s="7">
        <v>2</v>
      </c>
      <c r="K54" s="19"/>
      <c r="L54" s="10">
        <v>27</v>
      </c>
      <c r="M54" s="3"/>
      <c r="N54" s="28">
        <v>44.9</v>
      </c>
      <c r="O54" s="46">
        <v>27.7</v>
      </c>
      <c r="P54" s="7">
        <v>43</v>
      </c>
      <c r="Q54" s="19"/>
      <c r="R54" s="28"/>
      <c r="S54" s="46"/>
      <c r="T54" s="46"/>
      <c r="U54" s="46"/>
      <c r="V54" s="7"/>
      <c r="W54" s="3"/>
      <c r="X54" s="4">
        <f t="shared" si="17"/>
        <v>12.958084963479134</v>
      </c>
      <c r="Y54" s="3"/>
      <c r="Z54" s="4">
        <f t="shared" si="16"/>
        <v>0</v>
      </c>
      <c r="AA54" s="3"/>
      <c r="AB54" s="4">
        <f t="shared" si="18"/>
        <v>9.5</v>
      </c>
      <c r="AC54" s="3"/>
      <c r="AD54" s="4">
        <f t="shared" si="19"/>
        <v>23.942093541202674</v>
      </c>
      <c r="AE54" s="3"/>
      <c r="AF54" s="4">
        <f t="shared" si="20"/>
        <v>25.851063829787233</v>
      </c>
      <c r="AG54" s="3"/>
      <c r="AH54" s="4">
        <f t="shared" si="10"/>
        <v>72.25124233446904</v>
      </c>
      <c r="AI54" s="3"/>
      <c r="AJ54" s="4">
        <f t="shared" si="21"/>
        <v>10</v>
      </c>
      <c r="AK54" s="44"/>
      <c r="AL54" s="38">
        <f t="shared" si="22"/>
        <v>1.6209386281588447</v>
      </c>
      <c r="AM54" s="18">
        <f t="shared" si="11"/>
        <v>0.95768374164810699</v>
      </c>
      <c r="AN54" s="18">
        <f t="shared" si="23"/>
        <v>2.7000000000000001E-3</v>
      </c>
      <c r="AO54" s="18">
        <f t="shared" si="24"/>
        <v>1.2958084963479135E-7</v>
      </c>
      <c r="AP54" s="18">
        <f t="shared" si="25"/>
        <v>72.253942464049885</v>
      </c>
      <c r="AQ54" s="18">
        <f t="shared" si="26"/>
        <v>10</v>
      </c>
      <c r="AR54" s="18">
        <f t="shared" si="13"/>
        <v>2.3942093541202674E-3</v>
      </c>
      <c r="AS54" s="18">
        <f t="shared" si="14"/>
        <v>0</v>
      </c>
      <c r="AT54" s="36">
        <f t="shared" si="15"/>
        <v>9.9976057906458795</v>
      </c>
    </row>
    <row r="55" spans="1:46" x14ac:dyDescent="0.25">
      <c r="A55" s="15">
        <v>49</v>
      </c>
      <c r="B55" s="57" t="s">
        <v>93</v>
      </c>
      <c r="C55" s="18"/>
      <c r="D55" s="9">
        <v>0</v>
      </c>
      <c r="E55" s="18"/>
      <c r="F55" s="27">
        <v>2</v>
      </c>
      <c r="G55" s="45">
        <v>2</v>
      </c>
      <c r="H55" s="45">
        <v>2</v>
      </c>
      <c r="I55" s="45">
        <v>2</v>
      </c>
      <c r="J55" s="6">
        <v>0</v>
      </c>
      <c r="K55" s="18"/>
      <c r="L55" s="9">
        <v>14</v>
      </c>
      <c r="N55" s="27">
        <v>44.9</v>
      </c>
      <c r="O55" s="45">
        <v>28</v>
      </c>
      <c r="P55" s="6">
        <v>65</v>
      </c>
      <c r="Q55" s="18"/>
      <c r="R55" s="27"/>
      <c r="S55" s="45"/>
      <c r="T55" s="45"/>
      <c r="U55" s="45"/>
      <c r="V55" s="6"/>
      <c r="W55" s="44"/>
      <c r="X55" s="2">
        <f t="shared" si="17"/>
        <v>12.81924833887043</v>
      </c>
      <c r="Z55" s="2">
        <f t="shared" si="16"/>
        <v>0</v>
      </c>
      <c r="AB55" s="2">
        <f t="shared" si="18"/>
        <v>8</v>
      </c>
      <c r="AC55" s="44"/>
      <c r="AD55" s="2">
        <f t="shared" si="19"/>
        <v>13.808463251670378</v>
      </c>
      <c r="AE55" s="44"/>
      <c r="AF55" s="2">
        <f t="shared" si="20"/>
        <v>13.404255319148936</v>
      </c>
      <c r="AH55" s="2">
        <f t="shared" si="10"/>
        <v>48.031966909689743</v>
      </c>
      <c r="AI55" s="44"/>
      <c r="AJ55" s="2">
        <f t="shared" si="21"/>
        <v>45</v>
      </c>
      <c r="AK55" s="44"/>
      <c r="AL55" s="38">
        <f t="shared" si="22"/>
        <v>1.6035714285714284</v>
      </c>
      <c r="AM55" s="18">
        <f t="shared" si="11"/>
        <v>0.5523385300668151</v>
      </c>
      <c r="AN55" s="18">
        <f t="shared" si="23"/>
        <v>1.4E-3</v>
      </c>
      <c r="AO55" s="18">
        <f t="shared" si="24"/>
        <v>1.2819248338870431E-7</v>
      </c>
      <c r="AP55" s="18">
        <f t="shared" si="25"/>
        <v>48.033367037882229</v>
      </c>
      <c r="AQ55" s="18">
        <f t="shared" si="26"/>
        <v>45</v>
      </c>
      <c r="AR55" s="18">
        <f t="shared" si="13"/>
        <v>1.3808463251670379E-3</v>
      </c>
      <c r="AS55" s="18">
        <f t="shared" si="14"/>
        <v>0</v>
      </c>
      <c r="AT55" s="36">
        <f t="shared" si="15"/>
        <v>44.998619153674831</v>
      </c>
    </row>
    <row r="56" spans="1:46" x14ac:dyDescent="0.25">
      <c r="A56" s="16">
        <v>50</v>
      </c>
      <c r="B56" s="57" t="s">
        <v>94</v>
      </c>
      <c r="C56" s="19"/>
      <c r="D56" s="10">
        <v>0</v>
      </c>
      <c r="E56" s="19"/>
      <c r="F56" s="28">
        <v>0</v>
      </c>
      <c r="G56" s="46">
        <v>0</v>
      </c>
      <c r="H56" s="46">
        <v>0</v>
      </c>
      <c r="I56" s="46">
        <v>0</v>
      </c>
      <c r="J56" s="7">
        <v>0</v>
      </c>
      <c r="K56" s="19"/>
      <c r="L56" s="10">
        <v>18</v>
      </c>
      <c r="M56" s="3"/>
      <c r="N56" s="28">
        <v>43</v>
      </c>
      <c r="O56" s="46">
        <v>27.9</v>
      </c>
      <c r="P56" s="7">
        <v>55</v>
      </c>
      <c r="Q56" s="19"/>
      <c r="R56" s="28"/>
      <c r="S56" s="46"/>
      <c r="T56" s="46"/>
      <c r="U56" s="46"/>
      <c r="V56" s="7"/>
      <c r="W56" s="3"/>
      <c r="X56" s="4">
        <f t="shared" si="17"/>
        <v>12.320788530465951</v>
      </c>
      <c r="Y56" s="3"/>
      <c r="Z56" s="4">
        <f t="shared" si="16"/>
        <v>0</v>
      </c>
      <c r="AA56" s="3"/>
      <c r="AB56" s="4">
        <f t="shared" si="18"/>
        <v>0</v>
      </c>
      <c r="AC56" s="3"/>
      <c r="AD56" s="4">
        <f t="shared" si="19"/>
        <v>18.023255813953487</v>
      </c>
      <c r="AE56" s="3"/>
      <c r="AF56" s="4">
        <f t="shared" si="20"/>
        <v>17.23404255319149</v>
      </c>
      <c r="AG56" s="3"/>
      <c r="AH56" s="4">
        <f t="shared" si="10"/>
        <v>47.57808689761093</v>
      </c>
      <c r="AI56" s="3"/>
      <c r="AJ56" s="4">
        <f t="shared" si="21"/>
        <v>46</v>
      </c>
      <c r="AK56" s="44"/>
      <c r="AL56" s="38">
        <f t="shared" si="22"/>
        <v>1.5412186379928317</v>
      </c>
      <c r="AM56" s="18">
        <f t="shared" si="11"/>
        <v>0.72093023255813948</v>
      </c>
      <c r="AN56" s="18">
        <f t="shared" si="23"/>
        <v>1.8E-3</v>
      </c>
      <c r="AO56" s="18">
        <f t="shared" si="24"/>
        <v>1.2320788530465949E-7</v>
      </c>
      <c r="AP56" s="18">
        <f t="shared" si="25"/>
        <v>47.579887020818816</v>
      </c>
      <c r="AQ56" s="18">
        <f t="shared" si="26"/>
        <v>46</v>
      </c>
      <c r="AR56" s="18">
        <f t="shared" si="13"/>
        <v>1.8023255813953488E-3</v>
      </c>
      <c r="AS56" s="18">
        <f t="shared" si="14"/>
        <v>0</v>
      </c>
      <c r="AT56" s="36">
        <f t="shared" si="15"/>
        <v>45.998197674418606</v>
      </c>
    </row>
    <row r="57" spans="1:46" x14ac:dyDescent="0.25">
      <c r="A57" s="15">
        <v>51</v>
      </c>
      <c r="B57" s="57" t="s">
        <v>95</v>
      </c>
      <c r="C57" s="18"/>
      <c r="D57" s="9">
        <v>0</v>
      </c>
      <c r="E57" s="18"/>
      <c r="F57" s="27">
        <v>2</v>
      </c>
      <c r="G57" s="45">
        <v>2</v>
      </c>
      <c r="H57" s="45">
        <v>2</v>
      </c>
      <c r="I57" s="45">
        <v>0</v>
      </c>
      <c r="J57" s="6">
        <v>0</v>
      </c>
      <c r="K57" s="18"/>
      <c r="L57" s="9">
        <v>13</v>
      </c>
      <c r="N57" s="27">
        <v>49.3</v>
      </c>
      <c r="O57" s="45">
        <v>28</v>
      </c>
      <c r="P57" s="6">
        <v>48.4</v>
      </c>
      <c r="Q57" s="18"/>
      <c r="R57" s="27"/>
      <c r="S57" s="45"/>
      <c r="T57" s="45"/>
      <c r="U57" s="45"/>
      <c r="V57" s="6"/>
      <c r="W57" s="44"/>
      <c r="X57" s="2">
        <f t="shared" si="17"/>
        <v>14.075477574750829</v>
      </c>
      <c r="Z57" s="2">
        <f t="shared" si="16"/>
        <v>0</v>
      </c>
      <c r="AB57" s="2">
        <f t="shared" si="18"/>
        <v>6</v>
      </c>
      <c r="AC57" s="44"/>
      <c r="AD57" s="2">
        <f t="shared" si="19"/>
        <v>24.543610547667345</v>
      </c>
      <c r="AE57" s="44"/>
      <c r="AF57" s="2">
        <f t="shared" si="20"/>
        <v>12.446808510638299</v>
      </c>
      <c r="AH57" s="2">
        <f t="shared" si="10"/>
        <v>57.065896633056475</v>
      </c>
      <c r="AI57" s="44"/>
      <c r="AJ57" s="2">
        <f t="shared" si="21"/>
        <v>34</v>
      </c>
      <c r="AK57" s="44"/>
      <c r="AL57" s="38">
        <f t="shared" si="22"/>
        <v>1.7607142857142857</v>
      </c>
      <c r="AM57" s="18">
        <f t="shared" si="11"/>
        <v>0.98174442190669375</v>
      </c>
      <c r="AN57" s="18">
        <f t="shared" si="23"/>
        <v>1.2999999999999999E-3</v>
      </c>
      <c r="AO57" s="18">
        <f t="shared" si="24"/>
        <v>1.4075477574750829E-7</v>
      </c>
      <c r="AP57" s="18">
        <f t="shared" si="25"/>
        <v>57.067196773811254</v>
      </c>
      <c r="AQ57" s="18">
        <f t="shared" si="26"/>
        <v>34</v>
      </c>
      <c r="AR57" s="18">
        <f t="shared" si="13"/>
        <v>2.4543610547667345E-3</v>
      </c>
      <c r="AS57" s="18">
        <f t="shared" si="14"/>
        <v>0</v>
      </c>
      <c r="AT57" s="36">
        <f t="shared" si="15"/>
        <v>33.997545638945233</v>
      </c>
    </row>
    <row r="58" spans="1:46" x14ac:dyDescent="0.25">
      <c r="A58" s="16">
        <v>52</v>
      </c>
      <c r="B58" s="58" t="s">
        <v>96</v>
      </c>
      <c r="C58" s="19"/>
      <c r="D58" s="10">
        <v>0</v>
      </c>
      <c r="E58" s="19"/>
      <c r="F58" s="28">
        <v>2</v>
      </c>
      <c r="G58" s="46">
        <v>0</v>
      </c>
      <c r="H58" s="46">
        <v>0</v>
      </c>
      <c r="I58" s="46">
        <v>0</v>
      </c>
      <c r="J58" s="7">
        <v>0</v>
      </c>
      <c r="K58" s="19"/>
      <c r="L58" s="10">
        <v>21</v>
      </c>
      <c r="M58" s="3"/>
      <c r="N58" s="28">
        <v>47.2</v>
      </c>
      <c r="O58" s="46">
        <v>28.1</v>
      </c>
      <c r="P58" s="7">
        <v>33.5</v>
      </c>
      <c r="Q58" s="19"/>
      <c r="R58" s="28"/>
      <c r="S58" s="46"/>
      <c r="T58" s="46"/>
      <c r="U58" s="46"/>
      <c r="V58" s="7"/>
      <c r="W58" s="3"/>
      <c r="X58" s="4">
        <f t="shared" si="17"/>
        <v>13.427956633286433</v>
      </c>
      <c r="Y58" s="3"/>
      <c r="Z58" s="4">
        <f t="shared" si="16"/>
        <v>0</v>
      </c>
      <c r="AA58" s="3"/>
      <c r="AB58" s="4">
        <f t="shared" si="18"/>
        <v>2</v>
      </c>
      <c r="AC58" s="3"/>
      <c r="AD58" s="4">
        <f t="shared" si="19"/>
        <v>17.743644067796609</v>
      </c>
      <c r="AE58" s="3"/>
      <c r="AF58" s="4">
        <f t="shared" si="20"/>
        <v>20.106382978723403</v>
      </c>
      <c r="AG58" s="3"/>
      <c r="AH58" s="4">
        <f t="shared" si="10"/>
        <v>53.277983679806447</v>
      </c>
      <c r="AI58" s="3"/>
      <c r="AJ58" s="4">
        <f t="shared" si="21"/>
        <v>40</v>
      </c>
      <c r="AK58" s="44"/>
      <c r="AL58" s="38">
        <f t="shared" si="22"/>
        <v>1.6797153024911031</v>
      </c>
      <c r="AM58" s="18">
        <f t="shared" si="11"/>
        <v>0.7097457627118644</v>
      </c>
      <c r="AN58" s="18">
        <f t="shared" si="23"/>
        <v>2.0999999999999999E-3</v>
      </c>
      <c r="AO58" s="18">
        <f t="shared" si="24"/>
        <v>1.3427956633286433E-7</v>
      </c>
      <c r="AP58" s="18">
        <f t="shared" si="25"/>
        <v>53.280083814086012</v>
      </c>
      <c r="AQ58" s="18">
        <f t="shared" si="26"/>
        <v>40</v>
      </c>
      <c r="AR58" s="18">
        <f t="shared" si="13"/>
        <v>1.7743644067796608E-3</v>
      </c>
      <c r="AS58" s="18">
        <f t="shared" si="14"/>
        <v>0</v>
      </c>
      <c r="AT58" s="36">
        <f t="shared" si="15"/>
        <v>39.998225635593222</v>
      </c>
    </row>
    <row r="59" spans="1:46" x14ac:dyDescent="0.25">
      <c r="A59" s="15">
        <v>53</v>
      </c>
      <c r="B59" s="58" t="s">
        <v>97</v>
      </c>
      <c r="C59" s="18"/>
      <c r="D59" s="9">
        <v>0</v>
      </c>
      <c r="E59" s="18"/>
      <c r="F59" s="27">
        <v>0</v>
      </c>
      <c r="G59" s="45">
        <v>0</v>
      </c>
      <c r="H59" s="45">
        <v>0</v>
      </c>
      <c r="I59" s="45">
        <v>0</v>
      </c>
      <c r="J59" s="6">
        <v>0</v>
      </c>
      <c r="K59" s="18"/>
      <c r="L59" s="9">
        <v>29</v>
      </c>
      <c r="N59" s="27"/>
      <c r="O59" s="45"/>
      <c r="P59" s="6"/>
      <c r="Q59" s="18"/>
      <c r="R59" s="27"/>
      <c r="S59" s="45" t="s">
        <v>3</v>
      </c>
      <c r="T59" s="45"/>
      <c r="U59" s="45"/>
      <c r="V59" s="6"/>
      <c r="W59" s="44"/>
      <c r="X59" s="2">
        <f t="shared" si="17"/>
        <v>0</v>
      </c>
      <c r="Z59" s="2">
        <f t="shared" si="16"/>
        <v>0</v>
      </c>
      <c r="AB59" s="2">
        <f t="shared" si="18"/>
        <v>0</v>
      </c>
      <c r="AC59" s="44"/>
      <c r="AD59" s="2">
        <f t="shared" si="19"/>
        <v>0</v>
      </c>
      <c r="AE59" s="44"/>
      <c r="AF59" s="2">
        <f t="shared" si="20"/>
        <v>27.76595744680851</v>
      </c>
      <c r="AH59" s="2">
        <f t="shared" si="10"/>
        <v>27.76595744680851</v>
      </c>
      <c r="AI59" s="44"/>
      <c r="AJ59" s="2">
        <f t="shared" si="21"/>
        <v>51</v>
      </c>
      <c r="AK59" s="44"/>
      <c r="AL59" s="38">
        <f t="shared" si="22"/>
        <v>0</v>
      </c>
      <c r="AM59" s="18">
        <f t="shared" si="11"/>
        <v>0</v>
      </c>
      <c r="AN59" s="18">
        <f t="shared" si="23"/>
        <v>2.8999999999999998E-3</v>
      </c>
      <c r="AO59" s="18">
        <f t="shared" si="24"/>
        <v>0</v>
      </c>
      <c r="AP59" s="18">
        <f t="shared" si="25"/>
        <v>27.768857446808511</v>
      </c>
      <c r="AQ59" s="18">
        <f t="shared" si="26"/>
        <v>51</v>
      </c>
      <c r="AR59" s="18">
        <f t="shared" si="13"/>
        <v>0</v>
      </c>
      <c r="AS59" s="18">
        <f t="shared" si="14"/>
        <v>0</v>
      </c>
      <c r="AT59" s="36">
        <f t="shared" si="15"/>
        <v>51</v>
      </c>
    </row>
    <row r="60" spans="1:46" x14ac:dyDescent="0.25">
      <c r="A60" s="16">
        <v>54</v>
      </c>
      <c r="B60" s="58" t="s">
        <v>98</v>
      </c>
      <c r="C60" s="19"/>
      <c r="D60" s="10">
        <v>0</v>
      </c>
      <c r="E60" s="19"/>
      <c r="F60" s="28">
        <v>2</v>
      </c>
      <c r="G60" s="46">
        <v>2</v>
      </c>
      <c r="H60" s="46">
        <v>2</v>
      </c>
      <c r="I60" s="46">
        <v>2</v>
      </c>
      <c r="J60" s="7">
        <v>2</v>
      </c>
      <c r="K60" s="19"/>
      <c r="L60" s="10">
        <v>19</v>
      </c>
      <c r="M60" s="3"/>
      <c r="N60" s="28">
        <v>46.7</v>
      </c>
      <c r="O60" s="46">
        <v>29.8</v>
      </c>
      <c r="P60" s="7">
        <v>55.5</v>
      </c>
      <c r="Q60" s="19"/>
      <c r="R60" s="28"/>
      <c r="S60" s="46"/>
      <c r="T60" s="46"/>
      <c r="U60" s="46"/>
      <c r="V60" s="7"/>
      <c r="W60" s="3"/>
      <c r="X60" s="4">
        <f t="shared" si="17"/>
        <v>12.527801623224599</v>
      </c>
      <c r="Y60" s="3"/>
      <c r="Z60" s="4">
        <f t="shared" si="16"/>
        <v>0</v>
      </c>
      <c r="AA60" s="3"/>
      <c r="AB60" s="4">
        <f t="shared" si="18"/>
        <v>10</v>
      </c>
      <c r="AC60" s="3"/>
      <c r="AD60" s="4">
        <f t="shared" si="19"/>
        <v>20.289079229122059</v>
      </c>
      <c r="AE60" s="3"/>
      <c r="AF60" s="4">
        <f t="shared" si="20"/>
        <v>18.191489361702128</v>
      </c>
      <c r="AG60" s="3"/>
      <c r="AH60" s="4">
        <f t="shared" si="10"/>
        <v>61.008370214048782</v>
      </c>
      <c r="AI60" s="3"/>
      <c r="AJ60" s="4">
        <f t="shared" si="21"/>
        <v>27</v>
      </c>
      <c r="AK60" s="44"/>
      <c r="AL60" s="38">
        <f t="shared" si="22"/>
        <v>1.5671140939597317</v>
      </c>
      <c r="AM60" s="18">
        <f t="shared" si="11"/>
        <v>0.81156316916488236</v>
      </c>
      <c r="AN60" s="18">
        <f t="shared" si="23"/>
        <v>1.9E-3</v>
      </c>
      <c r="AO60" s="18">
        <f t="shared" si="24"/>
        <v>1.25278016232246E-7</v>
      </c>
      <c r="AP60" s="18">
        <f t="shared" si="25"/>
        <v>61.010270339326794</v>
      </c>
      <c r="AQ60" s="18">
        <f t="shared" si="26"/>
        <v>27</v>
      </c>
      <c r="AR60" s="18">
        <f t="shared" si="13"/>
        <v>2.0289079229122058E-3</v>
      </c>
      <c r="AS60" s="18">
        <f t="shared" si="14"/>
        <v>0</v>
      </c>
      <c r="AT60" s="36">
        <f t="shared" si="15"/>
        <v>26.997971092077087</v>
      </c>
    </row>
    <row r="61" spans="1:46" x14ac:dyDescent="0.25">
      <c r="A61" s="15">
        <v>55</v>
      </c>
      <c r="B61" s="57" t="s">
        <v>99</v>
      </c>
      <c r="C61" s="18"/>
      <c r="D61" s="9">
        <v>0</v>
      </c>
      <c r="E61" s="18"/>
      <c r="F61" s="27">
        <v>2</v>
      </c>
      <c r="G61" s="45">
        <v>2</v>
      </c>
      <c r="H61" s="45">
        <v>2</v>
      </c>
      <c r="I61" s="45">
        <v>2</v>
      </c>
      <c r="J61" s="6">
        <v>2</v>
      </c>
      <c r="K61" s="18"/>
      <c r="L61" s="9">
        <v>19</v>
      </c>
      <c r="N61" s="27">
        <v>48.7</v>
      </c>
      <c r="O61" s="45">
        <v>31.3</v>
      </c>
      <c r="P61" s="6">
        <v>43</v>
      </c>
      <c r="Q61" s="18"/>
      <c r="R61" s="27"/>
      <c r="S61" s="45"/>
      <c r="T61" s="45"/>
      <c r="U61" s="45"/>
      <c r="V61" s="6"/>
      <c r="W61" s="44"/>
      <c r="X61" s="2">
        <f t="shared" si="17"/>
        <v>12.438238353518091</v>
      </c>
      <c r="Z61" s="2">
        <f t="shared" si="16"/>
        <v>0</v>
      </c>
      <c r="AB61" s="2">
        <f t="shared" si="18"/>
        <v>10</v>
      </c>
      <c r="AC61" s="44"/>
      <c r="AD61" s="2">
        <f t="shared" si="19"/>
        <v>22.073921971252567</v>
      </c>
      <c r="AE61" s="44"/>
      <c r="AF61" s="2">
        <f t="shared" si="20"/>
        <v>18.191489361702128</v>
      </c>
      <c r="AH61" s="2">
        <f t="shared" si="10"/>
        <v>62.703649686472787</v>
      </c>
      <c r="AI61" s="44"/>
      <c r="AJ61" s="2">
        <f t="shared" si="21"/>
        <v>24</v>
      </c>
      <c r="AK61" s="44"/>
      <c r="AL61" s="38">
        <f t="shared" si="22"/>
        <v>1.5559105431309905</v>
      </c>
      <c r="AM61" s="18">
        <f t="shared" si="11"/>
        <v>0.88295687885010266</v>
      </c>
      <c r="AN61" s="18">
        <f t="shared" si="23"/>
        <v>1.9E-3</v>
      </c>
      <c r="AO61" s="18">
        <f t="shared" si="24"/>
        <v>1.243823835351809E-7</v>
      </c>
      <c r="AP61" s="18">
        <f t="shared" si="25"/>
        <v>62.705549810855167</v>
      </c>
      <c r="AQ61" s="18">
        <f t="shared" si="26"/>
        <v>24</v>
      </c>
      <c r="AR61" s="18">
        <f t="shared" si="13"/>
        <v>2.2073921971252565E-3</v>
      </c>
      <c r="AS61" s="18">
        <f t="shared" si="14"/>
        <v>0</v>
      </c>
      <c r="AT61" s="36">
        <f t="shared" si="15"/>
        <v>23.997792607802875</v>
      </c>
    </row>
    <row r="62" spans="1:46" x14ac:dyDescent="0.25">
      <c r="A62" s="16">
        <v>56</v>
      </c>
      <c r="B62" s="57" t="s">
        <v>100</v>
      </c>
      <c r="C62" s="19"/>
      <c r="D62" s="10">
        <v>0</v>
      </c>
      <c r="E62" s="19"/>
      <c r="F62" s="28">
        <v>0</v>
      </c>
      <c r="G62" s="46">
        <v>0</v>
      </c>
      <c r="H62" s="46">
        <v>0</v>
      </c>
      <c r="I62" s="46">
        <v>0</v>
      </c>
      <c r="J62" s="7">
        <v>0</v>
      </c>
      <c r="K62" s="19"/>
      <c r="L62" s="10">
        <v>27</v>
      </c>
      <c r="M62" s="3"/>
      <c r="N62" s="28">
        <v>46</v>
      </c>
      <c r="O62" s="46">
        <v>28.4</v>
      </c>
      <c r="P62" s="7">
        <v>46</v>
      </c>
      <c r="Q62" s="19"/>
      <c r="R62" s="28"/>
      <c r="S62" s="46"/>
      <c r="T62" s="46"/>
      <c r="U62" s="46"/>
      <c r="V62" s="7"/>
      <c r="W62" s="3"/>
      <c r="X62" s="4">
        <f t="shared" si="17"/>
        <v>12.948329511955453</v>
      </c>
      <c r="Y62" s="3"/>
      <c r="Z62" s="4">
        <f t="shared" si="16"/>
        <v>0</v>
      </c>
      <c r="AA62" s="3"/>
      <c r="AB62" s="4">
        <f t="shared" si="18"/>
        <v>0</v>
      </c>
      <c r="AC62" s="3"/>
      <c r="AD62" s="4">
        <f t="shared" si="19"/>
        <v>25</v>
      </c>
      <c r="AE62" s="3"/>
      <c r="AF62" s="4">
        <f t="shared" si="20"/>
        <v>25.851063829787233</v>
      </c>
      <c r="AG62" s="3"/>
      <c r="AH62" s="4">
        <f t="shared" si="10"/>
        <v>63.799393341742686</v>
      </c>
      <c r="AI62" s="3"/>
      <c r="AJ62" s="4">
        <f t="shared" si="21"/>
        <v>21</v>
      </c>
      <c r="AK62" s="44"/>
      <c r="AL62" s="38">
        <f t="shared" si="22"/>
        <v>1.619718309859155</v>
      </c>
      <c r="AM62" s="18">
        <f t="shared" si="11"/>
        <v>1</v>
      </c>
      <c r="AN62" s="18">
        <f t="shared" si="23"/>
        <v>2.7000000000000001E-3</v>
      </c>
      <c r="AO62" s="18">
        <f t="shared" si="24"/>
        <v>1.2948329511955453E-7</v>
      </c>
      <c r="AP62" s="18">
        <f t="shared" si="25"/>
        <v>63.80209347122598</v>
      </c>
      <c r="AQ62" s="18">
        <f t="shared" si="26"/>
        <v>21</v>
      </c>
      <c r="AR62" s="18">
        <f t="shared" si="13"/>
        <v>2.5000000000000001E-3</v>
      </c>
      <c r="AS62" s="18">
        <f t="shared" si="14"/>
        <v>0</v>
      </c>
      <c r="AT62" s="36">
        <f t="shared" si="15"/>
        <v>20.997499999999999</v>
      </c>
    </row>
    <row r="63" spans="1:46" x14ac:dyDescent="0.25">
      <c r="A63" s="15">
        <v>57</v>
      </c>
      <c r="B63" s="57" t="s">
        <v>101</v>
      </c>
      <c r="C63" s="18"/>
      <c r="D63" s="9"/>
      <c r="E63" s="18"/>
      <c r="F63" s="27"/>
      <c r="G63" s="45"/>
      <c r="H63" s="45"/>
      <c r="I63" s="45"/>
      <c r="J63" s="6"/>
      <c r="K63" s="18"/>
      <c r="L63" s="9"/>
      <c r="N63" s="27"/>
      <c r="O63" s="45"/>
      <c r="P63" s="6"/>
      <c r="Q63" s="18"/>
      <c r="R63" s="27"/>
      <c r="S63" s="45"/>
      <c r="T63" s="45"/>
      <c r="U63" s="45"/>
      <c r="V63" s="6"/>
      <c r="W63" s="44"/>
      <c r="X63" s="2" t="str">
        <f t="shared" si="17"/>
        <v/>
      </c>
      <c r="Z63" s="2" t="str">
        <f t="shared" si="16"/>
        <v/>
      </c>
      <c r="AB63" s="2" t="str">
        <f t="shared" si="18"/>
        <v/>
      </c>
      <c r="AC63" s="44"/>
      <c r="AD63" s="2" t="str">
        <f t="shared" si="19"/>
        <v/>
      </c>
      <c r="AE63" s="44"/>
      <c r="AF63" s="2" t="str">
        <f t="shared" si="20"/>
        <v/>
      </c>
      <c r="AH63" s="2" t="str">
        <f t="shared" si="10"/>
        <v/>
      </c>
      <c r="AI63" s="44"/>
      <c r="AJ63" s="2" t="str">
        <f t="shared" si="21"/>
        <v>-</v>
      </c>
      <c r="AK63" s="44"/>
      <c r="AL63" s="38">
        <f t="shared" si="22"/>
        <v>0</v>
      </c>
      <c r="AM63" s="18">
        <f t="shared" si="11"/>
        <v>0</v>
      </c>
      <c r="AN63" s="18">
        <f t="shared" si="23"/>
        <v>0</v>
      </c>
      <c r="AO63" s="18">
        <f t="shared" si="24"/>
        <v>0</v>
      </c>
      <c r="AP63" s="18" t="str">
        <f t="shared" si="25"/>
        <v/>
      </c>
      <c r="AQ63" s="18" t="str">
        <f t="shared" si="26"/>
        <v/>
      </c>
      <c r="AR63" s="18">
        <f t="shared" si="13"/>
        <v>0</v>
      </c>
      <c r="AS63" s="18">
        <f t="shared" si="14"/>
        <v>0</v>
      </c>
      <c r="AT63" s="36" t="str">
        <f t="shared" si="15"/>
        <v/>
      </c>
    </row>
    <row r="64" spans="1:46" x14ac:dyDescent="0.25">
      <c r="A64" s="16">
        <v>58</v>
      </c>
      <c r="B64" s="58" t="s">
        <v>102</v>
      </c>
      <c r="C64" s="19"/>
      <c r="D64" s="10">
        <v>0</v>
      </c>
      <c r="E64" s="19"/>
      <c r="F64" s="28">
        <v>2</v>
      </c>
      <c r="G64" s="46">
        <v>2</v>
      </c>
      <c r="H64" s="46">
        <v>2</v>
      </c>
      <c r="I64" s="46">
        <v>1</v>
      </c>
      <c r="J64" s="7">
        <v>0</v>
      </c>
      <c r="K64" s="19"/>
      <c r="L64" s="10">
        <v>21</v>
      </c>
      <c r="M64" s="3"/>
      <c r="N64" s="28">
        <v>44.9</v>
      </c>
      <c r="O64" s="46">
        <v>27</v>
      </c>
      <c r="P64" s="7">
        <v>42.1</v>
      </c>
      <c r="Q64" s="19"/>
      <c r="R64" s="28"/>
      <c r="S64" s="46"/>
      <c r="T64" s="46"/>
      <c r="U64" s="46"/>
      <c r="V64" s="7"/>
      <c r="W64" s="3"/>
      <c r="X64" s="4">
        <f t="shared" si="17"/>
        <v>13.29403531438415</v>
      </c>
      <c r="Y64" s="3"/>
      <c r="Z64" s="4">
        <f t="shared" si="16"/>
        <v>0</v>
      </c>
      <c r="AA64" s="3"/>
      <c r="AB64" s="4">
        <f t="shared" si="18"/>
        <v>7</v>
      </c>
      <c r="AC64" s="3"/>
      <c r="AD64" s="4">
        <f t="shared" si="19"/>
        <v>23.440979955456573</v>
      </c>
      <c r="AE64" s="3"/>
      <c r="AF64" s="4">
        <f t="shared" si="20"/>
        <v>20.106382978723403</v>
      </c>
      <c r="AG64" s="3"/>
      <c r="AH64" s="4">
        <f t="shared" si="10"/>
        <v>63.841398248564126</v>
      </c>
      <c r="AI64" s="3"/>
      <c r="AJ64" s="4">
        <f t="shared" si="21"/>
        <v>20</v>
      </c>
      <c r="AK64" s="44"/>
      <c r="AL64" s="38">
        <f t="shared" si="22"/>
        <v>1.662962962962963</v>
      </c>
      <c r="AM64" s="18">
        <f t="shared" si="11"/>
        <v>0.93763919821826291</v>
      </c>
      <c r="AN64" s="18">
        <f t="shared" si="23"/>
        <v>2.0999999999999999E-3</v>
      </c>
      <c r="AO64" s="18">
        <f t="shared" si="24"/>
        <v>1.329403531438415E-7</v>
      </c>
      <c r="AP64" s="18">
        <f t="shared" si="25"/>
        <v>63.843498381504482</v>
      </c>
      <c r="AQ64" s="18">
        <f t="shared" si="26"/>
        <v>20</v>
      </c>
      <c r="AR64" s="18">
        <f t="shared" si="13"/>
        <v>2.3440979955456575E-3</v>
      </c>
      <c r="AS64" s="18">
        <f t="shared" si="14"/>
        <v>0</v>
      </c>
      <c r="AT64" s="36">
        <f t="shared" si="15"/>
        <v>19.997655902004453</v>
      </c>
    </row>
    <row r="65" spans="1:46" x14ac:dyDescent="0.25">
      <c r="A65" s="15">
        <v>59</v>
      </c>
      <c r="B65" s="58" t="s">
        <v>103</v>
      </c>
      <c r="C65" s="18"/>
      <c r="D65" s="9"/>
      <c r="E65" s="18"/>
      <c r="F65" s="27"/>
      <c r="G65" s="45"/>
      <c r="H65" s="45"/>
      <c r="I65" s="45"/>
      <c r="J65" s="6"/>
      <c r="K65" s="18"/>
      <c r="L65" s="9"/>
      <c r="N65" s="27"/>
      <c r="O65" s="45"/>
      <c r="P65" s="6"/>
      <c r="Q65" s="18"/>
      <c r="R65" s="27"/>
      <c r="S65" s="45"/>
      <c r="T65" s="45"/>
      <c r="U65" s="45"/>
      <c r="V65" s="6"/>
      <c r="W65" s="44"/>
      <c r="X65" s="2" t="str">
        <f t="shared" si="17"/>
        <v/>
      </c>
      <c r="Z65" s="2" t="str">
        <f t="shared" si="16"/>
        <v/>
      </c>
      <c r="AB65" s="2" t="str">
        <f t="shared" si="18"/>
        <v/>
      </c>
      <c r="AC65" s="44"/>
      <c r="AD65" s="2" t="str">
        <f t="shared" si="19"/>
        <v/>
      </c>
      <c r="AE65" s="44"/>
      <c r="AF65" s="2" t="str">
        <f t="shared" si="20"/>
        <v/>
      </c>
      <c r="AH65" s="2" t="str">
        <f t="shared" si="10"/>
        <v/>
      </c>
      <c r="AI65" s="44"/>
      <c r="AJ65" s="2" t="str">
        <f t="shared" si="21"/>
        <v>-</v>
      </c>
      <c r="AK65" s="44"/>
      <c r="AL65" s="38">
        <f t="shared" si="22"/>
        <v>0</v>
      </c>
      <c r="AM65" s="18">
        <f t="shared" si="11"/>
        <v>0</v>
      </c>
      <c r="AN65" s="18">
        <f t="shared" si="23"/>
        <v>0</v>
      </c>
      <c r="AO65" s="18">
        <f t="shared" si="24"/>
        <v>0</v>
      </c>
      <c r="AP65" s="18" t="str">
        <f t="shared" si="25"/>
        <v/>
      </c>
      <c r="AQ65" s="18" t="str">
        <f t="shared" si="26"/>
        <v/>
      </c>
      <c r="AR65" s="18">
        <f t="shared" si="13"/>
        <v>0</v>
      </c>
      <c r="AS65" s="18">
        <f t="shared" si="14"/>
        <v>0</v>
      </c>
      <c r="AT65" s="36" t="str">
        <f t="shared" si="15"/>
        <v/>
      </c>
    </row>
    <row r="66" spans="1:46" ht="15.75" thickBot="1" x14ac:dyDescent="0.3">
      <c r="A66" s="17">
        <v>60</v>
      </c>
      <c r="B66" s="58" t="s">
        <v>104</v>
      </c>
      <c r="C66" s="19"/>
      <c r="D66" s="11"/>
      <c r="E66" s="19"/>
      <c r="F66" s="29"/>
      <c r="G66" s="48"/>
      <c r="H66" s="48"/>
      <c r="I66" s="48"/>
      <c r="J66" s="8"/>
      <c r="K66" s="19"/>
      <c r="L66" s="11"/>
      <c r="M66" s="3"/>
      <c r="N66" s="29"/>
      <c r="O66" s="48"/>
      <c r="P66" s="8"/>
      <c r="Q66" s="19"/>
      <c r="R66" s="29"/>
      <c r="S66" s="48"/>
      <c r="T66" s="48"/>
      <c r="U66" s="48"/>
      <c r="V66" s="8"/>
      <c r="W66" s="3"/>
      <c r="X66" s="12" t="str">
        <f t="shared" si="17"/>
        <v/>
      </c>
      <c r="Y66" s="3"/>
      <c r="Z66" s="12" t="str">
        <f t="shared" si="16"/>
        <v/>
      </c>
      <c r="AA66" s="3"/>
      <c r="AB66" s="12" t="str">
        <f t="shared" si="18"/>
        <v/>
      </c>
      <c r="AC66" s="3"/>
      <c r="AD66" s="12" t="str">
        <f t="shared" si="19"/>
        <v/>
      </c>
      <c r="AE66" s="3"/>
      <c r="AF66" s="12" t="str">
        <f t="shared" si="20"/>
        <v/>
      </c>
      <c r="AG66" s="3"/>
      <c r="AH66" s="12" t="str">
        <f t="shared" si="10"/>
        <v/>
      </c>
      <c r="AI66" s="3"/>
      <c r="AJ66" s="12" t="str">
        <f t="shared" si="21"/>
        <v>-</v>
      </c>
      <c r="AK66" s="44"/>
      <c r="AL66" s="39">
        <f t="shared" si="22"/>
        <v>0</v>
      </c>
      <c r="AM66" s="40">
        <f t="shared" si="11"/>
        <v>0</v>
      </c>
      <c r="AN66" s="40">
        <f t="shared" si="23"/>
        <v>0</v>
      </c>
      <c r="AO66" s="40">
        <f t="shared" si="24"/>
        <v>0</v>
      </c>
      <c r="AP66" s="40" t="str">
        <f t="shared" si="25"/>
        <v/>
      </c>
      <c r="AQ66" s="40" t="str">
        <f t="shared" si="26"/>
        <v/>
      </c>
      <c r="AR66" s="40">
        <f t="shared" si="13"/>
        <v>0</v>
      </c>
      <c r="AS66" s="40">
        <f t="shared" si="14"/>
        <v>0</v>
      </c>
      <c r="AT66" s="37" t="str">
        <f t="shared" si="15"/>
        <v/>
      </c>
    </row>
    <row r="67" spans="1:4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44"/>
      <c r="Y67" s="5"/>
      <c r="AA67" s="5"/>
      <c r="AC67" s="5"/>
      <c r="AD67" s="44"/>
      <c r="AE67" s="5"/>
      <c r="AG67" s="5"/>
      <c r="AH67" s="5"/>
      <c r="AI67" s="5"/>
      <c r="AJ67" s="5"/>
      <c r="AK67" s="44"/>
      <c r="AL67" s="44"/>
      <c r="AN67" s="44"/>
      <c r="AO67" s="44"/>
      <c r="AP67" s="44"/>
      <c r="AQ67" s="44"/>
      <c r="AR67" s="44"/>
      <c r="AT67" s="44"/>
    </row>
    <row r="68" spans="1:4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44"/>
      <c r="Y68" s="5"/>
      <c r="AA68" s="5"/>
      <c r="AC68" s="5"/>
      <c r="AD68" s="44"/>
      <c r="AE68" s="5"/>
      <c r="AG68" s="5"/>
      <c r="AH68" s="5"/>
      <c r="AI68" s="5"/>
      <c r="AJ68" s="5"/>
      <c r="AK68" s="44"/>
      <c r="AL68" s="44"/>
      <c r="AN68" s="44"/>
      <c r="AO68" s="44"/>
      <c r="AP68" s="44"/>
      <c r="AQ68" s="44"/>
      <c r="AR68" s="44"/>
      <c r="AT68" s="44"/>
    </row>
    <row r="69" spans="1:4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44"/>
      <c r="Y69" s="5"/>
      <c r="AA69" s="5"/>
      <c r="AC69" s="5"/>
      <c r="AD69" s="44"/>
      <c r="AE69" s="5"/>
      <c r="AG69" s="5"/>
      <c r="AH69" s="5"/>
      <c r="AI69" s="5"/>
      <c r="AJ69" s="5"/>
      <c r="AK69" s="44"/>
      <c r="AL69" s="44"/>
      <c r="AN69" s="44"/>
      <c r="AO69" s="44"/>
      <c r="AP69" s="44"/>
      <c r="AQ69" s="44"/>
      <c r="AR69" s="44"/>
      <c r="AT69" s="44"/>
    </row>
    <row r="70" spans="1:4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44"/>
      <c r="Y70" s="5"/>
      <c r="AA70" s="5"/>
      <c r="AC70" s="5"/>
      <c r="AD70" s="44"/>
      <c r="AE70" s="5"/>
      <c r="AG70" s="5"/>
      <c r="AH70" s="5"/>
      <c r="AI70" s="5"/>
      <c r="AJ70" s="5"/>
      <c r="AK70" s="44"/>
      <c r="AL70" s="44"/>
      <c r="AN70" s="44"/>
      <c r="AO70" s="44"/>
      <c r="AP70" s="44"/>
      <c r="AQ70" s="44"/>
      <c r="AR70" s="44"/>
      <c r="AT70" s="44"/>
    </row>
  </sheetData>
  <sheetProtection sheet="1" objects="1" scenarios="1"/>
  <mergeCells count="6">
    <mergeCell ref="AL1:AT1"/>
    <mergeCell ref="A1:AJ1"/>
    <mergeCell ref="A2:AJ2"/>
    <mergeCell ref="F4:J4"/>
    <mergeCell ref="N4:P4"/>
    <mergeCell ref="R4:V4"/>
  </mergeCells>
  <conditionalFormatting sqref="AJ7:AJ66">
    <cfRule type="expression" dxfId="3" priority="2" stopIfTrue="1">
      <formula>MOD((AF7="")+(AD7="")+(Z7="")+(X7="")+(AB7=""),5)&gt;0</formula>
    </cfRule>
    <cfRule type="cellIs" priority="10" stopIfTrue="1" operator="equal">
      <formula>"-"</formula>
    </cfRule>
    <cfRule type="duplicateValues" dxfId="2" priority="11" stopIfTrue="1"/>
  </conditionalFormatting>
  <conditionalFormatting sqref="O7:O66 R7:V66">
    <cfRule type="cellIs" dxfId="1" priority="3" stopIfTrue="1" operator="equal">
      <formula>$AN$2</formula>
    </cfRule>
  </conditionalFormatting>
  <conditionalFormatting sqref="D7:D66">
    <cfRule type="cellIs" dxfId="0" priority="1" stopIfTrue="1" operator="equal">
      <formula>$AN$2</formula>
    </cfRule>
  </conditionalFormatting>
  <dataValidations count="10">
    <dataValidation type="decimal" allowBlank="1" showErrorMessage="1" errorTitle="Enter Chart Score Component" error="Please enter the chart score component.  Must be between 0 and 2 points" promptTitle="Exam Score" prompt="Please enter the written test score.  Must be between 0 and 50" sqref="F7:J66">
      <formula1>0</formula1>
      <formula2>2</formula2>
    </dataValidation>
    <dataValidation type="decimal" allowBlank="1" showErrorMessage="1" errorTitle="Temp in Celsius" error="Must be between 0 and 100 degrees" promptTitle="Vehicle Mass" prompt="Please input the vehicle mass.  Must be between 250.0 and 2000.0 g" sqref="P7:P66">
      <formula1>0</formula1>
      <formula2>100</formula2>
    </dataValidation>
    <dataValidation type="list" allowBlank="1" showInputMessage="1" showErrorMessage="1" errorTitle="Select an option" error="Please select a valid option from the dropdown list" promptTitle="Competition Violations?" prompt="Select Y if there were any competition violations during this run.  N or leave blank if there weren't any." sqref="R7:R66">
      <formula1>$AN$2:$AN$3</formula1>
    </dataValidation>
    <dataValidation type="list" allowBlank="1" showInputMessage="1" showErrorMessage="1" errorTitle="Select an option" error="Please select a valid option from the dropdown list" promptTitle="No Device" prompt="Select Y if team didn't bring a device.  N or leave blank if they did." sqref="S7:S66">
      <formula1>$AN$2:$AN$3</formula1>
    </dataValidation>
    <dataValidation type="list" allowBlank="1" showInputMessage="1" showErrorMessage="1" errorTitle="Select an option" error="Please select a valid option from the dropdown list" promptTitle="DQd for Unsafe Operation?" prompt="Select Y if team was DQed for unsafe operation.  N or leave blank if not DQed." sqref="T7:T66">
      <formula1>$AN$2:$AN$3</formula1>
    </dataValidation>
    <dataValidation type="list" allowBlank="1" showInputMessage="1" showErrorMessage="1" errorTitle="Select an option" error="Please select a valid option from the dropdown list" promptTitle="Const. Violations Corrected?" prompt="Select Y if there were any construction violations corrected during the testing period.  N or leave blank if there weren't any." sqref="U7:U66">
      <formula1>$AN$2:$AN$3</formula1>
    </dataValidation>
    <dataValidation type="list" allowBlank="1" showInputMessage="1" showErrorMessage="1" errorTitle="Select an option" error="Please select a valid option from the dropdown list" promptTitle="Missed Impound?" prompt="Select Y if team missed impound.  N or leave blank if they didn't." sqref="V7:V66">
      <formula1>$AN$2:$AN$3</formula1>
    </dataValidation>
    <dataValidation type="decimal" allowBlank="1" showErrorMessage="1" errorTitle="Enter Exam Score" error="Please enter the written test score.  Must be between 0 and 500 points" promptTitle="Exam Score" prompt="Please enter the written test score.  Must be between 0 and 50" sqref="L7:L66">
      <formula1>0</formula1>
      <formula2>500</formula2>
    </dataValidation>
    <dataValidation type="decimal" allowBlank="1" showInputMessage="1" showErrorMessage="1" errorTitle="Ice Water Bonus" error="Number must be between 0 and 50" promptTitle="Ice Water?" prompt="Enter amount of ice water team added (0 - 50 ml)" sqref="D7:D66">
      <formula1>0</formula1>
      <formula2>50</formula2>
    </dataValidation>
    <dataValidation type="decimal" allowBlank="1" showInputMessage="1" showErrorMessage="1" errorTitle="Temp in Celsius" error="Must be between 0 and 100 degrees" promptTitle="Temp in Celsius" sqref="N7:O66">
      <formula1>0</formula1>
      <formula2>100</formula2>
    </dataValidation>
  </dataValidations>
  <printOptions horizontalCentered="1" verticalCentered="1"/>
  <pageMargins left="0.25" right="0.25" top="0.75" bottom="0.75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Chalker</dc:creator>
  <cp:keywords/>
  <dc:description/>
  <cp:lastModifiedBy>JulieD</cp:lastModifiedBy>
  <cp:revision/>
  <dcterms:created xsi:type="dcterms:W3CDTF">2009-01-07T04:55:29Z</dcterms:created>
  <dcterms:modified xsi:type="dcterms:W3CDTF">2018-01-06T20:52:37Z</dcterms:modified>
  <cp:category/>
  <cp:contentStatus/>
</cp:coreProperties>
</file>