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Wright Stuff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'Wright Stuff'!$A$1:$O$73</definedName>
    <definedName name="SortOrder" localSheetId="0">'Wright Stuff'!$AB$2:$AB$3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T13" i="1"/>
  <c r="S13" i="1"/>
  <c r="R13" i="1"/>
  <c r="U13" i="1" s="1"/>
  <c r="V13" i="1" s="1"/>
  <c r="W13" i="1" s="1"/>
  <c r="G12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3" i="1" l="1"/>
  <c r="H4" i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<sst xmlns="http://schemas.openxmlformats.org/spreadsheetml/2006/main" count="61" uniqueCount="52">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</sst>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0" fillId="0" borderId="0" xfId="0" applyFont="1" applyProtection="1"/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wrapText="1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  <xf numFmtId="0" fontId="13" fillId="0" borderId="0" xfId="0" applyFont="1" applyAlignment="1" applyProtection="1">
      <alignment horizontal="left" vertical="top" wrapText="1"/>
    </xf>
    <xf numFmtId="0" fontId="5" fillId="4" borderId="0" xfId="0" applyFont="1" applyFill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" xfId="0" applyBorder="1" applyAlignment="1" applyProtection="1">
      <alignment horizont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8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F7" sqref="F7"/>
    </sheetView>
  </sheetViews>
  <sheetFormatPr defaultRowHeight="15.75" x14ac:dyDescent="0.25"/>
  <cols>
    <col min="1" max="1" width="2.85546875" style="77" customWidth="1"/>
    <col min="2" max="2" width="3.85546875" style="77" hidden="1" customWidth="1"/>
    <col min="3" max="3" width="32.5703125" style="77" customWidth="1"/>
    <col min="4" max="4" width="10.85546875" style="4" customWidth="1"/>
    <col min="5" max="5" width="6.85546875" style="4" customWidth="1"/>
    <col min="6" max="6" width="8.85546875" style="4" customWidth="1"/>
    <col min="7" max="8" width="2.85546875" style="77" customWidth="1"/>
    <col min="9" max="10" width="2.140625" style="75" customWidth="1"/>
    <col min="11" max="11" width="5.42578125" style="4" customWidth="1"/>
    <col min="12" max="12" width="6" style="4" customWidth="1"/>
    <col min="13" max="13" width="5.140625" style="4" customWidth="1"/>
    <col min="14" max="14" width="5.85546875" style="4" customWidth="1"/>
    <col min="15" max="15" width="4.42578125" style="4" customWidth="1"/>
    <col min="16" max="16" width="5.85546875" style="4" customWidth="1"/>
    <col min="17" max="17" width="6.140625" style="4" hidden="1" customWidth="1"/>
    <col min="18" max="18" width="7.85546875" style="4" hidden="1" customWidth="1"/>
    <col min="19" max="19" width="4.140625" style="4" hidden="1" customWidth="1"/>
    <col min="20" max="20" width="7.42578125" style="4" hidden="1" customWidth="1"/>
    <col min="21" max="21" width="8.140625" style="4" hidden="1" customWidth="1"/>
    <col min="22" max="22" width="17" style="4" hidden="1" customWidth="1"/>
    <col min="23" max="23" width="7.85546875" style="4" hidden="1" customWidth="1"/>
    <col min="24" max="24" width="8.85546875" style="4" hidden="1" customWidth="1"/>
    <col min="25" max="25" width="19.5703125" style="4" hidden="1" customWidth="1"/>
    <col min="26" max="26" width="7.85546875" style="4" hidden="1" customWidth="1"/>
    <col min="27" max="27" width="7.85546875" style="12" hidden="1" customWidth="1"/>
    <col min="28" max="28" width="8.5703125" style="12" hidden="1" customWidth="1"/>
    <col min="29" max="29" width="7" hidden="1" customWidth="1"/>
    <col min="30" max="30" width="6.140625" style="4" hidden="1" customWidth="1"/>
    <col min="31" max="31" width="9.140625" style="4" hidden="1" customWidth="1"/>
    <col min="32" max="256" width="9.140625" style="4"/>
    <col min="257" max="257" width="2.85546875" style="4" customWidth="1"/>
    <col min="258" max="258" width="0" style="4" hidden="1" customWidth="1"/>
    <col min="259" max="259" width="32.5703125" style="4" customWidth="1"/>
    <col min="260" max="260" width="10.85546875" style="4" customWidth="1"/>
    <col min="261" max="261" width="6.85546875" style="4" customWidth="1"/>
    <col min="262" max="262" width="8.85546875" style="4" customWidth="1"/>
    <col min="263" max="264" width="2.85546875" style="4" customWidth="1"/>
    <col min="265" max="266" width="2.140625" style="4" customWidth="1"/>
    <col min="267" max="267" width="5.42578125" style="4" customWidth="1"/>
    <col min="268" max="268" width="6" style="4" customWidth="1"/>
    <col min="269" max="269" width="5.140625" style="4" customWidth="1"/>
    <col min="270" max="270" width="5.85546875" style="4" customWidth="1"/>
    <col min="271" max="271" width="4.42578125" style="4" customWidth="1"/>
    <col min="272" max="272" width="5.85546875" style="4" customWidth="1"/>
    <col min="273" max="287" width="0" style="4" hidden="1" customWidth="1"/>
    <col min="288" max="512" width="9.140625" style="4"/>
    <col min="513" max="513" width="2.85546875" style="4" customWidth="1"/>
    <col min="514" max="514" width="0" style="4" hidden="1" customWidth="1"/>
    <col min="515" max="515" width="32.5703125" style="4" customWidth="1"/>
    <col min="516" max="516" width="10.85546875" style="4" customWidth="1"/>
    <col min="517" max="517" width="6.85546875" style="4" customWidth="1"/>
    <col min="518" max="518" width="8.85546875" style="4" customWidth="1"/>
    <col min="519" max="520" width="2.85546875" style="4" customWidth="1"/>
    <col min="521" max="522" width="2.140625" style="4" customWidth="1"/>
    <col min="523" max="523" width="5.42578125" style="4" customWidth="1"/>
    <col min="524" max="524" width="6" style="4" customWidth="1"/>
    <col min="525" max="525" width="5.140625" style="4" customWidth="1"/>
    <col min="526" max="526" width="5.85546875" style="4" customWidth="1"/>
    <col min="527" max="527" width="4.42578125" style="4" customWidth="1"/>
    <col min="528" max="528" width="5.85546875" style="4" customWidth="1"/>
    <col min="529" max="543" width="0" style="4" hidden="1" customWidth="1"/>
    <col min="544" max="768" width="9.140625" style="4"/>
    <col min="769" max="769" width="2.85546875" style="4" customWidth="1"/>
    <col min="770" max="770" width="0" style="4" hidden="1" customWidth="1"/>
    <col min="771" max="771" width="32.5703125" style="4" customWidth="1"/>
    <col min="772" max="772" width="10.85546875" style="4" customWidth="1"/>
    <col min="773" max="773" width="6.85546875" style="4" customWidth="1"/>
    <col min="774" max="774" width="8.85546875" style="4" customWidth="1"/>
    <col min="775" max="776" width="2.85546875" style="4" customWidth="1"/>
    <col min="777" max="778" width="2.140625" style="4" customWidth="1"/>
    <col min="779" max="779" width="5.42578125" style="4" customWidth="1"/>
    <col min="780" max="780" width="6" style="4" customWidth="1"/>
    <col min="781" max="781" width="5.140625" style="4" customWidth="1"/>
    <col min="782" max="782" width="5.85546875" style="4" customWidth="1"/>
    <col min="783" max="783" width="4.42578125" style="4" customWidth="1"/>
    <col min="784" max="784" width="5.85546875" style="4" customWidth="1"/>
    <col min="785" max="799" width="0" style="4" hidden="1" customWidth="1"/>
    <col min="800" max="1024" width="9.140625" style="4"/>
    <col min="1025" max="1025" width="2.85546875" style="4" customWidth="1"/>
    <col min="1026" max="1026" width="0" style="4" hidden="1" customWidth="1"/>
    <col min="1027" max="1027" width="32.5703125" style="4" customWidth="1"/>
    <col min="1028" max="1028" width="10.85546875" style="4" customWidth="1"/>
    <col min="1029" max="1029" width="6.85546875" style="4" customWidth="1"/>
    <col min="1030" max="1030" width="8.85546875" style="4" customWidth="1"/>
    <col min="1031" max="1032" width="2.85546875" style="4" customWidth="1"/>
    <col min="1033" max="1034" width="2.140625" style="4" customWidth="1"/>
    <col min="1035" max="1035" width="5.42578125" style="4" customWidth="1"/>
    <col min="1036" max="1036" width="6" style="4" customWidth="1"/>
    <col min="1037" max="1037" width="5.140625" style="4" customWidth="1"/>
    <col min="1038" max="1038" width="5.85546875" style="4" customWidth="1"/>
    <col min="1039" max="1039" width="4.42578125" style="4" customWidth="1"/>
    <col min="1040" max="1040" width="5.85546875" style="4" customWidth="1"/>
    <col min="1041" max="1055" width="0" style="4" hidden="1" customWidth="1"/>
    <col min="1056" max="1280" width="9.140625" style="4"/>
    <col min="1281" max="1281" width="2.85546875" style="4" customWidth="1"/>
    <col min="1282" max="1282" width="0" style="4" hidden="1" customWidth="1"/>
    <col min="1283" max="1283" width="32.5703125" style="4" customWidth="1"/>
    <col min="1284" max="1284" width="10.85546875" style="4" customWidth="1"/>
    <col min="1285" max="1285" width="6.85546875" style="4" customWidth="1"/>
    <col min="1286" max="1286" width="8.85546875" style="4" customWidth="1"/>
    <col min="1287" max="1288" width="2.85546875" style="4" customWidth="1"/>
    <col min="1289" max="1290" width="2.140625" style="4" customWidth="1"/>
    <col min="1291" max="1291" width="5.42578125" style="4" customWidth="1"/>
    <col min="1292" max="1292" width="6" style="4" customWidth="1"/>
    <col min="1293" max="1293" width="5.140625" style="4" customWidth="1"/>
    <col min="1294" max="1294" width="5.85546875" style="4" customWidth="1"/>
    <col min="1295" max="1295" width="4.42578125" style="4" customWidth="1"/>
    <col min="1296" max="1296" width="5.85546875" style="4" customWidth="1"/>
    <col min="1297" max="1311" width="0" style="4" hidden="1" customWidth="1"/>
    <col min="1312" max="1536" width="9.140625" style="4"/>
    <col min="1537" max="1537" width="2.85546875" style="4" customWidth="1"/>
    <col min="1538" max="1538" width="0" style="4" hidden="1" customWidth="1"/>
    <col min="1539" max="1539" width="32.5703125" style="4" customWidth="1"/>
    <col min="1540" max="1540" width="10.85546875" style="4" customWidth="1"/>
    <col min="1541" max="1541" width="6.85546875" style="4" customWidth="1"/>
    <col min="1542" max="1542" width="8.85546875" style="4" customWidth="1"/>
    <col min="1543" max="1544" width="2.85546875" style="4" customWidth="1"/>
    <col min="1545" max="1546" width="2.140625" style="4" customWidth="1"/>
    <col min="1547" max="1547" width="5.42578125" style="4" customWidth="1"/>
    <col min="1548" max="1548" width="6" style="4" customWidth="1"/>
    <col min="1549" max="1549" width="5.140625" style="4" customWidth="1"/>
    <col min="1550" max="1550" width="5.85546875" style="4" customWidth="1"/>
    <col min="1551" max="1551" width="4.42578125" style="4" customWidth="1"/>
    <col min="1552" max="1552" width="5.85546875" style="4" customWidth="1"/>
    <col min="1553" max="1567" width="0" style="4" hidden="1" customWidth="1"/>
    <col min="1568" max="1792" width="9.140625" style="4"/>
    <col min="1793" max="1793" width="2.85546875" style="4" customWidth="1"/>
    <col min="1794" max="1794" width="0" style="4" hidden="1" customWidth="1"/>
    <col min="1795" max="1795" width="32.5703125" style="4" customWidth="1"/>
    <col min="1796" max="1796" width="10.85546875" style="4" customWidth="1"/>
    <col min="1797" max="1797" width="6.85546875" style="4" customWidth="1"/>
    <col min="1798" max="1798" width="8.85546875" style="4" customWidth="1"/>
    <col min="1799" max="1800" width="2.85546875" style="4" customWidth="1"/>
    <col min="1801" max="1802" width="2.140625" style="4" customWidth="1"/>
    <col min="1803" max="1803" width="5.42578125" style="4" customWidth="1"/>
    <col min="1804" max="1804" width="6" style="4" customWidth="1"/>
    <col min="1805" max="1805" width="5.140625" style="4" customWidth="1"/>
    <col min="1806" max="1806" width="5.85546875" style="4" customWidth="1"/>
    <col min="1807" max="1807" width="4.42578125" style="4" customWidth="1"/>
    <col min="1808" max="1808" width="5.85546875" style="4" customWidth="1"/>
    <col min="1809" max="1823" width="0" style="4" hidden="1" customWidth="1"/>
    <col min="1824" max="2048" width="9.140625" style="4"/>
    <col min="2049" max="2049" width="2.85546875" style="4" customWidth="1"/>
    <col min="2050" max="2050" width="0" style="4" hidden="1" customWidth="1"/>
    <col min="2051" max="2051" width="32.5703125" style="4" customWidth="1"/>
    <col min="2052" max="2052" width="10.85546875" style="4" customWidth="1"/>
    <col min="2053" max="2053" width="6.85546875" style="4" customWidth="1"/>
    <col min="2054" max="2054" width="8.85546875" style="4" customWidth="1"/>
    <col min="2055" max="2056" width="2.85546875" style="4" customWidth="1"/>
    <col min="2057" max="2058" width="2.140625" style="4" customWidth="1"/>
    <col min="2059" max="2059" width="5.42578125" style="4" customWidth="1"/>
    <col min="2060" max="2060" width="6" style="4" customWidth="1"/>
    <col min="2061" max="2061" width="5.140625" style="4" customWidth="1"/>
    <col min="2062" max="2062" width="5.85546875" style="4" customWidth="1"/>
    <col min="2063" max="2063" width="4.42578125" style="4" customWidth="1"/>
    <col min="2064" max="2064" width="5.85546875" style="4" customWidth="1"/>
    <col min="2065" max="2079" width="0" style="4" hidden="1" customWidth="1"/>
    <col min="2080" max="2304" width="9.140625" style="4"/>
    <col min="2305" max="2305" width="2.85546875" style="4" customWidth="1"/>
    <col min="2306" max="2306" width="0" style="4" hidden="1" customWidth="1"/>
    <col min="2307" max="2307" width="32.5703125" style="4" customWidth="1"/>
    <col min="2308" max="2308" width="10.85546875" style="4" customWidth="1"/>
    <col min="2309" max="2309" width="6.85546875" style="4" customWidth="1"/>
    <col min="2310" max="2310" width="8.85546875" style="4" customWidth="1"/>
    <col min="2311" max="2312" width="2.85546875" style="4" customWidth="1"/>
    <col min="2313" max="2314" width="2.140625" style="4" customWidth="1"/>
    <col min="2315" max="2315" width="5.42578125" style="4" customWidth="1"/>
    <col min="2316" max="2316" width="6" style="4" customWidth="1"/>
    <col min="2317" max="2317" width="5.140625" style="4" customWidth="1"/>
    <col min="2318" max="2318" width="5.85546875" style="4" customWidth="1"/>
    <col min="2319" max="2319" width="4.42578125" style="4" customWidth="1"/>
    <col min="2320" max="2320" width="5.85546875" style="4" customWidth="1"/>
    <col min="2321" max="2335" width="0" style="4" hidden="1" customWidth="1"/>
    <col min="2336" max="2560" width="9.140625" style="4"/>
    <col min="2561" max="2561" width="2.85546875" style="4" customWidth="1"/>
    <col min="2562" max="2562" width="0" style="4" hidden="1" customWidth="1"/>
    <col min="2563" max="2563" width="32.5703125" style="4" customWidth="1"/>
    <col min="2564" max="2564" width="10.85546875" style="4" customWidth="1"/>
    <col min="2565" max="2565" width="6.85546875" style="4" customWidth="1"/>
    <col min="2566" max="2566" width="8.85546875" style="4" customWidth="1"/>
    <col min="2567" max="2568" width="2.85546875" style="4" customWidth="1"/>
    <col min="2569" max="2570" width="2.140625" style="4" customWidth="1"/>
    <col min="2571" max="2571" width="5.42578125" style="4" customWidth="1"/>
    <col min="2572" max="2572" width="6" style="4" customWidth="1"/>
    <col min="2573" max="2573" width="5.140625" style="4" customWidth="1"/>
    <col min="2574" max="2574" width="5.85546875" style="4" customWidth="1"/>
    <col min="2575" max="2575" width="4.42578125" style="4" customWidth="1"/>
    <col min="2576" max="2576" width="5.85546875" style="4" customWidth="1"/>
    <col min="2577" max="2591" width="0" style="4" hidden="1" customWidth="1"/>
    <col min="2592" max="2816" width="9.140625" style="4"/>
    <col min="2817" max="2817" width="2.85546875" style="4" customWidth="1"/>
    <col min="2818" max="2818" width="0" style="4" hidden="1" customWidth="1"/>
    <col min="2819" max="2819" width="32.5703125" style="4" customWidth="1"/>
    <col min="2820" max="2820" width="10.85546875" style="4" customWidth="1"/>
    <col min="2821" max="2821" width="6.85546875" style="4" customWidth="1"/>
    <col min="2822" max="2822" width="8.85546875" style="4" customWidth="1"/>
    <col min="2823" max="2824" width="2.85546875" style="4" customWidth="1"/>
    <col min="2825" max="2826" width="2.140625" style="4" customWidth="1"/>
    <col min="2827" max="2827" width="5.42578125" style="4" customWidth="1"/>
    <col min="2828" max="2828" width="6" style="4" customWidth="1"/>
    <col min="2829" max="2829" width="5.140625" style="4" customWidth="1"/>
    <col min="2830" max="2830" width="5.85546875" style="4" customWidth="1"/>
    <col min="2831" max="2831" width="4.42578125" style="4" customWidth="1"/>
    <col min="2832" max="2832" width="5.85546875" style="4" customWidth="1"/>
    <col min="2833" max="2847" width="0" style="4" hidden="1" customWidth="1"/>
    <col min="2848" max="3072" width="9.140625" style="4"/>
    <col min="3073" max="3073" width="2.85546875" style="4" customWidth="1"/>
    <col min="3074" max="3074" width="0" style="4" hidden="1" customWidth="1"/>
    <col min="3075" max="3075" width="32.5703125" style="4" customWidth="1"/>
    <col min="3076" max="3076" width="10.85546875" style="4" customWidth="1"/>
    <col min="3077" max="3077" width="6.85546875" style="4" customWidth="1"/>
    <col min="3078" max="3078" width="8.85546875" style="4" customWidth="1"/>
    <col min="3079" max="3080" width="2.85546875" style="4" customWidth="1"/>
    <col min="3081" max="3082" width="2.140625" style="4" customWidth="1"/>
    <col min="3083" max="3083" width="5.42578125" style="4" customWidth="1"/>
    <col min="3084" max="3084" width="6" style="4" customWidth="1"/>
    <col min="3085" max="3085" width="5.140625" style="4" customWidth="1"/>
    <col min="3086" max="3086" width="5.85546875" style="4" customWidth="1"/>
    <col min="3087" max="3087" width="4.42578125" style="4" customWidth="1"/>
    <col min="3088" max="3088" width="5.85546875" style="4" customWidth="1"/>
    <col min="3089" max="3103" width="0" style="4" hidden="1" customWidth="1"/>
    <col min="3104" max="3328" width="9.140625" style="4"/>
    <col min="3329" max="3329" width="2.85546875" style="4" customWidth="1"/>
    <col min="3330" max="3330" width="0" style="4" hidden="1" customWidth="1"/>
    <col min="3331" max="3331" width="32.5703125" style="4" customWidth="1"/>
    <col min="3332" max="3332" width="10.85546875" style="4" customWidth="1"/>
    <col min="3333" max="3333" width="6.85546875" style="4" customWidth="1"/>
    <col min="3334" max="3334" width="8.85546875" style="4" customWidth="1"/>
    <col min="3335" max="3336" width="2.85546875" style="4" customWidth="1"/>
    <col min="3337" max="3338" width="2.140625" style="4" customWidth="1"/>
    <col min="3339" max="3339" width="5.42578125" style="4" customWidth="1"/>
    <col min="3340" max="3340" width="6" style="4" customWidth="1"/>
    <col min="3341" max="3341" width="5.140625" style="4" customWidth="1"/>
    <col min="3342" max="3342" width="5.85546875" style="4" customWidth="1"/>
    <col min="3343" max="3343" width="4.42578125" style="4" customWidth="1"/>
    <col min="3344" max="3344" width="5.85546875" style="4" customWidth="1"/>
    <col min="3345" max="3359" width="0" style="4" hidden="1" customWidth="1"/>
    <col min="3360" max="3584" width="9.140625" style="4"/>
    <col min="3585" max="3585" width="2.85546875" style="4" customWidth="1"/>
    <col min="3586" max="3586" width="0" style="4" hidden="1" customWidth="1"/>
    <col min="3587" max="3587" width="32.5703125" style="4" customWidth="1"/>
    <col min="3588" max="3588" width="10.85546875" style="4" customWidth="1"/>
    <col min="3589" max="3589" width="6.85546875" style="4" customWidth="1"/>
    <col min="3590" max="3590" width="8.85546875" style="4" customWidth="1"/>
    <col min="3591" max="3592" width="2.85546875" style="4" customWidth="1"/>
    <col min="3593" max="3594" width="2.140625" style="4" customWidth="1"/>
    <col min="3595" max="3595" width="5.42578125" style="4" customWidth="1"/>
    <col min="3596" max="3596" width="6" style="4" customWidth="1"/>
    <col min="3597" max="3597" width="5.140625" style="4" customWidth="1"/>
    <col min="3598" max="3598" width="5.85546875" style="4" customWidth="1"/>
    <col min="3599" max="3599" width="4.42578125" style="4" customWidth="1"/>
    <col min="3600" max="3600" width="5.85546875" style="4" customWidth="1"/>
    <col min="3601" max="3615" width="0" style="4" hidden="1" customWidth="1"/>
    <col min="3616" max="3840" width="9.140625" style="4"/>
    <col min="3841" max="3841" width="2.85546875" style="4" customWidth="1"/>
    <col min="3842" max="3842" width="0" style="4" hidden="1" customWidth="1"/>
    <col min="3843" max="3843" width="32.5703125" style="4" customWidth="1"/>
    <col min="3844" max="3844" width="10.85546875" style="4" customWidth="1"/>
    <col min="3845" max="3845" width="6.85546875" style="4" customWidth="1"/>
    <col min="3846" max="3846" width="8.85546875" style="4" customWidth="1"/>
    <col min="3847" max="3848" width="2.85546875" style="4" customWidth="1"/>
    <col min="3849" max="3850" width="2.140625" style="4" customWidth="1"/>
    <col min="3851" max="3851" width="5.42578125" style="4" customWidth="1"/>
    <col min="3852" max="3852" width="6" style="4" customWidth="1"/>
    <col min="3853" max="3853" width="5.140625" style="4" customWidth="1"/>
    <col min="3854" max="3854" width="5.85546875" style="4" customWidth="1"/>
    <col min="3855" max="3855" width="4.42578125" style="4" customWidth="1"/>
    <col min="3856" max="3856" width="5.85546875" style="4" customWidth="1"/>
    <col min="3857" max="3871" width="0" style="4" hidden="1" customWidth="1"/>
    <col min="3872" max="4096" width="9.140625" style="4"/>
    <col min="4097" max="4097" width="2.85546875" style="4" customWidth="1"/>
    <col min="4098" max="4098" width="0" style="4" hidden="1" customWidth="1"/>
    <col min="4099" max="4099" width="32.5703125" style="4" customWidth="1"/>
    <col min="4100" max="4100" width="10.85546875" style="4" customWidth="1"/>
    <col min="4101" max="4101" width="6.85546875" style="4" customWidth="1"/>
    <col min="4102" max="4102" width="8.85546875" style="4" customWidth="1"/>
    <col min="4103" max="4104" width="2.85546875" style="4" customWidth="1"/>
    <col min="4105" max="4106" width="2.140625" style="4" customWidth="1"/>
    <col min="4107" max="4107" width="5.42578125" style="4" customWidth="1"/>
    <col min="4108" max="4108" width="6" style="4" customWidth="1"/>
    <col min="4109" max="4109" width="5.140625" style="4" customWidth="1"/>
    <col min="4110" max="4110" width="5.85546875" style="4" customWidth="1"/>
    <col min="4111" max="4111" width="4.42578125" style="4" customWidth="1"/>
    <col min="4112" max="4112" width="5.85546875" style="4" customWidth="1"/>
    <col min="4113" max="4127" width="0" style="4" hidden="1" customWidth="1"/>
    <col min="4128" max="4352" width="9.140625" style="4"/>
    <col min="4353" max="4353" width="2.85546875" style="4" customWidth="1"/>
    <col min="4354" max="4354" width="0" style="4" hidden="1" customWidth="1"/>
    <col min="4355" max="4355" width="32.5703125" style="4" customWidth="1"/>
    <col min="4356" max="4356" width="10.85546875" style="4" customWidth="1"/>
    <col min="4357" max="4357" width="6.85546875" style="4" customWidth="1"/>
    <col min="4358" max="4358" width="8.85546875" style="4" customWidth="1"/>
    <col min="4359" max="4360" width="2.85546875" style="4" customWidth="1"/>
    <col min="4361" max="4362" width="2.140625" style="4" customWidth="1"/>
    <col min="4363" max="4363" width="5.42578125" style="4" customWidth="1"/>
    <col min="4364" max="4364" width="6" style="4" customWidth="1"/>
    <col min="4365" max="4365" width="5.140625" style="4" customWidth="1"/>
    <col min="4366" max="4366" width="5.85546875" style="4" customWidth="1"/>
    <col min="4367" max="4367" width="4.42578125" style="4" customWidth="1"/>
    <col min="4368" max="4368" width="5.85546875" style="4" customWidth="1"/>
    <col min="4369" max="4383" width="0" style="4" hidden="1" customWidth="1"/>
    <col min="4384" max="4608" width="9.140625" style="4"/>
    <col min="4609" max="4609" width="2.85546875" style="4" customWidth="1"/>
    <col min="4610" max="4610" width="0" style="4" hidden="1" customWidth="1"/>
    <col min="4611" max="4611" width="32.5703125" style="4" customWidth="1"/>
    <col min="4612" max="4612" width="10.85546875" style="4" customWidth="1"/>
    <col min="4613" max="4613" width="6.85546875" style="4" customWidth="1"/>
    <col min="4614" max="4614" width="8.85546875" style="4" customWidth="1"/>
    <col min="4615" max="4616" width="2.85546875" style="4" customWidth="1"/>
    <col min="4617" max="4618" width="2.140625" style="4" customWidth="1"/>
    <col min="4619" max="4619" width="5.42578125" style="4" customWidth="1"/>
    <col min="4620" max="4620" width="6" style="4" customWidth="1"/>
    <col min="4621" max="4621" width="5.140625" style="4" customWidth="1"/>
    <col min="4622" max="4622" width="5.85546875" style="4" customWidth="1"/>
    <col min="4623" max="4623" width="4.42578125" style="4" customWidth="1"/>
    <col min="4624" max="4624" width="5.85546875" style="4" customWidth="1"/>
    <col min="4625" max="4639" width="0" style="4" hidden="1" customWidth="1"/>
    <col min="4640" max="4864" width="9.140625" style="4"/>
    <col min="4865" max="4865" width="2.85546875" style="4" customWidth="1"/>
    <col min="4866" max="4866" width="0" style="4" hidden="1" customWidth="1"/>
    <col min="4867" max="4867" width="32.5703125" style="4" customWidth="1"/>
    <col min="4868" max="4868" width="10.85546875" style="4" customWidth="1"/>
    <col min="4869" max="4869" width="6.85546875" style="4" customWidth="1"/>
    <col min="4870" max="4870" width="8.85546875" style="4" customWidth="1"/>
    <col min="4871" max="4872" width="2.85546875" style="4" customWidth="1"/>
    <col min="4873" max="4874" width="2.140625" style="4" customWidth="1"/>
    <col min="4875" max="4875" width="5.42578125" style="4" customWidth="1"/>
    <col min="4876" max="4876" width="6" style="4" customWidth="1"/>
    <col min="4877" max="4877" width="5.140625" style="4" customWidth="1"/>
    <col min="4878" max="4878" width="5.85546875" style="4" customWidth="1"/>
    <col min="4879" max="4879" width="4.42578125" style="4" customWidth="1"/>
    <col min="4880" max="4880" width="5.85546875" style="4" customWidth="1"/>
    <col min="4881" max="4895" width="0" style="4" hidden="1" customWidth="1"/>
    <col min="4896" max="5120" width="9.140625" style="4"/>
    <col min="5121" max="5121" width="2.85546875" style="4" customWidth="1"/>
    <col min="5122" max="5122" width="0" style="4" hidden="1" customWidth="1"/>
    <col min="5123" max="5123" width="32.5703125" style="4" customWidth="1"/>
    <col min="5124" max="5124" width="10.85546875" style="4" customWidth="1"/>
    <col min="5125" max="5125" width="6.85546875" style="4" customWidth="1"/>
    <col min="5126" max="5126" width="8.85546875" style="4" customWidth="1"/>
    <col min="5127" max="5128" width="2.85546875" style="4" customWidth="1"/>
    <col min="5129" max="5130" width="2.140625" style="4" customWidth="1"/>
    <col min="5131" max="5131" width="5.42578125" style="4" customWidth="1"/>
    <col min="5132" max="5132" width="6" style="4" customWidth="1"/>
    <col min="5133" max="5133" width="5.140625" style="4" customWidth="1"/>
    <col min="5134" max="5134" width="5.85546875" style="4" customWidth="1"/>
    <col min="5135" max="5135" width="4.42578125" style="4" customWidth="1"/>
    <col min="5136" max="5136" width="5.85546875" style="4" customWidth="1"/>
    <col min="5137" max="5151" width="0" style="4" hidden="1" customWidth="1"/>
    <col min="5152" max="5376" width="9.140625" style="4"/>
    <col min="5377" max="5377" width="2.85546875" style="4" customWidth="1"/>
    <col min="5378" max="5378" width="0" style="4" hidden="1" customWidth="1"/>
    <col min="5379" max="5379" width="32.5703125" style="4" customWidth="1"/>
    <col min="5380" max="5380" width="10.85546875" style="4" customWidth="1"/>
    <col min="5381" max="5381" width="6.85546875" style="4" customWidth="1"/>
    <col min="5382" max="5382" width="8.85546875" style="4" customWidth="1"/>
    <col min="5383" max="5384" width="2.85546875" style="4" customWidth="1"/>
    <col min="5385" max="5386" width="2.140625" style="4" customWidth="1"/>
    <col min="5387" max="5387" width="5.42578125" style="4" customWidth="1"/>
    <col min="5388" max="5388" width="6" style="4" customWidth="1"/>
    <col min="5389" max="5389" width="5.140625" style="4" customWidth="1"/>
    <col min="5390" max="5390" width="5.85546875" style="4" customWidth="1"/>
    <col min="5391" max="5391" width="4.42578125" style="4" customWidth="1"/>
    <col min="5392" max="5392" width="5.85546875" style="4" customWidth="1"/>
    <col min="5393" max="5407" width="0" style="4" hidden="1" customWidth="1"/>
    <col min="5408" max="5632" width="9.140625" style="4"/>
    <col min="5633" max="5633" width="2.85546875" style="4" customWidth="1"/>
    <col min="5634" max="5634" width="0" style="4" hidden="1" customWidth="1"/>
    <col min="5635" max="5635" width="32.5703125" style="4" customWidth="1"/>
    <col min="5636" max="5636" width="10.85546875" style="4" customWidth="1"/>
    <col min="5637" max="5637" width="6.85546875" style="4" customWidth="1"/>
    <col min="5638" max="5638" width="8.85546875" style="4" customWidth="1"/>
    <col min="5639" max="5640" width="2.85546875" style="4" customWidth="1"/>
    <col min="5641" max="5642" width="2.140625" style="4" customWidth="1"/>
    <col min="5643" max="5643" width="5.42578125" style="4" customWidth="1"/>
    <col min="5644" max="5644" width="6" style="4" customWidth="1"/>
    <col min="5645" max="5645" width="5.140625" style="4" customWidth="1"/>
    <col min="5646" max="5646" width="5.85546875" style="4" customWidth="1"/>
    <col min="5647" max="5647" width="4.42578125" style="4" customWidth="1"/>
    <col min="5648" max="5648" width="5.85546875" style="4" customWidth="1"/>
    <col min="5649" max="5663" width="0" style="4" hidden="1" customWidth="1"/>
    <col min="5664" max="5888" width="9.140625" style="4"/>
    <col min="5889" max="5889" width="2.85546875" style="4" customWidth="1"/>
    <col min="5890" max="5890" width="0" style="4" hidden="1" customWidth="1"/>
    <col min="5891" max="5891" width="32.5703125" style="4" customWidth="1"/>
    <col min="5892" max="5892" width="10.85546875" style="4" customWidth="1"/>
    <col min="5893" max="5893" width="6.85546875" style="4" customWidth="1"/>
    <col min="5894" max="5894" width="8.85546875" style="4" customWidth="1"/>
    <col min="5895" max="5896" width="2.85546875" style="4" customWidth="1"/>
    <col min="5897" max="5898" width="2.140625" style="4" customWidth="1"/>
    <col min="5899" max="5899" width="5.42578125" style="4" customWidth="1"/>
    <col min="5900" max="5900" width="6" style="4" customWidth="1"/>
    <col min="5901" max="5901" width="5.140625" style="4" customWidth="1"/>
    <col min="5902" max="5902" width="5.85546875" style="4" customWidth="1"/>
    <col min="5903" max="5903" width="4.42578125" style="4" customWidth="1"/>
    <col min="5904" max="5904" width="5.85546875" style="4" customWidth="1"/>
    <col min="5905" max="5919" width="0" style="4" hidden="1" customWidth="1"/>
    <col min="5920" max="6144" width="9.140625" style="4"/>
    <col min="6145" max="6145" width="2.85546875" style="4" customWidth="1"/>
    <col min="6146" max="6146" width="0" style="4" hidden="1" customWidth="1"/>
    <col min="6147" max="6147" width="32.5703125" style="4" customWidth="1"/>
    <col min="6148" max="6148" width="10.85546875" style="4" customWidth="1"/>
    <col min="6149" max="6149" width="6.85546875" style="4" customWidth="1"/>
    <col min="6150" max="6150" width="8.85546875" style="4" customWidth="1"/>
    <col min="6151" max="6152" width="2.85546875" style="4" customWidth="1"/>
    <col min="6153" max="6154" width="2.140625" style="4" customWidth="1"/>
    <col min="6155" max="6155" width="5.42578125" style="4" customWidth="1"/>
    <col min="6156" max="6156" width="6" style="4" customWidth="1"/>
    <col min="6157" max="6157" width="5.140625" style="4" customWidth="1"/>
    <col min="6158" max="6158" width="5.85546875" style="4" customWidth="1"/>
    <col min="6159" max="6159" width="4.42578125" style="4" customWidth="1"/>
    <col min="6160" max="6160" width="5.85546875" style="4" customWidth="1"/>
    <col min="6161" max="6175" width="0" style="4" hidden="1" customWidth="1"/>
    <col min="6176" max="6400" width="9.140625" style="4"/>
    <col min="6401" max="6401" width="2.85546875" style="4" customWidth="1"/>
    <col min="6402" max="6402" width="0" style="4" hidden="1" customWidth="1"/>
    <col min="6403" max="6403" width="32.5703125" style="4" customWidth="1"/>
    <col min="6404" max="6404" width="10.85546875" style="4" customWidth="1"/>
    <col min="6405" max="6405" width="6.85546875" style="4" customWidth="1"/>
    <col min="6406" max="6406" width="8.85546875" style="4" customWidth="1"/>
    <col min="6407" max="6408" width="2.85546875" style="4" customWidth="1"/>
    <col min="6409" max="6410" width="2.140625" style="4" customWidth="1"/>
    <col min="6411" max="6411" width="5.42578125" style="4" customWidth="1"/>
    <col min="6412" max="6412" width="6" style="4" customWidth="1"/>
    <col min="6413" max="6413" width="5.140625" style="4" customWidth="1"/>
    <col min="6414" max="6414" width="5.85546875" style="4" customWidth="1"/>
    <col min="6415" max="6415" width="4.42578125" style="4" customWidth="1"/>
    <col min="6416" max="6416" width="5.85546875" style="4" customWidth="1"/>
    <col min="6417" max="6431" width="0" style="4" hidden="1" customWidth="1"/>
    <col min="6432" max="6656" width="9.140625" style="4"/>
    <col min="6657" max="6657" width="2.85546875" style="4" customWidth="1"/>
    <col min="6658" max="6658" width="0" style="4" hidden="1" customWidth="1"/>
    <col min="6659" max="6659" width="32.5703125" style="4" customWidth="1"/>
    <col min="6660" max="6660" width="10.85546875" style="4" customWidth="1"/>
    <col min="6661" max="6661" width="6.85546875" style="4" customWidth="1"/>
    <col min="6662" max="6662" width="8.85546875" style="4" customWidth="1"/>
    <col min="6663" max="6664" width="2.85546875" style="4" customWidth="1"/>
    <col min="6665" max="6666" width="2.140625" style="4" customWidth="1"/>
    <col min="6667" max="6667" width="5.42578125" style="4" customWidth="1"/>
    <col min="6668" max="6668" width="6" style="4" customWidth="1"/>
    <col min="6669" max="6669" width="5.140625" style="4" customWidth="1"/>
    <col min="6670" max="6670" width="5.85546875" style="4" customWidth="1"/>
    <col min="6671" max="6671" width="4.42578125" style="4" customWidth="1"/>
    <col min="6672" max="6672" width="5.85546875" style="4" customWidth="1"/>
    <col min="6673" max="6687" width="0" style="4" hidden="1" customWidth="1"/>
    <col min="6688" max="6912" width="9.140625" style="4"/>
    <col min="6913" max="6913" width="2.85546875" style="4" customWidth="1"/>
    <col min="6914" max="6914" width="0" style="4" hidden="1" customWidth="1"/>
    <col min="6915" max="6915" width="32.5703125" style="4" customWidth="1"/>
    <col min="6916" max="6916" width="10.85546875" style="4" customWidth="1"/>
    <col min="6917" max="6917" width="6.85546875" style="4" customWidth="1"/>
    <col min="6918" max="6918" width="8.85546875" style="4" customWidth="1"/>
    <col min="6919" max="6920" width="2.85546875" style="4" customWidth="1"/>
    <col min="6921" max="6922" width="2.140625" style="4" customWidth="1"/>
    <col min="6923" max="6923" width="5.42578125" style="4" customWidth="1"/>
    <col min="6924" max="6924" width="6" style="4" customWidth="1"/>
    <col min="6925" max="6925" width="5.140625" style="4" customWidth="1"/>
    <col min="6926" max="6926" width="5.85546875" style="4" customWidth="1"/>
    <col min="6927" max="6927" width="4.42578125" style="4" customWidth="1"/>
    <col min="6928" max="6928" width="5.85546875" style="4" customWidth="1"/>
    <col min="6929" max="6943" width="0" style="4" hidden="1" customWidth="1"/>
    <col min="6944" max="7168" width="9.140625" style="4"/>
    <col min="7169" max="7169" width="2.85546875" style="4" customWidth="1"/>
    <col min="7170" max="7170" width="0" style="4" hidden="1" customWidth="1"/>
    <col min="7171" max="7171" width="32.5703125" style="4" customWidth="1"/>
    <col min="7172" max="7172" width="10.85546875" style="4" customWidth="1"/>
    <col min="7173" max="7173" width="6.85546875" style="4" customWidth="1"/>
    <col min="7174" max="7174" width="8.85546875" style="4" customWidth="1"/>
    <col min="7175" max="7176" width="2.85546875" style="4" customWidth="1"/>
    <col min="7177" max="7178" width="2.140625" style="4" customWidth="1"/>
    <col min="7179" max="7179" width="5.42578125" style="4" customWidth="1"/>
    <col min="7180" max="7180" width="6" style="4" customWidth="1"/>
    <col min="7181" max="7181" width="5.140625" style="4" customWidth="1"/>
    <col min="7182" max="7182" width="5.85546875" style="4" customWidth="1"/>
    <col min="7183" max="7183" width="4.42578125" style="4" customWidth="1"/>
    <col min="7184" max="7184" width="5.85546875" style="4" customWidth="1"/>
    <col min="7185" max="7199" width="0" style="4" hidden="1" customWidth="1"/>
    <col min="7200" max="7424" width="9.140625" style="4"/>
    <col min="7425" max="7425" width="2.85546875" style="4" customWidth="1"/>
    <col min="7426" max="7426" width="0" style="4" hidden="1" customWidth="1"/>
    <col min="7427" max="7427" width="32.5703125" style="4" customWidth="1"/>
    <col min="7428" max="7428" width="10.85546875" style="4" customWidth="1"/>
    <col min="7429" max="7429" width="6.85546875" style="4" customWidth="1"/>
    <col min="7430" max="7430" width="8.85546875" style="4" customWidth="1"/>
    <col min="7431" max="7432" width="2.85546875" style="4" customWidth="1"/>
    <col min="7433" max="7434" width="2.140625" style="4" customWidth="1"/>
    <col min="7435" max="7435" width="5.42578125" style="4" customWidth="1"/>
    <col min="7436" max="7436" width="6" style="4" customWidth="1"/>
    <col min="7437" max="7437" width="5.140625" style="4" customWidth="1"/>
    <col min="7438" max="7438" width="5.85546875" style="4" customWidth="1"/>
    <col min="7439" max="7439" width="4.42578125" style="4" customWidth="1"/>
    <col min="7440" max="7440" width="5.85546875" style="4" customWidth="1"/>
    <col min="7441" max="7455" width="0" style="4" hidden="1" customWidth="1"/>
    <col min="7456" max="7680" width="9.140625" style="4"/>
    <col min="7681" max="7681" width="2.85546875" style="4" customWidth="1"/>
    <col min="7682" max="7682" width="0" style="4" hidden="1" customWidth="1"/>
    <col min="7683" max="7683" width="32.5703125" style="4" customWidth="1"/>
    <col min="7684" max="7684" width="10.85546875" style="4" customWidth="1"/>
    <col min="7685" max="7685" width="6.85546875" style="4" customWidth="1"/>
    <col min="7686" max="7686" width="8.85546875" style="4" customWidth="1"/>
    <col min="7687" max="7688" width="2.85546875" style="4" customWidth="1"/>
    <col min="7689" max="7690" width="2.140625" style="4" customWidth="1"/>
    <col min="7691" max="7691" width="5.42578125" style="4" customWidth="1"/>
    <col min="7692" max="7692" width="6" style="4" customWidth="1"/>
    <col min="7693" max="7693" width="5.140625" style="4" customWidth="1"/>
    <col min="7694" max="7694" width="5.85546875" style="4" customWidth="1"/>
    <col min="7695" max="7695" width="4.42578125" style="4" customWidth="1"/>
    <col min="7696" max="7696" width="5.85546875" style="4" customWidth="1"/>
    <col min="7697" max="7711" width="0" style="4" hidden="1" customWidth="1"/>
    <col min="7712" max="7936" width="9.140625" style="4"/>
    <col min="7937" max="7937" width="2.85546875" style="4" customWidth="1"/>
    <col min="7938" max="7938" width="0" style="4" hidden="1" customWidth="1"/>
    <col min="7939" max="7939" width="32.5703125" style="4" customWidth="1"/>
    <col min="7940" max="7940" width="10.85546875" style="4" customWidth="1"/>
    <col min="7941" max="7941" width="6.85546875" style="4" customWidth="1"/>
    <col min="7942" max="7942" width="8.85546875" style="4" customWidth="1"/>
    <col min="7943" max="7944" width="2.85546875" style="4" customWidth="1"/>
    <col min="7945" max="7946" width="2.140625" style="4" customWidth="1"/>
    <col min="7947" max="7947" width="5.42578125" style="4" customWidth="1"/>
    <col min="7948" max="7948" width="6" style="4" customWidth="1"/>
    <col min="7949" max="7949" width="5.140625" style="4" customWidth="1"/>
    <col min="7950" max="7950" width="5.85546875" style="4" customWidth="1"/>
    <col min="7951" max="7951" width="4.42578125" style="4" customWidth="1"/>
    <col min="7952" max="7952" width="5.85546875" style="4" customWidth="1"/>
    <col min="7953" max="7967" width="0" style="4" hidden="1" customWidth="1"/>
    <col min="7968" max="8192" width="9.140625" style="4"/>
    <col min="8193" max="8193" width="2.85546875" style="4" customWidth="1"/>
    <col min="8194" max="8194" width="0" style="4" hidden="1" customWidth="1"/>
    <col min="8195" max="8195" width="32.5703125" style="4" customWidth="1"/>
    <col min="8196" max="8196" width="10.85546875" style="4" customWidth="1"/>
    <col min="8197" max="8197" width="6.85546875" style="4" customWidth="1"/>
    <col min="8198" max="8198" width="8.85546875" style="4" customWidth="1"/>
    <col min="8199" max="8200" width="2.85546875" style="4" customWidth="1"/>
    <col min="8201" max="8202" width="2.140625" style="4" customWidth="1"/>
    <col min="8203" max="8203" width="5.42578125" style="4" customWidth="1"/>
    <col min="8204" max="8204" width="6" style="4" customWidth="1"/>
    <col min="8205" max="8205" width="5.140625" style="4" customWidth="1"/>
    <col min="8206" max="8206" width="5.85546875" style="4" customWidth="1"/>
    <col min="8207" max="8207" width="4.42578125" style="4" customWidth="1"/>
    <col min="8208" max="8208" width="5.85546875" style="4" customWidth="1"/>
    <col min="8209" max="8223" width="0" style="4" hidden="1" customWidth="1"/>
    <col min="8224" max="8448" width="9.140625" style="4"/>
    <col min="8449" max="8449" width="2.85546875" style="4" customWidth="1"/>
    <col min="8450" max="8450" width="0" style="4" hidden="1" customWidth="1"/>
    <col min="8451" max="8451" width="32.5703125" style="4" customWidth="1"/>
    <col min="8452" max="8452" width="10.85546875" style="4" customWidth="1"/>
    <col min="8453" max="8453" width="6.85546875" style="4" customWidth="1"/>
    <col min="8454" max="8454" width="8.85546875" style="4" customWidth="1"/>
    <col min="8455" max="8456" width="2.85546875" style="4" customWidth="1"/>
    <col min="8457" max="8458" width="2.140625" style="4" customWidth="1"/>
    <col min="8459" max="8459" width="5.42578125" style="4" customWidth="1"/>
    <col min="8460" max="8460" width="6" style="4" customWidth="1"/>
    <col min="8461" max="8461" width="5.140625" style="4" customWidth="1"/>
    <col min="8462" max="8462" width="5.85546875" style="4" customWidth="1"/>
    <col min="8463" max="8463" width="4.42578125" style="4" customWidth="1"/>
    <col min="8464" max="8464" width="5.85546875" style="4" customWidth="1"/>
    <col min="8465" max="8479" width="0" style="4" hidden="1" customWidth="1"/>
    <col min="8480" max="8704" width="9.140625" style="4"/>
    <col min="8705" max="8705" width="2.85546875" style="4" customWidth="1"/>
    <col min="8706" max="8706" width="0" style="4" hidden="1" customWidth="1"/>
    <col min="8707" max="8707" width="32.5703125" style="4" customWidth="1"/>
    <col min="8708" max="8708" width="10.85546875" style="4" customWidth="1"/>
    <col min="8709" max="8709" width="6.85546875" style="4" customWidth="1"/>
    <col min="8710" max="8710" width="8.85546875" style="4" customWidth="1"/>
    <col min="8711" max="8712" width="2.85546875" style="4" customWidth="1"/>
    <col min="8713" max="8714" width="2.140625" style="4" customWidth="1"/>
    <col min="8715" max="8715" width="5.42578125" style="4" customWidth="1"/>
    <col min="8716" max="8716" width="6" style="4" customWidth="1"/>
    <col min="8717" max="8717" width="5.140625" style="4" customWidth="1"/>
    <col min="8718" max="8718" width="5.85546875" style="4" customWidth="1"/>
    <col min="8719" max="8719" width="4.42578125" style="4" customWidth="1"/>
    <col min="8720" max="8720" width="5.85546875" style="4" customWidth="1"/>
    <col min="8721" max="8735" width="0" style="4" hidden="1" customWidth="1"/>
    <col min="8736" max="8960" width="9.140625" style="4"/>
    <col min="8961" max="8961" width="2.85546875" style="4" customWidth="1"/>
    <col min="8962" max="8962" width="0" style="4" hidden="1" customWidth="1"/>
    <col min="8963" max="8963" width="32.5703125" style="4" customWidth="1"/>
    <col min="8964" max="8964" width="10.85546875" style="4" customWidth="1"/>
    <col min="8965" max="8965" width="6.85546875" style="4" customWidth="1"/>
    <col min="8966" max="8966" width="8.85546875" style="4" customWidth="1"/>
    <col min="8967" max="8968" width="2.85546875" style="4" customWidth="1"/>
    <col min="8969" max="8970" width="2.140625" style="4" customWidth="1"/>
    <col min="8971" max="8971" width="5.42578125" style="4" customWidth="1"/>
    <col min="8972" max="8972" width="6" style="4" customWidth="1"/>
    <col min="8973" max="8973" width="5.140625" style="4" customWidth="1"/>
    <col min="8974" max="8974" width="5.85546875" style="4" customWidth="1"/>
    <col min="8975" max="8975" width="4.42578125" style="4" customWidth="1"/>
    <col min="8976" max="8976" width="5.85546875" style="4" customWidth="1"/>
    <col min="8977" max="8991" width="0" style="4" hidden="1" customWidth="1"/>
    <col min="8992" max="9216" width="9.140625" style="4"/>
    <col min="9217" max="9217" width="2.85546875" style="4" customWidth="1"/>
    <col min="9218" max="9218" width="0" style="4" hidden="1" customWidth="1"/>
    <col min="9219" max="9219" width="32.5703125" style="4" customWidth="1"/>
    <col min="9220" max="9220" width="10.85546875" style="4" customWidth="1"/>
    <col min="9221" max="9221" width="6.85546875" style="4" customWidth="1"/>
    <col min="9222" max="9222" width="8.85546875" style="4" customWidth="1"/>
    <col min="9223" max="9224" width="2.85546875" style="4" customWidth="1"/>
    <col min="9225" max="9226" width="2.140625" style="4" customWidth="1"/>
    <col min="9227" max="9227" width="5.42578125" style="4" customWidth="1"/>
    <col min="9228" max="9228" width="6" style="4" customWidth="1"/>
    <col min="9229" max="9229" width="5.140625" style="4" customWidth="1"/>
    <col min="9230" max="9230" width="5.85546875" style="4" customWidth="1"/>
    <col min="9231" max="9231" width="4.42578125" style="4" customWidth="1"/>
    <col min="9232" max="9232" width="5.85546875" style="4" customWidth="1"/>
    <col min="9233" max="9247" width="0" style="4" hidden="1" customWidth="1"/>
    <col min="9248" max="9472" width="9.140625" style="4"/>
    <col min="9473" max="9473" width="2.85546875" style="4" customWidth="1"/>
    <col min="9474" max="9474" width="0" style="4" hidden="1" customWidth="1"/>
    <col min="9475" max="9475" width="32.5703125" style="4" customWidth="1"/>
    <col min="9476" max="9476" width="10.85546875" style="4" customWidth="1"/>
    <col min="9477" max="9477" width="6.85546875" style="4" customWidth="1"/>
    <col min="9478" max="9478" width="8.85546875" style="4" customWidth="1"/>
    <col min="9479" max="9480" width="2.85546875" style="4" customWidth="1"/>
    <col min="9481" max="9482" width="2.140625" style="4" customWidth="1"/>
    <col min="9483" max="9483" width="5.42578125" style="4" customWidth="1"/>
    <col min="9484" max="9484" width="6" style="4" customWidth="1"/>
    <col min="9485" max="9485" width="5.140625" style="4" customWidth="1"/>
    <col min="9486" max="9486" width="5.85546875" style="4" customWidth="1"/>
    <col min="9487" max="9487" width="4.42578125" style="4" customWidth="1"/>
    <col min="9488" max="9488" width="5.85546875" style="4" customWidth="1"/>
    <col min="9489" max="9503" width="0" style="4" hidden="1" customWidth="1"/>
    <col min="9504" max="9728" width="9.140625" style="4"/>
    <col min="9729" max="9729" width="2.85546875" style="4" customWidth="1"/>
    <col min="9730" max="9730" width="0" style="4" hidden="1" customWidth="1"/>
    <col min="9731" max="9731" width="32.5703125" style="4" customWidth="1"/>
    <col min="9732" max="9732" width="10.85546875" style="4" customWidth="1"/>
    <col min="9733" max="9733" width="6.85546875" style="4" customWidth="1"/>
    <col min="9734" max="9734" width="8.85546875" style="4" customWidth="1"/>
    <col min="9735" max="9736" width="2.85546875" style="4" customWidth="1"/>
    <col min="9737" max="9738" width="2.140625" style="4" customWidth="1"/>
    <col min="9739" max="9739" width="5.42578125" style="4" customWidth="1"/>
    <col min="9740" max="9740" width="6" style="4" customWidth="1"/>
    <col min="9741" max="9741" width="5.140625" style="4" customWidth="1"/>
    <col min="9742" max="9742" width="5.85546875" style="4" customWidth="1"/>
    <col min="9743" max="9743" width="4.42578125" style="4" customWidth="1"/>
    <col min="9744" max="9744" width="5.85546875" style="4" customWidth="1"/>
    <col min="9745" max="9759" width="0" style="4" hidden="1" customWidth="1"/>
    <col min="9760" max="9984" width="9.140625" style="4"/>
    <col min="9985" max="9985" width="2.85546875" style="4" customWidth="1"/>
    <col min="9986" max="9986" width="0" style="4" hidden="1" customWidth="1"/>
    <col min="9987" max="9987" width="32.5703125" style="4" customWidth="1"/>
    <col min="9988" max="9988" width="10.85546875" style="4" customWidth="1"/>
    <col min="9989" max="9989" width="6.85546875" style="4" customWidth="1"/>
    <col min="9990" max="9990" width="8.85546875" style="4" customWidth="1"/>
    <col min="9991" max="9992" width="2.85546875" style="4" customWidth="1"/>
    <col min="9993" max="9994" width="2.140625" style="4" customWidth="1"/>
    <col min="9995" max="9995" width="5.42578125" style="4" customWidth="1"/>
    <col min="9996" max="9996" width="6" style="4" customWidth="1"/>
    <col min="9997" max="9997" width="5.140625" style="4" customWidth="1"/>
    <col min="9998" max="9998" width="5.85546875" style="4" customWidth="1"/>
    <col min="9999" max="9999" width="4.42578125" style="4" customWidth="1"/>
    <col min="10000" max="10000" width="5.85546875" style="4" customWidth="1"/>
    <col min="10001" max="10015" width="0" style="4" hidden="1" customWidth="1"/>
    <col min="10016" max="10240" width="9.140625" style="4"/>
    <col min="10241" max="10241" width="2.85546875" style="4" customWidth="1"/>
    <col min="10242" max="10242" width="0" style="4" hidden="1" customWidth="1"/>
    <col min="10243" max="10243" width="32.5703125" style="4" customWidth="1"/>
    <col min="10244" max="10244" width="10.85546875" style="4" customWidth="1"/>
    <col min="10245" max="10245" width="6.85546875" style="4" customWidth="1"/>
    <col min="10246" max="10246" width="8.85546875" style="4" customWidth="1"/>
    <col min="10247" max="10248" width="2.85546875" style="4" customWidth="1"/>
    <col min="10249" max="10250" width="2.140625" style="4" customWidth="1"/>
    <col min="10251" max="10251" width="5.42578125" style="4" customWidth="1"/>
    <col min="10252" max="10252" width="6" style="4" customWidth="1"/>
    <col min="10253" max="10253" width="5.140625" style="4" customWidth="1"/>
    <col min="10254" max="10254" width="5.85546875" style="4" customWidth="1"/>
    <col min="10255" max="10255" width="4.42578125" style="4" customWidth="1"/>
    <col min="10256" max="10256" width="5.85546875" style="4" customWidth="1"/>
    <col min="10257" max="10271" width="0" style="4" hidden="1" customWidth="1"/>
    <col min="10272" max="10496" width="9.140625" style="4"/>
    <col min="10497" max="10497" width="2.85546875" style="4" customWidth="1"/>
    <col min="10498" max="10498" width="0" style="4" hidden="1" customWidth="1"/>
    <col min="10499" max="10499" width="32.5703125" style="4" customWidth="1"/>
    <col min="10500" max="10500" width="10.85546875" style="4" customWidth="1"/>
    <col min="10501" max="10501" width="6.85546875" style="4" customWidth="1"/>
    <col min="10502" max="10502" width="8.85546875" style="4" customWidth="1"/>
    <col min="10503" max="10504" width="2.85546875" style="4" customWidth="1"/>
    <col min="10505" max="10506" width="2.140625" style="4" customWidth="1"/>
    <col min="10507" max="10507" width="5.42578125" style="4" customWidth="1"/>
    <col min="10508" max="10508" width="6" style="4" customWidth="1"/>
    <col min="10509" max="10509" width="5.140625" style="4" customWidth="1"/>
    <col min="10510" max="10510" width="5.85546875" style="4" customWidth="1"/>
    <col min="10511" max="10511" width="4.42578125" style="4" customWidth="1"/>
    <col min="10512" max="10512" width="5.85546875" style="4" customWidth="1"/>
    <col min="10513" max="10527" width="0" style="4" hidden="1" customWidth="1"/>
    <col min="10528" max="10752" width="9.140625" style="4"/>
    <col min="10753" max="10753" width="2.85546875" style="4" customWidth="1"/>
    <col min="10754" max="10754" width="0" style="4" hidden="1" customWidth="1"/>
    <col min="10755" max="10755" width="32.5703125" style="4" customWidth="1"/>
    <col min="10756" max="10756" width="10.85546875" style="4" customWidth="1"/>
    <col min="10757" max="10757" width="6.85546875" style="4" customWidth="1"/>
    <col min="10758" max="10758" width="8.85546875" style="4" customWidth="1"/>
    <col min="10759" max="10760" width="2.85546875" style="4" customWidth="1"/>
    <col min="10761" max="10762" width="2.140625" style="4" customWidth="1"/>
    <col min="10763" max="10763" width="5.42578125" style="4" customWidth="1"/>
    <col min="10764" max="10764" width="6" style="4" customWidth="1"/>
    <col min="10765" max="10765" width="5.140625" style="4" customWidth="1"/>
    <col min="10766" max="10766" width="5.85546875" style="4" customWidth="1"/>
    <col min="10767" max="10767" width="4.42578125" style="4" customWidth="1"/>
    <col min="10768" max="10768" width="5.85546875" style="4" customWidth="1"/>
    <col min="10769" max="10783" width="0" style="4" hidden="1" customWidth="1"/>
    <col min="10784" max="11008" width="9.140625" style="4"/>
    <col min="11009" max="11009" width="2.85546875" style="4" customWidth="1"/>
    <col min="11010" max="11010" width="0" style="4" hidden="1" customWidth="1"/>
    <col min="11011" max="11011" width="32.5703125" style="4" customWidth="1"/>
    <col min="11012" max="11012" width="10.85546875" style="4" customWidth="1"/>
    <col min="11013" max="11013" width="6.85546875" style="4" customWidth="1"/>
    <col min="11014" max="11014" width="8.85546875" style="4" customWidth="1"/>
    <col min="11015" max="11016" width="2.85546875" style="4" customWidth="1"/>
    <col min="11017" max="11018" width="2.140625" style="4" customWidth="1"/>
    <col min="11019" max="11019" width="5.42578125" style="4" customWidth="1"/>
    <col min="11020" max="11020" width="6" style="4" customWidth="1"/>
    <col min="11021" max="11021" width="5.140625" style="4" customWidth="1"/>
    <col min="11022" max="11022" width="5.85546875" style="4" customWidth="1"/>
    <col min="11023" max="11023" width="4.42578125" style="4" customWidth="1"/>
    <col min="11024" max="11024" width="5.85546875" style="4" customWidth="1"/>
    <col min="11025" max="11039" width="0" style="4" hidden="1" customWidth="1"/>
    <col min="11040" max="11264" width="9.140625" style="4"/>
    <col min="11265" max="11265" width="2.85546875" style="4" customWidth="1"/>
    <col min="11266" max="11266" width="0" style="4" hidden="1" customWidth="1"/>
    <col min="11267" max="11267" width="32.5703125" style="4" customWidth="1"/>
    <col min="11268" max="11268" width="10.85546875" style="4" customWidth="1"/>
    <col min="11269" max="11269" width="6.85546875" style="4" customWidth="1"/>
    <col min="11270" max="11270" width="8.85546875" style="4" customWidth="1"/>
    <col min="11271" max="11272" width="2.85546875" style="4" customWidth="1"/>
    <col min="11273" max="11274" width="2.140625" style="4" customWidth="1"/>
    <col min="11275" max="11275" width="5.42578125" style="4" customWidth="1"/>
    <col min="11276" max="11276" width="6" style="4" customWidth="1"/>
    <col min="11277" max="11277" width="5.140625" style="4" customWidth="1"/>
    <col min="11278" max="11278" width="5.85546875" style="4" customWidth="1"/>
    <col min="11279" max="11279" width="4.42578125" style="4" customWidth="1"/>
    <col min="11280" max="11280" width="5.85546875" style="4" customWidth="1"/>
    <col min="11281" max="11295" width="0" style="4" hidden="1" customWidth="1"/>
    <col min="11296" max="11520" width="9.140625" style="4"/>
    <col min="11521" max="11521" width="2.85546875" style="4" customWidth="1"/>
    <col min="11522" max="11522" width="0" style="4" hidden="1" customWidth="1"/>
    <col min="11523" max="11523" width="32.5703125" style="4" customWidth="1"/>
    <col min="11524" max="11524" width="10.85546875" style="4" customWidth="1"/>
    <col min="11525" max="11525" width="6.85546875" style="4" customWidth="1"/>
    <col min="11526" max="11526" width="8.85546875" style="4" customWidth="1"/>
    <col min="11527" max="11528" width="2.85546875" style="4" customWidth="1"/>
    <col min="11529" max="11530" width="2.140625" style="4" customWidth="1"/>
    <col min="11531" max="11531" width="5.42578125" style="4" customWidth="1"/>
    <col min="11532" max="11532" width="6" style="4" customWidth="1"/>
    <col min="11533" max="11533" width="5.140625" style="4" customWidth="1"/>
    <col min="11534" max="11534" width="5.85546875" style="4" customWidth="1"/>
    <col min="11535" max="11535" width="4.42578125" style="4" customWidth="1"/>
    <col min="11536" max="11536" width="5.85546875" style="4" customWidth="1"/>
    <col min="11537" max="11551" width="0" style="4" hidden="1" customWidth="1"/>
    <col min="11552" max="11776" width="9.140625" style="4"/>
    <col min="11777" max="11777" width="2.85546875" style="4" customWidth="1"/>
    <col min="11778" max="11778" width="0" style="4" hidden="1" customWidth="1"/>
    <col min="11779" max="11779" width="32.5703125" style="4" customWidth="1"/>
    <col min="11780" max="11780" width="10.85546875" style="4" customWidth="1"/>
    <col min="11781" max="11781" width="6.85546875" style="4" customWidth="1"/>
    <col min="11782" max="11782" width="8.85546875" style="4" customWidth="1"/>
    <col min="11783" max="11784" width="2.85546875" style="4" customWidth="1"/>
    <col min="11785" max="11786" width="2.140625" style="4" customWidth="1"/>
    <col min="11787" max="11787" width="5.42578125" style="4" customWidth="1"/>
    <col min="11788" max="11788" width="6" style="4" customWidth="1"/>
    <col min="11789" max="11789" width="5.140625" style="4" customWidth="1"/>
    <col min="11790" max="11790" width="5.85546875" style="4" customWidth="1"/>
    <col min="11791" max="11791" width="4.42578125" style="4" customWidth="1"/>
    <col min="11792" max="11792" width="5.85546875" style="4" customWidth="1"/>
    <col min="11793" max="11807" width="0" style="4" hidden="1" customWidth="1"/>
    <col min="11808" max="12032" width="9.140625" style="4"/>
    <col min="12033" max="12033" width="2.85546875" style="4" customWidth="1"/>
    <col min="12034" max="12034" width="0" style="4" hidden="1" customWidth="1"/>
    <col min="12035" max="12035" width="32.5703125" style="4" customWidth="1"/>
    <col min="12036" max="12036" width="10.85546875" style="4" customWidth="1"/>
    <col min="12037" max="12037" width="6.85546875" style="4" customWidth="1"/>
    <col min="12038" max="12038" width="8.85546875" style="4" customWidth="1"/>
    <col min="12039" max="12040" width="2.85546875" style="4" customWidth="1"/>
    <col min="12041" max="12042" width="2.140625" style="4" customWidth="1"/>
    <col min="12043" max="12043" width="5.42578125" style="4" customWidth="1"/>
    <col min="12044" max="12044" width="6" style="4" customWidth="1"/>
    <col min="12045" max="12045" width="5.140625" style="4" customWidth="1"/>
    <col min="12046" max="12046" width="5.85546875" style="4" customWidth="1"/>
    <col min="12047" max="12047" width="4.42578125" style="4" customWidth="1"/>
    <col min="12048" max="12048" width="5.85546875" style="4" customWidth="1"/>
    <col min="12049" max="12063" width="0" style="4" hidden="1" customWidth="1"/>
    <col min="12064" max="12288" width="9.140625" style="4"/>
    <col min="12289" max="12289" width="2.85546875" style="4" customWidth="1"/>
    <col min="12290" max="12290" width="0" style="4" hidden="1" customWidth="1"/>
    <col min="12291" max="12291" width="32.5703125" style="4" customWidth="1"/>
    <col min="12292" max="12292" width="10.85546875" style="4" customWidth="1"/>
    <col min="12293" max="12293" width="6.85546875" style="4" customWidth="1"/>
    <col min="12294" max="12294" width="8.85546875" style="4" customWidth="1"/>
    <col min="12295" max="12296" width="2.85546875" style="4" customWidth="1"/>
    <col min="12297" max="12298" width="2.140625" style="4" customWidth="1"/>
    <col min="12299" max="12299" width="5.42578125" style="4" customWidth="1"/>
    <col min="12300" max="12300" width="6" style="4" customWidth="1"/>
    <col min="12301" max="12301" width="5.140625" style="4" customWidth="1"/>
    <col min="12302" max="12302" width="5.85546875" style="4" customWidth="1"/>
    <col min="12303" max="12303" width="4.42578125" style="4" customWidth="1"/>
    <col min="12304" max="12304" width="5.85546875" style="4" customWidth="1"/>
    <col min="12305" max="12319" width="0" style="4" hidden="1" customWidth="1"/>
    <col min="12320" max="12544" width="9.140625" style="4"/>
    <col min="12545" max="12545" width="2.85546875" style="4" customWidth="1"/>
    <col min="12546" max="12546" width="0" style="4" hidden="1" customWidth="1"/>
    <col min="12547" max="12547" width="32.5703125" style="4" customWidth="1"/>
    <col min="12548" max="12548" width="10.85546875" style="4" customWidth="1"/>
    <col min="12549" max="12549" width="6.85546875" style="4" customWidth="1"/>
    <col min="12550" max="12550" width="8.85546875" style="4" customWidth="1"/>
    <col min="12551" max="12552" width="2.85546875" style="4" customWidth="1"/>
    <col min="12553" max="12554" width="2.140625" style="4" customWidth="1"/>
    <col min="12555" max="12555" width="5.42578125" style="4" customWidth="1"/>
    <col min="12556" max="12556" width="6" style="4" customWidth="1"/>
    <col min="12557" max="12557" width="5.140625" style="4" customWidth="1"/>
    <col min="12558" max="12558" width="5.85546875" style="4" customWidth="1"/>
    <col min="12559" max="12559" width="4.42578125" style="4" customWidth="1"/>
    <col min="12560" max="12560" width="5.85546875" style="4" customWidth="1"/>
    <col min="12561" max="12575" width="0" style="4" hidden="1" customWidth="1"/>
    <col min="12576" max="12800" width="9.140625" style="4"/>
    <col min="12801" max="12801" width="2.85546875" style="4" customWidth="1"/>
    <col min="12802" max="12802" width="0" style="4" hidden="1" customWidth="1"/>
    <col min="12803" max="12803" width="32.5703125" style="4" customWidth="1"/>
    <col min="12804" max="12804" width="10.85546875" style="4" customWidth="1"/>
    <col min="12805" max="12805" width="6.85546875" style="4" customWidth="1"/>
    <col min="12806" max="12806" width="8.85546875" style="4" customWidth="1"/>
    <col min="12807" max="12808" width="2.85546875" style="4" customWidth="1"/>
    <col min="12809" max="12810" width="2.140625" style="4" customWidth="1"/>
    <col min="12811" max="12811" width="5.42578125" style="4" customWidth="1"/>
    <col min="12812" max="12812" width="6" style="4" customWidth="1"/>
    <col min="12813" max="12813" width="5.140625" style="4" customWidth="1"/>
    <col min="12814" max="12814" width="5.85546875" style="4" customWidth="1"/>
    <col min="12815" max="12815" width="4.42578125" style="4" customWidth="1"/>
    <col min="12816" max="12816" width="5.85546875" style="4" customWidth="1"/>
    <col min="12817" max="12831" width="0" style="4" hidden="1" customWidth="1"/>
    <col min="12832" max="13056" width="9.140625" style="4"/>
    <col min="13057" max="13057" width="2.85546875" style="4" customWidth="1"/>
    <col min="13058" max="13058" width="0" style="4" hidden="1" customWidth="1"/>
    <col min="13059" max="13059" width="32.5703125" style="4" customWidth="1"/>
    <col min="13060" max="13060" width="10.85546875" style="4" customWidth="1"/>
    <col min="13061" max="13061" width="6.85546875" style="4" customWidth="1"/>
    <col min="13062" max="13062" width="8.85546875" style="4" customWidth="1"/>
    <col min="13063" max="13064" width="2.85546875" style="4" customWidth="1"/>
    <col min="13065" max="13066" width="2.140625" style="4" customWidth="1"/>
    <col min="13067" max="13067" width="5.42578125" style="4" customWidth="1"/>
    <col min="13068" max="13068" width="6" style="4" customWidth="1"/>
    <col min="13069" max="13069" width="5.140625" style="4" customWidth="1"/>
    <col min="13070" max="13070" width="5.85546875" style="4" customWidth="1"/>
    <col min="13071" max="13071" width="4.42578125" style="4" customWidth="1"/>
    <col min="13072" max="13072" width="5.85546875" style="4" customWidth="1"/>
    <col min="13073" max="13087" width="0" style="4" hidden="1" customWidth="1"/>
    <col min="13088" max="13312" width="9.140625" style="4"/>
    <col min="13313" max="13313" width="2.85546875" style="4" customWidth="1"/>
    <col min="13314" max="13314" width="0" style="4" hidden="1" customWidth="1"/>
    <col min="13315" max="13315" width="32.5703125" style="4" customWidth="1"/>
    <col min="13316" max="13316" width="10.85546875" style="4" customWidth="1"/>
    <col min="13317" max="13317" width="6.85546875" style="4" customWidth="1"/>
    <col min="13318" max="13318" width="8.85546875" style="4" customWidth="1"/>
    <col min="13319" max="13320" width="2.85546875" style="4" customWidth="1"/>
    <col min="13321" max="13322" width="2.140625" style="4" customWidth="1"/>
    <col min="13323" max="13323" width="5.42578125" style="4" customWidth="1"/>
    <col min="13324" max="13324" width="6" style="4" customWidth="1"/>
    <col min="13325" max="13325" width="5.140625" style="4" customWidth="1"/>
    <col min="13326" max="13326" width="5.85546875" style="4" customWidth="1"/>
    <col min="13327" max="13327" width="4.42578125" style="4" customWidth="1"/>
    <col min="13328" max="13328" width="5.85546875" style="4" customWidth="1"/>
    <col min="13329" max="13343" width="0" style="4" hidden="1" customWidth="1"/>
    <col min="13344" max="13568" width="9.140625" style="4"/>
    <col min="13569" max="13569" width="2.85546875" style="4" customWidth="1"/>
    <col min="13570" max="13570" width="0" style="4" hidden="1" customWidth="1"/>
    <col min="13571" max="13571" width="32.5703125" style="4" customWidth="1"/>
    <col min="13572" max="13572" width="10.85546875" style="4" customWidth="1"/>
    <col min="13573" max="13573" width="6.85546875" style="4" customWidth="1"/>
    <col min="13574" max="13574" width="8.85546875" style="4" customWidth="1"/>
    <col min="13575" max="13576" width="2.85546875" style="4" customWidth="1"/>
    <col min="13577" max="13578" width="2.140625" style="4" customWidth="1"/>
    <col min="13579" max="13579" width="5.42578125" style="4" customWidth="1"/>
    <col min="13580" max="13580" width="6" style="4" customWidth="1"/>
    <col min="13581" max="13581" width="5.140625" style="4" customWidth="1"/>
    <col min="13582" max="13582" width="5.85546875" style="4" customWidth="1"/>
    <col min="13583" max="13583" width="4.42578125" style="4" customWidth="1"/>
    <col min="13584" max="13584" width="5.85546875" style="4" customWidth="1"/>
    <col min="13585" max="13599" width="0" style="4" hidden="1" customWidth="1"/>
    <col min="13600" max="13824" width="9.140625" style="4"/>
    <col min="13825" max="13825" width="2.85546875" style="4" customWidth="1"/>
    <col min="13826" max="13826" width="0" style="4" hidden="1" customWidth="1"/>
    <col min="13827" max="13827" width="32.5703125" style="4" customWidth="1"/>
    <col min="13828" max="13828" width="10.85546875" style="4" customWidth="1"/>
    <col min="13829" max="13829" width="6.85546875" style="4" customWidth="1"/>
    <col min="13830" max="13830" width="8.85546875" style="4" customWidth="1"/>
    <col min="13831" max="13832" width="2.85546875" style="4" customWidth="1"/>
    <col min="13833" max="13834" width="2.140625" style="4" customWidth="1"/>
    <col min="13835" max="13835" width="5.42578125" style="4" customWidth="1"/>
    <col min="13836" max="13836" width="6" style="4" customWidth="1"/>
    <col min="13837" max="13837" width="5.140625" style="4" customWidth="1"/>
    <col min="13838" max="13838" width="5.85546875" style="4" customWidth="1"/>
    <col min="13839" max="13839" width="4.42578125" style="4" customWidth="1"/>
    <col min="13840" max="13840" width="5.85546875" style="4" customWidth="1"/>
    <col min="13841" max="13855" width="0" style="4" hidden="1" customWidth="1"/>
    <col min="13856" max="14080" width="9.140625" style="4"/>
    <col min="14081" max="14081" width="2.85546875" style="4" customWidth="1"/>
    <col min="14082" max="14082" width="0" style="4" hidden="1" customWidth="1"/>
    <col min="14083" max="14083" width="32.5703125" style="4" customWidth="1"/>
    <col min="14084" max="14084" width="10.85546875" style="4" customWidth="1"/>
    <col min="14085" max="14085" width="6.85546875" style="4" customWidth="1"/>
    <col min="14086" max="14086" width="8.85546875" style="4" customWidth="1"/>
    <col min="14087" max="14088" width="2.85546875" style="4" customWidth="1"/>
    <col min="14089" max="14090" width="2.140625" style="4" customWidth="1"/>
    <col min="14091" max="14091" width="5.42578125" style="4" customWidth="1"/>
    <col min="14092" max="14092" width="6" style="4" customWidth="1"/>
    <col min="14093" max="14093" width="5.140625" style="4" customWidth="1"/>
    <col min="14094" max="14094" width="5.85546875" style="4" customWidth="1"/>
    <col min="14095" max="14095" width="4.42578125" style="4" customWidth="1"/>
    <col min="14096" max="14096" width="5.85546875" style="4" customWidth="1"/>
    <col min="14097" max="14111" width="0" style="4" hidden="1" customWidth="1"/>
    <col min="14112" max="14336" width="9.140625" style="4"/>
    <col min="14337" max="14337" width="2.85546875" style="4" customWidth="1"/>
    <col min="14338" max="14338" width="0" style="4" hidden="1" customWidth="1"/>
    <col min="14339" max="14339" width="32.5703125" style="4" customWidth="1"/>
    <col min="14340" max="14340" width="10.85546875" style="4" customWidth="1"/>
    <col min="14341" max="14341" width="6.85546875" style="4" customWidth="1"/>
    <col min="14342" max="14342" width="8.85546875" style="4" customWidth="1"/>
    <col min="14343" max="14344" width="2.85546875" style="4" customWidth="1"/>
    <col min="14345" max="14346" width="2.140625" style="4" customWidth="1"/>
    <col min="14347" max="14347" width="5.42578125" style="4" customWidth="1"/>
    <col min="14348" max="14348" width="6" style="4" customWidth="1"/>
    <col min="14349" max="14349" width="5.140625" style="4" customWidth="1"/>
    <col min="14350" max="14350" width="5.85546875" style="4" customWidth="1"/>
    <col min="14351" max="14351" width="4.42578125" style="4" customWidth="1"/>
    <col min="14352" max="14352" width="5.85546875" style="4" customWidth="1"/>
    <col min="14353" max="14367" width="0" style="4" hidden="1" customWidth="1"/>
    <col min="14368" max="14592" width="9.140625" style="4"/>
    <col min="14593" max="14593" width="2.85546875" style="4" customWidth="1"/>
    <col min="14594" max="14594" width="0" style="4" hidden="1" customWidth="1"/>
    <col min="14595" max="14595" width="32.5703125" style="4" customWidth="1"/>
    <col min="14596" max="14596" width="10.85546875" style="4" customWidth="1"/>
    <col min="14597" max="14597" width="6.85546875" style="4" customWidth="1"/>
    <col min="14598" max="14598" width="8.85546875" style="4" customWidth="1"/>
    <col min="14599" max="14600" width="2.85546875" style="4" customWidth="1"/>
    <col min="14601" max="14602" width="2.140625" style="4" customWidth="1"/>
    <col min="14603" max="14603" width="5.42578125" style="4" customWidth="1"/>
    <col min="14604" max="14604" width="6" style="4" customWidth="1"/>
    <col min="14605" max="14605" width="5.140625" style="4" customWidth="1"/>
    <col min="14606" max="14606" width="5.85546875" style="4" customWidth="1"/>
    <col min="14607" max="14607" width="4.42578125" style="4" customWidth="1"/>
    <col min="14608" max="14608" width="5.85546875" style="4" customWidth="1"/>
    <col min="14609" max="14623" width="0" style="4" hidden="1" customWidth="1"/>
    <col min="14624" max="14848" width="9.140625" style="4"/>
    <col min="14849" max="14849" width="2.85546875" style="4" customWidth="1"/>
    <col min="14850" max="14850" width="0" style="4" hidden="1" customWidth="1"/>
    <col min="14851" max="14851" width="32.5703125" style="4" customWidth="1"/>
    <col min="14852" max="14852" width="10.85546875" style="4" customWidth="1"/>
    <col min="14853" max="14853" width="6.85546875" style="4" customWidth="1"/>
    <col min="14854" max="14854" width="8.85546875" style="4" customWidth="1"/>
    <col min="14855" max="14856" width="2.85546875" style="4" customWidth="1"/>
    <col min="14857" max="14858" width="2.140625" style="4" customWidth="1"/>
    <col min="14859" max="14859" width="5.42578125" style="4" customWidth="1"/>
    <col min="14860" max="14860" width="6" style="4" customWidth="1"/>
    <col min="14861" max="14861" width="5.140625" style="4" customWidth="1"/>
    <col min="14862" max="14862" width="5.85546875" style="4" customWidth="1"/>
    <col min="14863" max="14863" width="4.42578125" style="4" customWidth="1"/>
    <col min="14864" max="14864" width="5.85546875" style="4" customWidth="1"/>
    <col min="14865" max="14879" width="0" style="4" hidden="1" customWidth="1"/>
    <col min="14880" max="15104" width="9.140625" style="4"/>
    <col min="15105" max="15105" width="2.85546875" style="4" customWidth="1"/>
    <col min="15106" max="15106" width="0" style="4" hidden="1" customWidth="1"/>
    <col min="15107" max="15107" width="32.5703125" style="4" customWidth="1"/>
    <col min="15108" max="15108" width="10.85546875" style="4" customWidth="1"/>
    <col min="15109" max="15109" width="6.85546875" style="4" customWidth="1"/>
    <col min="15110" max="15110" width="8.85546875" style="4" customWidth="1"/>
    <col min="15111" max="15112" width="2.85546875" style="4" customWidth="1"/>
    <col min="15113" max="15114" width="2.140625" style="4" customWidth="1"/>
    <col min="15115" max="15115" width="5.42578125" style="4" customWidth="1"/>
    <col min="15116" max="15116" width="6" style="4" customWidth="1"/>
    <col min="15117" max="15117" width="5.140625" style="4" customWidth="1"/>
    <col min="15118" max="15118" width="5.85546875" style="4" customWidth="1"/>
    <col min="15119" max="15119" width="4.42578125" style="4" customWidth="1"/>
    <col min="15120" max="15120" width="5.85546875" style="4" customWidth="1"/>
    <col min="15121" max="15135" width="0" style="4" hidden="1" customWidth="1"/>
    <col min="15136" max="15360" width="9.140625" style="4"/>
    <col min="15361" max="15361" width="2.85546875" style="4" customWidth="1"/>
    <col min="15362" max="15362" width="0" style="4" hidden="1" customWidth="1"/>
    <col min="15363" max="15363" width="32.5703125" style="4" customWidth="1"/>
    <col min="15364" max="15364" width="10.85546875" style="4" customWidth="1"/>
    <col min="15365" max="15365" width="6.85546875" style="4" customWidth="1"/>
    <col min="15366" max="15366" width="8.85546875" style="4" customWidth="1"/>
    <col min="15367" max="15368" width="2.85546875" style="4" customWidth="1"/>
    <col min="15369" max="15370" width="2.140625" style="4" customWidth="1"/>
    <col min="15371" max="15371" width="5.42578125" style="4" customWidth="1"/>
    <col min="15372" max="15372" width="6" style="4" customWidth="1"/>
    <col min="15373" max="15373" width="5.140625" style="4" customWidth="1"/>
    <col min="15374" max="15374" width="5.85546875" style="4" customWidth="1"/>
    <col min="15375" max="15375" width="4.42578125" style="4" customWidth="1"/>
    <col min="15376" max="15376" width="5.85546875" style="4" customWidth="1"/>
    <col min="15377" max="15391" width="0" style="4" hidden="1" customWidth="1"/>
    <col min="15392" max="15616" width="9.140625" style="4"/>
    <col min="15617" max="15617" width="2.85546875" style="4" customWidth="1"/>
    <col min="15618" max="15618" width="0" style="4" hidden="1" customWidth="1"/>
    <col min="15619" max="15619" width="32.5703125" style="4" customWidth="1"/>
    <col min="15620" max="15620" width="10.85546875" style="4" customWidth="1"/>
    <col min="15621" max="15621" width="6.85546875" style="4" customWidth="1"/>
    <col min="15622" max="15622" width="8.85546875" style="4" customWidth="1"/>
    <col min="15623" max="15624" width="2.85546875" style="4" customWidth="1"/>
    <col min="15625" max="15626" width="2.140625" style="4" customWidth="1"/>
    <col min="15627" max="15627" width="5.42578125" style="4" customWidth="1"/>
    <col min="15628" max="15628" width="6" style="4" customWidth="1"/>
    <col min="15629" max="15629" width="5.140625" style="4" customWidth="1"/>
    <col min="15630" max="15630" width="5.85546875" style="4" customWidth="1"/>
    <col min="15631" max="15631" width="4.42578125" style="4" customWidth="1"/>
    <col min="15632" max="15632" width="5.85546875" style="4" customWidth="1"/>
    <col min="15633" max="15647" width="0" style="4" hidden="1" customWidth="1"/>
    <col min="15648" max="15872" width="9.140625" style="4"/>
    <col min="15873" max="15873" width="2.85546875" style="4" customWidth="1"/>
    <col min="15874" max="15874" width="0" style="4" hidden="1" customWidth="1"/>
    <col min="15875" max="15875" width="32.5703125" style="4" customWidth="1"/>
    <col min="15876" max="15876" width="10.85546875" style="4" customWidth="1"/>
    <col min="15877" max="15877" width="6.85546875" style="4" customWidth="1"/>
    <col min="15878" max="15878" width="8.85546875" style="4" customWidth="1"/>
    <col min="15879" max="15880" width="2.85546875" style="4" customWidth="1"/>
    <col min="15881" max="15882" width="2.140625" style="4" customWidth="1"/>
    <col min="15883" max="15883" width="5.42578125" style="4" customWidth="1"/>
    <col min="15884" max="15884" width="6" style="4" customWidth="1"/>
    <col min="15885" max="15885" width="5.140625" style="4" customWidth="1"/>
    <col min="15886" max="15886" width="5.85546875" style="4" customWidth="1"/>
    <col min="15887" max="15887" width="4.42578125" style="4" customWidth="1"/>
    <col min="15888" max="15888" width="5.85546875" style="4" customWidth="1"/>
    <col min="15889" max="15903" width="0" style="4" hidden="1" customWidth="1"/>
    <col min="15904" max="16128" width="9.140625" style="4"/>
    <col min="16129" max="16129" width="2.85546875" style="4" customWidth="1"/>
    <col min="16130" max="16130" width="0" style="4" hidden="1" customWidth="1"/>
    <col min="16131" max="16131" width="32.5703125" style="4" customWidth="1"/>
    <col min="16132" max="16132" width="10.85546875" style="4" customWidth="1"/>
    <col min="16133" max="16133" width="6.85546875" style="4" customWidth="1"/>
    <col min="16134" max="16134" width="8.85546875" style="4" customWidth="1"/>
    <col min="16135" max="16136" width="2.85546875" style="4" customWidth="1"/>
    <col min="16137" max="16138" width="2.140625" style="4" customWidth="1"/>
    <col min="16139" max="16139" width="5.42578125" style="4" customWidth="1"/>
    <col min="16140" max="16140" width="6" style="4" customWidth="1"/>
    <col min="16141" max="16141" width="5.140625" style="4" customWidth="1"/>
    <col min="16142" max="16142" width="5.85546875" style="4" customWidth="1"/>
    <col min="16143" max="16143" width="4.42578125" style="4" customWidth="1"/>
    <col min="16144" max="16144" width="5.85546875" style="4" customWidth="1"/>
    <col min="16145" max="16159" width="0" style="4" hidden="1" customWidth="1"/>
    <col min="16160" max="16384" width="9.140625" style="4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91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91" t="str">
        <f>IF(Z21=Z22,"","WARNING: YOU HAVE UNBROKEN TIES!                WARNING: YOU HAVE UNBROKEN TIES!                WARNING: YOU HAVE UNBROKEN TIES!                WARNING: YOU HAVE UNBROKEN TIES!")</f>
        <v/>
      </c>
      <c r="K1" s="92" t="str">
        <f>CONCATENATE([1]Setup!B9," ",[1]Setup!B8)</f>
        <v>2018 Science Olympiad Tournament</v>
      </c>
      <c r="L1" s="92"/>
      <c r="M1" s="92"/>
      <c r="N1" s="92"/>
      <c r="O1" s="92"/>
      <c r="Q1" s="79" t="s">
        <v>8</v>
      </c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15" customHeight="1" x14ac:dyDescent="0.25">
      <c r="A2" s="5">
        <f>IF(ISBLANK([1]Setup!A16),"",[1]Setup!A16)</f>
        <v>1</v>
      </c>
      <c r="B2" s="5" t="str">
        <f>IF(ISBLANK([1]Setup!B16),"",[1]Setup!B16)</f>
        <v/>
      </c>
      <c r="C2" s="6" t="str">
        <f>IF(ISBLANK([1]Setup!C16),"",[1]Setup!L16)</f>
        <v>Clarksville X</v>
      </c>
      <c r="D2" s="7"/>
      <c r="E2" s="7"/>
      <c r="F2" s="7"/>
      <c r="G2" s="5" t="str">
        <f t="shared" ref="G2:G65" si="0">W3</f>
        <v/>
      </c>
      <c r="H2" s="8">
        <f>IF(G2="p",$Z$9,IF(G2="ns",$Z$10,IF(G2="dq",$Z$11,IF(G2="", $Z$10,MIN(G2,$Z$9)))))</f>
        <v>61</v>
      </c>
      <c r="I2" s="91"/>
      <c r="J2" s="91"/>
      <c r="K2" s="93" t="str">
        <f>CONCATENATE("SCORE REPORT FORM DIV. ",[1]Setup!B10)</f>
        <v>SCORE REPORT FORM DIV. B</v>
      </c>
      <c r="L2" s="93"/>
      <c r="M2" s="93"/>
      <c r="N2" s="93"/>
      <c r="O2" s="93"/>
      <c r="Q2" s="9" t="s">
        <v>9</v>
      </c>
      <c r="R2" s="10" t="s">
        <v>3</v>
      </c>
      <c r="S2" s="10" t="s">
        <v>4</v>
      </c>
      <c r="T2" s="10" t="s">
        <v>5</v>
      </c>
      <c r="U2" s="10" t="s">
        <v>10</v>
      </c>
      <c r="V2" s="10" t="s">
        <v>11</v>
      </c>
      <c r="W2" s="11" t="s">
        <v>12</v>
      </c>
      <c r="Y2" s="87" t="s">
        <v>13</v>
      </c>
      <c r="Z2" s="90"/>
      <c r="AA2" s="88"/>
      <c r="AB2" s="12" t="s">
        <v>14</v>
      </c>
      <c r="AD2" s="4">
        <v>1</v>
      </c>
    </row>
    <row r="3" spans="1:31" ht="15" customHeight="1" x14ac:dyDescent="0.25">
      <c r="A3" s="13">
        <f>IF(ISBLANK([1]Setup!A17),"",[1]Setup!A17)</f>
        <v>2</v>
      </c>
      <c r="B3" s="13" t="str">
        <f>IF(ISBLANK([1]Setup!B17),"",[1]Setup!B17)</f>
        <v/>
      </c>
      <c r="C3" s="14" t="str">
        <f>IF(ISBLANK([1]Setup!C17),"",[1]Setup!L17)</f>
        <v>Clarksville Y</v>
      </c>
      <c r="D3" s="15"/>
      <c r="E3" s="15"/>
      <c r="F3" s="15"/>
      <c r="G3" s="13" t="str">
        <f t="shared" si="0"/>
        <v/>
      </c>
      <c r="H3" s="16">
        <f t="shared" ref="H3:H66" si="1">IF(G3="p",$Z$9,IF(G3="ns",$Z$10,IF(G3="dq",$Z$11,IF(G3="", $Z$10,MIN(G3,$Z$9)))))</f>
        <v>61</v>
      </c>
      <c r="I3" s="91"/>
      <c r="J3" s="91"/>
      <c r="K3" s="17" t="s">
        <v>15</v>
      </c>
      <c r="L3" s="94" t="s">
        <v>16</v>
      </c>
      <c r="M3" s="94"/>
      <c r="N3" s="94"/>
      <c r="O3" s="94"/>
      <c r="Q3" s="18">
        <f>IF(ISBLANK([1]Setup!A16),"",[1]Setup!A16)</f>
        <v>1</v>
      </c>
      <c r="R3" s="19">
        <f>VALUE(D2)</f>
        <v>0</v>
      </c>
      <c r="S3" s="19">
        <f>VALUE(E2)</f>
        <v>0</v>
      </c>
      <c r="T3" s="19">
        <f>VALUE(F2)</f>
        <v>0</v>
      </c>
      <c r="U3" s="19" t="str">
        <f>IF((ROW(A2)-1)&gt;[1]Setup!B$11,"",IF([1]Setup!K16=2,"ns",IF(ISERR(R3),D2,IF(ISERR(S3),E2,IF(ISERR(T3),F2,IF(ISBLANK(D2),"",FALSE))))))</f>
        <v/>
      </c>
      <c r="V3" s="19" t="str">
        <f>IF(U3=FALSE,R3+S3*1000000*$Z$4+T3*0.000001*$Z$4*$AA$4,LOWER(U3))</f>
        <v/>
      </c>
      <c r="W3" s="20" t="str">
        <f>IF(ISNUMBER(V3),RANK(V3,$V$3:$V$72,$Z$4+1),V3)</f>
        <v/>
      </c>
      <c r="X3" s="21"/>
      <c r="Y3" s="22"/>
      <c r="Z3" s="23" t="s">
        <v>17</v>
      </c>
      <c r="AA3" s="24" t="s">
        <v>18</v>
      </c>
      <c r="AB3" s="25" t="s">
        <v>19</v>
      </c>
      <c r="AD3" s="4">
        <v>-1</v>
      </c>
    </row>
    <row r="4" spans="1:31" ht="15" customHeight="1" x14ac:dyDescent="0.25">
      <c r="A4" s="26">
        <f>IF(ISBLANK([1]Setup!A18),"",[1]Setup!A18)</f>
        <v>3</v>
      </c>
      <c r="B4" s="26" t="str">
        <f>IF(ISBLANK([1]Setup!B18),"",[1]Setup!B18)</f>
        <v/>
      </c>
      <c r="C4" s="27" t="str">
        <f>IF(ISBLANK([1]Setup!C18),"",[1]Setup!L18)</f>
        <v>C.P. Weber X</v>
      </c>
      <c r="D4" s="15"/>
      <c r="E4" s="15"/>
      <c r="F4" s="15"/>
      <c r="G4" s="26" t="str">
        <f t="shared" si="0"/>
        <v/>
      </c>
      <c r="H4" s="28">
        <f t="shared" si="1"/>
        <v>61</v>
      </c>
      <c r="I4" s="91"/>
      <c r="J4" s="91"/>
      <c r="K4" s="95" t="str">
        <f>IF(Z6,"WARNING: CHECK SORT ORDERS","Sort Orders")</f>
        <v>Sort Orders</v>
      </c>
      <c r="L4" s="96"/>
      <c r="M4" s="96"/>
      <c r="N4" s="96"/>
      <c r="O4" s="97"/>
      <c r="Q4" s="18">
        <f>IF(ISBLANK([1]Setup!A17),"",[1]Setup!A17)</f>
        <v>2</v>
      </c>
      <c r="R4" s="19">
        <f t="shared" ref="R4:T67" si="2">VALUE(D3)</f>
        <v>0</v>
      </c>
      <c r="S4" s="19">
        <f t="shared" si="2"/>
        <v>0</v>
      </c>
      <c r="T4" s="19">
        <f t="shared" si="2"/>
        <v>0</v>
      </c>
      <c r="U4" s="19" t="str">
        <f>IF((ROW(A3)-1)&gt;[1]Setup!B$11,"",IF([1]Setup!K17=2,"ns",IF(ISERR(R4),D3,IF(ISERR(S4),E3,IF(ISERR(T4),F3,IF(ISBLANK(D3),"",FALSE))))))</f>
        <v/>
      </c>
      <c r="V4" s="19" t="str">
        <f t="shared" ref="V4:V67" si="3">IF(U4=FALSE,R4+S4*1000000*$Z$4+T4*0.000001*$Z$4*$AA$4,LOWER(U4))</f>
        <v/>
      </c>
      <c r="W4" s="20" t="str">
        <f t="shared" ref="W4:W67" si="4">IF(ISNUMBER(V4),RANK(V4,$V$3:$V$72,$Z$4+1),V4)</f>
        <v/>
      </c>
      <c r="X4" s="21"/>
      <c r="Y4" s="29" t="s">
        <v>20</v>
      </c>
      <c r="Z4" s="30">
        <f>IF(M5=AB2,1,-1)</f>
        <v>-1</v>
      </c>
      <c r="AA4" s="31">
        <f>IF(M6=AB2,1,-1)</f>
        <v>-1</v>
      </c>
      <c r="AB4" s="25"/>
    </row>
    <row r="5" spans="1:31" ht="15" customHeight="1" x14ac:dyDescent="0.25">
      <c r="A5" s="32">
        <f>IF(ISBLANK([1]Setup!A19),"",[1]Setup!A19)</f>
        <v>4</v>
      </c>
      <c r="B5" s="32" t="str">
        <f>IF(ISBLANK([1]Setup!B19),"",[1]Setup!B19)</f>
        <v/>
      </c>
      <c r="C5" s="33" t="str">
        <f>IF(ISBLANK([1]Setup!C19),"",[1]Setup!L19)</f>
        <v>C.P. Weber Y</v>
      </c>
      <c r="D5" s="34"/>
      <c r="E5" s="34"/>
      <c r="F5" s="34"/>
      <c r="G5" s="32" t="str">
        <f t="shared" si="0"/>
        <v/>
      </c>
      <c r="H5" s="35">
        <f t="shared" si="1"/>
        <v>61</v>
      </c>
      <c r="I5" s="91"/>
      <c r="J5" s="91"/>
      <c r="K5" s="98" t="s">
        <v>21</v>
      </c>
      <c r="L5" s="99"/>
      <c r="M5" s="100" t="s">
        <v>19</v>
      </c>
      <c r="N5" s="100"/>
      <c r="O5" s="101"/>
      <c r="Q5" s="18">
        <f>IF(ISBLANK([1]Setup!A18),"",[1]Setup!A18)</f>
        <v>3</v>
      </c>
      <c r="R5" s="19">
        <f t="shared" si="2"/>
        <v>0</v>
      </c>
      <c r="S5" s="19">
        <f t="shared" si="2"/>
        <v>0</v>
      </c>
      <c r="T5" s="19">
        <f t="shared" si="2"/>
        <v>0</v>
      </c>
      <c r="U5" s="19" t="str">
        <f>IF((ROW(A4)-1)&gt;[1]Setup!B$11,"",IF([1]Setup!K18=2,"ns",IF(ISERR(R5),D4,IF(ISERR(S5),E4,IF(ISERR(T5),F4,IF(ISBLANK(D4),"",FALSE))))))</f>
        <v/>
      </c>
      <c r="V5" s="19" t="str">
        <f t="shared" si="3"/>
        <v/>
      </c>
      <c r="W5" s="20" t="str">
        <f t="shared" si="4"/>
        <v/>
      </c>
      <c r="X5" s="21"/>
      <c r="AB5" s="36"/>
    </row>
    <row r="6" spans="1:31" ht="15" customHeight="1" x14ac:dyDescent="0.25">
      <c r="A6" s="32">
        <f>IF(ISBLANK([1]Setup!A20),"",[1]Setup!A20)</f>
        <v>5</v>
      </c>
      <c r="B6" s="32" t="str">
        <f>IF(ISBLANK([1]Setup!B20),"",[1]Setup!B20)</f>
        <v/>
      </c>
      <c r="C6" s="33" t="str">
        <f>IF(ISBLANK([1]Setup!C20),"",[1]Setup!L20)</f>
        <v>Bala Cynwyd X</v>
      </c>
      <c r="D6" s="34"/>
      <c r="E6" s="34"/>
      <c r="F6" s="34"/>
      <c r="G6" s="32" t="str">
        <f t="shared" si="0"/>
        <v/>
      </c>
      <c r="H6" s="35">
        <f t="shared" si="1"/>
        <v>61</v>
      </c>
      <c r="I6" s="91"/>
      <c r="J6" s="91"/>
      <c r="K6" s="80" t="s">
        <v>22</v>
      </c>
      <c r="L6" s="81"/>
      <c r="M6" s="82" t="s">
        <v>19</v>
      </c>
      <c r="N6" s="82"/>
      <c r="O6" s="83"/>
      <c r="Q6" s="18">
        <f>IF(ISBLANK([1]Setup!A19),"",[1]Setup!A19)</f>
        <v>4</v>
      </c>
      <c r="R6" s="19">
        <f t="shared" si="2"/>
        <v>0</v>
      </c>
      <c r="S6" s="19">
        <f t="shared" si="2"/>
        <v>0</v>
      </c>
      <c r="T6" s="19">
        <f t="shared" si="2"/>
        <v>0</v>
      </c>
      <c r="U6" s="19" t="str">
        <f>IF((ROW(A5)-1)&gt;[1]Setup!B$11,"",IF([1]Setup!K19=2,"ns",IF(ISERR(R6),D5,IF(ISERR(S6),E5,IF(ISERR(T6),F5,IF(ISBLANK(D5),"",FALSE))))))</f>
        <v/>
      </c>
      <c r="V6" s="19" t="str">
        <f t="shared" si="3"/>
        <v/>
      </c>
      <c r="W6" s="20" t="str">
        <f t="shared" si="4"/>
        <v/>
      </c>
      <c r="X6" s="21"/>
      <c r="Y6" s="37" t="s">
        <v>23</v>
      </c>
      <c r="Z6" s="4">
        <f>IF(Z18&gt;1+[1]Setup!H34,IF(ISERROR(CORREL(H2:H71,[1]Master!AL7:AL76)),0,IF(CORREL(H2:H71,[1]Master!AL7:AL76)&gt;0,0,1)),0)</f>
        <v>0</v>
      </c>
    </row>
    <row r="7" spans="1:31" ht="15" customHeight="1" x14ac:dyDescent="0.25">
      <c r="A7" s="32">
        <f>IF(ISBLANK([1]Setup!A21),"",[1]Setup!A21)</f>
        <v>6</v>
      </c>
      <c r="B7" s="32" t="str">
        <f>IF(ISBLANK([1]Setup!B21),"",[1]Setup!B21)</f>
        <v/>
      </c>
      <c r="C7" s="33" t="str">
        <f>IF(ISBLANK([1]Setup!C21),"",[1]Setup!L21)</f>
        <v>Bala Cynwyd Y</v>
      </c>
      <c r="D7" s="34"/>
      <c r="E7" s="34"/>
      <c r="F7" s="34"/>
      <c r="G7" s="32" t="str">
        <f t="shared" si="0"/>
        <v/>
      </c>
      <c r="H7" s="35">
        <f t="shared" si="1"/>
        <v>61</v>
      </c>
      <c r="I7" s="91"/>
      <c r="J7" s="91"/>
      <c r="K7" s="38"/>
      <c r="L7" s="38"/>
      <c r="M7" s="38"/>
      <c r="N7" s="39"/>
      <c r="O7" s="39"/>
      <c r="Q7" s="18">
        <f>IF(ISBLANK([1]Setup!A20),"",[1]Setup!A20)</f>
        <v>5</v>
      </c>
      <c r="R7" s="19">
        <f t="shared" si="2"/>
        <v>0</v>
      </c>
      <c r="S7" s="19">
        <f t="shared" si="2"/>
        <v>0</v>
      </c>
      <c r="T7" s="19">
        <f t="shared" si="2"/>
        <v>0</v>
      </c>
      <c r="U7" s="19" t="str">
        <f>IF((ROW(A6)-1)&gt;[1]Setup!B$11,"",IF([1]Setup!K20=2,"ns",IF(ISERR(R7),D6,IF(ISERR(S7),E6,IF(ISERR(T7),F6,IF(ISBLANK(D6),"",FALSE))))))</f>
        <v/>
      </c>
      <c r="V7" s="19" t="str">
        <f t="shared" si="3"/>
        <v/>
      </c>
      <c r="W7" s="20" t="str">
        <f t="shared" si="4"/>
        <v/>
      </c>
      <c r="X7" s="21"/>
      <c r="Y7" s="84" t="s">
        <v>24</v>
      </c>
      <c r="Z7" s="85"/>
      <c r="AB7" s="12" t="s">
        <v>25</v>
      </c>
      <c r="AD7" s="4">
        <f>[1]Setup!B11</f>
        <v>60</v>
      </c>
    </row>
    <row r="8" spans="1:31" ht="15" customHeight="1" x14ac:dyDescent="0.25">
      <c r="A8" s="26">
        <f>IF(ISBLANK([1]Setup!A22),"",[1]Setup!A22)</f>
        <v>7</v>
      </c>
      <c r="B8" s="26" t="str">
        <f>IF(ISBLANK([1]Setup!B22),"",[1]Setup!B22)</f>
        <v/>
      </c>
      <c r="C8" s="27" t="str">
        <f>IF(ISBLANK([1]Setup!C22),"",[1]Setup!L22)</f>
        <v>Rocky Run X</v>
      </c>
      <c r="D8" s="15"/>
      <c r="E8" s="15"/>
      <c r="F8" s="15"/>
      <c r="G8" s="26" t="str">
        <f t="shared" si="0"/>
        <v/>
      </c>
      <c r="H8" s="28">
        <f t="shared" si="1"/>
        <v>61</v>
      </c>
      <c r="I8" s="91"/>
      <c r="J8" s="91"/>
      <c r="K8" s="86" t="s">
        <v>26</v>
      </c>
      <c r="L8" s="86"/>
      <c r="M8" s="86"/>
      <c r="N8" s="86"/>
      <c r="O8" s="86"/>
      <c r="Q8" s="18">
        <f>IF(ISBLANK([1]Setup!A21),"",[1]Setup!A21)</f>
        <v>6</v>
      </c>
      <c r="R8" s="19">
        <f t="shared" si="2"/>
        <v>0</v>
      </c>
      <c r="S8" s="19">
        <f t="shared" si="2"/>
        <v>0</v>
      </c>
      <c r="T8" s="19">
        <f t="shared" si="2"/>
        <v>0</v>
      </c>
      <c r="U8" s="19" t="str">
        <f>IF((ROW(A7)-1)&gt;[1]Setup!B$11,"",IF([1]Setup!K21=2,"ns",IF(ISERR(R8),D7,IF(ISERR(S8),E7,IF(ISERR(T8),F7,IF(ISBLANK(D7),"",FALSE))))))</f>
        <v/>
      </c>
      <c r="V8" s="19" t="str">
        <f t="shared" si="3"/>
        <v/>
      </c>
      <c r="W8" s="20" t="str">
        <f t="shared" si="4"/>
        <v/>
      </c>
      <c r="X8" s="21"/>
      <c r="Y8" s="40" t="s">
        <v>27</v>
      </c>
      <c r="Z8" s="41">
        <f>[1]Setup!H33</f>
        <v>60</v>
      </c>
      <c r="AA8" s="4"/>
      <c r="AB8" s="12" t="s">
        <v>28</v>
      </c>
      <c r="AD8" s="4">
        <f>[1]Setup!H36</f>
        <v>60</v>
      </c>
    </row>
    <row r="9" spans="1:31" s="21" customFormat="1" ht="15" customHeight="1" x14ac:dyDescent="0.25">
      <c r="A9" s="13">
        <f>IF(ISBLANK([1]Setup!A23),"",[1]Setup!A23)</f>
        <v>8</v>
      </c>
      <c r="B9" s="13" t="str">
        <f>IF(ISBLANK([1]Setup!B23),"",[1]Setup!B23)</f>
        <v/>
      </c>
      <c r="C9" s="14" t="str">
        <f>IF(ISBLANK([1]Setup!C23),"",[1]Setup!L23)</f>
        <v>Rocky Run Y</v>
      </c>
      <c r="D9" s="15"/>
      <c r="E9" s="15"/>
      <c r="F9" s="15"/>
      <c r="G9" s="13" t="str">
        <f t="shared" si="0"/>
        <v/>
      </c>
      <c r="H9" s="16">
        <f t="shared" si="1"/>
        <v>61</v>
      </c>
      <c r="I9" s="91"/>
      <c r="J9" s="91"/>
      <c r="K9" s="42" t="s">
        <v>6</v>
      </c>
      <c r="L9" s="43" t="s">
        <v>29</v>
      </c>
      <c r="M9" s="43" t="s">
        <v>17</v>
      </c>
      <c r="N9" s="43" t="s">
        <v>4</v>
      </c>
      <c r="O9" s="44" t="s">
        <v>18</v>
      </c>
      <c r="Q9" s="18">
        <f>IF(ISBLANK([1]Setup!A22),"",[1]Setup!A22)</f>
        <v>7</v>
      </c>
      <c r="R9" s="19">
        <f t="shared" si="2"/>
        <v>0</v>
      </c>
      <c r="S9" s="19">
        <f t="shared" si="2"/>
        <v>0</v>
      </c>
      <c r="T9" s="19">
        <f t="shared" si="2"/>
        <v>0</v>
      </c>
      <c r="U9" s="19" t="str">
        <f>IF((ROW(A8)-1)&gt;[1]Setup!B$11,"",IF([1]Setup!K22=2,"ns",IF(ISERR(R9),D8,IF(ISERR(S9),E8,IF(ISERR(T9),F8,IF(ISBLANK(D8),"",FALSE))))))</f>
        <v/>
      </c>
      <c r="V9" s="19" t="str">
        <f t="shared" si="3"/>
        <v/>
      </c>
      <c r="W9" s="20" t="str">
        <f t="shared" si="4"/>
        <v/>
      </c>
      <c r="Y9" s="45" t="s">
        <v>30</v>
      </c>
      <c r="Z9" s="46">
        <f>MIN(Z8,AD8)</f>
        <v>60</v>
      </c>
      <c r="AB9" s="47"/>
      <c r="AC9"/>
      <c r="AD9" s="4"/>
    </row>
    <row r="10" spans="1:31" s="21" customFormat="1" ht="15" customHeight="1" x14ac:dyDescent="0.25">
      <c r="A10" s="26">
        <f>IF(ISBLANK([1]Setup!A24),"",[1]Setup!A24)</f>
        <v>9</v>
      </c>
      <c r="B10" s="26" t="str">
        <f>IF(ISBLANK([1]Setup!B24),"",[1]Setup!B24)</f>
        <v/>
      </c>
      <c r="C10" s="27" t="str">
        <f>IF(ISBLANK([1]Setup!C24),"",[1]Setup!L24)</f>
        <v>Whitehall Coplay X</v>
      </c>
      <c r="D10" s="15"/>
      <c r="E10" s="15"/>
      <c r="F10" s="15"/>
      <c r="G10" s="26" t="str">
        <f t="shared" si="0"/>
        <v/>
      </c>
      <c r="H10" s="28">
        <f t="shared" si="1"/>
        <v>61</v>
      </c>
      <c r="I10" s="91"/>
      <c r="J10" s="91"/>
      <c r="K10" s="48" t="s">
        <v>31</v>
      </c>
      <c r="L10" s="49" t="str">
        <f t="shared" ref="L10:L15" si="5">Z27</f>
        <v/>
      </c>
      <c r="M10" s="49" t="str">
        <f t="shared" ref="M10:O15" si="6">AC27</f>
        <v/>
      </c>
      <c r="N10" s="49" t="str">
        <f t="shared" si="6"/>
        <v/>
      </c>
      <c r="O10" s="50" t="str">
        <f t="shared" si="6"/>
        <v/>
      </c>
      <c r="Q10" s="18">
        <f>IF(ISBLANK([1]Setup!A23),"",[1]Setup!A23)</f>
        <v>8</v>
      </c>
      <c r="R10" s="19">
        <f t="shared" si="2"/>
        <v>0</v>
      </c>
      <c r="S10" s="19">
        <f t="shared" si="2"/>
        <v>0</v>
      </c>
      <c r="T10" s="19">
        <f t="shared" si="2"/>
        <v>0</v>
      </c>
      <c r="U10" s="19" t="str">
        <f>IF((ROW(A9)-1)&gt;[1]Setup!B$11,"",IF([1]Setup!K23=2,"ns",IF(ISERR(R10),D9,IF(ISERR(S10),E9,IF(ISERR(T10),F9,IF(ISBLANK(D9),"",FALSE))))))</f>
        <v/>
      </c>
      <c r="V10" s="19" t="str">
        <f t="shared" si="3"/>
        <v/>
      </c>
      <c r="W10" s="20" t="str">
        <f t="shared" si="4"/>
        <v/>
      </c>
      <c r="X10" s="4"/>
      <c r="Y10" s="45" t="s">
        <v>32</v>
      </c>
      <c r="Z10" s="46">
        <f>Z9+1</f>
        <v>61</v>
      </c>
      <c r="AB10" s="25"/>
      <c r="AC10"/>
      <c r="AD10" s="4"/>
    </row>
    <row r="11" spans="1:31" ht="15" customHeight="1" x14ac:dyDescent="0.25">
      <c r="A11" s="32">
        <f>IF(ISBLANK([1]Setup!A25),"",[1]Setup!A25)</f>
        <v>10</v>
      </c>
      <c r="B11" s="32" t="str">
        <f>IF(ISBLANK([1]Setup!B25),"",[1]Setup!B25)</f>
        <v/>
      </c>
      <c r="C11" s="33" t="str">
        <f>IF(ISBLANK([1]Setup!C25),"",[1]Setup!L25)</f>
        <v>Whitehall Coplay Y</v>
      </c>
      <c r="D11" s="34"/>
      <c r="E11" s="34"/>
      <c r="F11" s="34"/>
      <c r="G11" s="32" t="str">
        <f t="shared" si="0"/>
        <v/>
      </c>
      <c r="H11" s="35">
        <f t="shared" si="1"/>
        <v>61</v>
      </c>
      <c r="I11" s="91"/>
      <c r="J11" s="91"/>
      <c r="K11" s="51" t="s">
        <v>33</v>
      </c>
      <c r="L11" s="52" t="str">
        <f t="shared" si="5"/>
        <v/>
      </c>
      <c r="M11" s="52" t="str">
        <f t="shared" si="6"/>
        <v/>
      </c>
      <c r="N11" s="52" t="str">
        <f t="shared" si="6"/>
        <v/>
      </c>
      <c r="O11" s="53" t="str">
        <f t="shared" si="6"/>
        <v/>
      </c>
      <c r="Q11" s="18">
        <f>IF(ISBLANK([1]Setup!A24),"",[1]Setup!A24)</f>
        <v>9</v>
      </c>
      <c r="R11" s="19">
        <f t="shared" si="2"/>
        <v>0</v>
      </c>
      <c r="S11" s="19">
        <f t="shared" si="2"/>
        <v>0</v>
      </c>
      <c r="T11" s="19">
        <f t="shared" si="2"/>
        <v>0</v>
      </c>
      <c r="U11" s="19" t="str">
        <f>IF((ROW(A10)-1)&gt;[1]Setup!B$11,"",IF([1]Setup!K24=2,"ns",IF(ISERR(R11),D10,IF(ISERR(S11),E10,IF(ISERR(T11),F10,IF(ISBLANK(D10),"",FALSE))))))</f>
        <v/>
      </c>
      <c r="V11" s="19" t="str">
        <f t="shared" si="3"/>
        <v/>
      </c>
      <c r="W11" s="20" t="str">
        <f t="shared" si="4"/>
        <v/>
      </c>
      <c r="Y11" s="29" t="s">
        <v>34</v>
      </c>
      <c r="Z11" s="31">
        <f>Z10+1</f>
        <v>62</v>
      </c>
    </row>
    <row r="12" spans="1:31" ht="15" customHeight="1" x14ac:dyDescent="0.25">
      <c r="A12" s="32">
        <f>IF(ISBLANK([1]Setup!A26),"",[1]Setup!A26)</f>
        <v>11</v>
      </c>
      <c r="B12" s="32" t="str">
        <f>IF(ISBLANK([1]Setup!B26),"",[1]Setup!B26)</f>
        <v/>
      </c>
      <c r="C12" s="33" t="str">
        <f>IF(ISBLANK([1]Setup!C26),"",[1]Setup!L26)</f>
        <v>Orefield</v>
      </c>
      <c r="D12" s="34"/>
      <c r="E12" s="34"/>
      <c r="F12" s="34"/>
      <c r="G12" s="32" t="str">
        <f t="shared" si="0"/>
        <v/>
      </c>
      <c r="H12" s="35">
        <f t="shared" si="1"/>
        <v>61</v>
      </c>
      <c r="I12" s="91"/>
      <c r="J12" s="91"/>
      <c r="K12" s="54" t="s">
        <v>35</v>
      </c>
      <c r="L12" s="55" t="str">
        <f t="shared" si="5"/>
        <v/>
      </c>
      <c r="M12" s="55" t="str">
        <f t="shared" si="6"/>
        <v/>
      </c>
      <c r="N12" s="55" t="str">
        <f t="shared" si="6"/>
        <v/>
      </c>
      <c r="O12" s="56" t="str">
        <f t="shared" si="6"/>
        <v/>
      </c>
      <c r="Q12" s="18">
        <f>IF(ISBLANK([1]Setup!A25),"",[1]Setup!A25)</f>
        <v>10</v>
      </c>
      <c r="R12" s="19">
        <f t="shared" si="2"/>
        <v>0</v>
      </c>
      <c r="S12" s="19">
        <f t="shared" si="2"/>
        <v>0</v>
      </c>
      <c r="T12" s="19">
        <f t="shared" si="2"/>
        <v>0</v>
      </c>
      <c r="U12" s="19" t="str">
        <f>IF((ROW(A11)-1)&gt;[1]Setup!B$11,"",IF([1]Setup!K25=2,"ns",IF(ISERR(R12),D11,IF(ISERR(S12),E11,IF(ISERR(T12),F11,IF(ISBLANK(D11),"",FALSE))))))</f>
        <v/>
      </c>
      <c r="V12" s="19" t="str">
        <f t="shared" si="3"/>
        <v/>
      </c>
      <c r="W12" s="20" t="str">
        <f t="shared" si="4"/>
        <v/>
      </c>
    </row>
    <row r="13" spans="1:31" ht="15" customHeight="1" x14ac:dyDescent="0.25">
      <c r="A13" s="32">
        <f>IF(ISBLANK([1]Setup!A27),"",[1]Setup!A27)</f>
        <v>12</v>
      </c>
      <c r="B13" s="32" t="str">
        <f>IF(ISBLANK([1]Setup!B27),"",[1]Setup!B27)</f>
        <v/>
      </c>
      <c r="C13" s="33" t="str">
        <f>IF(ISBLANK([1]Setup!C27),"",[1]Setup!L27)</f>
        <v>Devon Prep</v>
      </c>
      <c r="D13" s="34"/>
      <c r="E13" s="34"/>
      <c r="F13" s="34"/>
      <c r="G13" s="32" t="str">
        <f t="shared" si="0"/>
        <v/>
      </c>
      <c r="H13" s="35">
        <f t="shared" si="1"/>
        <v>61</v>
      </c>
      <c r="I13" s="91"/>
      <c r="J13" s="91"/>
      <c r="K13" s="57" t="s">
        <v>36</v>
      </c>
      <c r="L13" s="58" t="str">
        <f t="shared" si="5"/>
        <v/>
      </c>
      <c r="M13" s="58" t="str">
        <f t="shared" si="6"/>
        <v/>
      </c>
      <c r="N13" s="58" t="str">
        <f t="shared" si="6"/>
        <v/>
      </c>
      <c r="O13" s="59" t="str">
        <f t="shared" si="6"/>
        <v/>
      </c>
      <c r="Q13" s="18">
        <f>IF(ISBLANK([1]Setup!A26),"",[1]Setup!A26)</f>
        <v>11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 t="str">
        <f>IF((ROW(A12)-1)&gt;[1]Setup!B$11,"",IF([1]Setup!K26=2,"ns",IF(ISERR(R13),D12,IF(ISERR(S13),E12,IF(ISERR(T13),F12,IF(ISBLANK(D12),"",FALSE))))))</f>
        <v/>
      </c>
      <c r="V13" s="19" t="str">
        <f t="shared" si="3"/>
        <v/>
      </c>
      <c r="W13" s="20" t="str">
        <f t="shared" si="4"/>
        <v/>
      </c>
      <c r="Y13" s="87" t="s">
        <v>37</v>
      </c>
      <c r="Z13" s="88"/>
      <c r="AA13" s="25"/>
    </row>
    <row r="14" spans="1:31" ht="15" customHeight="1" x14ac:dyDescent="0.25">
      <c r="A14" s="26">
        <f>IF(ISBLANK([1]Setup!A28),"",[1]Setup!A28)</f>
        <v>13</v>
      </c>
      <c r="B14" s="26" t="str">
        <f>IF(ISBLANK([1]Setup!B28),"",[1]Setup!B28)</f>
        <v/>
      </c>
      <c r="C14" s="27" t="str">
        <f>IF(ISBLANK([1]Setup!C28),"",[1]Setup!L28)</f>
        <v>Luther Jackson X</v>
      </c>
      <c r="D14" s="15"/>
      <c r="E14" s="15"/>
      <c r="F14" s="15"/>
      <c r="G14" s="26" t="str">
        <f t="shared" si="0"/>
        <v/>
      </c>
      <c r="H14" s="28">
        <f t="shared" si="1"/>
        <v>61</v>
      </c>
      <c r="I14" s="91"/>
      <c r="J14" s="91"/>
      <c r="K14" s="57" t="s">
        <v>38</v>
      </c>
      <c r="L14" s="58" t="str">
        <f t="shared" si="5"/>
        <v/>
      </c>
      <c r="M14" s="58" t="str">
        <f t="shared" si="6"/>
        <v/>
      </c>
      <c r="N14" s="58" t="str">
        <f t="shared" si="6"/>
        <v/>
      </c>
      <c r="O14" s="59" t="str">
        <f t="shared" si="6"/>
        <v/>
      </c>
      <c r="Q14" s="18">
        <f>IF(ISBLANK([1]Setup!A27),"",[1]Setup!A27)</f>
        <v>12</v>
      </c>
      <c r="R14" s="19">
        <f t="shared" si="2"/>
        <v>0</v>
      </c>
      <c r="S14" s="19">
        <f t="shared" si="2"/>
        <v>0</v>
      </c>
      <c r="T14" s="19">
        <f t="shared" si="2"/>
        <v>0</v>
      </c>
      <c r="U14" s="19" t="str">
        <f>IF((ROW(A13)-1)&gt;[1]Setup!B$11,"",IF([1]Setup!K27=2,"ns",IF(ISERR(R14),D13,IF(ISERR(S14),E13,IF(ISERR(T14),F13,IF(ISBLANK(D13),"",FALSE))))))</f>
        <v/>
      </c>
      <c r="V14" s="19" t="str">
        <f t="shared" si="3"/>
        <v/>
      </c>
      <c r="W14" s="20" t="str">
        <f t="shared" si="4"/>
        <v/>
      </c>
      <c r="Y14" s="45" t="s">
        <v>39</v>
      </c>
      <c r="Z14" s="46">
        <f>COUNTIF(U3:U72,FALSE)</f>
        <v>0</v>
      </c>
      <c r="AA14" s="25"/>
    </row>
    <row r="15" spans="1:31" ht="15" customHeight="1" x14ac:dyDescent="0.25">
      <c r="A15" s="13">
        <f>IF(ISBLANK([1]Setup!A29),"",[1]Setup!A29)</f>
        <v>14</v>
      </c>
      <c r="B15" s="13" t="str">
        <f>IF(ISBLANK([1]Setup!B29),"",[1]Setup!B29)</f>
        <v/>
      </c>
      <c r="C15" s="14" t="str">
        <f>IF(ISBLANK([1]Setup!C29),"",[1]Setup!L29)</f>
        <v>Luther Jackson Y</v>
      </c>
      <c r="D15" s="15"/>
      <c r="E15" s="15"/>
      <c r="F15" s="15"/>
      <c r="G15" s="13" t="str">
        <f t="shared" si="0"/>
        <v/>
      </c>
      <c r="H15" s="16">
        <f t="shared" si="1"/>
        <v>61</v>
      </c>
      <c r="I15" s="91"/>
      <c r="J15" s="91"/>
      <c r="K15" s="60" t="s">
        <v>40</v>
      </c>
      <c r="L15" s="61" t="str">
        <f t="shared" si="5"/>
        <v/>
      </c>
      <c r="M15" s="61" t="str">
        <f t="shared" si="6"/>
        <v/>
      </c>
      <c r="N15" s="61" t="str">
        <f t="shared" si="6"/>
        <v/>
      </c>
      <c r="O15" s="62" t="str">
        <f t="shared" si="6"/>
        <v/>
      </c>
      <c r="Q15" s="18">
        <f>IF(ISBLANK([1]Setup!A28),"",[1]Setup!A28)</f>
        <v>13</v>
      </c>
      <c r="R15" s="19">
        <f t="shared" si="2"/>
        <v>0</v>
      </c>
      <c r="S15" s="19">
        <f t="shared" si="2"/>
        <v>0</v>
      </c>
      <c r="T15" s="19">
        <f t="shared" si="2"/>
        <v>0</v>
      </c>
      <c r="U15" s="19" t="str">
        <f>IF((ROW(A14)-1)&gt;[1]Setup!B$11,"",IF([1]Setup!K28=2,"ns",IF(ISERR(R15),D14,IF(ISERR(S15),E14,IF(ISERR(T15),F14,IF(ISBLANK(D14),"",FALSE))))))</f>
        <v/>
      </c>
      <c r="V15" s="19" t="str">
        <f t="shared" si="3"/>
        <v/>
      </c>
      <c r="W15" s="20" t="str">
        <f t="shared" si="4"/>
        <v/>
      </c>
      <c r="Y15" s="45" t="s">
        <v>41</v>
      </c>
      <c r="Z15" s="46">
        <f>COUNTIF(V3:V72,"ns")</f>
        <v>0</v>
      </c>
      <c r="AA15" s="25"/>
    </row>
    <row r="16" spans="1:31" ht="15" customHeight="1" x14ac:dyDescent="0.25">
      <c r="A16" s="26">
        <f>IF(ISBLANK([1]Setup!A30),"",[1]Setup!A30)</f>
        <v>15</v>
      </c>
      <c r="B16" s="26" t="str">
        <f>IF(ISBLANK([1]Setup!B30),"",[1]Setup!B30)</f>
        <v/>
      </c>
      <c r="C16" s="27" t="str">
        <f>IF(ISBLANK([1]Setup!C30),"",[1]Setup!L30)</f>
        <v>Eagle View</v>
      </c>
      <c r="D16" s="15"/>
      <c r="E16" s="15"/>
      <c r="F16" s="15"/>
      <c r="G16" s="26" t="str">
        <f t="shared" si="0"/>
        <v/>
      </c>
      <c r="H16" s="28">
        <f t="shared" si="1"/>
        <v>61</v>
      </c>
      <c r="I16" s="91"/>
      <c r="J16" s="91"/>
      <c r="Q16" s="18">
        <f>IF(ISBLANK([1]Setup!A29),"",[1]Setup!A29)</f>
        <v>14</v>
      </c>
      <c r="R16" s="19">
        <f t="shared" si="2"/>
        <v>0</v>
      </c>
      <c r="S16" s="19">
        <f t="shared" si="2"/>
        <v>0</v>
      </c>
      <c r="T16" s="19">
        <f t="shared" si="2"/>
        <v>0</v>
      </c>
      <c r="U16" s="19" t="str">
        <f>IF((ROW(A15)-1)&gt;[1]Setup!B$11,"",IF([1]Setup!K29=2,"ns",IF(ISERR(R16),D15,IF(ISERR(S16),E15,IF(ISERR(T16),F15,IF(ISBLANK(D15),"",FALSE))))))</f>
        <v/>
      </c>
      <c r="V16" s="19" t="str">
        <f t="shared" si="3"/>
        <v/>
      </c>
      <c r="W16" s="20" t="str">
        <f t="shared" si="4"/>
        <v/>
      </c>
      <c r="Y16" s="45" t="s">
        <v>42</v>
      </c>
      <c r="Z16" s="46">
        <f>COUNTIF(V3:V72,"dq")</f>
        <v>0</v>
      </c>
      <c r="AA16" s="47"/>
      <c r="AB16" s="47"/>
    </row>
    <row r="17" spans="1:31" ht="15" customHeight="1" x14ac:dyDescent="0.25">
      <c r="A17" s="32">
        <f>IF(ISBLANK([1]Setup!A31),"",[1]Setup!A31)</f>
        <v>16</v>
      </c>
      <c r="B17" s="32" t="str">
        <f>IF(ISBLANK([1]Setup!B31),"",[1]Setup!B31)</f>
        <v/>
      </c>
      <c r="C17" s="33" t="str">
        <f>IF(ISBLANK([1]Setup!C31),"",[1]Setup!L31)</f>
        <v>Garnet Valley</v>
      </c>
      <c r="D17" s="34"/>
      <c r="E17" s="34"/>
      <c r="F17" s="34"/>
      <c r="G17" s="32" t="str">
        <f t="shared" si="0"/>
        <v/>
      </c>
      <c r="H17" s="35">
        <f t="shared" si="1"/>
        <v>61</v>
      </c>
      <c r="I17" s="91"/>
      <c r="J17" s="91"/>
      <c r="K17" s="89" t="s">
        <v>43</v>
      </c>
      <c r="L17" s="89"/>
      <c r="M17" s="89"/>
      <c r="N17" s="89"/>
      <c r="O17" s="89"/>
      <c r="Q17" s="18">
        <f>IF(ISBLANK([1]Setup!A30),"",[1]Setup!A30)</f>
        <v>15</v>
      </c>
      <c r="R17" s="19">
        <f t="shared" si="2"/>
        <v>0</v>
      </c>
      <c r="S17" s="19">
        <f t="shared" si="2"/>
        <v>0</v>
      </c>
      <c r="T17" s="19">
        <f t="shared" si="2"/>
        <v>0</v>
      </c>
      <c r="U17" s="19" t="str">
        <f>IF((ROW(A16)-1)&gt;[1]Setup!B$11,"",IF([1]Setup!K30=2,"ns",IF(ISERR(R17),D16,IF(ISERR(S17),E16,IF(ISERR(T17),F16,IF(ISBLANK(D16),"",FALSE))))))</f>
        <v/>
      </c>
      <c r="V17" s="19" t="str">
        <f t="shared" si="3"/>
        <v/>
      </c>
      <c r="W17" s="20" t="str">
        <f t="shared" si="4"/>
        <v/>
      </c>
      <c r="Y17" s="45" t="s">
        <v>44</v>
      </c>
      <c r="Z17" s="46">
        <f>COUNTIF(V3:V72,"p")</f>
        <v>0</v>
      </c>
      <c r="AA17" s="47"/>
      <c r="AB17" s="47"/>
    </row>
    <row r="18" spans="1:31" ht="15" customHeight="1" x14ac:dyDescent="0.25">
      <c r="A18" s="32">
        <f>IF(ISBLANK([1]Setup!A32),"",[1]Setup!A32)</f>
        <v>17</v>
      </c>
      <c r="B18" s="32" t="str">
        <f>IF(ISBLANK([1]Setup!B32),"",[1]Setup!B32)</f>
        <v/>
      </c>
      <c r="C18" s="33" t="str">
        <f>IF(ISBLANK([1]Setup!C32),"",[1]Setup!L32)</f>
        <v>Abington Heights X</v>
      </c>
      <c r="D18" s="34"/>
      <c r="E18" s="34"/>
      <c r="F18" s="34"/>
      <c r="G18" s="32" t="str">
        <f t="shared" si="0"/>
        <v/>
      </c>
      <c r="H18" s="35">
        <f t="shared" si="1"/>
        <v>61</v>
      </c>
      <c r="I18" s="91"/>
      <c r="J18" s="91"/>
      <c r="K18" s="89"/>
      <c r="L18" s="89"/>
      <c r="M18" s="89"/>
      <c r="N18" s="89"/>
      <c r="O18" s="89"/>
      <c r="Q18" s="18">
        <f>IF(ISBLANK([1]Setup!A31),"",[1]Setup!A31)</f>
        <v>16</v>
      </c>
      <c r="R18" s="19">
        <f t="shared" si="2"/>
        <v>0</v>
      </c>
      <c r="S18" s="19">
        <f t="shared" si="2"/>
        <v>0</v>
      </c>
      <c r="T18" s="19">
        <f t="shared" si="2"/>
        <v>0</v>
      </c>
      <c r="U18" s="19" t="str">
        <f>IF((ROW(A17)-1)&gt;[1]Setup!B$11,"",IF([1]Setup!K31=2,"ns",IF(ISERR(R18),D17,IF(ISERR(S18),E17,IF(ISERR(T18),F17,IF(ISBLANK(D17),"",FALSE))))))</f>
        <v/>
      </c>
      <c r="V18" s="19" t="str">
        <f t="shared" si="3"/>
        <v/>
      </c>
      <c r="W18" s="20" t="str">
        <f t="shared" si="4"/>
        <v/>
      </c>
      <c r="Y18" s="29" t="s">
        <v>45</v>
      </c>
      <c r="Z18" s="31">
        <f>SUM(Z14:Z17)</f>
        <v>0</v>
      </c>
      <c r="AA18" s="47"/>
      <c r="AB18" s="47"/>
    </row>
    <row r="19" spans="1:31" ht="15" customHeight="1" x14ac:dyDescent="0.25">
      <c r="A19" s="32">
        <f>IF(ISBLANK([1]Setup!A33),"",[1]Setup!A33)</f>
        <v>18</v>
      </c>
      <c r="B19" s="32" t="str">
        <f>IF(ISBLANK([1]Setup!B33),"",[1]Setup!B33)</f>
        <v/>
      </c>
      <c r="C19" s="33" t="str">
        <f>IF(ISBLANK([1]Setup!C33),"",[1]Setup!L33)</f>
        <v>Abington Heights Y</v>
      </c>
      <c r="D19" s="34"/>
      <c r="E19" s="34"/>
      <c r="F19" s="34"/>
      <c r="G19" s="32" t="str">
        <f t="shared" si="0"/>
        <v/>
      </c>
      <c r="H19" s="35">
        <f t="shared" si="1"/>
        <v>61</v>
      </c>
      <c r="I19" s="91"/>
      <c r="J19" s="91"/>
      <c r="K19" s="89"/>
      <c r="L19" s="89"/>
      <c r="M19" s="89"/>
      <c r="N19" s="89"/>
      <c r="O19" s="89"/>
      <c r="Q19" s="18">
        <f>IF(ISBLANK([1]Setup!A32),"",[1]Setup!A32)</f>
        <v>17</v>
      </c>
      <c r="R19" s="19">
        <f t="shared" si="2"/>
        <v>0</v>
      </c>
      <c r="S19" s="19">
        <f t="shared" si="2"/>
        <v>0</v>
      </c>
      <c r="T19" s="19">
        <f t="shared" si="2"/>
        <v>0</v>
      </c>
      <c r="U19" s="19" t="str">
        <f>IF((ROW(A18)-1)&gt;[1]Setup!B$11,"",IF([1]Setup!K32=2,"ns",IF(ISERR(R19),D18,IF(ISERR(S19),E18,IF(ISERR(T19),F18,IF(ISBLANK(D18),"",FALSE))))))</f>
        <v/>
      </c>
      <c r="V19" s="19" t="str">
        <f t="shared" si="3"/>
        <v/>
      </c>
      <c r="W19" s="20" t="str">
        <f t="shared" si="4"/>
        <v/>
      </c>
      <c r="AA19" s="47"/>
      <c r="AB19" s="47"/>
    </row>
    <row r="20" spans="1:31" ht="15" customHeight="1" x14ac:dyDescent="0.25">
      <c r="A20" s="26">
        <f>IF(ISBLANK([1]Setup!A34),"",[1]Setup!A34)</f>
        <v>19</v>
      </c>
      <c r="B20" s="26" t="str">
        <f>IF(ISBLANK([1]Setup!B34),"",[1]Setup!B34)</f>
        <v/>
      </c>
      <c r="C20" s="27" t="str">
        <f>IF(ISBLANK([1]Setup!C34),"",[1]Setup!L34)</f>
        <v>Tredyffrin-Easttown X</v>
      </c>
      <c r="D20" s="15"/>
      <c r="E20" s="15"/>
      <c r="F20" s="15"/>
      <c r="G20" s="26" t="str">
        <f t="shared" si="0"/>
        <v/>
      </c>
      <c r="H20" s="28">
        <f t="shared" si="1"/>
        <v>61</v>
      </c>
      <c r="I20" s="91"/>
      <c r="J20" s="91"/>
      <c r="K20" s="89"/>
      <c r="L20" s="89"/>
      <c r="M20" s="89"/>
      <c r="N20" s="89"/>
      <c r="O20" s="89"/>
      <c r="Q20" s="18">
        <f>IF(ISBLANK([1]Setup!A33),"",[1]Setup!A33)</f>
        <v>18</v>
      </c>
      <c r="R20" s="19">
        <f t="shared" si="2"/>
        <v>0</v>
      </c>
      <c r="S20" s="19">
        <f t="shared" si="2"/>
        <v>0</v>
      </c>
      <c r="T20" s="19">
        <f t="shared" si="2"/>
        <v>0</v>
      </c>
      <c r="U20" s="19" t="str">
        <f>IF((ROW(A19)-1)&gt;[1]Setup!B$11,"",IF([1]Setup!K33=2,"ns",IF(ISERR(R20),D19,IF(ISERR(S20),E19,IF(ISERR(T20),F19,IF(ISBLANK(D19),"",FALSE))))))</f>
        <v/>
      </c>
      <c r="V20" s="19" t="str">
        <f t="shared" si="3"/>
        <v/>
      </c>
      <c r="W20" s="20" t="str">
        <f t="shared" si="4"/>
        <v/>
      </c>
      <c r="Y20" s="87" t="s">
        <v>46</v>
      </c>
      <c r="Z20" s="88"/>
      <c r="AA20" s="25"/>
      <c r="AB20" s="47"/>
    </row>
    <row r="21" spans="1:31" ht="15" customHeight="1" x14ac:dyDescent="0.25">
      <c r="A21" s="13">
        <f>IF(ISBLANK([1]Setup!A35),"",[1]Setup!A35)</f>
        <v>20</v>
      </c>
      <c r="B21" s="13" t="str">
        <f>IF(ISBLANK([1]Setup!B35),"",[1]Setup!B35)</f>
        <v/>
      </c>
      <c r="C21" s="14" t="str">
        <f>IF(ISBLANK([1]Setup!C35),"",[1]Setup!L35)</f>
        <v>Tredyffrin-Easttown Y</v>
      </c>
      <c r="D21" s="15"/>
      <c r="E21" s="15"/>
      <c r="F21" s="15"/>
      <c r="G21" s="13" t="str">
        <f t="shared" si="0"/>
        <v/>
      </c>
      <c r="H21" s="16">
        <f t="shared" si="1"/>
        <v>61</v>
      </c>
      <c r="I21" s="91"/>
      <c r="J21" s="91"/>
      <c r="K21" s="89"/>
      <c r="L21" s="89"/>
      <c r="M21" s="89"/>
      <c r="N21" s="89"/>
      <c r="O21" s="89"/>
      <c r="Q21" s="18">
        <f>IF(ISBLANK([1]Setup!A34),"",[1]Setup!A34)</f>
        <v>19</v>
      </c>
      <c r="R21" s="19">
        <f t="shared" si="2"/>
        <v>0</v>
      </c>
      <c r="S21" s="19">
        <f t="shared" si="2"/>
        <v>0</v>
      </c>
      <c r="T21" s="19">
        <f t="shared" si="2"/>
        <v>0</v>
      </c>
      <c r="U21" s="19" t="str">
        <f>IF((ROW(A20)-1)&gt;[1]Setup!B$11,"",IF([1]Setup!K34=2,"ns",IF(ISERR(R21),D20,IF(ISERR(S21),E20,IF(ISERR(T21),F20,IF(ISBLANK(D20),"",FALSE))))))</f>
        <v/>
      </c>
      <c r="V21" s="19" t="str">
        <f t="shared" si="3"/>
        <v/>
      </c>
      <c r="W21" s="20" t="str">
        <f t="shared" si="4"/>
        <v/>
      </c>
      <c r="Y21" s="45" t="s">
        <v>47</v>
      </c>
      <c r="Z21" s="46">
        <f>SUM(IF(FREQUENCY(W3:W72,W3:W72)&gt;0,1))</f>
        <v>0</v>
      </c>
      <c r="AB21" s="47"/>
    </row>
    <row r="22" spans="1:31" ht="15" customHeight="1" x14ac:dyDescent="0.25">
      <c r="A22" s="26">
        <f>IF(ISBLANK([1]Setup!A36),"",[1]Setup!A36)</f>
        <v>21</v>
      </c>
      <c r="B22" s="26" t="str">
        <f>IF(ISBLANK([1]Setup!B36),"",[1]Setup!B36)</f>
        <v/>
      </c>
      <c r="C22" s="27" t="str">
        <f>IF(ISBLANK([1]Setup!C36),"",[1]Setup!L36)</f>
        <v>Seton Catholic X</v>
      </c>
      <c r="D22" s="15"/>
      <c r="E22" s="15"/>
      <c r="F22" s="15"/>
      <c r="G22" s="26" t="str">
        <f t="shared" si="0"/>
        <v/>
      </c>
      <c r="H22" s="28">
        <f t="shared" si="1"/>
        <v>61</v>
      </c>
      <c r="I22" s="91"/>
      <c r="J22" s="91"/>
      <c r="K22" s="89"/>
      <c r="L22" s="89"/>
      <c r="M22" s="89"/>
      <c r="N22" s="89"/>
      <c r="O22" s="89"/>
      <c r="Q22" s="18">
        <f>IF(ISBLANK([1]Setup!A35),"",[1]Setup!A35)</f>
        <v>20</v>
      </c>
      <c r="R22" s="19">
        <f t="shared" si="2"/>
        <v>0</v>
      </c>
      <c r="S22" s="19">
        <f t="shared" si="2"/>
        <v>0</v>
      </c>
      <c r="T22" s="19">
        <f t="shared" si="2"/>
        <v>0</v>
      </c>
      <c r="U22" s="19" t="str">
        <f>IF((ROW(A21)-1)&gt;[1]Setup!B$11,"",IF([1]Setup!K35=2,"ns",IF(ISERR(R22),D21,IF(ISERR(S22),E21,IF(ISERR(T22),F21,IF(ISBLANK(D21),"",FALSE))))))</f>
        <v/>
      </c>
      <c r="V22" s="19" t="str">
        <f t="shared" si="3"/>
        <v/>
      </c>
      <c r="W22" s="20" t="str">
        <f t="shared" si="4"/>
        <v/>
      </c>
      <c r="Y22" s="29" t="s">
        <v>48</v>
      </c>
      <c r="Z22" s="31">
        <f>COUNT(W3:W72)</f>
        <v>0</v>
      </c>
      <c r="AB22" s="47"/>
    </row>
    <row r="23" spans="1:31" ht="15" customHeight="1" x14ac:dyDescent="0.25">
      <c r="A23" s="32">
        <f>IF(ISBLANK([1]Setup!A37),"",[1]Setup!A37)</f>
        <v>22</v>
      </c>
      <c r="B23" s="32" t="str">
        <f>IF(ISBLANK([1]Setup!B37),"",[1]Setup!B37)</f>
        <v/>
      </c>
      <c r="C23" s="33" t="str">
        <f>IF(ISBLANK([1]Setup!C37),"",[1]Setup!L37)</f>
        <v>Seton Catholic Y</v>
      </c>
      <c r="D23" s="34"/>
      <c r="E23" s="34"/>
      <c r="F23" s="34"/>
      <c r="G23" s="32" t="str">
        <f t="shared" si="0"/>
        <v/>
      </c>
      <c r="H23" s="35">
        <f t="shared" si="1"/>
        <v>61</v>
      </c>
      <c r="I23" s="91"/>
      <c r="J23" s="91"/>
      <c r="K23" s="89"/>
      <c r="L23" s="89"/>
      <c r="M23" s="89"/>
      <c r="N23" s="89"/>
      <c r="O23" s="89"/>
      <c r="Q23" s="18">
        <f>IF(ISBLANK([1]Setup!A36),"",[1]Setup!A36)</f>
        <v>21</v>
      </c>
      <c r="R23" s="19">
        <f t="shared" si="2"/>
        <v>0</v>
      </c>
      <c r="S23" s="19">
        <f t="shared" si="2"/>
        <v>0</v>
      </c>
      <c r="T23" s="19">
        <f t="shared" si="2"/>
        <v>0</v>
      </c>
      <c r="U23" s="19" t="str">
        <f>IF((ROW(A22)-1)&gt;[1]Setup!B$11,"",IF([1]Setup!K36=2,"ns",IF(ISERR(R23),D22,IF(ISERR(S23),E22,IF(ISERR(T23),F22,IF(ISBLANK(D22),"",FALSE))))))</f>
        <v/>
      </c>
      <c r="V23" s="19" t="str">
        <f t="shared" si="3"/>
        <v/>
      </c>
      <c r="W23" s="20" t="str">
        <f t="shared" si="4"/>
        <v/>
      </c>
      <c r="AA23" s="47"/>
      <c r="AB23" s="47"/>
    </row>
    <row r="24" spans="1:31" ht="15" customHeight="1" x14ac:dyDescent="0.25">
      <c r="A24" s="32">
        <f>IF(ISBLANK([1]Setup!A38),"",[1]Setup!A38)</f>
        <v>23</v>
      </c>
      <c r="B24" s="32" t="str">
        <f>IF(ISBLANK([1]Setup!B38),"",[1]Setup!B38)</f>
        <v/>
      </c>
      <c r="C24" s="33" t="str">
        <f>IF(ISBLANK([1]Setup!C38),"",[1]Setup!L38)</f>
        <v>Kutztown</v>
      </c>
      <c r="D24" s="34"/>
      <c r="E24" s="34"/>
      <c r="F24" s="34"/>
      <c r="G24" s="32" t="str">
        <f t="shared" si="0"/>
        <v/>
      </c>
      <c r="H24" s="35">
        <f t="shared" si="1"/>
        <v>61</v>
      </c>
      <c r="I24" s="91"/>
      <c r="J24" s="91"/>
      <c r="K24" s="89"/>
      <c r="L24" s="89"/>
      <c r="M24" s="89"/>
      <c r="N24" s="89"/>
      <c r="O24" s="89"/>
      <c r="Q24" s="18">
        <f>IF(ISBLANK([1]Setup!A37),"",[1]Setup!A37)</f>
        <v>22</v>
      </c>
      <c r="R24" s="19">
        <f t="shared" si="2"/>
        <v>0</v>
      </c>
      <c r="S24" s="19">
        <f t="shared" si="2"/>
        <v>0</v>
      </c>
      <c r="T24" s="19">
        <f t="shared" si="2"/>
        <v>0</v>
      </c>
      <c r="U24" s="19" t="str">
        <f>IF((ROW(A23)-1)&gt;[1]Setup!B$11,"",IF([1]Setup!K37=2,"ns",IF(ISERR(R24),D23,IF(ISERR(S24),E23,IF(ISERR(T24),F23,IF(ISBLANK(D23),"",FALSE))))))</f>
        <v/>
      </c>
      <c r="V24" s="19" t="str">
        <f t="shared" si="3"/>
        <v/>
      </c>
      <c r="W24" s="20" t="str">
        <f t="shared" si="4"/>
        <v/>
      </c>
      <c r="Y24" s="63" t="s">
        <v>49</v>
      </c>
      <c r="Z24" s="64">
        <f>ABS(Z21-Z22)+ABS(Z18-[1]Setup!B11)</f>
        <v>60</v>
      </c>
      <c r="AA24" s="47"/>
      <c r="AB24" s="47"/>
    </row>
    <row r="25" spans="1:31" ht="15" customHeight="1" x14ac:dyDescent="0.25">
      <c r="A25" s="32">
        <f>IF(ISBLANK([1]Setup!A39),"",[1]Setup!A39)</f>
        <v>24</v>
      </c>
      <c r="B25" s="32" t="str">
        <f>IF(ISBLANK([1]Setup!B39),"",[1]Setup!B39)</f>
        <v/>
      </c>
      <c r="C25" s="33" t="str">
        <f>IF(ISBLANK([1]Setup!C39),"",[1]Setup!L39)</f>
        <v>Northley</v>
      </c>
      <c r="D25" s="34"/>
      <c r="E25" s="34"/>
      <c r="F25" s="34"/>
      <c r="G25" s="32" t="str">
        <f t="shared" si="0"/>
        <v/>
      </c>
      <c r="H25" s="35">
        <f t="shared" si="1"/>
        <v>61</v>
      </c>
      <c r="I25" s="91"/>
      <c r="J25" s="91"/>
      <c r="K25" s="89"/>
      <c r="L25" s="89"/>
      <c r="M25" s="89"/>
      <c r="N25" s="89"/>
      <c r="O25" s="89"/>
      <c r="Q25" s="18">
        <f>IF(ISBLANK([1]Setup!A38),"",[1]Setup!A38)</f>
        <v>23</v>
      </c>
      <c r="R25" s="19">
        <f t="shared" si="2"/>
        <v>0</v>
      </c>
      <c r="S25" s="19">
        <f t="shared" si="2"/>
        <v>0</v>
      </c>
      <c r="T25" s="19">
        <f t="shared" si="2"/>
        <v>0</v>
      </c>
      <c r="U25" s="19" t="str">
        <f>IF((ROW(A24)-1)&gt;[1]Setup!B$11,"",IF([1]Setup!K38=2,"ns",IF(ISERR(R25),D24,IF(ISERR(S25),E24,IF(ISERR(T25),F24,IF(ISBLANK(D24),"",FALSE))))))</f>
        <v/>
      </c>
      <c r="V25" s="19" t="str">
        <f t="shared" si="3"/>
        <v/>
      </c>
      <c r="W25" s="20" t="str">
        <f t="shared" si="4"/>
        <v/>
      </c>
      <c r="AA25" s="47"/>
      <c r="AB25" s="47"/>
    </row>
    <row r="26" spans="1:31" ht="15" customHeight="1" x14ac:dyDescent="0.25">
      <c r="A26" s="26">
        <f>IF(ISBLANK([1]Setup!A40),"",[1]Setup!A40)</f>
        <v>25</v>
      </c>
      <c r="B26" s="26" t="str">
        <f>IF(ISBLANK([1]Setup!B40),"",[1]Setup!B40)</f>
        <v/>
      </c>
      <c r="C26" s="27" t="str">
        <f>IF(ISBLANK([1]Setup!C40),"",[1]Setup!L40)</f>
        <v>Bedford X</v>
      </c>
      <c r="D26" s="15"/>
      <c r="E26" s="15"/>
      <c r="F26" s="15"/>
      <c r="G26" s="26" t="str">
        <f t="shared" si="0"/>
        <v/>
      </c>
      <c r="H26" s="28">
        <f t="shared" si="1"/>
        <v>61</v>
      </c>
      <c r="I26" s="91"/>
      <c r="J26" s="91"/>
      <c r="K26" s="89"/>
      <c r="L26" s="89"/>
      <c r="M26" s="89"/>
      <c r="N26" s="89"/>
      <c r="O26" s="89"/>
      <c r="Q26" s="18">
        <f>IF(ISBLANK([1]Setup!A39),"",[1]Setup!A39)</f>
        <v>24</v>
      </c>
      <c r="R26" s="19">
        <f t="shared" si="2"/>
        <v>0</v>
      </c>
      <c r="S26" s="19">
        <f t="shared" si="2"/>
        <v>0</v>
      </c>
      <c r="T26" s="19">
        <f t="shared" si="2"/>
        <v>0</v>
      </c>
      <c r="U26" s="19" t="str">
        <f>IF((ROW(A25)-1)&gt;[1]Setup!B$11,"",IF([1]Setup!K39=2,"ns",IF(ISERR(R26),D25,IF(ISERR(S26),E25,IF(ISERR(T26),F25,IF(ISBLANK(D25),"",FALSE))))))</f>
        <v/>
      </c>
      <c r="V26" s="19" t="str">
        <f t="shared" si="3"/>
        <v/>
      </c>
      <c r="W26" s="19" t="str">
        <f t="shared" si="4"/>
        <v/>
      </c>
      <c r="X26" s="87" t="s">
        <v>50</v>
      </c>
      <c r="Y26" s="90"/>
      <c r="Z26" s="90"/>
      <c r="AA26" s="90"/>
      <c r="AB26" s="90"/>
      <c r="AC26" s="90"/>
      <c r="AD26" s="90"/>
      <c r="AE26" s="65"/>
    </row>
    <row r="27" spans="1:31" ht="15" customHeight="1" x14ac:dyDescent="0.25">
      <c r="A27" s="13">
        <f>IF(ISBLANK([1]Setup!A41),"",[1]Setup!A41)</f>
        <v>26</v>
      </c>
      <c r="B27" s="13" t="str">
        <f>IF(ISBLANK([1]Setup!B41),"",[1]Setup!B41)</f>
        <v/>
      </c>
      <c r="C27" s="14" t="str">
        <f>IF(ISBLANK([1]Setup!C41),"",[1]Setup!L41)</f>
        <v>Bedford Y</v>
      </c>
      <c r="D27" s="15"/>
      <c r="E27" s="15"/>
      <c r="F27" s="15"/>
      <c r="G27" s="13" t="str">
        <f t="shared" si="0"/>
        <v/>
      </c>
      <c r="H27" s="16">
        <f t="shared" si="1"/>
        <v>61</v>
      </c>
      <c r="I27" s="91"/>
      <c r="J27" s="91"/>
      <c r="K27" s="89"/>
      <c r="L27" s="89"/>
      <c r="M27" s="89"/>
      <c r="N27" s="89"/>
      <c r="O27" s="89"/>
      <c r="Q27" s="18">
        <f>IF(ISBLANK([1]Setup!A40),"",[1]Setup!A40)</f>
        <v>25</v>
      </c>
      <c r="R27" s="19">
        <f t="shared" si="2"/>
        <v>0</v>
      </c>
      <c r="S27" s="19">
        <f t="shared" si="2"/>
        <v>0</v>
      </c>
      <c r="T27" s="19">
        <f t="shared" si="2"/>
        <v>0</v>
      </c>
      <c r="U27" s="19" t="str">
        <f>IF((ROW(A26)-1)&gt;[1]Setup!B$11,"",IF([1]Setup!K40=2,"ns",IF(ISERR(R27),D26,IF(ISERR(S27),E26,IF(ISERR(T27),F26,IF(ISBLANK(D26),"",FALSE))))))</f>
        <v/>
      </c>
      <c r="V27" s="19" t="str">
        <f t="shared" si="3"/>
        <v/>
      </c>
      <c r="W27" s="19" t="str">
        <f t="shared" si="4"/>
        <v/>
      </c>
      <c r="X27" s="66">
        <v>1</v>
      </c>
      <c r="Y27" s="67" t="str">
        <f t="shared" ref="Y27:Y38" si="7">IF(X27&gt;Z$14,"",MATCH(X27,$W$3:$W$72,0))</f>
        <v/>
      </c>
      <c r="Z27" s="67" t="str">
        <f>IF(X27&gt;Z$14,"",INDEX($A$2:$F$71,$Y27,1))</f>
        <v/>
      </c>
      <c r="AA27" s="67" t="str">
        <f>IF(X27&gt;Z$14,"",INDEX($A$2:$F$71,$Y27,2))</f>
        <v/>
      </c>
      <c r="AB27" s="67" t="str">
        <f>IF(X27&gt;Z$14,"",INDEX([1]Setup!$A$16:$C$85,$Y27,3))</f>
        <v/>
      </c>
      <c r="AC27" s="67" t="str">
        <f>IF(X27&gt;Z$14,"",INDEX($A$2:$F$71,$Y27,4))</f>
        <v/>
      </c>
      <c r="AD27" s="68" t="str">
        <f>IF(X27&gt;Z$14,"",IF(INDEX($A$2:$F$71,$Y27,5)=0,"",INDEX($A$2:$F$71,$Y27,5)))</f>
        <v/>
      </c>
      <c r="AE27" s="46" t="str">
        <f>IF(X27&gt;Z$14,"",IF(INDEX($A$2:$F$71,$Y27,6)=0,"",INDEX($A$2:$F$71,$Y27,6)))</f>
        <v/>
      </c>
    </row>
    <row r="28" spans="1:31" ht="15" customHeight="1" x14ac:dyDescent="0.25">
      <c r="A28" s="26">
        <f>IF(ISBLANK([1]Setup!A42),"",[1]Setup!A42)</f>
        <v>27</v>
      </c>
      <c r="B28" s="26" t="str">
        <f>IF(ISBLANK([1]Setup!B42),"",[1]Setup!B42)</f>
        <v/>
      </c>
      <c r="C28" s="27" t="str">
        <f>IF(ISBLANK([1]Setup!C42),"",[1]Setup!L42)</f>
        <v>Paul J. Gelinas X</v>
      </c>
      <c r="D28" s="15"/>
      <c r="E28" s="15"/>
      <c r="F28" s="15"/>
      <c r="G28" s="26" t="str">
        <f t="shared" si="0"/>
        <v/>
      </c>
      <c r="H28" s="28">
        <f t="shared" si="1"/>
        <v>61</v>
      </c>
      <c r="I28" s="91"/>
      <c r="J28" s="91"/>
      <c r="K28" s="89"/>
      <c r="L28" s="89"/>
      <c r="M28" s="89"/>
      <c r="N28" s="89"/>
      <c r="O28" s="89"/>
      <c r="Q28" s="18">
        <f>IF(ISBLANK([1]Setup!A41),"",[1]Setup!A41)</f>
        <v>26</v>
      </c>
      <c r="R28" s="19">
        <f t="shared" si="2"/>
        <v>0</v>
      </c>
      <c r="S28" s="19">
        <f t="shared" si="2"/>
        <v>0</v>
      </c>
      <c r="T28" s="19">
        <f t="shared" si="2"/>
        <v>0</v>
      </c>
      <c r="U28" s="19" t="str">
        <f>IF((ROW(A27)-1)&gt;[1]Setup!B$11,"",IF([1]Setup!K41=2,"ns",IF(ISERR(R28),D27,IF(ISERR(S28),E27,IF(ISERR(T28),F27,IF(ISBLANK(D27),"",FALSE))))))</f>
        <v/>
      </c>
      <c r="V28" s="19" t="str">
        <f t="shared" si="3"/>
        <v/>
      </c>
      <c r="W28" s="19" t="str">
        <f t="shared" si="4"/>
        <v/>
      </c>
      <c r="X28" s="66">
        <v>2</v>
      </c>
      <c r="Y28" s="67" t="str">
        <f t="shared" si="7"/>
        <v/>
      </c>
      <c r="Z28" s="67" t="str">
        <f t="shared" ref="Z28:Z38" si="8">IF(X28&gt;Z$14,"",INDEX($A$2:$F$71,$Y28,1))</f>
        <v/>
      </c>
      <c r="AA28" s="67" t="str">
        <f t="shared" ref="AA28:AA38" si="9">IF(X28&gt;Z$14,"",INDEX($A$2:$F$71,$Y28,2))</f>
        <v/>
      </c>
      <c r="AB28" s="67" t="str">
        <f>IF(X28&gt;Z$14,"",INDEX([1]Setup!$A$16:$C$85,$Y28,3))</f>
        <v/>
      </c>
      <c r="AC28" s="67" t="str">
        <f t="shared" ref="AC28:AC38" si="10">IF(X28&gt;Z$14,"",INDEX($A$2:$F$71,$Y28,4))</f>
        <v/>
      </c>
      <c r="AD28" s="68" t="str">
        <f t="shared" ref="AD28:AD38" si="11">IF(X28&gt;Z$14,"",IF(INDEX($A$2:$F$71,$Y28,5)=0,"",INDEX($A$2:$F$71,$Y28,5)))</f>
        <v/>
      </c>
      <c r="AE28" s="46" t="str">
        <f t="shared" ref="AE28:AE38" si="12">IF(X28&gt;Z$14,"",IF(INDEX($A$2:$F$71,$Y28,6)=0,"",INDEX($A$2:$F$71,$Y28,6)))</f>
        <v/>
      </c>
    </row>
    <row r="29" spans="1:31" ht="15" customHeight="1" x14ac:dyDescent="0.25">
      <c r="A29" s="32">
        <f>IF(ISBLANK([1]Setup!A43),"",[1]Setup!A43)</f>
        <v>28</v>
      </c>
      <c r="B29" s="32" t="str">
        <f>IF(ISBLANK([1]Setup!B43),"",[1]Setup!B43)</f>
        <v/>
      </c>
      <c r="C29" s="33" t="str">
        <f>IF(ISBLANK([1]Setup!C43),"",[1]Setup!L43)</f>
        <v>Paul J. Gelinas Y</v>
      </c>
      <c r="D29" s="34"/>
      <c r="E29" s="34"/>
      <c r="F29" s="34"/>
      <c r="G29" s="32" t="str">
        <f t="shared" si="0"/>
        <v/>
      </c>
      <c r="H29" s="35">
        <f t="shared" si="1"/>
        <v>61</v>
      </c>
      <c r="I29" s="91"/>
      <c r="J29" s="91"/>
      <c r="K29" s="89"/>
      <c r="L29" s="89"/>
      <c r="M29" s="89"/>
      <c r="N29" s="89"/>
      <c r="O29" s="89"/>
      <c r="P29" s="69"/>
      <c r="Q29" s="18">
        <f>IF(ISBLANK([1]Setup!A42),"",[1]Setup!A42)</f>
        <v>27</v>
      </c>
      <c r="R29" s="19">
        <f t="shared" si="2"/>
        <v>0</v>
      </c>
      <c r="S29" s="19">
        <f t="shared" si="2"/>
        <v>0</v>
      </c>
      <c r="T29" s="19">
        <f t="shared" si="2"/>
        <v>0</v>
      </c>
      <c r="U29" s="19" t="str">
        <f>IF((ROW(A28)-1)&gt;[1]Setup!B$11,"",IF([1]Setup!K42=2,"ns",IF(ISERR(R29),D28,IF(ISERR(S29),E28,IF(ISERR(T29),F28,IF(ISBLANK(D28),"",FALSE))))))</f>
        <v/>
      </c>
      <c r="V29" s="19" t="str">
        <f t="shared" si="3"/>
        <v/>
      </c>
      <c r="W29" s="19" t="str">
        <f t="shared" si="4"/>
        <v/>
      </c>
      <c r="X29" s="66">
        <v>3</v>
      </c>
      <c r="Y29" s="67" t="str">
        <f t="shared" si="7"/>
        <v/>
      </c>
      <c r="Z29" s="67" t="str">
        <f t="shared" si="8"/>
        <v/>
      </c>
      <c r="AA29" s="67" t="str">
        <f t="shared" si="9"/>
        <v/>
      </c>
      <c r="AB29" s="67" t="str">
        <f>IF(X29&gt;Z$14,"",INDEX([1]Setup!$A$16:$C$85,$Y29,3))</f>
        <v/>
      </c>
      <c r="AC29" s="67" t="str">
        <f t="shared" si="10"/>
        <v/>
      </c>
      <c r="AD29" s="68" t="str">
        <f t="shared" si="11"/>
        <v/>
      </c>
      <c r="AE29" s="46" t="str">
        <f t="shared" si="12"/>
        <v/>
      </c>
    </row>
    <row r="30" spans="1:31" ht="15" customHeight="1" x14ac:dyDescent="0.25">
      <c r="A30" s="32">
        <f>IF(ISBLANK([1]Setup!A44),"",[1]Setup!A44)</f>
        <v>29</v>
      </c>
      <c r="B30" s="32" t="str">
        <f>IF(ISBLANK([1]Setup!B44),"",[1]Setup!B44)</f>
        <v/>
      </c>
      <c r="C30" s="33" t="str">
        <f>IF(ISBLANK([1]Setup!C44),"",[1]Setup!L44)</f>
        <v>St. Ann X</v>
      </c>
      <c r="D30" s="34"/>
      <c r="E30" s="34"/>
      <c r="F30" s="34"/>
      <c r="G30" s="32" t="str">
        <f t="shared" si="0"/>
        <v/>
      </c>
      <c r="H30" s="35">
        <f t="shared" si="1"/>
        <v>61</v>
      </c>
      <c r="I30" s="91"/>
      <c r="J30" s="91"/>
      <c r="K30" s="89"/>
      <c r="L30" s="89"/>
      <c r="M30" s="89"/>
      <c r="N30" s="89"/>
      <c r="O30" s="89"/>
      <c r="Q30" s="18">
        <f>IF(ISBLANK([1]Setup!A43),"",[1]Setup!A43)</f>
        <v>28</v>
      </c>
      <c r="R30" s="19">
        <f t="shared" si="2"/>
        <v>0</v>
      </c>
      <c r="S30" s="19">
        <f t="shared" si="2"/>
        <v>0</v>
      </c>
      <c r="T30" s="19">
        <f t="shared" si="2"/>
        <v>0</v>
      </c>
      <c r="U30" s="19" t="str">
        <f>IF((ROW(A29)-1)&gt;[1]Setup!B$11,"",IF([1]Setup!K43=2,"ns",IF(ISERR(R30),D29,IF(ISERR(S30),E29,IF(ISERR(T30),F29,IF(ISBLANK(D29),"",FALSE))))))</f>
        <v/>
      </c>
      <c r="V30" s="19" t="str">
        <f t="shared" si="3"/>
        <v/>
      </c>
      <c r="W30" s="19" t="str">
        <f t="shared" si="4"/>
        <v/>
      </c>
      <c r="X30" s="66">
        <v>4</v>
      </c>
      <c r="Y30" s="67" t="str">
        <f t="shared" si="7"/>
        <v/>
      </c>
      <c r="Z30" s="67" t="str">
        <f t="shared" si="8"/>
        <v/>
      </c>
      <c r="AA30" s="67" t="str">
        <f t="shared" si="9"/>
        <v/>
      </c>
      <c r="AB30" s="67" t="str">
        <f>IF(X30&gt;Z$14,"",INDEX([1]Setup!$A$16:$C$85,$Y30,3))</f>
        <v/>
      </c>
      <c r="AC30" s="67" t="str">
        <f t="shared" si="10"/>
        <v/>
      </c>
      <c r="AD30" s="68" t="str">
        <f t="shared" si="11"/>
        <v/>
      </c>
      <c r="AE30" s="46" t="str">
        <f t="shared" si="12"/>
        <v/>
      </c>
    </row>
    <row r="31" spans="1:31" ht="15" customHeight="1" x14ac:dyDescent="0.25">
      <c r="A31" s="32">
        <f>IF(ISBLANK([1]Setup!A45),"",[1]Setup!A45)</f>
        <v>30</v>
      </c>
      <c r="B31" s="32" t="str">
        <f>IF(ISBLANK([1]Setup!B45),"",[1]Setup!B45)</f>
        <v/>
      </c>
      <c r="C31" s="33" t="str">
        <f>IF(ISBLANK([1]Setup!C45),"",[1]Setup!L45)</f>
        <v>St. Ann Y</v>
      </c>
      <c r="D31" s="34"/>
      <c r="E31" s="34"/>
      <c r="F31" s="34"/>
      <c r="G31" s="32" t="str">
        <f t="shared" si="0"/>
        <v/>
      </c>
      <c r="H31" s="35">
        <f t="shared" si="1"/>
        <v>61</v>
      </c>
      <c r="I31" s="91"/>
      <c r="J31" s="91"/>
      <c r="K31" s="89"/>
      <c r="L31" s="89"/>
      <c r="M31" s="89"/>
      <c r="N31" s="89"/>
      <c r="O31" s="89"/>
      <c r="Q31" s="18">
        <f>IF(ISBLANK([1]Setup!A44),"",[1]Setup!A44)</f>
        <v>29</v>
      </c>
      <c r="R31" s="19">
        <f t="shared" si="2"/>
        <v>0</v>
      </c>
      <c r="S31" s="19">
        <f t="shared" si="2"/>
        <v>0</v>
      </c>
      <c r="T31" s="19">
        <f t="shared" si="2"/>
        <v>0</v>
      </c>
      <c r="U31" s="19" t="str">
        <f>IF((ROW(A30)-1)&gt;[1]Setup!B$11,"",IF([1]Setup!K44=2,"ns",IF(ISERR(R31),D30,IF(ISERR(S31),E30,IF(ISERR(T31),F30,IF(ISBLANK(D30),"",FALSE))))))</f>
        <v/>
      </c>
      <c r="V31" s="19" t="str">
        <f t="shared" si="3"/>
        <v/>
      </c>
      <c r="W31" s="19" t="str">
        <f t="shared" si="4"/>
        <v/>
      </c>
      <c r="X31" s="66">
        <v>5</v>
      </c>
      <c r="Y31" s="67" t="str">
        <f t="shared" si="7"/>
        <v/>
      </c>
      <c r="Z31" s="67" t="str">
        <f t="shared" si="8"/>
        <v/>
      </c>
      <c r="AA31" s="67" t="str">
        <f t="shared" si="9"/>
        <v/>
      </c>
      <c r="AB31" s="67" t="str">
        <f>IF(X31&gt;Z$14,"",INDEX([1]Setup!$A$16:$C$85,$Y31,3))</f>
        <v/>
      </c>
      <c r="AC31" s="67" t="str">
        <f t="shared" si="10"/>
        <v/>
      </c>
      <c r="AD31" s="68" t="str">
        <f t="shared" si="11"/>
        <v/>
      </c>
      <c r="AE31" s="46" t="str">
        <f t="shared" si="12"/>
        <v/>
      </c>
    </row>
    <row r="32" spans="1:31" ht="15" customHeight="1" x14ac:dyDescent="0.25">
      <c r="A32" s="26">
        <f>IF(ISBLANK([1]Setup!A46),"",[1]Setup!A46)</f>
        <v>31</v>
      </c>
      <c r="B32" s="26" t="str">
        <f>IF(ISBLANK([1]Setup!B46),"",[1]Setup!B46)</f>
        <v/>
      </c>
      <c r="C32" s="27" t="str">
        <f>IF(ISBLANK([1]Setup!C46),"",[1]Setup!L46)</f>
        <v>Springhouse X</v>
      </c>
      <c r="D32" s="15"/>
      <c r="E32" s="15"/>
      <c r="F32" s="15"/>
      <c r="G32" s="26" t="str">
        <f t="shared" si="0"/>
        <v/>
      </c>
      <c r="H32" s="28">
        <f t="shared" si="1"/>
        <v>61</v>
      </c>
      <c r="I32" s="91"/>
      <c r="J32" s="91"/>
      <c r="K32" s="89"/>
      <c r="L32" s="89"/>
      <c r="M32" s="89"/>
      <c r="N32" s="89"/>
      <c r="O32" s="89"/>
      <c r="Q32" s="18">
        <f>IF(ISBLANK([1]Setup!A45),"",[1]Setup!A45)</f>
        <v>30</v>
      </c>
      <c r="R32" s="19">
        <f t="shared" si="2"/>
        <v>0</v>
      </c>
      <c r="S32" s="19">
        <f t="shared" si="2"/>
        <v>0</v>
      </c>
      <c r="T32" s="19">
        <f t="shared" si="2"/>
        <v>0</v>
      </c>
      <c r="U32" s="19" t="str">
        <f>IF((ROW(A31)-1)&gt;[1]Setup!B$11,"",IF([1]Setup!K45=2,"ns",IF(ISERR(R32),D31,IF(ISERR(S32),E31,IF(ISERR(T32),F31,IF(ISBLANK(D31),"",FALSE))))))</f>
        <v/>
      </c>
      <c r="V32" s="19" t="str">
        <f t="shared" si="3"/>
        <v/>
      </c>
      <c r="W32" s="19" t="str">
        <f t="shared" si="4"/>
        <v/>
      </c>
      <c r="X32" s="66">
        <v>6</v>
      </c>
      <c r="Y32" s="67" t="str">
        <f t="shared" si="7"/>
        <v/>
      </c>
      <c r="Z32" s="67" t="str">
        <f t="shared" si="8"/>
        <v/>
      </c>
      <c r="AA32" s="67" t="str">
        <f t="shared" si="9"/>
        <v/>
      </c>
      <c r="AB32" s="67" t="str">
        <f>IF(X32&gt;Z$14,"",INDEX([1]Setup!$A$16:$C$85,$Y32,3))</f>
        <v/>
      </c>
      <c r="AC32" s="67" t="str">
        <f t="shared" si="10"/>
        <v/>
      </c>
      <c r="AD32" s="68" t="str">
        <f t="shared" si="11"/>
        <v/>
      </c>
      <c r="AE32" s="46" t="str">
        <f t="shared" si="12"/>
        <v/>
      </c>
    </row>
    <row r="33" spans="1:31" ht="15" customHeight="1" x14ac:dyDescent="0.25">
      <c r="A33" s="13">
        <f>IF(ISBLANK([1]Setup!A47),"",[1]Setup!A47)</f>
        <v>32</v>
      </c>
      <c r="B33" s="13" t="str">
        <f>IF(ISBLANK([1]Setup!B47),"",[1]Setup!B47)</f>
        <v/>
      </c>
      <c r="C33" s="14" t="str">
        <f>IF(ISBLANK([1]Setup!C47),"",[1]Setup!L47)</f>
        <v>Springhouse Y</v>
      </c>
      <c r="D33" s="15"/>
      <c r="E33" s="15"/>
      <c r="F33" s="15"/>
      <c r="G33" s="13" t="str">
        <f t="shared" si="0"/>
        <v/>
      </c>
      <c r="H33" s="16">
        <f t="shared" si="1"/>
        <v>61</v>
      </c>
      <c r="I33" s="91"/>
      <c r="J33" s="91"/>
      <c r="K33" s="89"/>
      <c r="L33" s="89"/>
      <c r="M33" s="89"/>
      <c r="N33" s="89"/>
      <c r="O33" s="89"/>
      <c r="Q33" s="18">
        <f>IF(ISBLANK([1]Setup!A46),"",[1]Setup!A46)</f>
        <v>31</v>
      </c>
      <c r="R33" s="19">
        <f t="shared" si="2"/>
        <v>0</v>
      </c>
      <c r="S33" s="19">
        <f t="shared" si="2"/>
        <v>0</v>
      </c>
      <c r="T33" s="19">
        <f t="shared" si="2"/>
        <v>0</v>
      </c>
      <c r="U33" s="19" t="str">
        <f>IF((ROW(A32)-1)&gt;[1]Setup!B$11,"",IF([1]Setup!K46=2,"ns",IF(ISERR(R33),D32,IF(ISERR(S33),E32,IF(ISERR(T33),F32,IF(ISBLANK(D32),"",FALSE))))))</f>
        <v/>
      </c>
      <c r="V33" s="19" t="str">
        <f t="shared" si="3"/>
        <v/>
      </c>
      <c r="W33" s="19" t="str">
        <f t="shared" si="4"/>
        <v/>
      </c>
      <c r="X33" s="66">
        <v>7</v>
      </c>
      <c r="Y33" s="67" t="str">
        <f t="shared" si="7"/>
        <v/>
      </c>
      <c r="Z33" s="67" t="str">
        <f t="shared" si="8"/>
        <v/>
      </c>
      <c r="AA33" s="67" t="str">
        <f t="shared" si="9"/>
        <v/>
      </c>
      <c r="AB33" s="67" t="str">
        <f>IF(X33&gt;Z$14,"",INDEX([1]Setup!$A$16:$C$85,$Y33,3))</f>
        <v/>
      </c>
      <c r="AC33" s="67" t="str">
        <f t="shared" si="10"/>
        <v/>
      </c>
      <c r="AD33" s="68" t="str">
        <f t="shared" si="11"/>
        <v/>
      </c>
      <c r="AE33" s="46" t="str">
        <f t="shared" si="12"/>
        <v/>
      </c>
    </row>
    <row r="34" spans="1:31" ht="15" customHeight="1" x14ac:dyDescent="0.25">
      <c r="A34" s="26">
        <f>IF(ISBLANK([1]Setup!A48),"",[1]Setup!A48)</f>
        <v>33</v>
      </c>
      <c r="B34" s="26" t="str">
        <f>IF(ISBLANK([1]Setup!B48),"",[1]Setup!B48)</f>
        <v/>
      </c>
      <c r="C34" s="27" t="str">
        <f>IF(ISBLANK([1]Setup!C48),"",[1]Setup!L48)</f>
        <v>Community X</v>
      </c>
      <c r="D34" s="15"/>
      <c r="E34" s="15"/>
      <c r="F34" s="15"/>
      <c r="G34" s="26" t="str">
        <f t="shared" si="0"/>
        <v/>
      </c>
      <c r="H34" s="28">
        <f t="shared" si="1"/>
        <v>61</v>
      </c>
      <c r="I34" s="91"/>
      <c r="J34" s="91"/>
      <c r="K34" s="89"/>
      <c r="L34" s="89"/>
      <c r="M34" s="89"/>
      <c r="N34" s="89"/>
      <c r="O34" s="89"/>
      <c r="Q34" s="18">
        <f>IF(ISBLANK([1]Setup!A47),"",[1]Setup!A47)</f>
        <v>32</v>
      </c>
      <c r="R34" s="19">
        <f t="shared" si="2"/>
        <v>0</v>
      </c>
      <c r="S34" s="19">
        <f t="shared" si="2"/>
        <v>0</v>
      </c>
      <c r="T34" s="19">
        <f t="shared" si="2"/>
        <v>0</v>
      </c>
      <c r="U34" s="19" t="str">
        <f>IF((ROW(A33)-1)&gt;[1]Setup!B$11,"",IF([1]Setup!K47=2,"ns",IF(ISERR(R34),D33,IF(ISERR(S34),E33,IF(ISERR(T34),F33,IF(ISBLANK(D33),"",FALSE))))))</f>
        <v/>
      </c>
      <c r="V34" s="19" t="str">
        <f t="shared" si="3"/>
        <v/>
      </c>
      <c r="W34" s="19" t="str">
        <f t="shared" si="4"/>
        <v/>
      </c>
      <c r="X34" s="66">
        <v>8</v>
      </c>
      <c r="Y34" s="67" t="str">
        <f t="shared" si="7"/>
        <v/>
      </c>
      <c r="Z34" s="67" t="str">
        <f t="shared" si="8"/>
        <v/>
      </c>
      <c r="AA34" s="67" t="str">
        <f t="shared" si="9"/>
        <v/>
      </c>
      <c r="AB34" s="67" t="str">
        <f>IF(X34&gt;Z$14,"",INDEX([1]Setup!$A$16:$C$85,$Y34,3))</f>
        <v/>
      </c>
      <c r="AC34" s="67" t="str">
        <f t="shared" si="10"/>
        <v/>
      </c>
      <c r="AD34" s="68" t="str">
        <f t="shared" si="11"/>
        <v/>
      </c>
      <c r="AE34" s="46" t="str">
        <f t="shared" si="12"/>
        <v/>
      </c>
    </row>
    <row r="35" spans="1:31" ht="15" customHeight="1" x14ac:dyDescent="0.25">
      <c r="A35" s="32">
        <f>IF(ISBLANK([1]Setup!A49),"",[1]Setup!A49)</f>
        <v>34</v>
      </c>
      <c r="B35" s="32" t="str">
        <f>IF(ISBLANK([1]Setup!B49),"",[1]Setup!B49)</f>
        <v/>
      </c>
      <c r="C35" s="33" t="str">
        <f>IF(ISBLANK([1]Setup!C49),"",[1]Setup!L49)</f>
        <v>Community Y</v>
      </c>
      <c r="D35" s="34"/>
      <c r="E35" s="34"/>
      <c r="F35" s="34"/>
      <c r="G35" s="32" t="str">
        <f t="shared" si="0"/>
        <v/>
      </c>
      <c r="H35" s="35">
        <f t="shared" si="1"/>
        <v>61</v>
      </c>
      <c r="I35" s="91"/>
      <c r="J35" s="91"/>
      <c r="K35" s="89"/>
      <c r="L35" s="89"/>
      <c r="M35" s="89"/>
      <c r="N35" s="89"/>
      <c r="O35" s="89"/>
      <c r="Q35" s="18">
        <f>IF(ISBLANK([1]Setup!A48),"",[1]Setup!A48)</f>
        <v>33</v>
      </c>
      <c r="R35" s="19">
        <f t="shared" si="2"/>
        <v>0</v>
      </c>
      <c r="S35" s="19">
        <f t="shared" si="2"/>
        <v>0</v>
      </c>
      <c r="T35" s="19">
        <f t="shared" si="2"/>
        <v>0</v>
      </c>
      <c r="U35" s="19" t="str">
        <f>IF((ROW(A34)-1)&gt;[1]Setup!B$11,"",IF([1]Setup!K48=2,"ns",IF(ISERR(R35),D34,IF(ISERR(S35),E34,IF(ISERR(T35),F34,IF(ISBLANK(D34),"",FALSE))))))</f>
        <v/>
      </c>
      <c r="V35" s="19" t="str">
        <f t="shared" si="3"/>
        <v/>
      </c>
      <c r="W35" s="19" t="str">
        <f t="shared" si="4"/>
        <v/>
      </c>
      <c r="X35" s="66">
        <v>9</v>
      </c>
      <c r="Y35" s="67" t="str">
        <f t="shared" si="7"/>
        <v/>
      </c>
      <c r="Z35" s="67" t="str">
        <f t="shared" si="8"/>
        <v/>
      </c>
      <c r="AA35" s="67" t="str">
        <f t="shared" si="9"/>
        <v/>
      </c>
      <c r="AB35" s="67" t="str">
        <f>IF(X35&gt;Z$14,"",INDEX([1]Setup!$A$16:$C$85,$Y35,3))</f>
        <v/>
      </c>
      <c r="AC35" s="67" t="str">
        <f t="shared" si="10"/>
        <v/>
      </c>
      <c r="AD35" s="68" t="str">
        <f t="shared" si="11"/>
        <v/>
      </c>
      <c r="AE35" s="46" t="str">
        <f t="shared" si="12"/>
        <v/>
      </c>
    </row>
    <row r="36" spans="1:31" ht="15" customHeight="1" x14ac:dyDescent="0.25">
      <c r="A36" s="32">
        <f>IF(ISBLANK([1]Setup!A50),"",[1]Setup!A50)</f>
        <v>35</v>
      </c>
      <c r="B36" s="32" t="str">
        <f>IF(ISBLANK([1]Setup!B50),"",[1]Setup!B50)</f>
        <v/>
      </c>
      <c r="C36" s="33" t="str">
        <f>IF(ISBLANK([1]Setup!C50),"",[1]Setup!L50)</f>
        <v>North Bethesda X</v>
      </c>
      <c r="D36" s="34"/>
      <c r="E36" s="34"/>
      <c r="F36" s="34"/>
      <c r="G36" s="32" t="str">
        <f t="shared" si="0"/>
        <v/>
      </c>
      <c r="H36" s="35">
        <f t="shared" si="1"/>
        <v>61</v>
      </c>
      <c r="I36" s="91"/>
      <c r="J36" s="91"/>
      <c r="K36" s="89"/>
      <c r="L36" s="89"/>
      <c r="M36" s="89"/>
      <c r="N36" s="89"/>
      <c r="O36" s="89"/>
      <c r="Q36" s="18">
        <f>IF(ISBLANK([1]Setup!A49),"",[1]Setup!A49)</f>
        <v>34</v>
      </c>
      <c r="R36" s="19">
        <f t="shared" si="2"/>
        <v>0</v>
      </c>
      <c r="S36" s="19">
        <f t="shared" si="2"/>
        <v>0</v>
      </c>
      <c r="T36" s="19">
        <f t="shared" si="2"/>
        <v>0</v>
      </c>
      <c r="U36" s="19" t="str">
        <f>IF((ROW(A35)-1)&gt;[1]Setup!B$11,"",IF([1]Setup!K49=2,"ns",IF(ISERR(R36),D35,IF(ISERR(S36),E35,IF(ISERR(T36),F35,IF(ISBLANK(D35),"",FALSE))))))</f>
        <v/>
      </c>
      <c r="V36" s="19" t="str">
        <f t="shared" si="3"/>
        <v/>
      </c>
      <c r="W36" s="19" t="str">
        <f t="shared" si="4"/>
        <v/>
      </c>
      <c r="X36" s="66">
        <v>10</v>
      </c>
      <c r="Y36" s="67" t="str">
        <f t="shared" si="7"/>
        <v/>
      </c>
      <c r="Z36" s="67" t="str">
        <f t="shared" si="8"/>
        <v/>
      </c>
      <c r="AA36" s="67" t="str">
        <f t="shared" si="9"/>
        <v/>
      </c>
      <c r="AB36" s="67" t="str">
        <f>IF(X36&gt;Z$14,"",INDEX([1]Setup!$A$16:$C$85,$Y36,3))</f>
        <v/>
      </c>
      <c r="AC36" s="67" t="str">
        <f t="shared" si="10"/>
        <v/>
      </c>
      <c r="AD36" s="68" t="str">
        <f t="shared" si="11"/>
        <v/>
      </c>
      <c r="AE36" s="46" t="str">
        <f t="shared" si="12"/>
        <v/>
      </c>
    </row>
    <row r="37" spans="1:31" ht="15" customHeight="1" x14ac:dyDescent="0.25">
      <c r="A37" s="32">
        <f>IF(ISBLANK([1]Setup!A51),"",[1]Setup!A51)</f>
        <v>36</v>
      </c>
      <c r="B37" s="32" t="str">
        <f>IF(ISBLANK([1]Setup!B51),"",[1]Setup!B51)</f>
        <v/>
      </c>
      <c r="C37" s="33" t="str">
        <f>IF(ISBLANK([1]Setup!C51),"",[1]Setup!L51)</f>
        <v>North Bethesda Y</v>
      </c>
      <c r="D37" s="34"/>
      <c r="E37" s="34"/>
      <c r="F37" s="34"/>
      <c r="G37" s="32" t="str">
        <f t="shared" si="0"/>
        <v/>
      </c>
      <c r="H37" s="35">
        <f t="shared" si="1"/>
        <v>61</v>
      </c>
      <c r="I37" s="91"/>
      <c r="J37" s="91"/>
      <c r="K37" s="89"/>
      <c r="L37" s="89"/>
      <c r="M37" s="89"/>
      <c r="N37" s="89"/>
      <c r="O37" s="89"/>
      <c r="Q37" s="18">
        <f>IF(ISBLANK([1]Setup!A50),"",[1]Setup!A50)</f>
        <v>35</v>
      </c>
      <c r="R37" s="19">
        <f t="shared" si="2"/>
        <v>0</v>
      </c>
      <c r="S37" s="19">
        <f t="shared" si="2"/>
        <v>0</v>
      </c>
      <c r="T37" s="19">
        <f t="shared" si="2"/>
        <v>0</v>
      </c>
      <c r="U37" s="19" t="str">
        <f>IF((ROW(A36)-1)&gt;[1]Setup!B$11,"",IF([1]Setup!K50=2,"ns",IF(ISERR(R37),D36,IF(ISERR(S37),E36,IF(ISERR(T37),F36,IF(ISBLANK(D36),"",FALSE))))))</f>
        <v/>
      </c>
      <c r="V37" s="19" t="str">
        <f t="shared" si="3"/>
        <v/>
      </c>
      <c r="W37" s="19" t="str">
        <f t="shared" si="4"/>
        <v/>
      </c>
      <c r="X37" s="66">
        <v>11</v>
      </c>
      <c r="Y37" s="67" t="str">
        <f t="shared" si="7"/>
        <v/>
      </c>
      <c r="Z37" s="67" t="str">
        <f t="shared" si="8"/>
        <v/>
      </c>
      <c r="AA37" s="67" t="str">
        <f t="shared" si="9"/>
        <v/>
      </c>
      <c r="AB37" s="67" t="str">
        <f>IF(X37&gt;Z$14,"",INDEX([1]Setup!$A$16:$C$85,$Y37,3))</f>
        <v/>
      </c>
      <c r="AC37" s="67" t="str">
        <f t="shared" si="10"/>
        <v/>
      </c>
      <c r="AD37" s="68" t="str">
        <f t="shared" si="11"/>
        <v/>
      </c>
      <c r="AE37" s="46" t="str">
        <f t="shared" si="12"/>
        <v/>
      </c>
    </row>
    <row r="38" spans="1:31" ht="15" customHeight="1" x14ac:dyDescent="0.25">
      <c r="A38" s="26">
        <f>IF(ISBLANK([1]Setup!A52),"",[1]Setup!A52)</f>
        <v>37</v>
      </c>
      <c r="B38" s="26" t="str">
        <f>IF(ISBLANK([1]Setup!B52),"",[1]Setup!B52)</f>
        <v/>
      </c>
      <c r="C38" s="27" t="str">
        <f>IF(ISBLANK([1]Setup!C52),"",[1]Setup!L52)</f>
        <v>Strath Haven X</v>
      </c>
      <c r="D38" s="15"/>
      <c r="E38" s="15"/>
      <c r="F38" s="15"/>
      <c r="G38" s="26" t="str">
        <f t="shared" si="0"/>
        <v/>
      </c>
      <c r="H38" s="28">
        <f t="shared" si="1"/>
        <v>61</v>
      </c>
      <c r="I38" s="91"/>
      <c r="J38" s="91"/>
      <c r="K38" s="78" t="str">
        <f>[1]Setup!B12</f>
        <v>HQ Phone:
HQ Location: 
Website/Email:</v>
      </c>
      <c r="L38" s="78"/>
      <c r="M38" s="78"/>
      <c r="N38" s="78"/>
      <c r="O38" s="78"/>
      <c r="Q38" s="18">
        <f>IF(ISBLANK([1]Setup!A51),"",[1]Setup!A51)</f>
        <v>36</v>
      </c>
      <c r="R38" s="19">
        <f t="shared" si="2"/>
        <v>0</v>
      </c>
      <c r="S38" s="19">
        <f t="shared" si="2"/>
        <v>0</v>
      </c>
      <c r="T38" s="19">
        <f t="shared" si="2"/>
        <v>0</v>
      </c>
      <c r="U38" s="19" t="str">
        <f>IF((ROW(A37)-1)&gt;[1]Setup!B$11,"",IF([1]Setup!K51=2,"ns",IF(ISERR(R38),D37,IF(ISERR(S38),E37,IF(ISERR(T38),F37,IF(ISBLANK(D37),"",FALSE))))))</f>
        <v/>
      </c>
      <c r="V38" s="19" t="str">
        <f t="shared" si="3"/>
        <v/>
      </c>
      <c r="W38" s="19" t="str">
        <f t="shared" si="4"/>
        <v/>
      </c>
      <c r="X38" s="70">
        <v>12</v>
      </c>
      <c r="Y38" s="30" t="str">
        <f t="shared" si="7"/>
        <v/>
      </c>
      <c r="Z38" s="30" t="str">
        <f t="shared" si="8"/>
        <v/>
      </c>
      <c r="AA38" s="30" t="str">
        <f t="shared" si="9"/>
        <v/>
      </c>
      <c r="AB38" s="30" t="str">
        <f>IF(X38&gt;Z$14,"",INDEX([1]Setup!$A$16:$C$85,$Y38,3))</f>
        <v/>
      </c>
      <c r="AC38" s="30" t="str">
        <f t="shared" si="10"/>
        <v/>
      </c>
      <c r="AD38" s="71" t="str">
        <f t="shared" si="11"/>
        <v/>
      </c>
      <c r="AE38" s="31" t="str">
        <f t="shared" si="12"/>
        <v/>
      </c>
    </row>
    <row r="39" spans="1:31" ht="15" customHeight="1" x14ac:dyDescent="0.25">
      <c r="A39" s="13">
        <f>IF(ISBLANK([1]Setup!A53),"",[1]Setup!A53)</f>
        <v>38</v>
      </c>
      <c r="B39" s="13" t="str">
        <f>IF(ISBLANK([1]Setup!B53),"",[1]Setup!B53)</f>
        <v/>
      </c>
      <c r="C39" s="14" t="str">
        <f>IF(ISBLANK([1]Setup!C53),"",[1]Setup!L53)</f>
        <v>Strath Haven Y</v>
      </c>
      <c r="D39" s="15"/>
      <c r="E39" s="15"/>
      <c r="F39" s="15"/>
      <c r="G39" s="13" t="str">
        <f t="shared" si="0"/>
        <v/>
      </c>
      <c r="H39" s="16">
        <f t="shared" si="1"/>
        <v>61</v>
      </c>
      <c r="I39" s="91"/>
      <c r="J39" s="91"/>
      <c r="K39" s="78"/>
      <c r="L39" s="78"/>
      <c r="M39" s="78"/>
      <c r="N39" s="78"/>
      <c r="O39" s="78"/>
      <c r="Q39" s="18">
        <f>IF(ISBLANK([1]Setup!A52),"",[1]Setup!A52)</f>
        <v>37</v>
      </c>
      <c r="R39" s="19">
        <f t="shared" si="2"/>
        <v>0</v>
      </c>
      <c r="S39" s="19">
        <f t="shared" si="2"/>
        <v>0</v>
      </c>
      <c r="T39" s="19">
        <f t="shared" si="2"/>
        <v>0</v>
      </c>
      <c r="U39" s="19" t="str">
        <f>IF((ROW(A38)-1)&gt;[1]Setup!B$11,"",IF([1]Setup!K52=2,"ns",IF(ISERR(R39),D38,IF(ISERR(S39),E38,IF(ISERR(T39),F38,IF(ISBLANK(D38),"",FALSE))))))</f>
        <v/>
      </c>
      <c r="V39" s="19" t="str">
        <f t="shared" si="3"/>
        <v/>
      </c>
      <c r="W39" s="20" t="str">
        <f t="shared" si="4"/>
        <v/>
      </c>
      <c r="AA39" s="47"/>
      <c r="AB39" s="47"/>
    </row>
    <row r="40" spans="1:31" ht="15" customHeight="1" x14ac:dyDescent="0.25">
      <c r="A40" s="26">
        <f>IF(ISBLANK([1]Setup!A54),"",[1]Setup!A54)</f>
        <v>39</v>
      </c>
      <c r="B40" s="26" t="str">
        <f>IF(ISBLANK([1]Setup!B54),"",[1]Setup!B54)</f>
        <v/>
      </c>
      <c r="C40" s="27" t="str">
        <f>IF(ISBLANK([1]Setup!C54),"",[1]Setup!L54)</f>
        <v>Bay Academy X</v>
      </c>
      <c r="D40" s="15"/>
      <c r="E40" s="15"/>
      <c r="F40" s="15"/>
      <c r="G40" s="26" t="str">
        <f t="shared" si="0"/>
        <v/>
      </c>
      <c r="H40" s="28">
        <f t="shared" si="1"/>
        <v>61</v>
      </c>
      <c r="I40" s="91"/>
      <c r="J40" s="91"/>
      <c r="K40" s="78"/>
      <c r="L40" s="78"/>
      <c r="M40" s="78"/>
      <c r="N40" s="78"/>
      <c r="O40" s="78"/>
      <c r="Q40" s="18">
        <f>IF(ISBLANK([1]Setup!A53),"",[1]Setup!A53)</f>
        <v>38</v>
      </c>
      <c r="R40" s="19">
        <f t="shared" si="2"/>
        <v>0</v>
      </c>
      <c r="S40" s="19">
        <f t="shared" si="2"/>
        <v>0</v>
      </c>
      <c r="T40" s="19">
        <f t="shared" si="2"/>
        <v>0</v>
      </c>
      <c r="U40" s="19" t="str">
        <f>IF((ROW(A39)-1)&gt;[1]Setup!B$11,"",IF([1]Setup!K53=2,"ns",IF(ISERR(R40),D39,IF(ISERR(S40),E39,IF(ISERR(T40),F39,IF(ISBLANK(D39),"",FALSE))))))</f>
        <v/>
      </c>
      <c r="V40" s="19" t="str">
        <f t="shared" si="3"/>
        <v/>
      </c>
      <c r="W40" s="20" t="str">
        <f t="shared" si="4"/>
        <v/>
      </c>
      <c r="AA40" s="47"/>
      <c r="AB40" s="47"/>
    </row>
    <row r="41" spans="1:31" ht="15" customHeight="1" x14ac:dyDescent="0.25">
      <c r="A41" s="32">
        <f>IF(ISBLANK([1]Setup!A55),"",[1]Setup!A55)</f>
        <v>40</v>
      </c>
      <c r="B41" s="32" t="str">
        <f>IF(ISBLANK([1]Setup!B55),"",[1]Setup!B55)</f>
        <v/>
      </c>
      <c r="C41" s="33" t="str">
        <f>IF(ISBLANK([1]Setup!C55),"",[1]Setup!L55)</f>
        <v>Bay Academy Y</v>
      </c>
      <c r="D41" s="34"/>
      <c r="E41" s="34"/>
      <c r="F41" s="34"/>
      <c r="G41" s="32" t="str">
        <f t="shared" si="0"/>
        <v/>
      </c>
      <c r="H41" s="35">
        <f t="shared" si="1"/>
        <v>61</v>
      </c>
      <c r="I41" s="91"/>
      <c r="J41" s="91"/>
      <c r="K41" s="78"/>
      <c r="L41" s="78"/>
      <c r="M41" s="78"/>
      <c r="N41" s="78"/>
      <c r="O41" s="78"/>
      <c r="Q41" s="18">
        <f>IF(ISBLANK([1]Setup!A54),"",[1]Setup!A54)</f>
        <v>39</v>
      </c>
      <c r="R41" s="19">
        <f t="shared" si="2"/>
        <v>0</v>
      </c>
      <c r="S41" s="19">
        <f t="shared" si="2"/>
        <v>0</v>
      </c>
      <c r="T41" s="19">
        <f t="shared" si="2"/>
        <v>0</v>
      </c>
      <c r="U41" s="19" t="str">
        <f>IF((ROW(A40)-1)&gt;[1]Setup!B$11,"",IF([1]Setup!K54=2,"ns",IF(ISERR(R41),D40,IF(ISERR(S41),E40,IF(ISERR(T41),F40,IF(ISBLANK(D40),"",FALSE))))))</f>
        <v/>
      </c>
      <c r="V41" s="19" t="str">
        <f t="shared" si="3"/>
        <v/>
      </c>
      <c r="W41" s="20" t="str">
        <f t="shared" si="4"/>
        <v/>
      </c>
      <c r="AA41" s="47"/>
      <c r="AB41" s="47"/>
    </row>
    <row r="42" spans="1:31" ht="15" customHeight="1" x14ac:dyDescent="0.25">
      <c r="A42" s="32">
        <f>IF(ISBLANK([1]Setup!A56),"",[1]Setup!A56)</f>
        <v>41</v>
      </c>
      <c r="B42" s="32" t="str">
        <f>IF(ISBLANK([1]Setup!B56),"",[1]Setup!B56)</f>
        <v/>
      </c>
      <c r="C42" s="33" t="str">
        <f>IF(ISBLANK([1]Setup!C56),"",[1]Setup!L56)</f>
        <v>J.R. Fugett X</v>
      </c>
      <c r="D42" s="34"/>
      <c r="E42" s="34"/>
      <c r="F42" s="34"/>
      <c r="G42" s="32" t="str">
        <f t="shared" si="0"/>
        <v/>
      </c>
      <c r="H42" s="35">
        <f t="shared" si="1"/>
        <v>61</v>
      </c>
      <c r="I42" s="91"/>
      <c r="J42" s="91"/>
      <c r="K42" s="78"/>
      <c r="L42" s="78"/>
      <c r="M42" s="78"/>
      <c r="N42" s="78"/>
      <c r="O42" s="78"/>
      <c r="Q42" s="18">
        <f>IF(ISBLANK([1]Setup!A55),"",[1]Setup!A55)</f>
        <v>40</v>
      </c>
      <c r="R42" s="19">
        <f t="shared" si="2"/>
        <v>0</v>
      </c>
      <c r="S42" s="19">
        <f t="shared" si="2"/>
        <v>0</v>
      </c>
      <c r="T42" s="19">
        <f t="shared" si="2"/>
        <v>0</v>
      </c>
      <c r="U42" s="19" t="str">
        <f>IF((ROW(A41)-1)&gt;[1]Setup!B$11,"",IF([1]Setup!K55=2,"ns",IF(ISERR(R42),D41,IF(ISERR(S42),E41,IF(ISERR(T42),F41,IF(ISBLANK(D41),"",FALSE))))))</f>
        <v/>
      </c>
      <c r="V42" s="19" t="str">
        <f t="shared" si="3"/>
        <v/>
      </c>
      <c r="W42" s="20" t="str">
        <f t="shared" si="4"/>
        <v/>
      </c>
      <c r="AA42" s="47"/>
      <c r="AB42" s="47"/>
    </row>
    <row r="43" spans="1:31" ht="15" customHeight="1" x14ac:dyDescent="0.25">
      <c r="A43" s="32">
        <f>IF(ISBLANK([1]Setup!A57),"",[1]Setup!A57)</f>
        <v>42</v>
      </c>
      <c r="B43" s="32" t="str">
        <f>IF(ISBLANK([1]Setup!B57),"",[1]Setup!B57)</f>
        <v/>
      </c>
      <c r="C43" s="33" t="str">
        <f>IF(ISBLANK([1]Setup!C57),"",[1]Setup!L57)</f>
        <v>J.R. Fugett Y</v>
      </c>
      <c r="D43" s="34"/>
      <c r="E43" s="34"/>
      <c r="F43" s="34"/>
      <c r="G43" s="32" t="str">
        <f t="shared" si="0"/>
        <v/>
      </c>
      <c r="H43" s="35">
        <f t="shared" si="1"/>
        <v>61</v>
      </c>
      <c r="I43" s="91"/>
      <c r="J43" s="91"/>
      <c r="K43" s="78"/>
      <c r="L43" s="78"/>
      <c r="M43" s="78"/>
      <c r="N43" s="78"/>
      <c r="O43" s="78"/>
      <c r="Q43" s="18">
        <f>IF(ISBLANK([1]Setup!A56),"",[1]Setup!A56)</f>
        <v>41</v>
      </c>
      <c r="R43" s="19">
        <f t="shared" si="2"/>
        <v>0</v>
      </c>
      <c r="S43" s="19">
        <f t="shared" si="2"/>
        <v>0</v>
      </c>
      <c r="T43" s="19">
        <f t="shared" si="2"/>
        <v>0</v>
      </c>
      <c r="U43" s="19" t="str">
        <f>IF((ROW(A42)-1)&gt;[1]Setup!B$11,"",IF([1]Setup!K56=2,"ns",IF(ISERR(R43),D42,IF(ISERR(S43),E42,IF(ISERR(T43),F42,IF(ISBLANK(D42),"",FALSE))))))</f>
        <v/>
      </c>
      <c r="V43" s="19" t="str">
        <f t="shared" si="3"/>
        <v/>
      </c>
      <c r="W43" s="20" t="str">
        <f t="shared" si="4"/>
        <v/>
      </c>
      <c r="AA43" s="47"/>
      <c r="AB43" s="47"/>
    </row>
    <row r="44" spans="1:31" ht="15" customHeight="1" x14ac:dyDescent="0.25">
      <c r="A44" s="26">
        <f>IF(ISBLANK([1]Setup!A58),"",[1]Setup!A58)</f>
        <v>43</v>
      </c>
      <c r="B44" s="26" t="str">
        <f>IF(ISBLANK([1]Setup!B58),"",[1]Setup!B58)</f>
        <v/>
      </c>
      <c r="C44" s="27" t="str">
        <f>IF(ISBLANK([1]Setup!C58),"",[1]Setup!L58)</f>
        <v>C.J. Hooker X</v>
      </c>
      <c r="D44" s="15"/>
      <c r="E44" s="15"/>
      <c r="F44" s="15"/>
      <c r="G44" s="26" t="str">
        <f t="shared" si="0"/>
        <v/>
      </c>
      <c r="H44" s="28">
        <f t="shared" si="1"/>
        <v>61</v>
      </c>
      <c r="I44" s="91"/>
      <c r="J44" s="91"/>
      <c r="K44" s="78"/>
      <c r="L44" s="78"/>
      <c r="M44" s="78"/>
      <c r="N44" s="78"/>
      <c r="O44" s="78"/>
      <c r="Q44" s="18">
        <f>IF(ISBLANK([1]Setup!A57),"",[1]Setup!A57)</f>
        <v>42</v>
      </c>
      <c r="R44" s="19">
        <f t="shared" si="2"/>
        <v>0</v>
      </c>
      <c r="S44" s="19">
        <f t="shared" si="2"/>
        <v>0</v>
      </c>
      <c r="T44" s="19">
        <f t="shared" si="2"/>
        <v>0</v>
      </c>
      <c r="U44" s="19" t="str">
        <f>IF((ROW(A43)-1)&gt;[1]Setup!B$11,"",IF([1]Setup!K57=2,"ns",IF(ISERR(R44),D43,IF(ISERR(S44),E43,IF(ISERR(T44),F43,IF(ISBLANK(D43),"",FALSE))))))</f>
        <v/>
      </c>
      <c r="V44" s="19" t="str">
        <f t="shared" si="3"/>
        <v/>
      </c>
      <c r="W44" s="20" t="str">
        <f t="shared" si="4"/>
        <v/>
      </c>
      <c r="AA44" s="47"/>
      <c r="AB44" s="47"/>
    </row>
    <row r="45" spans="1:31" ht="15" customHeight="1" x14ac:dyDescent="0.25">
      <c r="A45" s="13">
        <f>IF(ISBLANK([1]Setup!A59),"",[1]Setup!A59)</f>
        <v>44</v>
      </c>
      <c r="B45" s="13" t="str">
        <f>IF(ISBLANK([1]Setup!B59),"",[1]Setup!B59)</f>
        <v/>
      </c>
      <c r="C45" s="14" t="str">
        <f>IF(ISBLANK([1]Setup!C59),"",[1]Setup!L59)</f>
        <v>C.J. Hooker Y</v>
      </c>
      <c r="D45" s="15"/>
      <c r="E45" s="15"/>
      <c r="F45" s="15"/>
      <c r="G45" s="13" t="str">
        <f t="shared" si="0"/>
        <v/>
      </c>
      <c r="H45" s="16">
        <f t="shared" si="1"/>
        <v>61</v>
      </c>
      <c r="I45" s="91"/>
      <c r="J45" s="91"/>
      <c r="K45" s="78"/>
      <c r="L45" s="78"/>
      <c r="M45" s="78"/>
      <c r="N45" s="78"/>
      <c r="O45" s="78"/>
      <c r="Q45" s="18">
        <f>IF(ISBLANK([1]Setup!A58),"",[1]Setup!A58)</f>
        <v>43</v>
      </c>
      <c r="R45" s="19">
        <f t="shared" si="2"/>
        <v>0</v>
      </c>
      <c r="S45" s="19">
        <f t="shared" si="2"/>
        <v>0</v>
      </c>
      <c r="T45" s="19">
        <f t="shared" si="2"/>
        <v>0</v>
      </c>
      <c r="U45" s="19" t="str">
        <f>IF((ROW(A44)-1)&gt;[1]Setup!B$11,"",IF([1]Setup!K58=2,"ns",IF(ISERR(R45),D44,IF(ISERR(S45),E44,IF(ISERR(T45),F44,IF(ISBLANK(D44),"",FALSE))))))</f>
        <v/>
      </c>
      <c r="V45" s="19" t="str">
        <f t="shared" si="3"/>
        <v/>
      </c>
      <c r="W45" s="20" t="str">
        <f t="shared" si="4"/>
        <v/>
      </c>
      <c r="AA45" s="47"/>
      <c r="AB45" s="47"/>
    </row>
    <row r="46" spans="1:31" ht="15" customHeight="1" x14ac:dyDescent="0.25">
      <c r="A46" s="26">
        <f>IF(ISBLANK([1]Setup!A60),"",[1]Setup!A60)</f>
        <v>45</v>
      </c>
      <c r="B46" s="26" t="str">
        <f>IF(ISBLANK([1]Setup!B60),"",[1]Setup!B60)</f>
        <v/>
      </c>
      <c r="C46" s="27" t="str">
        <f>IF(ISBLANK([1]Setup!C60),"",[1]Setup!L60)</f>
        <v>Twin Valley</v>
      </c>
      <c r="D46" s="15"/>
      <c r="E46" s="15"/>
      <c r="F46" s="15"/>
      <c r="G46" s="26" t="str">
        <f t="shared" si="0"/>
        <v/>
      </c>
      <c r="H46" s="28">
        <f t="shared" si="1"/>
        <v>61</v>
      </c>
      <c r="I46" s="91"/>
      <c r="J46" s="91"/>
      <c r="K46" s="78"/>
      <c r="L46" s="78"/>
      <c r="M46" s="78"/>
      <c r="N46" s="78"/>
      <c r="O46" s="78"/>
      <c r="Q46" s="18">
        <f>IF(ISBLANK([1]Setup!A59),"",[1]Setup!A59)</f>
        <v>44</v>
      </c>
      <c r="R46" s="19">
        <f t="shared" si="2"/>
        <v>0</v>
      </c>
      <c r="S46" s="19">
        <f t="shared" si="2"/>
        <v>0</v>
      </c>
      <c r="T46" s="19">
        <f t="shared" si="2"/>
        <v>0</v>
      </c>
      <c r="U46" s="19" t="str">
        <f>IF((ROW(A45)-1)&gt;[1]Setup!B$11,"",IF([1]Setup!K59=2,"ns",IF(ISERR(R46),D45,IF(ISERR(S46),E45,IF(ISERR(T46),F45,IF(ISBLANK(D45),"",FALSE))))))</f>
        <v/>
      </c>
      <c r="V46" s="19" t="str">
        <f t="shared" si="3"/>
        <v/>
      </c>
      <c r="W46" s="20" t="str">
        <f t="shared" si="4"/>
        <v/>
      </c>
      <c r="AA46" s="47"/>
      <c r="AB46" s="47"/>
    </row>
    <row r="47" spans="1:31" ht="15" customHeight="1" x14ac:dyDescent="0.25">
      <c r="A47" s="32">
        <f>IF(ISBLANK([1]Setup!A61),"",[1]Setup!A61)</f>
        <v>46</v>
      </c>
      <c r="B47" s="32" t="str">
        <f>IF(ISBLANK([1]Setup!B61),"",[1]Setup!B61)</f>
        <v/>
      </c>
      <c r="C47" s="33" t="str">
        <f>IF(ISBLANK([1]Setup!C61),"",[1]Setup!L61)</f>
        <v>Louise Archer</v>
      </c>
      <c r="D47" s="34"/>
      <c r="E47" s="34"/>
      <c r="F47" s="34"/>
      <c r="G47" s="32" t="str">
        <f t="shared" si="0"/>
        <v/>
      </c>
      <c r="H47" s="35">
        <f t="shared" si="1"/>
        <v>61</v>
      </c>
      <c r="I47" s="91"/>
      <c r="J47" s="91"/>
      <c r="K47" s="78"/>
      <c r="L47" s="78"/>
      <c r="M47" s="78"/>
      <c r="N47" s="78"/>
      <c r="O47" s="78"/>
      <c r="Q47" s="18">
        <f>IF(ISBLANK([1]Setup!A60),"",[1]Setup!A60)</f>
        <v>45</v>
      </c>
      <c r="R47" s="19">
        <f t="shared" si="2"/>
        <v>0</v>
      </c>
      <c r="S47" s="19">
        <f t="shared" si="2"/>
        <v>0</v>
      </c>
      <c r="T47" s="19">
        <f t="shared" si="2"/>
        <v>0</v>
      </c>
      <c r="U47" s="19" t="str">
        <f>IF((ROW(A46)-1)&gt;[1]Setup!B$11,"",IF([1]Setup!K60=2,"ns",IF(ISERR(R47),D46,IF(ISERR(S47),E46,IF(ISERR(T47),F46,IF(ISBLANK(D46),"",FALSE))))))</f>
        <v/>
      </c>
      <c r="V47" s="19" t="str">
        <f t="shared" si="3"/>
        <v/>
      </c>
      <c r="W47" s="20" t="str">
        <f t="shared" si="4"/>
        <v/>
      </c>
      <c r="AA47" s="47"/>
      <c r="AB47" s="47"/>
    </row>
    <row r="48" spans="1:31" ht="18.75" customHeight="1" x14ac:dyDescent="0.25">
      <c r="A48" s="32">
        <f>IF(ISBLANK([1]Setup!A62),"",[1]Setup!A62)</f>
        <v>47</v>
      </c>
      <c r="B48" s="32" t="str">
        <f>IF(ISBLANK([1]Setup!B62),"",[1]Setup!B62)</f>
        <v/>
      </c>
      <c r="C48" s="33" t="str">
        <f>IF(ISBLANK([1]Setup!C62),"",[1]Setup!L62)</f>
        <v>Hershey X</v>
      </c>
      <c r="D48" s="34"/>
      <c r="E48" s="34"/>
      <c r="F48" s="34"/>
      <c r="G48" s="32" t="str">
        <f t="shared" si="0"/>
        <v/>
      </c>
      <c r="H48" s="35">
        <f t="shared" si="1"/>
        <v>61</v>
      </c>
      <c r="I48" s="91"/>
      <c r="J48" s="91"/>
      <c r="K48" s="78"/>
      <c r="L48" s="78"/>
      <c r="M48" s="78"/>
      <c r="N48" s="78"/>
      <c r="O48" s="78"/>
      <c r="Q48" s="18">
        <f>IF(ISBLANK([1]Setup!A61),"",[1]Setup!A61)</f>
        <v>46</v>
      </c>
      <c r="R48" s="19">
        <f t="shared" si="2"/>
        <v>0</v>
      </c>
      <c r="S48" s="19">
        <f t="shared" si="2"/>
        <v>0</v>
      </c>
      <c r="T48" s="19">
        <f t="shared" si="2"/>
        <v>0</v>
      </c>
      <c r="U48" s="19" t="str">
        <f>IF((ROW(A47)-1)&gt;[1]Setup!B$11,"",IF([1]Setup!K61=2,"ns",IF(ISERR(R48),D47,IF(ISERR(S48),E47,IF(ISERR(T48),F47,IF(ISBLANK(D47),"",FALSE))))))</f>
        <v/>
      </c>
      <c r="V48" s="19" t="str">
        <f t="shared" si="3"/>
        <v/>
      </c>
      <c r="W48" s="20" t="str">
        <f t="shared" si="4"/>
        <v/>
      </c>
      <c r="AA48" s="47"/>
      <c r="AB48" s="47"/>
    </row>
    <row r="49" spans="1:28" ht="15.75" customHeight="1" x14ac:dyDescent="0.25">
      <c r="A49" s="32">
        <f>IF(ISBLANK([1]Setup!A63),"",[1]Setup!A63)</f>
        <v>48</v>
      </c>
      <c r="B49" s="32" t="str">
        <f>IF(ISBLANK([1]Setup!B63),"",[1]Setup!B63)</f>
        <v/>
      </c>
      <c r="C49" s="33" t="str">
        <f>IF(ISBLANK([1]Setup!C63),"",[1]Setup!L63)</f>
        <v>Hershey Y</v>
      </c>
      <c r="D49" s="34"/>
      <c r="E49" s="34"/>
      <c r="F49" s="34"/>
      <c r="G49" s="32" t="str">
        <f t="shared" si="0"/>
        <v/>
      </c>
      <c r="H49" s="35">
        <f t="shared" si="1"/>
        <v>61</v>
      </c>
      <c r="I49" s="91"/>
      <c r="J49" s="91"/>
      <c r="K49" s="78"/>
      <c r="L49" s="78"/>
      <c r="M49" s="78"/>
      <c r="N49" s="78"/>
      <c r="O49" s="78"/>
      <c r="Q49" s="18">
        <f>IF(ISBLANK([1]Setup!A62),"",[1]Setup!A62)</f>
        <v>47</v>
      </c>
      <c r="R49" s="19">
        <f t="shared" si="2"/>
        <v>0</v>
      </c>
      <c r="S49" s="19">
        <f t="shared" si="2"/>
        <v>0</v>
      </c>
      <c r="T49" s="19">
        <f t="shared" si="2"/>
        <v>0</v>
      </c>
      <c r="U49" s="19" t="str">
        <f>IF((ROW(A48)-1)&gt;[1]Setup!B$11,"",IF([1]Setup!K62=2,"ns",IF(ISERR(R49),D48,IF(ISERR(S49),E48,IF(ISERR(T49),F48,IF(ISBLANK(D48),"",FALSE))))))</f>
        <v/>
      </c>
      <c r="V49" s="19" t="str">
        <f t="shared" si="3"/>
        <v/>
      </c>
      <c r="W49" s="20" t="str">
        <f t="shared" si="4"/>
        <v/>
      </c>
      <c r="AA49" s="47"/>
      <c r="AB49" s="47"/>
    </row>
    <row r="50" spans="1:28" ht="15" customHeight="1" x14ac:dyDescent="0.25">
      <c r="A50" s="26">
        <f>IF(ISBLANK([1]Setup!A64),"",[1]Setup!A64)</f>
        <v>49</v>
      </c>
      <c r="B50" s="26" t="str">
        <f>IF(ISBLANK([1]Setup!B64),"",[1]Setup!B64)</f>
        <v/>
      </c>
      <c r="C50" s="27" t="str">
        <f>IF(ISBLANK([1]Setup!C64),"",[1]Setup!L64)</f>
        <v>Haverford</v>
      </c>
      <c r="D50" s="15"/>
      <c r="E50" s="15"/>
      <c r="F50" s="15"/>
      <c r="G50" s="26" t="str">
        <f t="shared" si="0"/>
        <v/>
      </c>
      <c r="H50" s="28">
        <f t="shared" si="1"/>
        <v>61</v>
      </c>
      <c r="I50" s="91"/>
      <c r="J50" s="91"/>
      <c r="K50" s="78"/>
      <c r="L50" s="78"/>
      <c r="M50" s="78"/>
      <c r="N50" s="78"/>
      <c r="O50" s="78"/>
      <c r="Q50" s="18">
        <f>IF(ISBLANK([1]Setup!A63),"",[1]Setup!A63)</f>
        <v>48</v>
      </c>
      <c r="R50" s="19">
        <f t="shared" si="2"/>
        <v>0</v>
      </c>
      <c r="S50" s="19">
        <f t="shared" si="2"/>
        <v>0</v>
      </c>
      <c r="T50" s="19">
        <f t="shared" si="2"/>
        <v>0</v>
      </c>
      <c r="U50" s="19" t="str">
        <f>IF((ROW(A49)-1)&gt;[1]Setup!B$11,"",IF([1]Setup!K63=2,"ns",IF(ISERR(R50),D49,IF(ISERR(S50),E49,IF(ISERR(T50),F49,IF(ISBLANK(D49),"",FALSE))))))</f>
        <v/>
      </c>
      <c r="V50" s="19" t="str">
        <f t="shared" si="3"/>
        <v/>
      </c>
      <c r="W50" s="20" t="str">
        <f t="shared" si="4"/>
        <v/>
      </c>
      <c r="AA50" s="47"/>
      <c r="AB50" s="47"/>
    </row>
    <row r="51" spans="1:28" ht="15" customHeight="1" x14ac:dyDescent="0.25">
      <c r="A51" s="13">
        <f>IF(ISBLANK([1]Setup!A65),"",[1]Setup!A65)</f>
        <v>50</v>
      </c>
      <c r="B51" s="13" t="str">
        <f>IF(ISBLANK([1]Setup!B65),"",[1]Setup!B65)</f>
        <v/>
      </c>
      <c r="C51" s="14" t="str">
        <f>IF(ISBLANK([1]Setup!C65),"",[1]Setup!L65)</f>
        <v>Springtown Lake</v>
      </c>
      <c r="D51" s="15"/>
      <c r="E51" s="15"/>
      <c r="F51" s="15"/>
      <c r="G51" s="13" t="str">
        <f t="shared" si="0"/>
        <v/>
      </c>
      <c r="H51" s="16">
        <f t="shared" si="1"/>
        <v>61</v>
      </c>
      <c r="I51" s="91"/>
      <c r="J51" s="91"/>
      <c r="K51" s="78"/>
      <c r="L51" s="78"/>
      <c r="M51" s="78"/>
      <c r="N51" s="78"/>
      <c r="O51" s="78"/>
      <c r="Q51" s="18">
        <f>IF(ISBLANK([1]Setup!A64),"",[1]Setup!A64)</f>
        <v>49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 t="str">
        <f>IF((ROW(A50)-1)&gt;[1]Setup!B$11,"",IF([1]Setup!K64=2,"ns",IF(ISERR(R51),D50,IF(ISERR(S51),E50,IF(ISERR(T51),F50,IF(ISBLANK(D50),"",FALSE))))))</f>
        <v/>
      </c>
      <c r="V51" s="19" t="str">
        <f t="shared" si="3"/>
        <v/>
      </c>
      <c r="W51" s="20" t="str">
        <f t="shared" si="4"/>
        <v/>
      </c>
      <c r="AA51" s="47"/>
      <c r="AB51" s="47"/>
    </row>
    <row r="52" spans="1:28" ht="15" customHeight="1" x14ac:dyDescent="0.25">
      <c r="A52" s="26">
        <f>IF(ISBLANK([1]Setup!A66),"",[1]Setup!A66)</f>
        <v>51</v>
      </c>
      <c r="B52" s="26" t="str">
        <f>IF(ISBLANK([1]Setup!B66),"",[1]Setup!B66)</f>
        <v/>
      </c>
      <c r="C52" s="27" t="str">
        <f>IF(ISBLANK([1]Setup!C66),"",[1]Setup!L66)</f>
        <v>Wyoming Seminary</v>
      </c>
      <c r="D52" s="15"/>
      <c r="E52" s="15"/>
      <c r="F52" s="15"/>
      <c r="G52" s="26" t="str">
        <f t="shared" si="0"/>
        <v/>
      </c>
      <c r="H52" s="28">
        <f t="shared" si="1"/>
        <v>61</v>
      </c>
      <c r="I52" s="91"/>
      <c r="J52" s="91"/>
      <c r="K52" s="78"/>
      <c r="L52" s="78"/>
      <c r="M52" s="78"/>
      <c r="N52" s="78"/>
      <c r="O52" s="78"/>
      <c r="Q52" s="18">
        <f>IF(ISBLANK([1]Setup!A65),"",[1]Setup!A65)</f>
        <v>50</v>
      </c>
      <c r="R52" s="19">
        <f t="shared" si="2"/>
        <v>0</v>
      </c>
      <c r="S52" s="19">
        <f t="shared" si="2"/>
        <v>0</v>
      </c>
      <c r="T52" s="19">
        <f t="shared" si="2"/>
        <v>0</v>
      </c>
      <c r="U52" s="19" t="str">
        <f>IF((ROW(A51)-1)&gt;[1]Setup!B$11,"",IF([1]Setup!K65=2,"ns",IF(ISERR(R52),D51,IF(ISERR(S52),E51,IF(ISERR(T52),F51,IF(ISBLANK(D51),"",FALSE))))))</f>
        <v/>
      </c>
      <c r="V52" s="19" t="str">
        <f t="shared" si="3"/>
        <v/>
      </c>
      <c r="W52" s="20" t="str">
        <f t="shared" si="4"/>
        <v/>
      </c>
      <c r="AA52" s="47"/>
      <c r="AB52" s="47"/>
    </row>
    <row r="53" spans="1:28" ht="15" customHeight="1" x14ac:dyDescent="0.25">
      <c r="A53" s="32">
        <f>IF(ISBLANK([1]Setup!A67),"",[1]Setup!A67)</f>
        <v>52</v>
      </c>
      <c r="B53" s="32" t="str">
        <f>IF(ISBLANK([1]Setup!B67),"",[1]Setup!B67)</f>
        <v/>
      </c>
      <c r="C53" s="33" t="str">
        <f>IF(ISBLANK([1]Setup!C67),"",[1]Setup!L67)</f>
        <v>Stetson X</v>
      </c>
      <c r="D53" s="34"/>
      <c r="E53" s="34"/>
      <c r="F53" s="34"/>
      <c r="G53" s="32" t="str">
        <f t="shared" si="0"/>
        <v/>
      </c>
      <c r="H53" s="35">
        <f t="shared" si="1"/>
        <v>61</v>
      </c>
      <c r="I53" s="91"/>
      <c r="J53" s="91"/>
      <c r="K53" s="78"/>
      <c r="L53" s="78"/>
      <c r="M53" s="78"/>
      <c r="N53" s="78"/>
      <c r="O53" s="78"/>
      <c r="Q53" s="18">
        <f>IF(ISBLANK([1]Setup!A66),"",[1]Setup!A66)</f>
        <v>51</v>
      </c>
      <c r="R53" s="19">
        <f t="shared" si="2"/>
        <v>0</v>
      </c>
      <c r="S53" s="19">
        <f t="shared" si="2"/>
        <v>0</v>
      </c>
      <c r="T53" s="19">
        <f t="shared" si="2"/>
        <v>0</v>
      </c>
      <c r="U53" s="19" t="str">
        <f>IF((ROW(A52)-1)&gt;[1]Setup!B$11,"",IF([1]Setup!K66=2,"ns",IF(ISERR(R53),D52,IF(ISERR(S53),E52,IF(ISERR(T53),F52,IF(ISBLANK(D52),"",FALSE))))))</f>
        <v/>
      </c>
      <c r="V53" s="19" t="str">
        <f t="shared" si="3"/>
        <v/>
      </c>
      <c r="W53" s="20" t="str">
        <f t="shared" si="4"/>
        <v/>
      </c>
      <c r="AA53" s="47"/>
      <c r="AB53" s="47"/>
    </row>
    <row r="54" spans="1:28" ht="15" customHeight="1" x14ac:dyDescent="0.25">
      <c r="A54" s="32">
        <f>IF(ISBLANK([1]Setup!A68),"",[1]Setup!A68)</f>
        <v>53</v>
      </c>
      <c r="B54" s="32" t="str">
        <f>IF(ISBLANK([1]Setup!B68),"",[1]Setup!B68)</f>
        <v/>
      </c>
      <c r="C54" s="33" t="str">
        <f>IF(ISBLANK([1]Setup!C68),"",[1]Setup!L68)</f>
        <v>Stetson Y</v>
      </c>
      <c r="D54" s="34"/>
      <c r="E54" s="34"/>
      <c r="F54" s="34"/>
      <c r="G54" s="32" t="str">
        <f t="shared" si="0"/>
        <v/>
      </c>
      <c r="H54" s="35">
        <f t="shared" si="1"/>
        <v>61</v>
      </c>
      <c r="I54" s="91"/>
      <c r="J54" s="91"/>
      <c r="K54" s="78"/>
      <c r="L54" s="78"/>
      <c r="M54" s="78"/>
      <c r="N54" s="78"/>
      <c r="O54" s="78"/>
      <c r="Q54" s="18">
        <f>IF(ISBLANK([1]Setup!A67),"",[1]Setup!A67)</f>
        <v>52</v>
      </c>
      <c r="R54" s="19">
        <f t="shared" si="2"/>
        <v>0</v>
      </c>
      <c r="S54" s="19">
        <f t="shared" si="2"/>
        <v>0</v>
      </c>
      <c r="T54" s="19">
        <f t="shared" si="2"/>
        <v>0</v>
      </c>
      <c r="U54" s="19" t="str">
        <f>IF((ROW(A53)-1)&gt;[1]Setup!B$11,"",IF([1]Setup!K67=2,"ns",IF(ISERR(R54),D53,IF(ISERR(S54),E53,IF(ISERR(T54),F53,IF(ISBLANK(D53),"",FALSE))))))</f>
        <v/>
      </c>
      <c r="V54" s="19" t="str">
        <f t="shared" si="3"/>
        <v/>
      </c>
      <c r="W54" s="20" t="str">
        <f t="shared" si="4"/>
        <v/>
      </c>
      <c r="AA54" s="47"/>
      <c r="AB54" s="47"/>
    </row>
    <row r="55" spans="1:28" ht="15" customHeight="1" x14ac:dyDescent="0.25">
      <c r="A55" s="32">
        <f>IF(ISBLANK([1]Setup!A69),"",[1]Setup!A69)</f>
        <v>54</v>
      </c>
      <c r="B55" s="32" t="str">
        <f>IF(ISBLANK([1]Setup!B69),"",[1]Setup!B69)</f>
        <v/>
      </c>
      <c r="C55" s="33" t="str">
        <f>IF(ISBLANK([1]Setup!C69),"",[1]Setup!L69)</f>
        <v>Good Hope Y</v>
      </c>
      <c r="D55" s="34"/>
      <c r="E55" s="34"/>
      <c r="F55" s="34"/>
      <c r="G55" s="32" t="str">
        <f t="shared" si="0"/>
        <v/>
      </c>
      <c r="H55" s="35">
        <f t="shared" si="1"/>
        <v>61</v>
      </c>
      <c r="I55" s="91"/>
      <c r="J55" s="91"/>
      <c r="K55" s="78"/>
      <c r="L55" s="78"/>
      <c r="M55" s="78"/>
      <c r="N55" s="78"/>
      <c r="O55" s="78"/>
      <c r="Q55" s="18">
        <f>IF(ISBLANK([1]Setup!A68),"",[1]Setup!A68)</f>
        <v>53</v>
      </c>
      <c r="R55" s="19">
        <f t="shared" si="2"/>
        <v>0</v>
      </c>
      <c r="S55" s="19">
        <f t="shared" si="2"/>
        <v>0</v>
      </c>
      <c r="T55" s="19">
        <f t="shared" si="2"/>
        <v>0</v>
      </c>
      <c r="U55" s="19" t="str">
        <f>IF((ROW(A54)-1)&gt;[1]Setup!B$11,"",IF([1]Setup!K68=2,"ns",IF(ISERR(R55),D54,IF(ISERR(S55),E54,IF(ISERR(T55),F54,IF(ISBLANK(D54),"",FALSE))))))</f>
        <v/>
      </c>
      <c r="V55" s="19" t="str">
        <f t="shared" si="3"/>
        <v/>
      </c>
      <c r="W55" s="20" t="str">
        <f t="shared" si="4"/>
        <v/>
      </c>
      <c r="AA55" s="47"/>
      <c r="AB55" s="47"/>
    </row>
    <row r="56" spans="1:28" ht="15" customHeight="1" x14ac:dyDescent="0.25">
      <c r="A56" s="26">
        <f>IF(ISBLANK([1]Setup!A70),"",[1]Setup!A70)</f>
        <v>55</v>
      </c>
      <c r="B56" s="26" t="str">
        <f>IF(ISBLANK([1]Setup!B70),"",[1]Setup!B70)</f>
        <v/>
      </c>
      <c r="C56" s="27" t="str">
        <f>IF(ISBLANK([1]Setup!C70),"",[1]Setup!L70)</f>
        <v>Good Hope X</v>
      </c>
      <c r="D56" s="15"/>
      <c r="E56" s="15"/>
      <c r="F56" s="15"/>
      <c r="G56" s="26" t="str">
        <f t="shared" si="0"/>
        <v/>
      </c>
      <c r="H56" s="28">
        <f t="shared" si="1"/>
        <v>61</v>
      </c>
      <c r="I56" s="91"/>
      <c r="J56" s="91"/>
      <c r="K56" s="78"/>
      <c r="L56" s="78"/>
      <c r="M56" s="78"/>
      <c r="N56" s="78"/>
      <c r="O56" s="78"/>
      <c r="Q56" s="18">
        <f>IF(ISBLANK([1]Setup!A69),"",[1]Setup!A69)</f>
        <v>54</v>
      </c>
      <c r="R56" s="19">
        <f t="shared" si="2"/>
        <v>0</v>
      </c>
      <c r="S56" s="19">
        <f t="shared" si="2"/>
        <v>0</v>
      </c>
      <c r="T56" s="19">
        <f t="shared" si="2"/>
        <v>0</v>
      </c>
      <c r="U56" s="19" t="str">
        <f>IF((ROW(A55)-1)&gt;[1]Setup!B$11,"",IF([1]Setup!K69=2,"ns",IF(ISERR(R56),D55,IF(ISERR(S56),E55,IF(ISERR(T56),F55,IF(ISBLANK(D55),"",FALSE))))))</f>
        <v/>
      </c>
      <c r="V56" s="19" t="str">
        <f t="shared" si="3"/>
        <v/>
      </c>
      <c r="W56" s="20" t="str">
        <f t="shared" si="4"/>
        <v/>
      </c>
      <c r="AA56" s="47"/>
      <c r="AB56" s="47"/>
    </row>
    <row r="57" spans="1:28" ht="15" customHeight="1" x14ac:dyDescent="0.25">
      <c r="A57" s="13">
        <f>IF(ISBLANK([1]Setup!A71),"",[1]Setup!A71)</f>
        <v>56</v>
      </c>
      <c r="B57" s="13" t="str">
        <f>IF(ISBLANK([1]Setup!B71),"",[1]Setup!B71)</f>
        <v/>
      </c>
      <c r="C57" s="14" t="str">
        <f>IF(ISBLANK([1]Setup!C71),"",[1]Setup!L71)</f>
        <v>Welsh Valley X</v>
      </c>
      <c r="D57" s="15"/>
      <c r="E57" s="15"/>
      <c r="F57" s="15"/>
      <c r="G57" s="13" t="str">
        <f t="shared" si="0"/>
        <v/>
      </c>
      <c r="H57" s="16">
        <f t="shared" si="1"/>
        <v>61</v>
      </c>
      <c r="I57" s="91"/>
      <c r="J57" s="91"/>
      <c r="K57" s="78"/>
      <c r="L57" s="78"/>
      <c r="M57" s="78"/>
      <c r="N57" s="78"/>
      <c r="O57" s="78"/>
      <c r="Q57" s="18">
        <f>IF(ISBLANK([1]Setup!A70),"",[1]Setup!A70)</f>
        <v>55</v>
      </c>
      <c r="R57" s="19">
        <f t="shared" si="2"/>
        <v>0</v>
      </c>
      <c r="S57" s="19">
        <f t="shared" si="2"/>
        <v>0</v>
      </c>
      <c r="T57" s="19">
        <f t="shared" si="2"/>
        <v>0</v>
      </c>
      <c r="U57" s="19" t="str">
        <f>IF((ROW(A56)-1)&gt;[1]Setup!B$11,"",IF([1]Setup!K70=2,"ns",IF(ISERR(R57),D56,IF(ISERR(S57),E56,IF(ISERR(T57),F56,IF(ISBLANK(D56),"",FALSE))))))</f>
        <v/>
      </c>
      <c r="V57" s="19" t="str">
        <f t="shared" si="3"/>
        <v/>
      </c>
      <c r="W57" s="20" t="str">
        <f t="shared" si="4"/>
        <v/>
      </c>
      <c r="AA57" s="47"/>
      <c r="AB57" s="47"/>
    </row>
    <row r="58" spans="1:28" ht="15" customHeight="1" x14ac:dyDescent="0.25">
      <c r="A58" s="26">
        <f>IF(ISBLANK([1]Setup!A72),"",[1]Setup!A72)</f>
        <v>57</v>
      </c>
      <c r="B58" s="26" t="str">
        <f>IF(ISBLANK([1]Setup!B72),"",[1]Setup!B72)</f>
        <v/>
      </c>
      <c r="C58" s="27" t="str">
        <f>IF(ISBLANK([1]Setup!C72),"",[1]Setup!L72)</f>
        <v>Welsh Valley Y</v>
      </c>
      <c r="D58" s="15"/>
      <c r="E58" s="15"/>
      <c r="F58" s="15"/>
      <c r="G58" s="26" t="str">
        <f t="shared" si="0"/>
        <v/>
      </c>
      <c r="H58" s="28">
        <f t="shared" si="1"/>
        <v>61</v>
      </c>
      <c r="I58" s="91"/>
      <c r="J58" s="91"/>
      <c r="K58" s="78"/>
      <c r="L58" s="78"/>
      <c r="M58" s="78"/>
      <c r="N58" s="78"/>
      <c r="O58" s="78"/>
      <c r="Q58" s="18">
        <f>IF(ISBLANK([1]Setup!A71),"",[1]Setup!A71)</f>
        <v>56</v>
      </c>
      <c r="R58" s="19">
        <f t="shared" si="2"/>
        <v>0</v>
      </c>
      <c r="S58" s="19">
        <f t="shared" si="2"/>
        <v>0</v>
      </c>
      <c r="T58" s="19">
        <f t="shared" si="2"/>
        <v>0</v>
      </c>
      <c r="U58" s="19" t="str">
        <f>IF((ROW(A57)-1)&gt;[1]Setup!B$11,"",IF([1]Setup!K71=2,"ns",IF(ISERR(R58),D57,IF(ISERR(S58),E57,IF(ISERR(T58),F57,IF(ISBLANK(D57),"",FALSE))))))</f>
        <v/>
      </c>
      <c r="V58" s="19" t="str">
        <f t="shared" si="3"/>
        <v/>
      </c>
      <c r="W58" s="20" t="str">
        <f t="shared" si="4"/>
        <v/>
      </c>
      <c r="AA58" s="47"/>
      <c r="AB58" s="47"/>
    </row>
    <row r="59" spans="1:28" ht="15" customHeight="1" x14ac:dyDescent="0.25">
      <c r="A59" s="32">
        <f>IF(ISBLANK([1]Setup!A73),"",[1]Setup!A73)</f>
        <v>58</v>
      </c>
      <c r="B59" s="32" t="str">
        <f>IF(ISBLANK([1]Setup!B73),"",[1]Setup!B73)</f>
        <v/>
      </c>
      <c r="C59" s="33" t="str">
        <f>IF(ISBLANK([1]Setup!C73),"",[1]Setup!L73)</f>
        <v>Sunset Prep X</v>
      </c>
      <c r="D59" s="34"/>
      <c r="E59" s="34"/>
      <c r="F59" s="34"/>
      <c r="G59" s="32" t="str">
        <f t="shared" si="0"/>
        <v/>
      </c>
      <c r="H59" s="35">
        <f t="shared" si="1"/>
        <v>61</v>
      </c>
      <c r="I59" s="91"/>
      <c r="J59" s="91"/>
      <c r="K59" s="78"/>
      <c r="L59" s="78"/>
      <c r="M59" s="78"/>
      <c r="N59" s="78"/>
      <c r="O59" s="78"/>
      <c r="Q59" s="18">
        <f>IF(ISBLANK([1]Setup!A72),"",[1]Setup!A72)</f>
        <v>57</v>
      </c>
      <c r="R59" s="19">
        <f t="shared" si="2"/>
        <v>0</v>
      </c>
      <c r="S59" s="19">
        <f t="shared" si="2"/>
        <v>0</v>
      </c>
      <c r="T59" s="19">
        <f t="shared" si="2"/>
        <v>0</v>
      </c>
      <c r="U59" s="19" t="str">
        <f>IF((ROW(A58)-1)&gt;[1]Setup!B$11,"",IF([1]Setup!K72=2,"ns",IF(ISERR(R59),D58,IF(ISERR(S59),E58,IF(ISERR(T59),F58,IF(ISBLANK(D58),"",FALSE))))))</f>
        <v/>
      </c>
      <c r="V59" s="19" t="str">
        <f t="shared" si="3"/>
        <v/>
      </c>
      <c r="W59" s="20" t="str">
        <f t="shared" si="4"/>
        <v/>
      </c>
      <c r="AA59" s="47"/>
      <c r="AB59" s="47"/>
    </row>
    <row r="60" spans="1:28" ht="15" customHeight="1" x14ac:dyDescent="0.25">
      <c r="A60" s="32">
        <f>IF(ISBLANK([1]Setup!A74),"",[1]Setup!A74)</f>
        <v>59</v>
      </c>
      <c r="B60" s="32" t="str">
        <f>IF(ISBLANK([1]Setup!B74),"",[1]Setup!B74)</f>
        <v/>
      </c>
      <c r="C60" s="33" t="str">
        <f>IF(ISBLANK([1]Setup!C74),"",[1]Setup!L74)</f>
        <v>Sunset Prep Y</v>
      </c>
      <c r="D60" s="34"/>
      <c r="E60" s="34"/>
      <c r="F60" s="34"/>
      <c r="G60" s="32" t="str">
        <f t="shared" si="0"/>
        <v/>
      </c>
      <c r="H60" s="35">
        <f t="shared" si="1"/>
        <v>61</v>
      </c>
      <c r="I60" s="91"/>
      <c r="J60" s="91"/>
      <c r="K60" s="78"/>
      <c r="L60" s="78"/>
      <c r="M60" s="78"/>
      <c r="N60" s="78"/>
      <c r="O60" s="78"/>
      <c r="Q60" s="18">
        <f>IF(ISBLANK([1]Setup!A73),"",[1]Setup!A73)</f>
        <v>58</v>
      </c>
      <c r="R60" s="19">
        <f t="shared" si="2"/>
        <v>0</v>
      </c>
      <c r="S60" s="19">
        <f t="shared" si="2"/>
        <v>0</v>
      </c>
      <c r="T60" s="19">
        <f t="shared" si="2"/>
        <v>0</v>
      </c>
      <c r="U60" s="19" t="str">
        <f>IF((ROW(A59)-1)&gt;[1]Setup!B$11,"",IF([1]Setup!K73=2,"ns",IF(ISERR(R60),D59,IF(ISERR(S60),E59,IF(ISERR(T60),F59,IF(ISBLANK(D59),"",FALSE))))))</f>
        <v/>
      </c>
      <c r="V60" s="19" t="str">
        <f t="shared" si="3"/>
        <v/>
      </c>
      <c r="W60" s="20" t="str">
        <f t="shared" si="4"/>
        <v/>
      </c>
      <c r="AA60" s="47"/>
      <c r="AB60" s="47"/>
    </row>
    <row r="61" spans="1:28" ht="15" customHeight="1" x14ac:dyDescent="0.25">
      <c r="A61" s="32">
        <f>IF(ISBLANK([1]Setup!A75),"",[1]Setup!A75)</f>
        <v>60</v>
      </c>
      <c r="B61" s="32" t="str">
        <f>IF(ISBLANK([1]Setup!B75),"",[1]Setup!B75)</f>
        <v/>
      </c>
      <c r="C61" s="33" t="str">
        <f>IF(ISBLANK([1]Setup!C75),"",[1]Setup!L75)</f>
        <v>Pond Road</v>
      </c>
      <c r="D61" s="34"/>
      <c r="E61" s="34"/>
      <c r="F61" s="34"/>
      <c r="G61" s="32" t="str">
        <f t="shared" si="0"/>
        <v/>
      </c>
      <c r="H61" s="35">
        <f t="shared" si="1"/>
        <v>61</v>
      </c>
      <c r="I61" s="91"/>
      <c r="J61" s="91"/>
      <c r="K61" s="78"/>
      <c r="L61" s="78"/>
      <c r="M61" s="78"/>
      <c r="N61" s="78"/>
      <c r="O61" s="78"/>
      <c r="Q61" s="18">
        <f>IF(ISBLANK([1]Setup!A74),"",[1]Setup!A74)</f>
        <v>59</v>
      </c>
      <c r="R61" s="19">
        <f t="shared" si="2"/>
        <v>0</v>
      </c>
      <c r="S61" s="19">
        <f t="shared" si="2"/>
        <v>0</v>
      </c>
      <c r="T61" s="19">
        <f t="shared" si="2"/>
        <v>0</v>
      </c>
      <c r="U61" s="19" t="str">
        <f>IF((ROW(A60)-1)&gt;[1]Setup!B$11,"",IF([1]Setup!K74=2,"ns",IF(ISERR(R61),D60,IF(ISERR(S61),E60,IF(ISERR(T61),F60,IF(ISBLANK(D60),"",FALSE))))))</f>
        <v/>
      </c>
      <c r="V61" s="19" t="str">
        <f t="shared" si="3"/>
        <v/>
      </c>
      <c r="W61" s="20" t="str">
        <f t="shared" si="4"/>
        <v/>
      </c>
      <c r="AA61" s="47"/>
      <c r="AB61" s="47"/>
    </row>
    <row r="62" spans="1:28" ht="15" hidden="1" customHeight="1" x14ac:dyDescent="0.25">
      <c r="A62" s="26">
        <f>IF(ISBLANK([1]Setup!A76),"",[1]Setup!A76)</f>
        <v>61</v>
      </c>
      <c r="B62" s="26" t="str">
        <f>IF(ISBLANK([1]Setup!B76),"",[1]Setup!B76)</f>
        <v/>
      </c>
      <c r="C62" s="27" t="str">
        <f>IF(ISBLANK([1]Setup!C76),"",[1]Setup!L76)</f>
        <v/>
      </c>
      <c r="D62" s="15"/>
      <c r="E62" s="15"/>
      <c r="F62" s="15"/>
      <c r="G62" s="26" t="str">
        <f t="shared" si="0"/>
        <v/>
      </c>
      <c r="H62" s="28">
        <f t="shared" si="1"/>
        <v>61</v>
      </c>
      <c r="I62" s="91"/>
      <c r="J62" s="91"/>
      <c r="K62" s="78"/>
      <c r="L62" s="78"/>
      <c r="M62" s="78"/>
      <c r="N62" s="78"/>
      <c r="O62" s="78"/>
      <c r="Q62" s="18">
        <f>IF(ISBLANK([1]Setup!A75),"",[1]Setup!A75)</f>
        <v>60</v>
      </c>
      <c r="R62" s="19">
        <f t="shared" si="2"/>
        <v>0</v>
      </c>
      <c r="S62" s="19">
        <f t="shared" si="2"/>
        <v>0</v>
      </c>
      <c r="T62" s="19">
        <f t="shared" si="2"/>
        <v>0</v>
      </c>
      <c r="U62" s="19" t="str">
        <f>IF((ROW(A61)-1)&gt;[1]Setup!B$11,"",IF([1]Setup!K75=2,"ns",IF(ISERR(R62),D61,IF(ISERR(S62),E61,IF(ISERR(T62),F61,IF(ISBLANK(D61),"",FALSE))))))</f>
        <v/>
      </c>
      <c r="V62" s="19" t="str">
        <f t="shared" si="3"/>
        <v/>
      </c>
      <c r="W62" s="20" t="str">
        <f t="shared" si="4"/>
        <v/>
      </c>
      <c r="AA62" s="47"/>
      <c r="AB62" s="47"/>
    </row>
    <row r="63" spans="1:28" ht="15" hidden="1" customHeight="1" x14ac:dyDescent="0.25">
      <c r="A63" s="13">
        <f>IF(ISBLANK([1]Setup!A77),"",[1]Setup!A77)</f>
        <v>62</v>
      </c>
      <c r="B63" s="13" t="str">
        <f>IF(ISBLANK([1]Setup!B77),"",[1]Setup!B77)</f>
        <v/>
      </c>
      <c r="C63" s="14" t="str">
        <f>IF(ISBLANK([1]Setup!C77),"",[1]Setup!L77)</f>
        <v/>
      </c>
      <c r="D63" s="15"/>
      <c r="E63" s="15"/>
      <c r="F63" s="15"/>
      <c r="G63" s="13" t="str">
        <f t="shared" si="0"/>
        <v/>
      </c>
      <c r="H63" s="16">
        <f t="shared" si="1"/>
        <v>61</v>
      </c>
      <c r="I63" s="91"/>
      <c r="J63" s="91"/>
      <c r="K63" s="78"/>
      <c r="L63" s="78"/>
      <c r="M63" s="78"/>
      <c r="N63" s="78"/>
      <c r="O63" s="78"/>
      <c r="Q63" s="18">
        <f>IF(ISBLANK([1]Setup!A76),"",[1]Setup!A76)</f>
        <v>61</v>
      </c>
      <c r="R63" s="19">
        <f t="shared" si="2"/>
        <v>0</v>
      </c>
      <c r="S63" s="19">
        <f t="shared" si="2"/>
        <v>0</v>
      </c>
      <c r="T63" s="19">
        <f t="shared" si="2"/>
        <v>0</v>
      </c>
      <c r="U63" s="19" t="str">
        <f>IF((ROW(A62)-1)&gt;[1]Setup!B$11,"",IF([1]Setup!K76=2,"ns",IF(ISERR(R63),D62,IF(ISERR(S63),E62,IF(ISERR(T63),F62,IF(ISBLANK(D62),"",FALSE))))))</f>
        <v/>
      </c>
      <c r="V63" s="19" t="str">
        <f t="shared" si="3"/>
        <v/>
      </c>
      <c r="W63" s="20" t="str">
        <f t="shared" si="4"/>
        <v/>
      </c>
      <c r="AA63" s="47"/>
      <c r="AB63" s="47"/>
    </row>
    <row r="64" spans="1:28" ht="15" hidden="1" customHeight="1" x14ac:dyDescent="0.25">
      <c r="A64" s="26">
        <f>IF(ISBLANK([1]Setup!A78),"",[1]Setup!A78)</f>
        <v>63</v>
      </c>
      <c r="B64" s="26" t="str">
        <f>IF(ISBLANK([1]Setup!B78),"",[1]Setup!B78)</f>
        <v/>
      </c>
      <c r="C64" s="27" t="str">
        <f>IF(ISBLANK([1]Setup!C78),"",[1]Setup!L78)</f>
        <v/>
      </c>
      <c r="D64" s="15"/>
      <c r="E64" s="15"/>
      <c r="F64" s="15"/>
      <c r="G64" s="26" t="str">
        <f t="shared" si="0"/>
        <v/>
      </c>
      <c r="H64" s="28">
        <f t="shared" si="1"/>
        <v>61</v>
      </c>
      <c r="I64" s="91"/>
      <c r="J64" s="91"/>
      <c r="K64" s="78"/>
      <c r="L64" s="78"/>
      <c r="M64" s="78"/>
      <c r="N64" s="78"/>
      <c r="O64" s="78"/>
      <c r="Q64" s="18">
        <f>IF(ISBLANK([1]Setup!A77),"",[1]Setup!A77)</f>
        <v>62</v>
      </c>
      <c r="R64" s="19">
        <f t="shared" si="2"/>
        <v>0</v>
      </c>
      <c r="S64" s="19">
        <f t="shared" si="2"/>
        <v>0</v>
      </c>
      <c r="T64" s="19">
        <f t="shared" si="2"/>
        <v>0</v>
      </c>
      <c r="U64" s="19" t="str">
        <f>IF((ROW(A63)-1)&gt;[1]Setup!B$11,"",IF([1]Setup!K77=2,"ns",IF(ISERR(R64),D63,IF(ISERR(S64),E63,IF(ISERR(T64),F63,IF(ISBLANK(D63),"",FALSE))))))</f>
        <v/>
      </c>
      <c r="V64" s="19" t="str">
        <f t="shared" si="3"/>
        <v/>
      </c>
      <c r="W64" s="20" t="str">
        <f t="shared" si="4"/>
        <v/>
      </c>
      <c r="AA64" s="47"/>
      <c r="AB64" s="47"/>
    </row>
    <row r="65" spans="1:30" ht="15" hidden="1" customHeight="1" x14ac:dyDescent="0.25">
      <c r="A65" s="32">
        <f>IF(ISBLANK([1]Setup!A79),"",[1]Setup!A79)</f>
        <v>64</v>
      </c>
      <c r="B65" s="32" t="str">
        <f>IF(ISBLANK([1]Setup!B79),"",[1]Setup!B79)</f>
        <v/>
      </c>
      <c r="C65" s="33" t="str">
        <f>IF(ISBLANK([1]Setup!C79),"",[1]Setup!L79)</f>
        <v/>
      </c>
      <c r="D65" s="34"/>
      <c r="E65" s="34"/>
      <c r="F65" s="34"/>
      <c r="G65" s="32" t="str">
        <f t="shared" si="0"/>
        <v/>
      </c>
      <c r="H65" s="35">
        <f t="shared" si="1"/>
        <v>61</v>
      </c>
      <c r="I65" s="91"/>
      <c r="J65" s="91"/>
      <c r="K65" s="78"/>
      <c r="L65" s="78"/>
      <c r="M65" s="78"/>
      <c r="N65" s="78"/>
      <c r="O65" s="78"/>
      <c r="Q65" s="18">
        <f>IF(ISBLANK([1]Setup!A78),"",[1]Setup!A78)</f>
        <v>63</v>
      </c>
      <c r="R65" s="19">
        <f t="shared" si="2"/>
        <v>0</v>
      </c>
      <c r="S65" s="19">
        <f t="shared" si="2"/>
        <v>0</v>
      </c>
      <c r="T65" s="19">
        <f t="shared" si="2"/>
        <v>0</v>
      </c>
      <c r="U65" s="19" t="str">
        <f>IF((ROW(A64)-1)&gt;[1]Setup!B$11,"",IF([1]Setup!K78=2,"ns",IF(ISERR(R65),D64,IF(ISERR(S65),E64,IF(ISERR(T65),F64,IF(ISBLANK(D64),"",FALSE))))))</f>
        <v/>
      </c>
      <c r="V65" s="19" t="str">
        <f t="shared" si="3"/>
        <v/>
      </c>
      <c r="W65" s="20" t="str">
        <f t="shared" si="4"/>
        <v/>
      </c>
      <c r="AA65" s="47"/>
      <c r="AB65" s="47"/>
    </row>
    <row r="66" spans="1:30" ht="15" hidden="1" customHeight="1" x14ac:dyDescent="0.25">
      <c r="A66" s="32">
        <f>IF(ISBLANK([1]Setup!A80),"",[1]Setup!A80)</f>
        <v>65</v>
      </c>
      <c r="B66" s="32" t="str">
        <f>IF(ISBLANK([1]Setup!B80),"",[1]Setup!B80)</f>
        <v/>
      </c>
      <c r="C66" s="33" t="str">
        <f>IF(ISBLANK([1]Setup!C80),"",[1]Setup!L80)</f>
        <v/>
      </c>
      <c r="D66" s="34"/>
      <c r="E66" s="34"/>
      <c r="F66" s="34"/>
      <c r="G66" s="32" t="str">
        <f t="shared" ref="G66:G71" si="13">W67</f>
        <v/>
      </c>
      <c r="H66" s="35">
        <f t="shared" si="1"/>
        <v>61</v>
      </c>
      <c r="I66" s="91"/>
      <c r="J66" s="91"/>
      <c r="K66" s="78"/>
      <c r="L66" s="78"/>
      <c r="M66" s="78"/>
      <c r="N66" s="78"/>
      <c r="O66" s="78"/>
      <c r="Q66" s="18">
        <f>IF(ISBLANK([1]Setup!A79),"",[1]Setup!A79)</f>
        <v>64</v>
      </c>
      <c r="R66" s="19">
        <f t="shared" si="2"/>
        <v>0</v>
      </c>
      <c r="S66" s="19">
        <f t="shared" si="2"/>
        <v>0</v>
      </c>
      <c r="T66" s="19">
        <f t="shared" si="2"/>
        <v>0</v>
      </c>
      <c r="U66" s="19" t="str">
        <f>IF((ROW(A65)-1)&gt;[1]Setup!B$11,"",IF([1]Setup!K79=2,"ns",IF(ISERR(R66),D65,IF(ISERR(S66),E65,IF(ISERR(T66),F65,IF(ISBLANK(D65),"",FALSE))))))</f>
        <v/>
      </c>
      <c r="V66" s="19" t="str">
        <f t="shared" si="3"/>
        <v/>
      </c>
      <c r="W66" s="20" t="str">
        <f t="shared" si="4"/>
        <v/>
      </c>
      <c r="AA66" s="47"/>
      <c r="AB66" s="47"/>
    </row>
    <row r="67" spans="1:30" ht="15" hidden="1" customHeight="1" x14ac:dyDescent="0.25">
      <c r="A67" s="32">
        <f>IF(ISBLANK([1]Setup!A81),"",[1]Setup!A81)</f>
        <v>66</v>
      </c>
      <c r="B67" s="32" t="str">
        <f>IF(ISBLANK([1]Setup!B81),"",[1]Setup!B81)</f>
        <v/>
      </c>
      <c r="C67" s="33" t="str">
        <f>IF(ISBLANK([1]Setup!C81),"",[1]Setup!L81)</f>
        <v/>
      </c>
      <c r="D67" s="34"/>
      <c r="E67" s="34"/>
      <c r="F67" s="34"/>
      <c r="G67" s="32" t="str">
        <f t="shared" si="13"/>
        <v/>
      </c>
      <c r="H67" s="35">
        <f>IF(G67="p",$Z$9,IF(G67="ns",$Z$10,IF(G67="dq",$Z$11,IF(G67="", $Z$10,MIN(G67,$Z$9)))))</f>
        <v>61</v>
      </c>
      <c r="I67" s="91"/>
      <c r="J67" s="91"/>
      <c r="K67" s="78"/>
      <c r="L67" s="78"/>
      <c r="M67" s="78"/>
      <c r="N67" s="78"/>
      <c r="O67" s="78"/>
      <c r="Q67" s="18">
        <f>IF(ISBLANK([1]Setup!A80),"",[1]Setup!A80)</f>
        <v>65</v>
      </c>
      <c r="R67" s="19">
        <f t="shared" si="2"/>
        <v>0</v>
      </c>
      <c r="S67" s="19">
        <f t="shared" si="2"/>
        <v>0</v>
      </c>
      <c r="T67" s="19">
        <f t="shared" si="2"/>
        <v>0</v>
      </c>
      <c r="U67" s="19" t="str">
        <f>IF((ROW(A66)-1)&gt;[1]Setup!B$11,"",IF([1]Setup!K80=2,"ns",IF(ISERR(R67),D66,IF(ISERR(S67),E66,IF(ISERR(T67),F66,IF(ISBLANK(D66),"",FALSE))))))</f>
        <v/>
      </c>
      <c r="V67" s="19" t="str">
        <f t="shared" si="3"/>
        <v/>
      </c>
      <c r="W67" s="20" t="str">
        <f t="shared" si="4"/>
        <v/>
      </c>
      <c r="AA67" s="47"/>
      <c r="AB67" s="47"/>
    </row>
    <row r="68" spans="1:30" ht="15" hidden="1" customHeight="1" x14ac:dyDescent="0.25">
      <c r="A68" s="26">
        <f>IF(ISBLANK([1]Setup!A82),"",[1]Setup!A82)</f>
        <v>67</v>
      </c>
      <c r="B68" s="26" t="str">
        <f>IF(ISBLANK([1]Setup!B82),"",[1]Setup!B82)</f>
        <v/>
      </c>
      <c r="C68" s="27" t="str">
        <f>IF(ISBLANK([1]Setup!C82),"",[1]Setup!L82)</f>
        <v/>
      </c>
      <c r="D68" s="15"/>
      <c r="E68" s="15"/>
      <c r="F68" s="15"/>
      <c r="G68" s="26" t="str">
        <f t="shared" si="13"/>
        <v/>
      </c>
      <c r="H68" s="28">
        <f>IF(G68="p",$Z$9,IF(G68="ns",$Z$10,IF(G68="dq",$Z$11,IF(G68="", $Z$10,MIN(G68,$Z$9)))))</f>
        <v>61</v>
      </c>
      <c r="I68" s="91"/>
      <c r="J68" s="91"/>
      <c r="K68" s="78"/>
      <c r="L68" s="78"/>
      <c r="M68" s="78"/>
      <c r="N68" s="78"/>
      <c r="O68" s="78"/>
      <c r="Q68" s="18">
        <f>IF(ISBLANK([1]Setup!A81),"",[1]Setup!A81)</f>
        <v>66</v>
      </c>
      <c r="R68" s="19">
        <f t="shared" ref="R68:T72" si="14">VALUE(D67)</f>
        <v>0</v>
      </c>
      <c r="S68" s="19">
        <f t="shared" si="14"/>
        <v>0</v>
      </c>
      <c r="T68" s="19">
        <f t="shared" si="14"/>
        <v>0</v>
      </c>
      <c r="U68" s="19" t="str">
        <f>IF((ROW(A67)-1)&gt;[1]Setup!B$11,"",IF([1]Setup!K81=2,"ns",IF(ISERR(R68),D67,IF(ISERR(S68),E67,IF(ISERR(T68),F67,IF(ISBLANK(D67),"",FALSE))))))</f>
        <v/>
      </c>
      <c r="V68" s="19" t="str">
        <f>IF(U68=FALSE,R68+S68*1000000*$Z$4+T68*0.000001*$Z$4*$AA$4,LOWER(U68))</f>
        <v/>
      </c>
      <c r="W68" s="20" t="str">
        <f>IF(ISNUMBER(V68),RANK(V68,$V$3:$V$72,$Z$4+1),V68)</f>
        <v/>
      </c>
      <c r="AA68" s="47"/>
      <c r="AB68" s="47"/>
    </row>
    <row r="69" spans="1:30" ht="15" hidden="1" customHeight="1" x14ac:dyDescent="0.25">
      <c r="A69" s="13">
        <f>IF(ISBLANK([1]Setup!A83),"",[1]Setup!A83)</f>
        <v>68</v>
      </c>
      <c r="B69" s="13" t="str">
        <f>IF(ISBLANK([1]Setup!B83),"",[1]Setup!B83)</f>
        <v/>
      </c>
      <c r="C69" s="14" t="str">
        <f>IF(ISBLANK([1]Setup!C83),"",[1]Setup!L83)</f>
        <v/>
      </c>
      <c r="D69" s="15"/>
      <c r="E69" s="15"/>
      <c r="F69" s="15"/>
      <c r="G69" s="13" t="str">
        <f t="shared" si="13"/>
        <v/>
      </c>
      <c r="H69" s="16">
        <f>IF(G69="p",$Z$9,IF(G69="ns",$Z$10,IF(G69="dq",$Z$11,IF(G69="", $Z$10,MIN(G69,$Z$9)))))</f>
        <v>61</v>
      </c>
      <c r="I69" s="91"/>
      <c r="J69" s="91"/>
      <c r="K69" s="78"/>
      <c r="L69" s="78"/>
      <c r="M69" s="78"/>
      <c r="N69" s="78"/>
      <c r="O69" s="78"/>
      <c r="Q69" s="18">
        <f>IF(ISBLANK([1]Setup!A82),"",[1]Setup!A82)</f>
        <v>67</v>
      </c>
      <c r="R69" s="19">
        <f t="shared" si="14"/>
        <v>0</v>
      </c>
      <c r="S69" s="19">
        <f t="shared" si="14"/>
        <v>0</v>
      </c>
      <c r="T69" s="19">
        <f t="shared" si="14"/>
        <v>0</v>
      </c>
      <c r="U69" s="19" t="str">
        <f>IF((ROW(A68)-1)&gt;[1]Setup!B$11,"",IF([1]Setup!K82=2,"ns",IF(ISERR(R69),D68,IF(ISERR(S69),E68,IF(ISERR(T69),F68,IF(ISBLANK(D68),"",FALSE))))))</f>
        <v/>
      </c>
      <c r="V69" s="19" t="str">
        <f>IF(U69=FALSE,R69+S69*1000000*$Z$4+T69*0.000001*$Z$4*$AA$4,LOWER(U69))</f>
        <v/>
      </c>
      <c r="W69" s="20" t="str">
        <f>IF(ISNUMBER(V69),RANK(V69,$V$3:$V$72,$Z$4+1),V69)</f>
        <v/>
      </c>
      <c r="AA69" s="47"/>
      <c r="AB69" s="47"/>
    </row>
    <row r="70" spans="1:30" ht="15" hidden="1" customHeight="1" x14ac:dyDescent="0.25">
      <c r="A70" s="26">
        <f>IF(ISBLANK([1]Setup!A84),"",[1]Setup!A84)</f>
        <v>69</v>
      </c>
      <c r="B70" s="26" t="str">
        <f>IF(ISBLANK([1]Setup!B84),"",[1]Setup!B84)</f>
        <v/>
      </c>
      <c r="C70" s="27" t="str">
        <f>IF(ISBLANK([1]Setup!C84),"",[1]Setup!L84)</f>
        <v/>
      </c>
      <c r="D70" s="15"/>
      <c r="E70" s="15"/>
      <c r="F70" s="15"/>
      <c r="G70" s="26" t="str">
        <f t="shared" si="13"/>
        <v/>
      </c>
      <c r="H70" s="28">
        <f>IF(G70="p",$Z$9,IF(G70="ns",$Z$10,IF(G70="dq",$Z$11,IF(G70="", $Z$10,MIN(G70,$Z$9)))))</f>
        <v>61</v>
      </c>
      <c r="I70" s="91"/>
      <c r="J70" s="91"/>
      <c r="K70" s="78"/>
      <c r="L70" s="78"/>
      <c r="M70" s="78"/>
      <c r="N70" s="78"/>
      <c r="O70" s="78"/>
      <c r="Q70" s="18">
        <f>IF(ISBLANK([1]Setup!A83),"",[1]Setup!A83)</f>
        <v>68</v>
      </c>
      <c r="R70" s="19">
        <f t="shared" si="14"/>
        <v>0</v>
      </c>
      <c r="S70" s="19">
        <f t="shared" si="14"/>
        <v>0</v>
      </c>
      <c r="T70" s="19">
        <f t="shared" si="14"/>
        <v>0</v>
      </c>
      <c r="U70" s="19" t="str">
        <f>IF((ROW(A69)-1)&gt;[1]Setup!B$11,"",IF([1]Setup!K83=2,"ns",IF(ISERR(R70),D69,IF(ISERR(S70),E69,IF(ISERR(T70),F69,IF(ISBLANK(D69),"",FALSE))))))</f>
        <v/>
      </c>
      <c r="V70" s="19" t="str">
        <f>IF(U70=FALSE,R70+S70*1000000*$Z$4+T70*0.000001*$Z$4*$AA$4,LOWER(U70))</f>
        <v/>
      </c>
      <c r="W70" s="20" t="str">
        <f>IF(ISNUMBER(V70),RANK(V70,$V$3:$V$72,$Z$4+1),V70)</f>
        <v/>
      </c>
      <c r="AA70" s="47"/>
      <c r="AB70" s="47"/>
    </row>
    <row r="71" spans="1:30" ht="15" hidden="1" customHeight="1" x14ac:dyDescent="0.25">
      <c r="A71" s="32">
        <f>IF(ISBLANK([1]Setup!A85),"",[1]Setup!A85)</f>
        <v>70</v>
      </c>
      <c r="B71" s="32" t="str">
        <f>IF(ISBLANK([1]Setup!B85),"",[1]Setup!B85)</f>
        <v/>
      </c>
      <c r="C71" s="33" t="str">
        <f>IF(ISBLANK([1]Setup!C85),"",[1]Setup!L85)</f>
        <v/>
      </c>
      <c r="D71" s="34"/>
      <c r="E71" s="72"/>
      <c r="F71" s="72"/>
      <c r="G71" s="32" t="str">
        <f t="shared" si="13"/>
        <v/>
      </c>
      <c r="H71" s="35">
        <f>IF(G71="p",$Z$9,IF(G71="ns",$Z$10,IF(G71="dq",$Z$11,IF(G71="", $Z$10,MIN(G71,$Z$9)))))</f>
        <v>61</v>
      </c>
      <c r="I71" s="91"/>
      <c r="J71" s="91"/>
      <c r="K71" s="78"/>
      <c r="L71" s="78"/>
      <c r="M71" s="78"/>
      <c r="N71" s="78"/>
      <c r="O71" s="78"/>
      <c r="Q71" s="18">
        <f>IF(ISBLANK([1]Setup!A84),"",[1]Setup!A84)</f>
        <v>69</v>
      </c>
      <c r="R71" s="19">
        <f t="shared" si="14"/>
        <v>0</v>
      </c>
      <c r="S71" s="19">
        <f t="shared" si="14"/>
        <v>0</v>
      </c>
      <c r="T71" s="19">
        <f t="shared" si="14"/>
        <v>0</v>
      </c>
      <c r="U71" s="19" t="str">
        <f>IF((ROW(A70)-1)&gt;[1]Setup!B$11,"",IF([1]Setup!K84=2,"ns",IF(ISERR(R71),D70,IF(ISERR(S71),E70,IF(ISERR(T71),F70,IF(ISBLANK(D70),"",FALSE))))))</f>
        <v/>
      </c>
      <c r="V71" s="19" t="str">
        <f>IF(U71=FALSE,R71+S71*1000000*$Z$4+T71*0.000001*$Z$4*$AA$4,LOWER(U71))</f>
        <v/>
      </c>
      <c r="W71" s="20" t="str">
        <f>IF(ISNUMBER(V71),RANK(V71,$V$3:$V$72,$Z$4+1),V71)</f>
        <v/>
      </c>
      <c r="AA71" s="47"/>
      <c r="AB71" s="47"/>
    </row>
    <row r="72" spans="1:30" ht="15" hidden="1" customHeight="1" x14ac:dyDescent="0.25">
      <c r="A72" s="73"/>
      <c r="B72" s="73"/>
      <c r="C72" s="73"/>
      <c r="D72" s="74"/>
      <c r="E72" s="74"/>
      <c r="F72" s="74"/>
      <c r="G72" s="73"/>
      <c r="H72" s="73"/>
      <c r="I72" s="91"/>
      <c r="J72" s="91"/>
      <c r="K72" s="78"/>
      <c r="L72" s="78"/>
      <c r="M72" s="78"/>
      <c r="N72" s="78"/>
      <c r="O72" s="78"/>
      <c r="Q72" s="18">
        <f>IF(ISBLANK([1]Setup!A85),"",[1]Setup!A85)</f>
        <v>70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 t="str">
        <f>IF((ROW(A71)-1)&gt;[1]Setup!B$11,"",IF([1]Setup!K85=2,"ns",IF(ISERR(R72),D71,IF(ISERR(S72),E71,IF(ISERR(T72),F71,IF(ISBLANK(D71),"",FALSE))))))</f>
        <v/>
      </c>
      <c r="V72" s="19" t="str">
        <f>IF(U72=FALSE,R72+S72*1000000*$Z$4+T72*0.000001*$Z$4*$AA$4,LOWER(U72))</f>
        <v/>
      </c>
      <c r="W72" s="20" t="str">
        <f>IF(ISNUMBER(V72),RANK(V72,$V$3:$V$72,$Z$4+1),V72)</f>
        <v/>
      </c>
      <c r="AA72" s="47"/>
      <c r="AB72" s="47"/>
    </row>
    <row r="73" spans="1:30" ht="5.0999999999999996" customHeight="1" x14ac:dyDescent="0.25">
      <c r="A73" s="73"/>
      <c r="B73" s="73"/>
      <c r="C73" s="73"/>
      <c r="D73" s="74"/>
      <c r="E73" s="74"/>
      <c r="F73" s="74"/>
      <c r="G73" s="73"/>
      <c r="H73" s="73"/>
      <c r="K73" s="76"/>
      <c r="L73" s="76"/>
      <c r="M73" s="76"/>
      <c r="N73" s="76"/>
      <c r="O73" s="76"/>
      <c r="Q73" s="79" t="s">
        <v>51</v>
      </c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</row>
    <row r="74" spans="1:30" ht="15.75" customHeight="1" x14ac:dyDescent="0.25"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</row>
    <row r="75" spans="1:30" x14ac:dyDescent="0.25"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</row>
    <row r="76" spans="1:30" x14ac:dyDescent="0.25">
      <c r="AA76" s="47"/>
      <c r="AB76" s="47"/>
    </row>
  </sheetData>
  <sheetProtection sheet="1" objects="1" scenarios="1" selectLockedCells="1"/>
  <mergeCells count="20"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Wright Stuff</vt:lpstr>
      <vt:lpstr>'Wright Stuff'!Print_Area</vt:lpstr>
      <vt:lpstr>'Wright Stuff'!SortOrder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2018-01-06T02:29:23Z</dcterms:modified>
</cp:coreProperties>
</file>