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rr\Desktop\Events\"/>
    </mc:Choice>
  </mc:AlternateContent>
  <bookViews>
    <workbookView xWindow="0" yWindow="0" windowWidth="20490" windowHeight="7530"/>
  </bookViews>
  <sheets>
    <sheet name="Crime Busters" sheetId="1" r:id="rId1"/>
  </sheets>
  <externalReferences>
    <externalReference r:id="rId2"/>
  </externalReferences>
  <definedNames>
    <definedName name="DisplayOrder">'[1]Printable Medals List'!$J$2:$J$3</definedName>
    <definedName name="EventTypes">[1]Setup!$I$28:$I$30</definedName>
    <definedName name="_xlnm.Print_Area" localSheetId="0">'Crime Busters'!$A$1:$O$73</definedName>
    <definedName name="SortOrder" localSheetId="0">'Crime Busters'!$AB$2:$AB$3</definedName>
    <definedName name="SortOrder">'[1]Blank Score Sheet'!$AB$2:$AB$3</definedName>
    <definedName name="Status">[1]Setup!$I$33:$I$35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2" i="1" l="1"/>
  <c r="V72" i="1" s="1"/>
  <c r="W72" i="1" s="1"/>
  <c r="G71" i="1" s="1"/>
  <c r="T72" i="1"/>
  <c r="S72" i="1"/>
  <c r="R72" i="1"/>
  <c r="Q72" i="1"/>
  <c r="U71" i="1"/>
  <c r="V71" i="1" s="1"/>
  <c r="W71" i="1" s="1"/>
  <c r="G70" i="1" s="1"/>
  <c r="T71" i="1"/>
  <c r="S71" i="1"/>
  <c r="R71" i="1"/>
  <c r="Q71" i="1"/>
  <c r="C71" i="1"/>
  <c r="B71" i="1"/>
  <c r="A71" i="1"/>
  <c r="U70" i="1"/>
  <c r="V70" i="1" s="1"/>
  <c r="W70" i="1" s="1"/>
  <c r="G69" i="1" s="1"/>
  <c r="T70" i="1"/>
  <c r="S70" i="1"/>
  <c r="R70" i="1"/>
  <c r="Q70" i="1"/>
  <c r="C70" i="1"/>
  <c r="B70" i="1"/>
  <c r="A70" i="1"/>
  <c r="U69" i="1"/>
  <c r="V69" i="1" s="1"/>
  <c r="W69" i="1" s="1"/>
  <c r="G68" i="1" s="1"/>
  <c r="T69" i="1"/>
  <c r="S69" i="1"/>
  <c r="R69" i="1"/>
  <c r="Q69" i="1"/>
  <c r="C69" i="1"/>
  <c r="B69" i="1"/>
  <c r="A69" i="1"/>
  <c r="U68" i="1"/>
  <c r="V68" i="1" s="1"/>
  <c r="W68" i="1" s="1"/>
  <c r="G67" i="1" s="1"/>
  <c r="T68" i="1"/>
  <c r="S68" i="1"/>
  <c r="R68" i="1"/>
  <c r="Q68" i="1"/>
  <c r="C68" i="1"/>
  <c r="B68" i="1"/>
  <c r="A68" i="1"/>
  <c r="U67" i="1"/>
  <c r="V67" i="1" s="1"/>
  <c r="W67" i="1" s="1"/>
  <c r="G66" i="1" s="1"/>
  <c r="T67" i="1"/>
  <c r="S67" i="1"/>
  <c r="R67" i="1"/>
  <c r="Q67" i="1"/>
  <c r="C67" i="1"/>
  <c r="B67" i="1"/>
  <c r="A67" i="1"/>
  <c r="U66" i="1"/>
  <c r="V66" i="1" s="1"/>
  <c r="W66" i="1" s="1"/>
  <c r="G65" i="1" s="1"/>
  <c r="T66" i="1"/>
  <c r="S66" i="1"/>
  <c r="R66" i="1"/>
  <c r="Q66" i="1"/>
  <c r="C66" i="1"/>
  <c r="B66" i="1"/>
  <c r="A66" i="1"/>
  <c r="U65" i="1"/>
  <c r="V65" i="1" s="1"/>
  <c r="W65" i="1" s="1"/>
  <c r="G64" i="1" s="1"/>
  <c r="T65" i="1"/>
  <c r="S65" i="1"/>
  <c r="R65" i="1"/>
  <c r="Q65" i="1"/>
  <c r="C65" i="1"/>
  <c r="B65" i="1"/>
  <c r="A65" i="1"/>
  <c r="U64" i="1"/>
  <c r="V64" i="1" s="1"/>
  <c r="W64" i="1" s="1"/>
  <c r="G63" i="1" s="1"/>
  <c r="T64" i="1"/>
  <c r="S64" i="1"/>
  <c r="R64" i="1"/>
  <c r="Q64" i="1"/>
  <c r="C64" i="1"/>
  <c r="B64" i="1"/>
  <c r="A64" i="1"/>
  <c r="U63" i="1"/>
  <c r="V63" i="1" s="1"/>
  <c r="W63" i="1" s="1"/>
  <c r="G62" i="1" s="1"/>
  <c r="T63" i="1"/>
  <c r="S63" i="1"/>
  <c r="R63" i="1"/>
  <c r="Q63" i="1"/>
  <c r="C63" i="1"/>
  <c r="B63" i="1"/>
  <c r="A63" i="1"/>
  <c r="U62" i="1"/>
  <c r="V62" i="1" s="1"/>
  <c r="W62" i="1" s="1"/>
  <c r="G61" i="1" s="1"/>
  <c r="T62" i="1"/>
  <c r="S62" i="1"/>
  <c r="R62" i="1"/>
  <c r="Q62" i="1"/>
  <c r="C62" i="1"/>
  <c r="B62" i="1"/>
  <c r="A62" i="1"/>
  <c r="U61" i="1"/>
  <c r="V61" i="1" s="1"/>
  <c r="W61" i="1" s="1"/>
  <c r="G60" i="1" s="1"/>
  <c r="T61" i="1"/>
  <c r="S61" i="1"/>
  <c r="R61" i="1"/>
  <c r="Q61" i="1"/>
  <c r="C61" i="1"/>
  <c r="B61" i="1"/>
  <c r="A61" i="1"/>
  <c r="T60" i="1"/>
  <c r="S60" i="1"/>
  <c r="R60" i="1"/>
  <c r="U60" i="1" s="1"/>
  <c r="V60" i="1" s="1"/>
  <c r="W60" i="1" s="1"/>
  <c r="G59" i="1" s="1"/>
  <c r="Q60" i="1"/>
  <c r="C60" i="1"/>
  <c r="B60" i="1"/>
  <c r="A60" i="1"/>
  <c r="T59" i="1"/>
  <c r="S59" i="1"/>
  <c r="R59" i="1"/>
  <c r="U59" i="1" s="1"/>
  <c r="V59" i="1" s="1"/>
  <c r="W59" i="1" s="1"/>
  <c r="G58" i="1" s="1"/>
  <c r="Q59" i="1"/>
  <c r="C59" i="1"/>
  <c r="B59" i="1"/>
  <c r="A59" i="1"/>
  <c r="U58" i="1"/>
  <c r="V58" i="1" s="1"/>
  <c r="W58" i="1" s="1"/>
  <c r="G57" i="1" s="1"/>
  <c r="T58" i="1"/>
  <c r="S58" i="1"/>
  <c r="R58" i="1"/>
  <c r="Q58" i="1"/>
  <c r="C58" i="1"/>
  <c r="B58" i="1"/>
  <c r="A58" i="1"/>
  <c r="U57" i="1"/>
  <c r="V57" i="1" s="1"/>
  <c r="W57" i="1" s="1"/>
  <c r="G56" i="1" s="1"/>
  <c r="T57" i="1"/>
  <c r="S57" i="1"/>
  <c r="R57" i="1"/>
  <c r="Q57" i="1"/>
  <c r="C57" i="1"/>
  <c r="B57" i="1"/>
  <c r="A57" i="1"/>
  <c r="T56" i="1"/>
  <c r="S56" i="1"/>
  <c r="R56" i="1"/>
  <c r="U56" i="1" s="1"/>
  <c r="V56" i="1" s="1"/>
  <c r="W56" i="1" s="1"/>
  <c r="G55" i="1" s="1"/>
  <c r="Q56" i="1"/>
  <c r="C56" i="1"/>
  <c r="B56" i="1"/>
  <c r="A56" i="1"/>
  <c r="U55" i="1"/>
  <c r="V55" i="1" s="1"/>
  <c r="W55" i="1" s="1"/>
  <c r="G54" i="1" s="1"/>
  <c r="T55" i="1"/>
  <c r="S55" i="1"/>
  <c r="R55" i="1"/>
  <c r="Q55" i="1"/>
  <c r="C55" i="1"/>
  <c r="B55" i="1"/>
  <c r="A55" i="1"/>
  <c r="T54" i="1"/>
  <c r="S54" i="1"/>
  <c r="R54" i="1"/>
  <c r="U54" i="1" s="1"/>
  <c r="V54" i="1" s="1"/>
  <c r="W54" i="1" s="1"/>
  <c r="G53" i="1" s="1"/>
  <c r="Q54" i="1"/>
  <c r="C54" i="1"/>
  <c r="B54" i="1"/>
  <c r="A54" i="1"/>
  <c r="U53" i="1"/>
  <c r="V53" i="1" s="1"/>
  <c r="W53" i="1" s="1"/>
  <c r="G52" i="1" s="1"/>
  <c r="T53" i="1"/>
  <c r="S53" i="1"/>
  <c r="R53" i="1"/>
  <c r="Q53" i="1"/>
  <c r="C53" i="1"/>
  <c r="B53" i="1"/>
  <c r="A53" i="1"/>
  <c r="T52" i="1"/>
  <c r="S52" i="1"/>
  <c r="R52" i="1"/>
  <c r="U52" i="1" s="1"/>
  <c r="V52" i="1" s="1"/>
  <c r="W52" i="1" s="1"/>
  <c r="G51" i="1" s="1"/>
  <c r="Q52" i="1"/>
  <c r="C52" i="1"/>
  <c r="B52" i="1"/>
  <c r="A52" i="1"/>
  <c r="U51" i="1"/>
  <c r="V51" i="1" s="1"/>
  <c r="W51" i="1" s="1"/>
  <c r="G50" i="1" s="1"/>
  <c r="T51" i="1"/>
  <c r="S51" i="1"/>
  <c r="R51" i="1"/>
  <c r="Q51" i="1"/>
  <c r="C51" i="1"/>
  <c r="B51" i="1"/>
  <c r="A51" i="1"/>
  <c r="T50" i="1"/>
  <c r="S50" i="1"/>
  <c r="R50" i="1"/>
  <c r="U50" i="1" s="1"/>
  <c r="V50" i="1" s="1"/>
  <c r="W50" i="1" s="1"/>
  <c r="G49" i="1" s="1"/>
  <c r="Q50" i="1"/>
  <c r="C50" i="1"/>
  <c r="B50" i="1"/>
  <c r="A50" i="1"/>
  <c r="U49" i="1"/>
  <c r="V49" i="1" s="1"/>
  <c r="W49" i="1" s="1"/>
  <c r="G48" i="1" s="1"/>
  <c r="T49" i="1"/>
  <c r="S49" i="1"/>
  <c r="R49" i="1"/>
  <c r="Q49" i="1"/>
  <c r="C49" i="1"/>
  <c r="B49" i="1"/>
  <c r="A49" i="1"/>
  <c r="T48" i="1"/>
  <c r="S48" i="1"/>
  <c r="R48" i="1"/>
  <c r="U48" i="1" s="1"/>
  <c r="V48" i="1" s="1"/>
  <c r="W48" i="1" s="1"/>
  <c r="G47" i="1" s="1"/>
  <c r="Q48" i="1"/>
  <c r="C48" i="1"/>
  <c r="B48" i="1"/>
  <c r="A48" i="1"/>
  <c r="U47" i="1"/>
  <c r="V47" i="1" s="1"/>
  <c r="W47" i="1" s="1"/>
  <c r="G46" i="1" s="1"/>
  <c r="T47" i="1"/>
  <c r="S47" i="1"/>
  <c r="R47" i="1"/>
  <c r="Q47" i="1"/>
  <c r="C47" i="1"/>
  <c r="B47" i="1"/>
  <c r="A47" i="1"/>
  <c r="T46" i="1"/>
  <c r="U46" i="1" s="1"/>
  <c r="V46" i="1" s="1"/>
  <c r="W46" i="1" s="1"/>
  <c r="G45" i="1" s="1"/>
  <c r="S46" i="1"/>
  <c r="R46" i="1"/>
  <c r="Q46" i="1"/>
  <c r="C46" i="1"/>
  <c r="B46" i="1"/>
  <c r="A46" i="1"/>
  <c r="U45" i="1"/>
  <c r="V45" i="1" s="1"/>
  <c r="W45" i="1" s="1"/>
  <c r="G44" i="1" s="1"/>
  <c r="T45" i="1"/>
  <c r="S45" i="1"/>
  <c r="R45" i="1"/>
  <c r="Q45" i="1"/>
  <c r="C45" i="1"/>
  <c r="B45" i="1"/>
  <c r="A45" i="1"/>
  <c r="T44" i="1"/>
  <c r="U44" i="1" s="1"/>
  <c r="V44" i="1" s="1"/>
  <c r="W44" i="1" s="1"/>
  <c r="G43" i="1" s="1"/>
  <c r="S44" i="1"/>
  <c r="R44" i="1"/>
  <c r="Q44" i="1"/>
  <c r="C44" i="1"/>
  <c r="B44" i="1"/>
  <c r="A44" i="1"/>
  <c r="U43" i="1"/>
  <c r="V43" i="1" s="1"/>
  <c r="W43" i="1" s="1"/>
  <c r="G42" i="1" s="1"/>
  <c r="T43" i="1"/>
  <c r="S43" i="1"/>
  <c r="R43" i="1"/>
  <c r="Q43" i="1"/>
  <c r="C43" i="1"/>
  <c r="B43" i="1"/>
  <c r="A43" i="1"/>
  <c r="T42" i="1"/>
  <c r="U42" i="1" s="1"/>
  <c r="V42" i="1" s="1"/>
  <c r="W42" i="1" s="1"/>
  <c r="G41" i="1" s="1"/>
  <c r="S42" i="1"/>
  <c r="R42" i="1"/>
  <c r="Q42" i="1"/>
  <c r="C42" i="1"/>
  <c r="B42" i="1"/>
  <c r="A42" i="1"/>
  <c r="U41" i="1"/>
  <c r="V41" i="1" s="1"/>
  <c r="W41" i="1" s="1"/>
  <c r="G40" i="1" s="1"/>
  <c r="T41" i="1"/>
  <c r="S41" i="1"/>
  <c r="R41" i="1"/>
  <c r="Q41" i="1"/>
  <c r="C41" i="1"/>
  <c r="B41" i="1"/>
  <c r="A41" i="1"/>
  <c r="T40" i="1"/>
  <c r="U40" i="1" s="1"/>
  <c r="V40" i="1" s="1"/>
  <c r="W40" i="1" s="1"/>
  <c r="G39" i="1" s="1"/>
  <c r="S40" i="1"/>
  <c r="R40" i="1"/>
  <c r="Q40" i="1"/>
  <c r="C40" i="1"/>
  <c r="B40" i="1"/>
  <c r="A40" i="1"/>
  <c r="U39" i="1"/>
  <c r="V39" i="1" s="1"/>
  <c r="W39" i="1" s="1"/>
  <c r="G38" i="1" s="1"/>
  <c r="T39" i="1"/>
  <c r="S39" i="1"/>
  <c r="R39" i="1"/>
  <c r="Q39" i="1"/>
  <c r="C39" i="1"/>
  <c r="B39" i="1"/>
  <c r="A39" i="1"/>
  <c r="T38" i="1"/>
  <c r="U38" i="1" s="1"/>
  <c r="V38" i="1" s="1"/>
  <c r="W38" i="1" s="1"/>
  <c r="G37" i="1" s="1"/>
  <c r="S38" i="1"/>
  <c r="R38" i="1"/>
  <c r="Q38" i="1"/>
  <c r="K38" i="1"/>
  <c r="C38" i="1"/>
  <c r="B38" i="1"/>
  <c r="A38" i="1"/>
  <c r="T37" i="1"/>
  <c r="U37" i="1" s="1"/>
  <c r="V37" i="1" s="1"/>
  <c r="W37" i="1" s="1"/>
  <c r="G36" i="1" s="1"/>
  <c r="S37" i="1"/>
  <c r="R37" i="1"/>
  <c r="Q37" i="1"/>
  <c r="C37" i="1"/>
  <c r="B37" i="1"/>
  <c r="A37" i="1"/>
  <c r="T36" i="1"/>
  <c r="S36" i="1"/>
  <c r="R36" i="1"/>
  <c r="Q36" i="1"/>
  <c r="C36" i="1"/>
  <c r="B36" i="1"/>
  <c r="A36" i="1"/>
  <c r="U35" i="1"/>
  <c r="V35" i="1" s="1"/>
  <c r="W35" i="1" s="1"/>
  <c r="G34" i="1" s="1"/>
  <c r="T35" i="1"/>
  <c r="S35" i="1"/>
  <c r="R35" i="1"/>
  <c r="Q35" i="1"/>
  <c r="C35" i="1"/>
  <c r="B35" i="1"/>
  <c r="A35" i="1"/>
  <c r="U34" i="1"/>
  <c r="V34" i="1" s="1"/>
  <c r="W34" i="1" s="1"/>
  <c r="G33" i="1" s="1"/>
  <c r="T34" i="1"/>
  <c r="S34" i="1"/>
  <c r="R34" i="1"/>
  <c r="Q34" i="1"/>
  <c r="C34" i="1"/>
  <c r="B34" i="1"/>
  <c r="A34" i="1"/>
  <c r="T33" i="1"/>
  <c r="U33" i="1" s="1"/>
  <c r="V33" i="1" s="1"/>
  <c r="W33" i="1" s="1"/>
  <c r="S33" i="1"/>
  <c r="R33" i="1"/>
  <c r="Q33" i="1"/>
  <c r="C33" i="1"/>
  <c r="B33" i="1"/>
  <c r="A33" i="1"/>
  <c r="T32" i="1"/>
  <c r="S32" i="1"/>
  <c r="U32" i="1" s="1"/>
  <c r="V32" i="1" s="1"/>
  <c r="W32" i="1" s="1"/>
  <c r="G31" i="1" s="1"/>
  <c r="R32" i="1"/>
  <c r="Q32" i="1"/>
  <c r="G32" i="1"/>
  <c r="C32" i="1"/>
  <c r="B32" i="1"/>
  <c r="A32" i="1"/>
  <c r="T31" i="1"/>
  <c r="S31" i="1"/>
  <c r="R31" i="1"/>
  <c r="U31" i="1" s="1"/>
  <c r="V31" i="1" s="1"/>
  <c r="W31" i="1" s="1"/>
  <c r="G30" i="1" s="1"/>
  <c r="Q31" i="1"/>
  <c r="C31" i="1"/>
  <c r="B31" i="1"/>
  <c r="A31" i="1"/>
  <c r="U30" i="1"/>
  <c r="V30" i="1" s="1"/>
  <c r="W30" i="1" s="1"/>
  <c r="G29" i="1" s="1"/>
  <c r="T30" i="1"/>
  <c r="S30" i="1"/>
  <c r="R30" i="1"/>
  <c r="Q30" i="1"/>
  <c r="C30" i="1"/>
  <c r="B30" i="1"/>
  <c r="A30" i="1"/>
  <c r="T29" i="1"/>
  <c r="U29" i="1" s="1"/>
  <c r="V29" i="1" s="1"/>
  <c r="W29" i="1" s="1"/>
  <c r="G28" i="1" s="1"/>
  <c r="S29" i="1"/>
  <c r="R29" i="1"/>
  <c r="Q29" i="1"/>
  <c r="C29" i="1"/>
  <c r="B29" i="1"/>
  <c r="A29" i="1"/>
  <c r="T28" i="1"/>
  <c r="S28" i="1"/>
  <c r="U28" i="1" s="1"/>
  <c r="V28" i="1" s="1"/>
  <c r="W28" i="1" s="1"/>
  <c r="G27" i="1" s="1"/>
  <c r="R28" i="1"/>
  <c r="Q28" i="1"/>
  <c r="C28" i="1"/>
  <c r="B28" i="1"/>
  <c r="A28" i="1"/>
  <c r="T27" i="1"/>
  <c r="S27" i="1"/>
  <c r="R27" i="1"/>
  <c r="U27" i="1" s="1"/>
  <c r="V27" i="1" s="1"/>
  <c r="W27" i="1" s="1"/>
  <c r="G26" i="1" s="1"/>
  <c r="Q27" i="1"/>
  <c r="C27" i="1"/>
  <c r="B27" i="1"/>
  <c r="A27" i="1"/>
  <c r="T26" i="1"/>
  <c r="S26" i="1"/>
  <c r="R26" i="1"/>
  <c r="U26" i="1" s="1"/>
  <c r="V26" i="1" s="1"/>
  <c r="W26" i="1" s="1"/>
  <c r="G25" i="1" s="1"/>
  <c r="Q26" i="1"/>
  <c r="C26" i="1"/>
  <c r="B26" i="1"/>
  <c r="A26" i="1"/>
  <c r="T25" i="1"/>
  <c r="S25" i="1"/>
  <c r="R25" i="1"/>
  <c r="U25" i="1" s="1"/>
  <c r="V25" i="1" s="1"/>
  <c r="W25" i="1" s="1"/>
  <c r="G24" i="1" s="1"/>
  <c r="Q25" i="1"/>
  <c r="C25" i="1"/>
  <c r="B25" i="1"/>
  <c r="A25" i="1"/>
  <c r="T24" i="1"/>
  <c r="S24" i="1"/>
  <c r="U24" i="1" s="1"/>
  <c r="V24" i="1" s="1"/>
  <c r="W24" i="1" s="1"/>
  <c r="G23" i="1" s="1"/>
  <c r="R24" i="1"/>
  <c r="Q24" i="1"/>
  <c r="C24" i="1"/>
  <c r="B24" i="1"/>
  <c r="A24" i="1"/>
  <c r="T23" i="1"/>
  <c r="S23" i="1"/>
  <c r="U23" i="1" s="1"/>
  <c r="V23" i="1" s="1"/>
  <c r="W23" i="1" s="1"/>
  <c r="G22" i="1" s="1"/>
  <c r="R23" i="1"/>
  <c r="Q23" i="1"/>
  <c r="C23" i="1"/>
  <c r="B23" i="1"/>
  <c r="A23" i="1"/>
  <c r="T22" i="1"/>
  <c r="S22" i="1"/>
  <c r="R22" i="1"/>
  <c r="U22" i="1" s="1"/>
  <c r="V22" i="1" s="1"/>
  <c r="W22" i="1" s="1"/>
  <c r="G21" i="1" s="1"/>
  <c r="Q22" i="1"/>
  <c r="C22" i="1"/>
  <c r="B22" i="1"/>
  <c r="A22" i="1"/>
  <c r="U21" i="1"/>
  <c r="V21" i="1" s="1"/>
  <c r="W21" i="1" s="1"/>
  <c r="G20" i="1" s="1"/>
  <c r="T21" i="1"/>
  <c r="S21" i="1"/>
  <c r="R21" i="1"/>
  <c r="Q21" i="1"/>
  <c r="C21" i="1"/>
  <c r="B21" i="1"/>
  <c r="A21" i="1"/>
  <c r="U20" i="1"/>
  <c r="V20" i="1" s="1"/>
  <c r="W20" i="1" s="1"/>
  <c r="G19" i="1" s="1"/>
  <c r="T20" i="1"/>
  <c r="S20" i="1"/>
  <c r="R20" i="1"/>
  <c r="Q20" i="1"/>
  <c r="C20" i="1"/>
  <c r="B20" i="1"/>
  <c r="A20" i="1"/>
  <c r="U19" i="1"/>
  <c r="V19" i="1" s="1"/>
  <c r="W19" i="1" s="1"/>
  <c r="G18" i="1" s="1"/>
  <c r="T19" i="1"/>
  <c r="S19" i="1"/>
  <c r="R19" i="1"/>
  <c r="Q19" i="1"/>
  <c r="C19" i="1"/>
  <c r="B19" i="1"/>
  <c r="A19" i="1"/>
  <c r="V18" i="1"/>
  <c r="W18" i="1" s="1"/>
  <c r="G17" i="1" s="1"/>
  <c r="T18" i="1"/>
  <c r="S18" i="1"/>
  <c r="R18" i="1"/>
  <c r="U18" i="1" s="1"/>
  <c r="Q18" i="1"/>
  <c r="C18" i="1"/>
  <c r="B18" i="1"/>
  <c r="A18" i="1"/>
  <c r="W17" i="1"/>
  <c r="G16" i="1" s="1"/>
  <c r="T17" i="1"/>
  <c r="S17" i="1"/>
  <c r="U17" i="1" s="1"/>
  <c r="V17" i="1" s="1"/>
  <c r="R17" i="1"/>
  <c r="Q17" i="1"/>
  <c r="C17" i="1"/>
  <c r="B17" i="1"/>
  <c r="A17" i="1"/>
  <c r="T16" i="1"/>
  <c r="U16" i="1" s="1"/>
  <c r="V16" i="1" s="1"/>
  <c r="W16" i="1" s="1"/>
  <c r="G15" i="1" s="1"/>
  <c r="S16" i="1"/>
  <c r="R16" i="1"/>
  <c r="Q16" i="1"/>
  <c r="C16" i="1"/>
  <c r="B16" i="1"/>
  <c r="A16" i="1"/>
  <c r="U15" i="1"/>
  <c r="V15" i="1" s="1"/>
  <c r="W15" i="1" s="1"/>
  <c r="G14" i="1" s="1"/>
  <c r="T15" i="1"/>
  <c r="S15" i="1"/>
  <c r="R15" i="1"/>
  <c r="Q15" i="1"/>
  <c r="C15" i="1"/>
  <c r="B15" i="1"/>
  <c r="A15" i="1"/>
  <c r="T14" i="1"/>
  <c r="S14" i="1"/>
  <c r="R14" i="1"/>
  <c r="U14" i="1" s="1"/>
  <c r="V14" i="1" s="1"/>
  <c r="W14" i="1" s="1"/>
  <c r="G13" i="1" s="1"/>
  <c r="Q14" i="1"/>
  <c r="C14" i="1"/>
  <c r="B14" i="1"/>
  <c r="A14" i="1"/>
  <c r="V13" i="1"/>
  <c r="W13" i="1" s="1"/>
  <c r="G12" i="1" s="1"/>
  <c r="T13" i="1"/>
  <c r="S13" i="1"/>
  <c r="R13" i="1"/>
  <c r="U13" i="1" s="1"/>
  <c r="Q13" i="1"/>
  <c r="C13" i="1"/>
  <c r="B13" i="1"/>
  <c r="A13" i="1"/>
  <c r="T12" i="1"/>
  <c r="S12" i="1"/>
  <c r="R12" i="1"/>
  <c r="U12" i="1" s="1"/>
  <c r="V12" i="1" s="1"/>
  <c r="W12" i="1" s="1"/>
  <c r="G11" i="1" s="1"/>
  <c r="Q12" i="1"/>
  <c r="C12" i="1"/>
  <c r="B12" i="1"/>
  <c r="A12" i="1"/>
  <c r="T11" i="1"/>
  <c r="S11" i="1"/>
  <c r="R11" i="1"/>
  <c r="Q11" i="1"/>
  <c r="C11" i="1"/>
  <c r="B11" i="1"/>
  <c r="A11" i="1"/>
  <c r="T10" i="1"/>
  <c r="S10" i="1"/>
  <c r="U10" i="1" s="1"/>
  <c r="V10" i="1" s="1"/>
  <c r="W10" i="1" s="1"/>
  <c r="G9" i="1" s="1"/>
  <c r="R10" i="1"/>
  <c r="Q10" i="1"/>
  <c r="C10" i="1"/>
  <c r="B10" i="1"/>
  <c r="A10" i="1"/>
  <c r="U9" i="1"/>
  <c r="V9" i="1" s="1"/>
  <c r="W9" i="1" s="1"/>
  <c r="G8" i="1" s="1"/>
  <c r="T9" i="1"/>
  <c r="S9" i="1"/>
  <c r="R9" i="1"/>
  <c r="Q9" i="1"/>
  <c r="C9" i="1"/>
  <c r="B9" i="1"/>
  <c r="A9" i="1"/>
  <c r="AD8" i="1"/>
  <c r="Z8" i="1"/>
  <c r="Z9" i="1" s="1"/>
  <c r="Z10" i="1" s="1"/>
  <c r="Z11" i="1" s="1"/>
  <c r="T8" i="1"/>
  <c r="S8" i="1"/>
  <c r="R8" i="1"/>
  <c r="Q8" i="1"/>
  <c r="C8" i="1"/>
  <c r="B8" i="1"/>
  <c r="A8" i="1"/>
  <c r="AD7" i="1"/>
  <c r="T7" i="1"/>
  <c r="S7" i="1"/>
  <c r="U7" i="1" s="1"/>
  <c r="V7" i="1" s="1"/>
  <c r="W7" i="1" s="1"/>
  <c r="G6" i="1" s="1"/>
  <c r="R7" i="1"/>
  <c r="Q7" i="1"/>
  <c r="C7" i="1"/>
  <c r="B7" i="1"/>
  <c r="A7" i="1"/>
  <c r="T6" i="1"/>
  <c r="S6" i="1"/>
  <c r="R6" i="1"/>
  <c r="U6" i="1" s="1"/>
  <c r="V6" i="1" s="1"/>
  <c r="W6" i="1" s="1"/>
  <c r="G5" i="1" s="1"/>
  <c r="Q6" i="1"/>
  <c r="C6" i="1"/>
  <c r="B6" i="1"/>
  <c r="A6" i="1"/>
  <c r="T5" i="1"/>
  <c r="S5" i="1"/>
  <c r="R5" i="1"/>
  <c r="U5" i="1" s="1"/>
  <c r="V5" i="1" s="1"/>
  <c r="W5" i="1" s="1"/>
  <c r="G4" i="1" s="1"/>
  <c r="Q5" i="1"/>
  <c r="C5" i="1"/>
  <c r="B5" i="1"/>
  <c r="A5" i="1"/>
  <c r="AA4" i="1"/>
  <c r="Z4" i="1"/>
  <c r="T4" i="1"/>
  <c r="S4" i="1"/>
  <c r="R4" i="1"/>
  <c r="U4" i="1" s="1"/>
  <c r="V4" i="1" s="1"/>
  <c r="W4" i="1" s="1"/>
  <c r="G3" i="1" s="1"/>
  <c r="H3" i="1" s="1"/>
  <c r="Q4" i="1"/>
  <c r="C4" i="1"/>
  <c r="B4" i="1"/>
  <c r="A4" i="1"/>
  <c r="T3" i="1"/>
  <c r="S3" i="1"/>
  <c r="U3" i="1" s="1"/>
  <c r="R3" i="1"/>
  <c r="Q3" i="1"/>
  <c r="C3" i="1"/>
  <c r="B3" i="1"/>
  <c r="A3" i="1"/>
  <c r="K2" i="1"/>
  <c r="C2" i="1"/>
  <c r="B2" i="1"/>
  <c r="A2" i="1"/>
  <c r="K1" i="1"/>
  <c r="H4" i="1" l="1"/>
  <c r="H9" i="1"/>
  <c r="H13" i="1"/>
  <c r="H22" i="1"/>
  <c r="H24" i="1"/>
  <c r="H29" i="1"/>
  <c r="V3" i="1"/>
  <c r="H11" i="1"/>
  <c r="H16" i="1"/>
  <c r="H17" i="1"/>
  <c r="H30" i="1"/>
  <c r="H8" i="1"/>
  <c r="H23" i="1"/>
  <c r="H26" i="1"/>
  <c r="H5" i="1"/>
  <c r="H6" i="1"/>
  <c r="H25" i="1"/>
  <c r="H33" i="1"/>
  <c r="U8" i="1"/>
  <c r="V8" i="1" s="1"/>
  <c r="W8" i="1" s="1"/>
  <c r="G7" i="1" s="1"/>
  <c r="H7" i="1" s="1"/>
  <c r="H28" i="1"/>
  <c r="H32" i="1"/>
  <c r="H39" i="1"/>
  <c r="H40" i="1"/>
  <c r="H48" i="1"/>
  <c r="H51" i="1"/>
  <c r="H56" i="1"/>
  <c r="H57" i="1"/>
  <c r="H59" i="1"/>
  <c r="H14" i="1"/>
  <c r="H15" i="1"/>
  <c r="H21" i="1"/>
  <c r="H27" i="1"/>
  <c r="H31" i="1"/>
  <c r="H36" i="1"/>
  <c r="H37" i="1"/>
  <c r="H38" i="1"/>
  <c r="H45" i="1"/>
  <c r="H46" i="1"/>
  <c r="H49" i="1"/>
  <c r="H54" i="1"/>
  <c r="H58" i="1"/>
  <c r="U11" i="1"/>
  <c r="V11" i="1" s="1"/>
  <c r="W11" i="1" s="1"/>
  <c r="G10" i="1" s="1"/>
  <c r="H10" i="1" s="1"/>
  <c r="H43" i="1"/>
  <c r="H44" i="1"/>
  <c r="H47" i="1"/>
  <c r="H52" i="1"/>
  <c r="H55" i="1"/>
  <c r="H12" i="1"/>
  <c r="H18" i="1"/>
  <c r="H19" i="1"/>
  <c r="H20" i="1"/>
  <c r="H34" i="1"/>
  <c r="H41" i="1"/>
  <c r="H42" i="1"/>
  <c r="H50" i="1"/>
  <c r="H53" i="1"/>
  <c r="U36" i="1"/>
  <c r="V36" i="1" s="1"/>
  <c r="W36" i="1" s="1"/>
  <c r="G35" i="1" s="1"/>
  <c r="H35" i="1" s="1"/>
  <c r="H60" i="1"/>
  <c r="H61" i="1"/>
  <c r="H62" i="1"/>
  <c r="H63" i="1"/>
  <c r="H64" i="1"/>
  <c r="H65" i="1"/>
  <c r="H66" i="1"/>
  <c r="H67" i="1"/>
  <c r="H68" i="1"/>
  <c r="H69" i="1"/>
  <c r="H70" i="1"/>
  <c r="H71" i="1"/>
  <c r="Z17" i="1" l="1"/>
  <c r="Z15" i="1"/>
  <c r="Z16" i="1"/>
  <c r="W3" i="1"/>
  <c r="Z14" i="1"/>
  <c r="Z21" i="1" l="1"/>
  <c r="G2" i="1"/>
  <c r="H2" i="1" s="1"/>
  <c r="Z22" i="1"/>
  <c r="AE38" i="1"/>
  <c r="AA38" i="1"/>
  <c r="AE37" i="1"/>
  <c r="AA37" i="1"/>
  <c r="AD36" i="1"/>
  <c r="Z36" i="1"/>
  <c r="AC35" i="1"/>
  <c r="Y35" i="1"/>
  <c r="AB34" i="1"/>
  <c r="AE33" i="1"/>
  <c r="AA33" i="1"/>
  <c r="AB38" i="1"/>
  <c r="AB37" i="1"/>
  <c r="AB36" i="1"/>
  <c r="AB35" i="1"/>
  <c r="AC34" i="1"/>
  <c r="AB33" i="1"/>
  <c r="AC32" i="1"/>
  <c r="M15" i="1" s="1"/>
  <c r="Y32" i="1"/>
  <c r="AB31" i="1"/>
  <c r="AE30" i="1"/>
  <c r="O13" i="1" s="1"/>
  <c r="AA30" i="1"/>
  <c r="AD29" i="1"/>
  <c r="N12" i="1" s="1"/>
  <c r="Z29" i="1"/>
  <c r="L12" i="1" s="1"/>
  <c r="AC28" i="1"/>
  <c r="M11" i="1" s="1"/>
  <c r="Y28" i="1"/>
  <c r="AB27" i="1"/>
  <c r="Z38" i="1"/>
  <c r="Z37" i="1"/>
  <c r="AA36" i="1"/>
  <c r="AA35" i="1"/>
  <c r="AA34" i="1"/>
  <c r="AD38" i="1"/>
  <c r="Y38" i="1"/>
  <c r="AD37" i="1"/>
  <c r="Y37" i="1"/>
  <c r="AE36" i="1"/>
  <c r="Y36" i="1"/>
  <c r="AE35" i="1"/>
  <c r="Z35" i="1"/>
  <c r="AE34" i="1"/>
  <c r="Z34" i="1"/>
  <c r="AD33" i="1"/>
  <c r="Y33" i="1"/>
  <c r="AE32" i="1"/>
  <c r="O15" i="1" s="1"/>
  <c r="AA32" i="1"/>
  <c r="AD31" i="1"/>
  <c r="N14" i="1" s="1"/>
  <c r="Z31" i="1"/>
  <c r="L14" i="1" s="1"/>
  <c r="AC30" i="1"/>
  <c r="M13" i="1" s="1"/>
  <c r="Y30" i="1"/>
  <c r="AB29" i="1"/>
  <c r="AE28" i="1"/>
  <c r="O11" i="1" s="1"/>
  <c r="AA28" i="1"/>
  <c r="AD27" i="1"/>
  <c r="N10" i="1" s="1"/>
  <c r="Z27" i="1"/>
  <c r="L10" i="1" s="1"/>
  <c r="AC38" i="1"/>
  <c r="AC37" i="1"/>
  <c r="AC36" i="1"/>
  <c r="AD35" i="1"/>
  <c r="AD34" i="1"/>
  <c r="Y34" i="1"/>
  <c r="AC33" i="1"/>
  <c r="AD32" i="1"/>
  <c r="N15" i="1" s="1"/>
  <c r="Z32" i="1"/>
  <c r="L15" i="1" s="1"/>
  <c r="AC31" i="1"/>
  <c r="M14" i="1" s="1"/>
  <c r="Y31" i="1"/>
  <c r="AB30" i="1"/>
  <c r="AE29" i="1"/>
  <c r="O12" i="1" s="1"/>
  <c r="AA29" i="1"/>
  <c r="AD28" i="1"/>
  <c r="N11" i="1" s="1"/>
  <c r="Z28" i="1"/>
  <c r="L11" i="1" s="1"/>
  <c r="AC27" i="1"/>
  <c r="M10" i="1" s="1"/>
  <c r="Y27" i="1"/>
  <c r="Z18" i="1"/>
  <c r="Z33" i="1"/>
  <c r="AA31" i="1"/>
  <c r="Y29" i="1"/>
  <c r="AA27" i="1"/>
  <c r="AB32" i="1"/>
  <c r="AD30" i="1"/>
  <c r="N13" i="1" s="1"/>
  <c r="AB28" i="1"/>
  <c r="Z30" i="1"/>
  <c r="L13" i="1" s="1"/>
  <c r="AE31" i="1"/>
  <c r="O14" i="1" s="1"/>
  <c r="AC29" i="1"/>
  <c r="M12" i="1" s="1"/>
  <c r="AE27" i="1"/>
  <c r="O10" i="1" s="1"/>
  <c r="Z6" i="1" l="1"/>
  <c r="K4" i="1" s="1"/>
  <c r="I1" i="1"/>
  <c r="Z24" i="1"/>
  <c r="J1" i="1"/>
</calcChain>
</file>

<file path=xl/sharedStrings.xml><?xml version="1.0" encoding="utf-8"?>
<sst xmlns="http://schemas.openxmlformats.org/spreadsheetml/2006/main" count="61" uniqueCount="52">
  <si>
    <t>#</t>
  </si>
  <si>
    <t>State</t>
  </si>
  <si>
    <t>Team Name (State)</t>
  </si>
  <si>
    <t>Raw Score</t>
  </si>
  <si>
    <t>Tier</t>
  </si>
  <si>
    <t>Tie Break</t>
  </si>
  <si>
    <t>Place</t>
  </si>
  <si>
    <t>Points</t>
  </si>
  <si>
    <t>Data copied for calculations below.  Ignore these columns if you can see them.  
They should be hidden.</t>
  </si>
  <si>
    <t>Team #</t>
  </si>
  <si>
    <t>Text Check</t>
  </si>
  <si>
    <t>Combine Raw, Tiers, TBs</t>
  </si>
  <si>
    <t xml:space="preserve"> Rank</t>
  </si>
  <si>
    <t>Sort Order Selections</t>
  </si>
  <si>
    <t>Low Value Wins</t>
  </si>
  <si>
    <t>Event:</t>
  </si>
  <si>
    <t>Anatomy and Physiology</t>
  </si>
  <si>
    <t>Score</t>
  </si>
  <si>
    <t>Tie</t>
  </si>
  <si>
    <t>High Value Wins</t>
  </si>
  <si>
    <t>Convert to -1/+1</t>
  </si>
  <si>
    <t>Scores</t>
  </si>
  <si>
    <t>Ties</t>
  </si>
  <si>
    <t>Correlation Error</t>
  </si>
  <si>
    <t>Team # Calcs</t>
  </si>
  <si>
    <t>Max Team #</t>
  </si>
  <si>
    <t>Medal Summary</t>
  </si>
  <si>
    <t># compete teams =</t>
  </si>
  <si>
    <t>Max Points</t>
  </si>
  <si>
    <t>Team</t>
  </si>
  <si>
    <t>p=</t>
  </si>
  <si>
    <t>1st</t>
  </si>
  <si>
    <t>ns=</t>
  </si>
  <si>
    <t>2nd</t>
  </si>
  <si>
    <t>dq=</t>
  </si>
  <si>
    <t>3rd</t>
  </si>
  <si>
    <t>4th</t>
  </si>
  <si>
    <t>Blank Check</t>
  </si>
  <si>
    <t>5th</t>
  </si>
  <si>
    <t># of Scores</t>
  </si>
  <si>
    <t>6th</t>
  </si>
  <si>
    <t># of ns</t>
  </si>
  <si>
    <t># of dq</t>
  </si>
  <si>
    <r>
      <rPr>
        <b/>
        <sz val="8"/>
        <color indexed="8"/>
        <rFont val="Calibri"/>
        <family val="2"/>
      </rPr>
      <t>INSTRUCTIONS:</t>
    </r>
    <r>
      <rPr>
        <sz val="8"/>
        <color indexed="8"/>
        <rFont val="Calibri"/>
        <family val="2"/>
      </rPr>
      <t xml:space="preserve">
</t>
    </r>
    <r>
      <rPr>
        <b/>
        <sz val="8"/>
        <color indexed="8"/>
        <rFont val="Calibri"/>
        <family val="2"/>
      </rPr>
      <t>1.</t>
    </r>
    <r>
      <rPr>
        <sz val="8"/>
        <color indexed="8"/>
        <rFont val="Calibri"/>
        <family val="2"/>
      </rPr>
      <t xml:space="preserve"> Only fill in the </t>
    </r>
    <r>
      <rPr>
        <u/>
        <sz val="8"/>
        <color indexed="8"/>
        <rFont val="Calibri"/>
        <family val="2"/>
      </rPr>
      <t>YELLOW</t>
    </r>
    <r>
      <rPr>
        <sz val="8"/>
        <color indexed="8"/>
        <rFont val="Calibri"/>
        <family val="2"/>
      </rPr>
      <t xml:space="preserve"> cells.  Everything else is automatic.
</t>
    </r>
    <r>
      <rPr>
        <b/>
        <sz val="8"/>
        <color indexed="8"/>
        <rFont val="Calibri"/>
        <family val="2"/>
      </rPr>
      <t>2.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Special codes</t>
    </r>
    <r>
      <rPr>
        <sz val="8"/>
        <color indexed="8"/>
        <rFont val="Calibri"/>
        <family val="2"/>
      </rPr>
      <t xml:space="preserve">: "p" for participation, "ns" for no show, "dq" for dq'd (without the quotes) allowed in any column.
</t>
    </r>
    <r>
      <rPr>
        <b/>
        <sz val="8"/>
        <color indexed="8"/>
        <rFont val="Calibri"/>
        <family val="2"/>
      </rPr>
      <t>3.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Raw Score column</t>
    </r>
    <r>
      <rPr>
        <sz val="8"/>
        <color indexed="8"/>
        <rFont val="Calibri"/>
        <family val="2"/>
      </rPr>
      <t xml:space="preserve">: A red warning box indicates if you have blank scores and haven't put in a special code from above.
</t>
    </r>
    <r>
      <rPr>
        <b/>
        <sz val="8"/>
        <color indexed="8"/>
        <rFont val="Calibri"/>
        <family val="2"/>
      </rPr>
      <t>4.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Tier column</t>
    </r>
    <r>
      <rPr>
        <sz val="8"/>
        <color indexed="8"/>
        <rFont val="Calibri"/>
        <family val="2"/>
      </rPr>
      <t xml:space="preserve">: Tier 1 ranks higher than Tier 2, etc.
</t>
    </r>
    <r>
      <rPr>
        <b/>
        <sz val="8"/>
        <color indexed="8"/>
        <rFont val="Calibri"/>
        <family val="2"/>
      </rPr>
      <t>5.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Tie Break column</t>
    </r>
    <r>
      <rPr>
        <sz val="8"/>
        <color indexed="8"/>
        <rFont val="Calibri"/>
        <family val="2"/>
      </rPr>
      <t xml:space="preserve">: A red warning box indicates if you have ties and the tied rows are highlighted red.  To resolve, fill in those rows with the value from the tie break question.
</t>
    </r>
    <r>
      <rPr>
        <b/>
        <sz val="8"/>
        <color indexed="8"/>
        <rFont val="Calibri"/>
        <family val="2"/>
      </rPr>
      <t>6.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Sort Order selectors</t>
    </r>
    <r>
      <rPr>
        <sz val="8"/>
        <color indexed="8"/>
        <rFont val="Calibri"/>
        <family val="2"/>
      </rPr>
      <t xml:space="preserve">: use drop down list to set high vs. low wins for raw scores and tie breaks.
</t>
    </r>
    <r>
      <rPr>
        <b/>
        <sz val="8"/>
        <color indexed="8"/>
        <rFont val="Calibri"/>
        <family val="2"/>
      </rPr>
      <t>7.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Import Data button</t>
    </r>
    <r>
      <rPr>
        <sz val="8"/>
        <color indexed="8"/>
        <rFont val="Calibri"/>
        <family val="2"/>
      </rPr>
      <t xml:space="preserve">: use to copy raw scores / tiers / tie breaks from another Excel file
</t>
    </r>
    <r>
      <rPr>
        <b/>
        <sz val="8"/>
        <color indexed="8"/>
        <rFont val="Calibri"/>
        <family val="2"/>
      </rPr>
      <t>8.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Create Rank sorted button</t>
    </r>
    <r>
      <rPr>
        <sz val="8"/>
        <color indexed="8"/>
        <rFont val="Calibri"/>
        <family val="2"/>
      </rPr>
      <t xml:space="preserve">:  creates a standalone version of this sheet sorted by rank instead of team number
</t>
    </r>
    <r>
      <rPr>
        <b/>
        <sz val="8"/>
        <color indexed="8"/>
        <rFont val="Calibri"/>
        <family val="2"/>
      </rPr>
      <t>9.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Tournament Specific Info:</t>
    </r>
  </si>
  <si>
    <t># of p</t>
  </si>
  <si>
    <t>Total:</t>
  </si>
  <si>
    <t>Tie Check</t>
  </si>
  <si>
    <t># of distinct</t>
  </si>
  <si>
    <t># of ranks</t>
  </si>
  <si>
    <t>Total Errors:</t>
  </si>
  <si>
    <t>Top 12 Results</t>
  </si>
  <si>
    <t>Data copied for calculations above.  Ignore these columns if you can see them.  
They should be hidden.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</si>
</sst>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u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0" xfId="0" applyFont="1" applyFill="1" applyAlignment="1" applyProtection="1">
      <alignment horizontal="center" vertical="center" textRotation="90"/>
    </xf>
    <xf numFmtId="0" fontId="2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 textRotation="90" wrapText="1"/>
    </xf>
    <xf numFmtId="0" fontId="4" fillId="3" borderId="0" xfId="0" applyFont="1" applyFill="1" applyAlignment="1" applyProtection="1">
      <alignment horizontal="center" vertical="center" wrapText="1"/>
    </xf>
    <xf numFmtId="0" fontId="0" fillId="0" borderId="0" xfId="0" applyFont="1" applyProtection="1"/>
    <xf numFmtId="0" fontId="5" fillId="4" borderId="0" xfId="0" applyFont="1" applyFill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/>
    </xf>
    <xf numFmtId="49" fontId="7" fillId="5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wrapText="1"/>
    </xf>
    <xf numFmtId="0" fontId="0" fillId="0" borderId="6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49" fontId="0" fillId="0" borderId="0" xfId="0" applyNumberFormat="1" applyFont="1" applyProtection="1"/>
    <xf numFmtId="0" fontId="6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left" vertical="center"/>
    </xf>
    <xf numFmtId="49" fontId="7" fillId="5" borderId="7" xfId="0" applyNumberFormat="1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wrapText="1"/>
    </xf>
    <xf numFmtId="0" fontId="0" fillId="0" borderId="4" xfId="0" applyFont="1" applyBorder="1" applyProtection="1"/>
    <xf numFmtId="0" fontId="0" fillId="0" borderId="0" xfId="0" applyFill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0" xfId="0" applyAlignment="1" applyProtection="1"/>
    <xf numFmtId="0" fontId="6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/>
    </xf>
    <xf numFmtId="0" fontId="0" fillId="0" borderId="9" xfId="0" applyFont="1" applyBorder="1" applyProtection="1"/>
    <xf numFmtId="0" fontId="0" fillId="0" borderId="10" xfId="0" applyFont="1" applyBorder="1" applyProtection="1"/>
    <xf numFmtId="0" fontId="6" fillId="6" borderId="0" xfId="0" applyFont="1" applyFill="1" applyBorder="1" applyAlignment="1" applyProtection="1">
      <alignment horizontal="center" vertical="center"/>
    </xf>
    <xf numFmtId="0" fontId="6" fillId="6" borderId="0" xfId="0" applyFont="1" applyFill="1" applyBorder="1" applyAlignment="1" applyProtection="1">
      <alignment horizontal="left" vertical="center"/>
    </xf>
    <xf numFmtId="49" fontId="7" fillId="7" borderId="7" xfId="0" applyNumberFormat="1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 wrapText="1" shrinkToFit="1"/>
    </xf>
    <xf numFmtId="0" fontId="1" fillId="0" borderId="0" xfId="0" applyFont="1" applyBorder="1" applyAlignment="1" applyProtection="1">
      <alignment horizontal="center" vertical="center" wrapText="1" shrinkToFit="1"/>
    </xf>
    <xf numFmtId="0" fontId="0" fillId="7" borderId="0" xfId="0" applyFont="1" applyFill="1" applyBorder="1" applyAlignment="1" applyProtection="1">
      <alignment horizontal="center" vertical="center" wrapText="1" shrinkToFit="1"/>
      <protection locked="0"/>
    </xf>
    <xf numFmtId="0" fontId="0" fillId="7" borderId="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 applyProtection="1">
      <alignment wrapText="1"/>
    </xf>
    <xf numFmtId="0" fontId="1" fillId="0" borderId="8" xfId="0" applyFont="1" applyBorder="1" applyAlignment="1" applyProtection="1">
      <alignment horizontal="center" vertical="center" wrapText="1" shrinkToFit="1"/>
    </xf>
    <xf numFmtId="0" fontId="1" fillId="0" borderId="9" xfId="0" applyFont="1" applyBorder="1" applyAlignment="1" applyProtection="1">
      <alignment horizontal="center" vertical="center" wrapText="1" shrinkToFit="1"/>
    </xf>
    <xf numFmtId="0" fontId="0" fillId="7" borderId="9" xfId="0" applyFont="1" applyFill="1" applyBorder="1" applyAlignment="1" applyProtection="1">
      <alignment horizontal="center" vertical="center" wrapText="1" shrinkToFit="1"/>
      <protection locked="0"/>
    </xf>
    <xf numFmtId="0" fontId="0" fillId="7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Alignment="1" applyProtection="1">
      <alignment horizontal="right"/>
    </xf>
    <xf numFmtId="0" fontId="1" fillId="0" borderId="0" xfId="0" applyFont="1" applyBorder="1" applyAlignment="1" applyProtection="1">
      <alignment vertical="center" wrapText="1"/>
    </xf>
    <xf numFmtId="0" fontId="8" fillId="0" borderId="0" xfId="0" applyFont="1" applyBorder="1" applyAlignment="1" applyProtection="1">
      <alignment wrapText="1"/>
    </xf>
    <xf numFmtId="0" fontId="0" fillId="0" borderId="6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 wrapText="1"/>
    </xf>
    <xf numFmtId="0" fontId="0" fillId="0" borderId="4" xfId="0" applyBorder="1" applyAlignment="1" applyProtection="1">
      <alignment horizontal="right" wrapText="1"/>
    </xf>
    <xf numFmtId="0" fontId="0" fillId="0" borderId="5" xfId="0" applyFont="1" applyBorder="1" applyAlignment="1" applyProtection="1">
      <alignment wrapText="1"/>
    </xf>
    <xf numFmtId="0" fontId="2" fillId="2" borderId="6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0" fillId="0" borderId="4" xfId="0" applyBorder="1" applyAlignment="1" applyProtection="1">
      <alignment horizontal="right"/>
    </xf>
    <xf numFmtId="0" fontId="0" fillId="0" borderId="5" xfId="0" applyFont="1" applyBorder="1" applyProtection="1"/>
    <xf numFmtId="0" fontId="0" fillId="0" borderId="0" xfId="0" applyNumberFormat="1" applyProtection="1"/>
    <xf numFmtId="0" fontId="8" fillId="0" borderId="6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8" fillId="6" borderId="4" xfId="0" applyFont="1" applyFill="1" applyBorder="1" applyAlignment="1" applyProtection="1">
      <alignment horizontal="center"/>
    </xf>
    <xf numFmtId="0" fontId="6" fillId="6" borderId="0" xfId="0" applyFont="1" applyFill="1" applyBorder="1" applyAlignment="1" applyProtection="1">
      <alignment horizontal="center"/>
    </xf>
    <xf numFmtId="0" fontId="6" fillId="6" borderId="5" xfId="0" applyFont="1" applyFill="1" applyBorder="1" applyAlignment="1" applyProtection="1">
      <alignment horizontal="center"/>
    </xf>
    <xf numFmtId="0" fontId="8" fillId="6" borderId="8" xfId="0" applyFont="1" applyFill="1" applyBorder="1" applyAlignment="1" applyProtection="1">
      <alignment horizontal="center"/>
    </xf>
    <xf numFmtId="0" fontId="6" fillId="6" borderId="9" xfId="0" applyFont="1" applyFill="1" applyBorder="1" applyAlignment="1" applyProtection="1">
      <alignment horizontal="center"/>
    </xf>
    <xf numFmtId="0" fontId="6" fillId="6" borderId="10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left" vertical="top" wrapText="1"/>
    </xf>
    <xf numFmtId="0" fontId="0" fillId="0" borderId="11" xfId="0" applyBorder="1" applyAlignment="1" applyProtection="1">
      <alignment horizontal="right"/>
    </xf>
    <xf numFmtId="0" fontId="0" fillId="0" borderId="12" xfId="0" applyFont="1" applyBorder="1" applyProtection="1"/>
    <xf numFmtId="0" fontId="0" fillId="0" borderId="3" xfId="0" applyFont="1" applyBorder="1" applyProtection="1"/>
    <xf numFmtId="0" fontId="0" fillId="0" borderId="4" xfId="0" applyBorder="1" applyProtection="1"/>
    <xf numFmtId="0" fontId="0" fillId="0" borderId="0" xfId="0" applyFont="1" applyBorder="1" applyProtection="1"/>
    <xf numFmtId="0" fontId="0" fillId="0" borderId="0" xfId="0" applyBorder="1"/>
    <xf numFmtId="0" fontId="0" fillId="0" borderId="0" xfId="0" applyFont="1" applyAlignment="1" applyProtection="1"/>
    <xf numFmtId="0" fontId="13" fillId="0" borderId="0" xfId="0" applyFont="1" applyAlignment="1" applyProtection="1">
      <alignment horizontal="left" vertical="top" wrapText="1"/>
    </xf>
    <xf numFmtId="0" fontId="0" fillId="0" borderId="8" xfId="0" applyBorder="1" applyProtection="1"/>
    <xf numFmtId="0" fontId="0" fillId="0" borderId="9" xfId="0" applyBorder="1"/>
    <xf numFmtId="49" fontId="0" fillId="7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Protection="1"/>
    <xf numFmtId="0" fontId="0" fillId="0" borderId="1" xfId="0" applyFont="1" applyBorder="1" applyProtection="1"/>
    <xf numFmtId="0" fontId="14" fillId="0" borderId="0" xfId="0" applyFont="1" applyProtection="1"/>
    <xf numFmtId="0" fontId="15" fillId="0" borderId="0" xfId="0" applyFont="1" applyAlignment="1" applyProtection="1">
      <alignment vertical="top" wrapText="1"/>
    </xf>
    <xf numFmtId="0" fontId="6" fillId="0" borderId="0" xfId="0" applyFont="1" applyProtection="1"/>
  </cellXfs>
  <cellStyles count="1">
    <cellStyle name="Normal" xfId="0" builtinId="0"/>
  </cellStyles>
  <dxfs count="2">
    <dxf>
      <fill>
        <patternFill>
          <bgColor rgb="FFFF5D5D"/>
        </patternFill>
      </fill>
    </dxf>
    <dxf>
      <font>
        <color theme="1"/>
      </font>
      <fill>
        <patternFill>
          <bgColor rgb="FFFF5D5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Start Her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84456</xdr:colOff>
      <xdr:row>0</xdr:row>
      <xdr:rowOff>66674</xdr:rowOff>
    </xdr:from>
    <xdr:to>
      <xdr:col>15</xdr:col>
      <xdr:colOff>384926</xdr:colOff>
      <xdr:row>0</xdr:row>
      <xdr:rowOff>354567</xdr:rowOff>
    </xdr:to>
    <xdr:sp macro="[1]!ImportData" textlink="">
      <xdr:nvSpPr>
        <xdr:cNvPr id="2" name="Rounded Rectangle 4">
          <a:extLst>
            <a:ext uri="{FF2B5EF4-FFF2-40B4-BE49-F238E27FC236}">
              <a16:creationId xmlns:a16="http://schemas.microsoft.com/office/drawing/2014/main" id="{9ADB1A1C-143B-473B-8970-E5BF27D74FB8}"/>
            </a:ext>
          </a:extLst>
        </xdr:cNvPr>
        <xdr:cNvSpPr/>
      </xdr:nvSpPr>
      <xdr:spPr>
        <a:xfrm>
          <a:off x="4742181" y="66674"/>
          <a:ext cx="2234045" cy="287893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Import data</a:t>
          </a:r>
          <a:r>
            <a:rPr lang="en-US" sz="1000" b="1" baseline="0">
              <a:solidFill>
                <a:schemeClr val="tx1"/>
              </a:solidFill>
            </a:rPr>
            <a:t> from another  workbook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0</xdr:col>
      <xdr:colOff>0</xdr:colOff>
      <xdr:row>0</xdr:row>
      <xdr:rowOff>19051</xdr:rowOff>
    </xdr:from>
    <xdr:to>
      <xdr:col>2</xdr:col>
      <xdr:colOff>813435</xdr:colOff>
      <xdr:row>0</xdr:row>
      <xdr:rowOff>342901</xdr:rowOff>
    </xdr:to>
    <xdr:sp macro="" textlink="">
      <xdr:nvSpPr>
        <xdr:cNvPr id="3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3BFC4-C30F-41F0-BC17-9A15D54EE7FC}"/>
            </a:ext>
          </a:extLst>
        </xdr:cNvPr>
        <xdr:cNvSpPr/>
      </xdr:nvSpPr>
      <xdr:spPr>
        <a:xfrm>
          <a:off x="0" y="19051"/>
          <a:ext cx="1003935" cy="3238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 return to start sheet</a:t>
          </a:r>
        </a:p>
      </xdr:txBody>
    </xdr:sp>
    <xdr:clientData fPrintsWithSheet="0"/>
  </xdr:twoCellAnchor>
  <xdr:twoCellAnchor>
    <xdr:from>
      <xdr:col>2</xdr:col>
      <xdr:colOff>950686</xdr:colOff>
      <xdr:row>0</xdr:row>
      <xdr:rowOff>47624</xdr:rowOff>
    </xdr:from>
    <xdr:to>
      <xdr:col>2</xdr:col>
      <xdr:colOff>1850023</xdr:colOff>
      <xdr:row>0</xdr:row>
      <xdr:rowOff>352425</xdr:rowOff>
    </xdr:to>
    <xdr:sp macro="[1]!PrintSheet" textlink="">
      <xdr:nvSpPr>
        <xdr:cNvPr id="4" name="Rounded Rectangle 6">
          <a:extLst>
            <a:ext uri="{FF2B5EF4-FFF2-40B4-BE49-F238E27FC236}">
              <a16:creationId xmlns:a16="http://schemas.microsoft.com/office/drawing/2014/main" id="{741D63F8-6345-4793-98D7-82FB8CFC4006}"/>
            </a:ext>
          </a:extLst>
        </xdr:cNvPr>
        <xdr:cNvSpPr/>
      </xdr:nvSpPr>
      <xdr:spPr>
        <a:xfrm>
          <a:off x="1141186" y="47624"/>
          <a:ext cx="899337" cy="304801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</a:t>
          </a:r>
          <a:r>
            <a:rPr lang="en-US" sz="1000" b="1" baseline="0">
              <a:solidFill>
                <a:schemeClr val="tx1"/>
              </a:solidFill>
            </a:rPr>
            <a:t> print this sheet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9</xdr:col>
      <xdr:colOff>74931</xdr:colOff>
      <xdr:row>6</xdr:row>
      <xdr:rowOff>104776</xdr:rowOff>
    </xdr:from>
    <xdr:to>
      <xdr:col>15</xdr:col>
      <xdr:colOff>227059</xdr:colOff>
      <xdr:row>8</xdr:row>
      <xdr:rowOff>9526</xdr:rowOff>
    </xdr:to>
    <xdr:sp macro="[1]!MakeByRankScoreSheet" textlink="">
      <xdr:nvSpPr>
        <xdr:cNvPr id="5" name="Rounded Rectangle 7">
          <a:extLst>
            <a:ext uri="{FF2B5EF4-FFF2-40B4-BE49-F238E27FC236}">
              <a16:creationId xmlns:a16="http://schemas.microsoft.com/office/drawing/2014/main" id="{3A85AA3D-7E0B-4A4B-A423-85525EC0E3EC}"/>
            </a:ext>
          </a:extLst>
        </xdr:cNvPr>
        <xdr:cNvSpPr/>
      </xdr:nvSpPr>
      <xdr:spPr>
        <a:xfrm>
          <a:off x="4732656" y="1438276"/>
          <a:ext cx="2085703" cy="2857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Create rank sorted version of sheet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rr/Desktop/Rustin%20Inv%20Scores%202018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Setup"/>
      <sheetName val="Master"/>
      <sheetName val="Printable Medals List"/>
      <sheetName val="Printable Blank Score Sheet"/>
      <sheetName val="Blank Score Sheet"/>
      <sheetName val="Anatomy and Physiology"/>
      <sheetName val="Battery Buggy"/>
      <sheetName val="Crime Busters"/>
      <sheetName val="Disease Detectives"/>
      <sheetName val="Dynamic Planet"/>
      <sheetName val="Ecology"/>
      <sheetName val="Experimental Design"/>
      <sheetName val="Fast Facts"/>
      <sheetName val="Herpetology"/>
      <sheetName val="Hovercraft"/>
      <sheetName val="Meteorology"/>
      <sheetName val="Microbe Mission"/>
      <sheetName val="Mystery Architecture"/>
      <sheetName val="Optics"/>
      <sheetName val="Potions and Poisons"/>
      <sheetName val="Road Scholar"/>
      <sheetName val="Rocks and Minerals"/>
      <sheetName val="Roller Coaster"/>
      <sheetName val="Solar System"/>
      <sheetName val="Thermodynamics"/>
      <sheetName val="Towers"/>
      <sheetName val="Wright Stuff"/>
      <sheetName val="Write It Do It"/>
      <sheetName val="Science Quiz Bowl"/>
      <sheetName val="Parasitology"/>
    </sheetNames>
    <definedNames>
      <definedName name="ImportData"/>
      <definedName name="MakeByRankScoreSheet"/>
      <definedName name="PrintSheet"/>
    </definedNames>
    <sheetDataSet>
      <sheetData sheetId="0"/>
      <sheetData sheetId="1">
        <row r="8">
          <cell r="B8" t="str">
            <v>Science Olympiad Tournament</v>
          </cell>
        </row>
        <row r="9">
          <cell r="B9">
            <v>2018</v>
          </cell>
        </row>
        <row r="10">
          <cell r="B10" t="str">
            <v>B</v>
          </cell>
        </row>
        <row r="11">
          <cell r="B11">
            <v>60</v>
          </cell>
        </row>
        <row r="12">
          <cell r="B12" t="str">
            <v>HQ Phone:
HQ Location: 
Website/Email:</v>
          </cell>
        </row>
        <row r="16">
          <cell r="A16">
            <v>1</v>
          </cell>
          <cell r="C16" t="str">
            <v>Clarksville X</v>
          </cell>
          <cell r="K16">
            <v>1</v>
          </cell>
          <cell r="L16" t="str">
            <v>Clarksville X</v>
          </cell>
        </row>
        <row r="17">
          <cell r="A17">
            <v>2</v>
          </cell>
          <cell r="C17" t="str">
            <v>Clarksville Y</v>
          </cell>
          <cell r="K17">
            <v>1</v>
          </cell>
          <cell r="L17" t="str">
            <v>Clarksville Y</v>
          </cell>
        </row>
        <row r="18">
          <cell r="A18">
            <v>3</v>
          </cell>
          <cell r="C18" t="str">
            <v>C.P. Weber X</v>
          </cell>
          <cell r="K18">
            <v>1</v>
          </cell>
          <cell r="L18" t="str">
            <v>C.P. Weber X</v>
          </cell>
        </row>
        <row r="19">
          <cell r="A19">
            <v>4</v>
          </cell>
          <cell r="C19" t="str">
            <v>C.P. Weber Y</v>
          </cell>
          <cell r="K19">
            <v>1</v>
          </cell>
          <cell r="L19" t="str">
            <v>C.P. Weber Y</v>
          </cell>
        </row>
        <row r="20">
          <cell r="A20">
            <v>5</v>
          </cell>
          <cell r="C20" t="str">
            <v>Bala Cynwyd X</v>
          </cell>
          <cell r="K20">
            <v>1</v>
          </cell>
          <cell r="L20" t="str">
            <v>Bala Cynwyd X</v>
          </cell>
        </row>
        <row r="21">
          <cell r="A21">
            <v>6</v>
          </cell>
          <cell r="C21" t="str">
            <v>Bala Cynwyd Y</v>
          </cell>
          <cell r="K21">
            <v>1</v>
          </cell>
          <cell r="L21" t="str">
            <v>Bala Cynwyd Y</v>
          </cell>
        </row>
        <row r="22">
          <cell r="A22">
            <v>7</v>
          </cell>
          <cell r="C22" t="str">
            <v>Rocky Run X</v>
          </cell>
          <cell r="K22">
            <v>1</v>
          </cell>
          <cell r="L22" t="str">
            <v>Rocky Run X</v>
          </cell>
        </row>
        <row r="23">
          <cell r="A23">
            <v>8</v>
          </cell>
          <cell r="C23" t="str">
            <v>Rocky Run Y</v>
          </cell>
          <cell r="K23">
            <v>1</v>
          </cell>
          <cell r="L23" t="str">
            <v>Rocky Run Y</v>
          </cell>
        </row>
        <row r="24">
          <cell r="A24">
            <v>9</v>
          </cell>
          <cell r="C24" t="str">
            <v>Whitehall Coplay X</v>
          </cell>
          <cell r="K24">
            <v>1</v>
          </cell>
          <cell r="L24" t="str">
            <v>Whitehall Coplay X</v>
          </cell>
        </row>
        <row r="25">
          <cell r="A25">
            <v>10</v>
          </cell>
          <cell r="C25" t="str">
            <v>Whitehall Coplay Y</v>
          </cell>
          <cell r="K25">
            <v>1</v>
          </cell>
          <cell r="L25" t="str">
            <v>Whitehall Coplay Y</v>
          </cell>
        </row>
        <row r="26">
          <cell r="A26">
            <v>11</v>
          </cell>
          <cell r="C26" t="str">
            <v>Orefield</v>
          </cell>
          <cell r="K26">
            <v>1</v>
          </cell>
          <cell r="L26" t="str">
            <v>Orefield</v>
          </cell>
        </row>
        <row r="27">
          <cell r="A27">
            <v>12</v>
          </cell>
          <cell r="C27" t="str">
            <v>Devon Prep</v>
          </cell>
          <cell r="K27">
            <v>1</v>
          </cell>
          <cell r="L27" t="str">
            <v>Devon Prep</v>
          </cell>
        </row>
        <row r="28">
          <cell r="A28">
            <v>13</v>
          </cell>
          <cell r="C28" t="str">
            <v>Luther Jackson X</v>
          </cell>
          <cell r="I28" t="str">
            <v>Normal</v>
          </cell>
          <cell r="K28">
            <v>1</v>
          </cell>
          <cell r="L28" t="str">
            <v>Luther Jackson X</v>
          </cell>
        </row>
        <row r="29">
          <cell r="A29">
            <v>14</v>
          </cell>
          <cell r="C29" t="str">
            <v>Luther Jackson Y</v>
          </cell>
          <cell r="I29" t="str">
            <v>Trial / Pilot</v>
          </cell>
          <cell r="K29">
            <v>1</v>
          </cell>
          <cell r="L29" t="str">
            <v>Luther Jackson Y</v>
          </cell>
        </row>
        <row r="30">
          <cell r="A30">
            <v>15</v>
          </cell>
          <cell r="C30" t="str">
            <v>Eagle View</v>
          </cell>
          <cell r="I30" t="str">
            <v>Not Run</v>
          </cell>
          <cell r="K30">
            <v>1</v>
          </cell>
          <cell r="L30" t="str">
            <v>Eagle View</v>
          </cell>
        </row>
        <row r="31">
          <cell r="A31">
            <v>16</v>
          </cell>
          <cell r="C31" t="str">
            <v>Garnet Valley</v>
          </cell>
          <cell r="K31">
            <v>1</v>
          </cell>
          <cell r="L31" t="str">
            <v>Garnet Valley</v>
          </cell>
        </row>
        <row r="32">
          <cell r="A32">
            <v>17</v>
          </cell>
          <cell r="C32" t="str">
            <v>Abington Heights X</v>
          </cell>
          <cell r="K32">
            <v>1</v>
          </cell>
          <cell r="L32" t="str">
            <v>Abington Heights X</v>
          </cell>
        </row>
        <row r="33">
          <cell r="A33">
            <v>18</v>
          </cell>
          <cell r="C33" t="str">
            <v>Abington Heights Y</v>
          </cell>
          <cell r="H33">
            <v>60</v>
          </cell>
          <cell r="I33" t="str">
            <v>Competed</v>
          </cell>
          <cell r="K33">
            <v>1</v>
          </cell>
          <cell r="L33" t="str">
            <v>Abington Heights Y</v>
          </cell>
        </row>
        <row r="34">
          <cell r="A34">
            <v>19</v>
          </cell>
          <cell r="C34" t="str">
            <v>Tredyffrin-Easttown X</v>
          </cell>
          <cell r="H34">
            <v>0</v>
          </cell>
          <cell r="I34" t="str">
            <v>No Show</v>
          </cell>
          <cell r="K34">
            <v>1</v>
          </cell>
          <cell r="L34" t="str">
            <v>Tredyffrin-Easttown X</v>
          </cell>
        </row>
        <row r="35">
          <cell r="A35">
            <v>20</v>
          </cell>
          <cell r="C35" t="str">
            <v>Tredyffrin-Easttown Y</v>
          </cell>
          <cell r="I35" t="str">
            <v>DQ'd</v>
          </cell>
          <cell r="K35">
            <v>1</v>
          </cell>
          <cell r="L35" t="str">
            <v>Tredyffrin-Easttown Y</v>
          </cell>
        </row>
        <row r="36">
          <cell r="A36">
            <v>21</v>
          </cell>
          <cell r="C36" t="str">
            <v>Seton Catholic X</v>
          </cell>
          <cell r="H36">
            <v>60</v>
          </cell>
          <cell r="K36">
            <v>1</v>
          </cell>
          <cell r="L36" t="str">
            <v>Seton Catholic X</v>
          </cell>
        </row>
        <row r="37">
          <cell r="A37">
            <v>22</v>
          </cell>
          <cell r="C37" t="str">
            <v>Seton Catholic Y</v>
          </cell>
          <cell r="K37">
            <v>1</v>
          </cell>
          <cell r="L37" t="str">
            <v>Seton Catholic Y</v>
          </cell>
        </row>
        <row r="38">
          <cell r="A38">
            <v>23</v>
          </cell>
          <cell r="C38" t="str">
            <v>Kutztown</v>
          </cell>
          <cell r="K38">
            <v>1</v>
          </cell>
          <cell r="L38" t="str">
            <v>Kutztown</v>
          </cell>
        </row>
        <row r="39">
          <cell r="A39">
            <v>24</v>
          </cell>
          <cell r="C39" t="str">
            <v>Northley</v>
          </cell>
          <cell r="K39">
            <v>1</v>
          </cell>
          <cell r="L39" t="str">
            <v>Northley</v>
          </cell>
        </row>
        <row r="40">
          <cell r="A40">
            <v>25</v>
          </cell>
          <cell r="C40" t="str">
            <v>Bedford X</v>
          </cell>
          <cell r="K40">
            <v>1</v>
          </cell>
          <cell r="L40" t="str">
            <v>Bedford X</v>
          </cell>
        </row>
        <row r="41">
          <cell r="A41">
            <v>26</v>
          </cell>
          <cell r="C41" t="str">
            <v>Bedford Y</v>
          </cell>
          <cell r="K41">
            <v>1</v>
          </cell>
          <cell r="L41" t="str">
            <v>Bedford Y</v>
          </cell>
        </row>
        <row r="42">
          <cell r="A42">
            <v>27</v>
          </cell>
          <cell r="C42" t="str">
            <v>Paul J. Gelinas X</v>
          </cell>
          <cell r="K42">
            <v>1</v>
          </cell>
          <cell r="L42" t="str">
            <v>Paul J. Gelinas X</v>
          </cell>
        </row>
        <row r="43">
          <cell r="A43">
            <v>28</v>
          </cell>
          <cell r="C43" t="str">
            <v>Paul J. Gelinas Y</v>
          </cell>
          <cell r="K43">
            <v>1</v>
          </cell>
          <cell r="L43" t="str">
            <v>Paul J. Gelinas Y</v>
          </cell>
        </row>
        <row r="44">
          <cell r="A44">
            <v>29</v>
          </cell>
          <cell r="C44" t="str">
            <v>St. Ann X</v>
          </cell>
          <cell r="K44">
            <v>1</v>
          </cell>
          <cell r="L44" t="str">
            <v>St. Ann X</v>
          </cell>
        </row>
        <row r="45">
          <cell r="A45">
            <v>30</v>
          </cell>
          <cell r="C45" t="str">
            <v>St. Ann Y</v>
          </cell>
          <cell r="K45">
            <v>1</v>
          </cell>
          <cell r="L45" t="str">
            <v>St. Ann Y</v>
          </cell>
        </row>
        <row r="46">
          <cell r="A46">
            <v>31</v>
          </cell>
          <cell r="C46" t="str">
            <v>Springhouse X</v>
          </cell>
          <cell r="K46">
            <v>1</v>
          </cell>
          <cell r="L46" t="str">
            <v>Springhouse X</v>
          </cell>
        </row>
        <row r="47">
          <cell r="A47">
            <v>32</v>
          </cell>
          <cell r="C47" t="str">
            <v>Springhouse Y</v>
          </cell>
          <cell r="K47">
            <v>1</v>
          </cell>
          <cell r="L47" t="str">
            <v>Springhouse Y</v>
          </cell>
        </row>
        <row r="48">
          <cell r="A48">
            <v>33</v>
          </cell>
          <cell r="C48" t="str">
            <v>Community X</v>
          </cell>
          <cell r="K48">
            <v>1</v>
          </cell>
          <cell r="L48" t="str">
            <v>Community X</v>
          </cell>
        </row>
        <row r="49">
          <cell r="A49">
            <v>34</v>
          </cell>
          <cell r="C49" t="str">
            <v>Community Y</v>
          </cell>
          <cell r="K49">
            <v>1</v>
          </cell>
          <cell r="L49" t="str">
            <v>Community Y</v>
          </cell>
        </row>
        <row r="50">
          <cell r="A50">
            <v>35</v>
          </cell>
          <cell r="C50" t="str">
            <v>North Bethesda X</v>
          </cell>
          <cell r="K50">
            <v>1</v>
          </cell>
          <cell r="L50" t="str">
            <v>North Bethesda X</v>
          </cell>
        </row>
        <row r="51">
          <cell r="A51">
            <v>36</v>
          </cell>
          <cell r="C51" t="str">
            <v>North Bethesda Y</v>
          </cell>
          <cell r="K51">
            <v>1</v>
          </cell>
          <cell r="L51" t="str">
            <v>North Bethesda Y</v>
          </cell>
        </row>
        <row r="52">
          <cell r="A52">
            <v>37</v>
          </cell>
          <cell r="C52" t="str">
            <v>Strath Haven X</v>
          </cell>
          <cell r="K52">
            <v>1</v>
          </cell>
          <cell r="L52" t="str">
            <v>Strath Haven X</v>
          </cell>
        </row>
        <row r="53">
          <cell r="A53">
            <v>38</v>
          </cell>
          <cell r="C53" t="str">
            <v>Strath Haven Y</v>
          </cell>
          <cell r="K53">
            <v>1</v>
          </cell>
          <cell r="L53" t="str">
            <v>Strath Haven Y</v>
          </cell>
        </row>
        <row r="54">
          <cell r="A54">
            <v>39</v>
          </cell>
          <cell r="C54" t="str">
            <v>Bay Academy X</v>
          </cell>
          <cell r="K54">
            <v>1</v>
          </cell>
          <cell r="L54" t="str">
            <v>Bay Academy X</v>
          </cell>
        </row>
        <row r="55">
          <cell r="A55">
            <v>40</v>
          </cell>
          <cell r="C55" t="str">
            <v>Bay Academy Y</v>
          </cell>
          <cell r="K55">
            <v>1</v>
          </cell>
          <cell r="L55" t="str">
            <v>Bay Academy Y</v>
          </cell>
        </row>
        <row r="56">
          <cell r="A56">
            <v>41</v>
          </cell>
          <cell r="C56" t="str">
            <v>J.R. Fugett X</v>
          </cell>
          <cell r="K56">
            <v>1</v>
          </cell>
          <cell r="L56" t="str">
            <v>J.R. Fugett X</v>
          </cell>
        </row>
        <row r="57">
          <cell r="A57">
            <v>42</v>
          </cell>
          <cell r="C57" t="str">
            <v>J.R. Fugett Y</v>
          </cell>
          <cell r="K57">
            <v>1</v>
          </cell>
          <cell r="L57" t="str">
            <v>J.R. Fugett Y</v>
          </cell>
        </row>
        <row r="58">
          <cell r="A58">
            <v>43</v>
          </cell>
          <cell r="C58" t="str">
            <v>C.J. Hooker X</v>
          </cell>
          <cell r="K58">
            <v>1</v>
          </cell>
          <cell r="L58" t="str">
            <v>C.J. Hooker X</v>
          </cell>
        </row>
        <row r="59">
          <cell r="A59">
            <v>44</v>
          </cell>
          <cell r="C59" t="str">
            <v>C.J. Hooker Y</v>
          </cell>
          <cell r="K59">
            <v>1</v>
          </cell>
          <cell r="L59" t="str">
            <v>C.J. Hooker Y</v>
          </cell>
        </row>
        <row r="60">
          <cell r="A60">
            <v>45</v>
          </cell>
          <cell r="C60" t="str">
            <v>Twin Valley</v>
          </cell>
          <cell r="K60">
            <v>1</v>
          </cell>
          <cell r="L60" t="str">
            <v>Twin Valley</v>
          </cell>
        </row>
        <row r="61">
          <cell r="A61">
            <v>46</v>
          </cell>
          <cell r="C61" t="str">
            <v>Louise Archer</v>
          </cell>
          <cell r="K61">
            <v>1</v>
          </cell>
          <cell r="L61" t="str">
            <v>Louise Archer</v>
          </cell>
        </row>
        <row r="62">
          <cell r="A62">
            <v>47</v>
          </cell>
          <cell r="C62" t="str">
            <v>Hershey X</v>
          </cell>
          <cell r="K62">
            <v>1</v>
          </cell>
          <cell r="L62" t="str">
            <v>Hershey X</v>
          </cell>
        </row>
        <row r="63">
          <cell r="A63">
            <v>48</v>
          </cell>
          <cell r="C63" t="str">
            <v>Hershey Y</v>
          </cell>
          <cell r="K63">
            <v>1</v>
          </cell>
          <cell r="L63" t="str">
            <v>Hershey Y</v>
          </cell>
        </row>
        <row r="64">
          <cell r="A64">
            <v>49</v>
          </cell>
          <cell r="C64" t="str">
            <v>Haverford</v>
          </cell>
          <cell r="K64">
            <v>1</v>
          </cell>
          <cell r="L64" t="str">
            <v>Haverford</v>
          </cell>
        </row>
        <row r="65">
          <cell r="A65">
            <v>50</v>
          </cell>
          <cell r="C65" t="str">
            <v>Springtown Lake</v>
          </cell>
          <cell r="K65">
            <v>1</v>
          </cell>
          <cell r="L65" t="str">
            <v>Springtown Lake</v>
          </cell>
        </row>
        <row r="66">
          <cell r="A66">
            <v>51</v>
          </cell>
          <cell r="C66" t="str">
            <v>Wyoming Seminary</v>
          </cell>
          <cell r="K66">
            <v>1</v>
          </cell>
          <cell r="L66" t="str">
            <v>Wyoming Seminary</v>
          </cell>
        </row>
        <row r="67">
          <cell r="A67">
            <v>52</v>
          </cell>
          <cell r="C67" t="str">
            <v>Stetson X</v>
          </cell>
          <cell r="K67">
            <v>1</v>
          </cell>
          <cell r="L67" t="str">
            <v>Stetson X</v>
          </cell>
        </row>
        <row r="68">
          <cell r="A68">
            <v>53</v>
          </cell>
          <cell r="C68" t="str">
            <v>Stetson Y</v>
          </cell>
          <cell r="K68">
            <v>1</v>
          </cell>
          <cell r="L68" t="str">
            <v>Stetson Y</v>
          </cell>
        </row>
        <row r="69">
          <cell r="A69">
            <v>54</v>
          </cell>
          <cell r="C69" t="str">
            <v>Good Hope Y</v>
          </cell>
          <cell r="K69">
            <v>1</v>
          </cell>
          <cell r="L69" t="str">
            <v>Good Hope Y</v>
          </cell>
        </row>
        <row r="70">
          <cell r="A70">
            <v>55</v>
          </cell>
          <cell r="C70" t="str">
            <v>Good Hope X</v>
          </cell>
          <cell r="K70">
            <v>1</v>
          </cell>
          <cell r="L70" t="str">
            <v>Good Hope X</v>
          </cell>
        </row>
        <row r="71">
          <cell r="A71">
            <v>56</v>
          </cell>
          <cell r="C71" t="str">
            <v>Welsh Valley X</v>
          </cell>
          <cell r="K71">
            <v>1</v>
          </cell>
          <cell r="L71" t="str">
            <v>Welsh Valley X</v>
          </cell>
        </row>
        <row r="72">
          <cell r="A72">
            <v>57</v>
          </cell>
          <cell r="C72" t="str">
            <v>Welsh Valley Y</v>
          </cell>
          <cell r="K72">
            <v>1</v>
          </cell>
          <cell r="L72" t="str">
            <v>Welsh Valley Y</v>
          </cell>
        </row>
        <row r="73">
          <cell r="A73">
            <v>58</v>
          </cell>
          <cell r="C73" t="str">
            <v>Sunset Prep X</v>
          </cell>
          <cell r="K73">
            <v>1</v>
          </cell>
          <cell r="L73" t="str">
            <v>Sunset Prep X</v>
          </cell>
        </row>
        <row r="74">
          <cell r="A74">
            <v>59</v>
          </cell>
          <cell r="C74" t="str">
            <v>Sunset Prep Y</v>
          </cell>
          <cell r="K74">
            <v>1</v>
          </cell>
          <cell r="L74" t="str">
            <v>Sunset Prep Y</v>
          </cell>
        </row>
        <row r="75">
          <cell r="A75">
            <v>60</v>
          </cell>
          <cell r="C75" t="str">
            <v>Pond Road</v>
          </cell>
          <cell r="K75">
            <v>1</v>
          </cell>
          <cell r="L75" t="str">
            <v>Pond Road</v>
          </cell>
        </row>
        <row r="76">
          <cell r="A76">
            <v>61</v>
          </cell>
          <cell r="K76">
            <v>0</v>
          </cell>
          <cell r="L76">
            <v>0</v>
          </cell>
        </row>
        <row r="77">
          <cell r="A77">
            <v>62</v>
          </cell>
          <cell r="K77">
            <v>0</v>
          </cell>
          <cell r="L77">
            <v>0</v>
          </cell>
        </row>
        <row r="78">
          <cell r="A78">
            <v>63</v>
          </cell>
          <cell r="K78">
            <v>0</v>
          </cell>
          <cell r="L78">
            <v>0</v>
          </cell>
        </row>
        <row r="79">
          <cell r="A79">
            <v>64</v>
          </cell>
          <cell r="K79">
            <v>0</v>
          </cell>
          <cell r="L79">
            <v>0</v>
          </cell>
        </row>
        <row r="80">
          <cell r="A80">
            <v>65</v>
          </cell>
          <cell r="K80">
            <v>0</v>
          </cell>
          <cell r="L80">
            <v>0</v>
          </cell>
        </row>
        <row r="81">
          <cell r="A81">
            <v>66</v>
          </cell>
          <cell r="K81">
            <v>0</v>
          </cell>
          <cell r="L81">
            <v>0</v>
          </cell>
        </row>
        <row r="82">
          <cell r="A82">
            <v>67</v>
          </cell>
          <cell r="K82">
            <v>0</v>
          </cell>
          <cell r="L82">
            <v>0</v>
          </cell>
        </row>
        <row r="83">
          <cell r="A83">
            <v>68</v>
          </cell>
          <cell r="K83">
            <v>0</v>
          </cell>
          <cell r="L83">
            <v>0</v>
          </cell>
        </row>
        <row r="84">
          <cell r="A84">
            <v>69</v>
          </cell>
          <cell r="K84">
            <v>0</v>
          </cell>
          <cell r="L84">
            <v>0</v>
          </cell>
        </row>
        <row r="85">
          <cell r="A85">
            <v>70</v>
          </cell>
          <cell r="K85">
            <v>0</v>
          </cell>
          <cell r="L85">
            <v>0</v>
          </cell>
        </row>
      </sheetData>
      <sheetData sheetId="2">
        <row r="7">
          <cell r="AL7">
            <v>1</v>
          </cell>
        </row>
        <row r="8">
          <cell r="AL8">
            <v>1</v>
          </cell>
        </row>
        <row r="9">
          <cell r="AL9">
            <v>1</v>
          </cell>
        </row>
        <row r="10">
          <cell r="AL10">
            <v>1</v>
          </cell>
        </row>
        <row r="11">
          <cell r="AL11">
            <v>1</v>
          </cell>
        </row>
        <row r="12">
          <cell r="AL12">
            <v>1</v>
          </cell>
        </row>
        <row r="13">
          <cell r="AL13">
            <v>1</v>
          </cell>
        </row>
        <row r="14">
          <cell r="AL14">
            <v>1</v>
          </cell>
        </row>
        <row r="15">
          <cell r="AL15">
            <v>1</v>
          </cell>
        </row>
        <row r="16">
          <cell r="AL16">
            <v>1</v>
          </cell>
        </row>
        <row r="17">
          <cell r="AL17">
            <v>1</v>
          </cell>
        </row>
        <row r="18">
          <cell r="AL18">
            <v>1</v>
          </cell>
        </row>
        <row r="19">
          <cell r="AL19">
            <v>1</v>
          </cell>
        </row>
        <row r="20">
          <cell r="AL20">
            <v>1</v>
          </cell>
        </row>
        <row r="21">
          <cell r="AL21">
            <v>1</v>
          </cell>
        </row>
        <row r="22">
          <cell r="AL22">
            <v>1</v>
          </cell>
        </row>
        <row r="23">
          <cell r="AL23">
            <v>1</v>
          </cell>
        </row>
        <row r="24">
          <cell r="AL24">
            <v>1</v>
          </cell>
        </row>
        <row r="25">
          <cell r="AL25">
            <v>1</v>
          </cell>
        </row>
        <row r="26">
          <cell r="AL26">
            <v>1</v>
          </cell>
        </row>
        <row r="27">
          <cell r="AL27">
            <v>1</v>
          </cell>
        </row>
        <row r="28">
          <cell r="AL28">
            <v>1</v>
          </cell>
        </row>
        <row r="29">
          <cell r="AL29">
            <v>1</v>
          </cell>
        </row>
        <row r="30">
          <cell r="AL30">
            <v>1</v>
          </cell>
        </row>
        <row r="31">
          <cell r="AL31">
            <v>1</v>
          </cell>
        </row>
        <row r="32">
          <cell r="AL32">
            <v>1</v>
          </cell>
        </row>
        <row r="33">
          <cell r="AL33">
            <v>1</v>
          </cell>
        </row>
        <row r="34">
          <cell r="AL34">
            <v>1</v>
          </cell>
        </row>
        <row r="35">
          <cell r="AL35">
            <v>1</v>
          </cell>
        </row>
        <row r="36">
          <cell r="AL36">
            <v>1</v>
          </cell>
        </row>
        <row r="37">
          <cell r="AL37">
            <v>1</v>
          </cell>
        </row>
        <row r="38">
          <cell r="AL38">
            <v>1</v>
          </cell>
        </row>
        <row r="39">
          <cell r="AL39">
            <v>1</v>
          </cell>
        </row>
        <row r="40">
          <cell r="AL40">
            <v>1</v>
          </cell>
        </row>
        <row r="41">
          <cell r="AL41">
            <v>1</v>
          </cell>
        </row>
        <row r="42">
          <cell r="AL42">
            <v>1</v>
          </cell>
        </row>
        <row r="43">
          <cell r="AL43">
            <v>1</v>
          </cell>
        </row>
        <row r="44">
          <cell r="AL44">
            <v>1</v>
          </cell>
        </row>
        <row r="45">
          <cell r="AL45">
            <v>1</v>
          </cell>
        </row>
        <row r="46">
          <cell r="AL46">
            <v>1</v>
          </cell>
        </row>
        <row r="47">
          <cell r="AL47">
            <v>1</v>
          </cell>
        </row>
        <row r="48">
          <cell r="AL48">
            <v>1</v>
          </cell>
        </row>
        <row r="49">
          <cell r="AL49">
            <v>1</v>
          </cell>
        </row>
        <row r="50">
          <cell r="AL50">
            <v>1</v>
          </cell>
        </row>
        <row r="51">
          <cell r="AL51">
            <v>1</v>
          </cell>
        </row>
        <row r="52">
          <cell r="AL52">
            <v>1</v>
          </cell>
        </row>
        <row r="53">
          <cell r="AL53">
            <v>1</v>
          </cell>
        </row>
        <row r="54">
          <cell r="AL54">
            <v>1</v>
          </cell>
        </row>
        <row r="55">
          <cell r="AL55">
            <v>1</v>
          </cell>
        </row>
        <row r="56">
          <cell r="AL56">
            <v>1</v>
          </cell>
        </row>
        <row r="57">
          <cell r="AL57">
            <v>1</v>
          </cell>
        </row>
        <row r="58">
          <cell r="AL58">
            <v>1</v>
          </cell>
        </row>
        <row r="59">
          <cell r="AL59">
            <v>1</v>
          </cell>
        </row>
        <row r="60">
          <cell r="AL60">
            <v>1</v>
          </cell>
        </row>
        <row r="61">
          <cell r="AL61">
            <v>1</v>
          </cell>
        </row>
        <row r="62">
          <cell r="AL62">
            <v>1</v>
          </cell>
        </row>
        <row r="63">
          <cell r="AL63">
            <v>1</v>
          </cell>
        </row>
        <row r="64">
          <cell r="AL64">
            <v>1</v>
          </cell>
        </row>
        <row r="65">
          <cell r="AL65">
            <v>1</v>
          </cell>
        </row>
        <row r="66">
          <cell r="AL66">
            <v>1</v>
          </cell>
        </row>
        <row r="67">
          <cell r="AL67" t="str">
            <v/>
          </cell>
        </row>
        <row r="68">
          <cell r="AL68" t="str">
            <v/>
          </cell>
        </row>
        <row r="69">
          <cell r="AL69" t="str">
            <v/>
          </cell>
        </row>
        <row r="70">
          <cell r="AL70" t="str">
            <v/>
          </cell>
        </row>
        <row r="71">
          <cell r="AL71" t="str">
            <v/>
          </cell>
        </row>
        <row r="72">
          <cell r="AL72" t="str">
            <v/>
          </cell>
        </row>
        <row r="73">
          <cell r="AL73" t="str">
            <v/>
          </cell>
        </row>
        <row r="74">
          <cell r="AL74" t="str">
            <v/>
          </cell>
        </row>
        <row r="75">
          <cell r="AL75" t="str">
            <v/>
          </cell>
        </row>
        <row r="76">
          <cell r="AL76" t="str">
            <v/>
          </cell>
        </row>
      </sheetData>
      <sheetData sheetId="3">
        <row r="2">
          <cell r="J2" t="str">
            <v>First at top</v>
          </cell>
        </row>
        <row r="3">
          <cell r="J3" t="str">
            <v>Last at top</v>
          </cell>
        </row>
      </sheetData>
      <sheetData sheetId="4"/>
      <sheetData sheetId="5">
        <row r="2">
          <cell r="AB2" t="str">
            <v>Low Value Wins</v>
          </cell>
        </row>
        <row r="3">
          <cell r="AB3" t="str">
            <v>High Value Wins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00FF00"/>
    <pageSetUpPr fitToPage="1"/>
  </sheetPr>
  <dimension ref="A1:AE76"/>
  <sheetViews>
    <sheetView showGridLines="0" showRowColHeaders="0" tabSelected="1" zoomScaleNormal="100" workbookViewId="0">
      <selection activeCell="D5" sqref="D5"/>
    </sheetView>
  </sheetViews>
  <sheetFormatPr defaultRowHeight="15.75" x14ac:dyDescent="0.25"/>
  <cols>
    <col min="1" max="1" width="2.85546875" style="101" customWidth="1"/>
    <col min="2" max="2" width="3.85546875" style="101" hidden="1" customWidth="1"/>
    <col min="3" max="3" width="32.5703125" style="101" customWidth="1"/>
    <col min="4" max="4" width="10.85546875" style="6" customWidth="1"/>
    <col min="5" max="5" width="6.85546875" style="6" customWidth="1"/>
    <col min="6" max="6" width="8.85546875" style="6" customWidth="1"/>
    <col min="7" max="8" width="2.85546875" style="101" customWidth="1"/>
    <col min="9" max="10" width="2.140625" style="99" customWidth="1"/>
    <col min="11" max="11" width="5.42578125" style="6" customWidth="1"/>
    <col min="12" max="12" width="6" style="6" customWidth="1"/>
    <col min="13" max="13" width="5.140625" style="6" customWidth="1"/>
    <col min="14" max="14" width="5.85546875" style="6" customWidth="1"/>
    <col min="15" max="15" width="4.42578125" style="6" customWidth="1"/>
    <col min="16" max="16" width="5.85546875" style="6" customWidth="1"/>
    <col min="17" max="17" width="6.140625" style="6" hidden="1" customWidth="1"/>
    <col min="18" max="18" width="7.85546875" style="6" hidden="1" customWidth="1"/>
    <col min="19" max="19" width="4.140625" style="6" hidden="1" customWidth="1"/>
    <col min="20" max="20" width="7.42578125" style="6" hidden="1" customWidth="1"/>
    <col min="21" max="21" width="8.140625" style="6" hidden="1" customWidth="1"/>
    <col min="22" max="22" width="17" style="6" hidden="1" customWidth="1"/>
    <col min="23" max="23" width="7.85546875" style="6" hidden="1" customWidth="1"/>
    <col min="24" max="24" width="8.85546875" style="6" hidden="1" customWidth="1"/>
    <col min="25" max="25" width="19.5703125" style="6" hidden="1" customWidth="1"/>
    <col min="26" max="26" width="7.85546875" style="6" hidden="1" customWidth="1"/>
    <col min="27" max="27" width="7.85546875" style="19" hidden="1" customWidth="1"/>
    <col min="28" max="28" width="8.5703125" style="19" hidden="1" customWidth="1"/>
    <col min="29" max="29" width="7" hidden="1" customWidth="1"/>
    <col min="30" max="30" width="6.140625" style="6" hidden="1" customWidth="1"/>
    <col min="31" max="31" width="9.140625" style="6" hidden="1" customWidth="1"/>
    <col min="32" max="256" width="9.140625" style="6"/>
    <col min="257" max="257" width="2.85546875" style="6" customWidth="1"/>
    <col min="258" max="258" width="0" style="6" hidden="1" customWidth="1"/>
    <col min="259" max="259" width="32.5703125" style="6" customWidth="1"/>
    <col min="260" max="260" width="10.85546875" style="6" customWidth="1"/>
    <col min="261" max="261" width="6.85546875" style="6" customWidth="1"/>
    <col min="262" max="262" width="8.85546875" style="6" customWidth="1"/>
    <col min="263" max="264" width="2.85546875" style="6" customWidth="1"/>
    <col min="265" max="266" width="2.140625" style="6" customWidth="1"/>
    <col min="267" max="267" width="5.42578125" style="6" customWidth="1"/>
    <col min="268" max="268" width="6" style="6" customWidth="1"/>
    <col min="269" max="269" width="5.140625" style="6" customWidth="1"/>
    <col min="270" max="270" width="5.85546875" style="6" customWidth="1"/>
    <col min="271" max="271" width="4.42578125" style="6" customWidth="1"/>
    <col min="272" max="272" width="5.85546875" style="6" customWidth="1"/>
    <col min="273" max="287" width="0" style="6" hidden="1" customWidth="1"/>
    <col min="288" max="512" width="9.140625" style="6"/>
    <col min="513" max="513" width="2.85546875" style="6" customWidth="1"/>
    <col min="514" max="514" width="0" style="6" hidden="1" customWidth="1"/>
    <col min="515" max="515" width="32.5703125" style="6" customWidth="1"/>
    <col min="516" max="516" width="10.85546875" style="6" customWidth="1"/>
    <col min="517" max="517" width="6.85546875" style="6" customWidth="1"/>
    <col min="518" max="518" width="8.85546875" style="6" customWidth="1"/>
    <col min="519" max="520" width="2.85546875" style="6" customWidth="1"/>
    <col min="521" max="522" width="2.140625" style="6" customWidth="1"/>
    <col min="523" max="523" width="5.42578125" style="6" customWidth="1"/>
    <col min="524" max="524" width="6" style="6" customWidth="1"/>
    <col min="525" max="525" width="5.140625" style="6" customWidth="1"/>
    <col min="526" max="526" width="5.85546875" style="6" customWidth="1"/>
    <col min="527" max="527" width="4.42578125" style="6" customWidth="1"/>
    <col min="528" max="528" width="5.85546875" style="6" customWidth="1"/>
    <col min="529" max="543" width="0" style="6" hidden="1" customWidth="1"/>
    <col min="544" max="768" width="9.140625" style="6"/>
    <col min="769" max="769" width="2.85546875" style="6" customWidth="1"/>
    <col min="770" max="770" width="0" style="6" hidden="1" customWidth="1"/>
    <col min="771" max="771" width="32.5703125" style="6" customWidth="1"/>
    <col min="772" max="772" width="10.85546875" style="6" customWidth="1"/>
    <col min="773" max="773" width="6.85546875" style="6" customWidth="1"/>
    <col min="774" max="774" width="8.85546875" style="6" customWidth="1"/>
    <col min="775" max="776" width="2.85546875" style="6" customWidth="1"/>
    <col min="777" max="778" width="2.140625" style="6" customWidth="1"/>
    <col min="779" max="779" width="5.42578125" style="6" customWidth="1"/>
    <col min="780" max="780" width="6" style="6" customWidth="1"/>
    <col min="781" max="781" width="5.140625" style="6" customWidth="1"/>
    <col min="782" max="782" width="5.85546875" style="6" customWidth="1"/>
    <col min="783" max="783" width="4.42578125" style="6" customWidth="1"/>
    <col min="784" max="784" width="5.85546875" style="6" customWidth="1"/>
    <col min="785" max="799" width="0" style="6" hidden="1" customWidth="1"/>
    <col min="800" max="1024" width="9.140625" style="6"/>
    <col min="1025" max="1025" width="2.85546875" style="6" customWidth="1"/>
    <col min="1026" max="1026" width="0" style="6" hidden="1" customWidth="1"/>
    <col min="1027" max="1027" width="32.5703125" style="6" customWidth="1"/>
    <col min="1028" max="1028" width="10.85546875" style="6" customWidth="1"/>
    <col min="1029" max="1029" width="6.85546875" style="6" customWidth="1"/>
    <col min="1030" max="1030" width="8.85546875" style="6" customWidth="1"/>
    <col min="1031" max="1032" width="2.85546875" style="6" customWidth="1"/>
    <col min="1033" max="1034" width="2.140625" style="6" customWidth="1"/>
    <col min="1035" max="1035" width="5.42578125" style="6" customWidth="1"/>
    <col min="1036" max="1036" width="6" style="6" customWidth="1"/>
    <col min="1037" max="1037" width="5.140625" style="6" customWidth="1"/>
    <col min="1038" max="1038" width="5.85546875" style="6" customWidth="1"/>
    <col min="1039" max="1039" width="4.42578125" style="6" customWidth="1"/>
    <col min="1040" max="1040" width="5.85546875" style="6" customWidth="1"/>
    <col min="1041" max="1055" width="0" style="6" hidden="1" customWidth="1"/>
    <col min="1056" max="1280" width="9.140625" style="6"/>
    <col min="1281" max="1281" width="2.85546875" style="6" customWidth="1"/>
    <col min="1282" max="1282" width="0" style="6" hidden="1" customWidth="1"/>
    <col min="1283" max="1283" width="32.5703125" style="6" customWidth="1"/>
    <col min="1284" max="1284" width="10.85546875" style="6" customWidth="1"/>
    <col min="1285" max="1285" width="6.85546875" style="6" customWidth="1"/>
    <col min="1286" max="1286" width="8.85546875" style="6" customWidth="1"/>
    <col min="1287" max="1288" width="2.85546875" style="6" customWidth="1"/>
    <col min="1289" max="1290" width="2.140625" style="6" customWidth="1"/>
    <col min="1291" max="1291" width="5.42578125" style="6" customWidth="1"/>
    <col min="1292" max="1292" width="6" style="6" customWidth="1"/>
    <col min="1293" max="1293" width="5.140625" style="6" customWidth="1"/>
    <col min="1294" max="1294" width="5.85546875" style="6" customWidth="1"/>
    <col min="1295" max="1295" width="4.42578125" style="6" customWidth="1"/>
    <col min="1296" max="1296" width="5.85546875" style="6" customWidth="1"/>
    <col min="1297" max="1311" width="0" style="6" hidden="1" customWidth="1"/>
    <col min="1312" max="1536" width="9.140625" style="6"/>
    <col min="1537" max="1537" width="2.85546875" style="6" customWidth="1"/>
    <col min="1538" max="1538" width="0" style="6" hidden="1" customWidth="1"/>
    <col min="1539" max="1539" width="32.5703125" style="6" customWidth="1"/>
    <col min="1540" max="1540" width="10.85546875" style="6" customWidth="1"/>
    <col min="1541" max="1541" width="6.85546875" style="6" customWidth="1"/>
    <col min="1542" max="1542" width="8.85546875" style="6" customWidth="1"/>
    <col min="1543" max="1544" width="2.85546875" style="6" customWidth="1"/>
    <col min="1545" max="1546" width="2.140625" style="6" customWidth="1"/>
    <col min="1547" max="1547" width="5.42578125" style="6" customWidth="1"/>
    <col min="1548" max="1548" width="6" style="6" customWidth="1"/>
    <col min="1549" max="1549" width="5.140625" style="6" customWidth="1"/>
    <col min="1550" max="1550" width="5.85546875" style="6" customWidth="1"/>
    <col min="1551" max="1551" width="4.42578125" style="6" customWidth="1"/>
    <col min="1552" max="1552" width="5.85546875" style="6" customWidth="1"/>
    <col min="1553" max="1567" width="0" style="6" hidden="1" customWidth="1"/>
    <col min="1568" max="1792" width="9.140625" style="6"/>
    <col min="1793" max="1793" width="2.85546875" style="6" customWidth="1"/>
    <col min="1794" max="1794" width="0" style="6" hidden="1" customWidth="1"/>
    <col min="1795" max="1795" width="32.5703125" style="6" customWidth="1"/>
    <col min="1796" max="1796" width="10.85546875" style="6" customWidth="1"/>
    <col min="1797" max="1797" width="6.85546875" style="6" customWidth="1"/>
    <col min="1798" max="1798" width="8.85546875" style="6" customWidth="1"/>
    <col min="1799" max="1800" width="2.85546875" style="6" customWidth="1"/>
    <col min="1801" max="1802" width="2.140625" style="6" customWidth="1"/>
    <col min="1803" max="1803" width="5.42578125" style="6" customWidth="1"/>
    <col min="1804" max="1804" width="6" style="6" customWidth="1"/>
    <col min="1805" max="1805" width="5.140625" style="6" customWidth="1"/>
    <col min="1806" max="1806" width="5.85546875" style="6" customWidth="1"/>
    <col min="1807" max="1807" width="4.42578125" style="6" customWidth="1"/>
    <col min="1808" max="1808" width="5.85546875" style="6" customWidth="1"/>
    <col min="1809" max="1823" width="0" style="6" hidden="1" customWidth="1"/>
    <col min="1824" max="2048" width="9.140625" style="6"/>
    <col min="2049" max="2049" width="2.85546875" style="6" customWidth="1"/>
    <col min="2050" max="2050" width="0" style="6" hidden="1" customWidth="1"/>
    <col min="2051" max="2051" width="32.5703125" style="6" customWidth="1"/>
    <col min="2052" max="2052" width="10.85546875" style="6" customWidth="1"/>
    <col min="2053" max="2053" width="6.85546875" style="6" customWidth="1"/>
    <col min="2054" max="2054" width="8.85546875" style="6" customWidth="1"/>
    <col min="2055" max="2056" width="2.85546875" style="6" customWidth="1"/>
    <col min="2057" max="2058" width="2.140625" style="6" customWidth="1"/>
    <col min="2059" max="2059" width="5.42578125" style="6" customWidth="1"/>
    <col min="2060" max="2060" width="6" style="6" customWidth="1"/>
    <col min="2061" max="2061" width="5.140625" style="6" customWidth="1"/>
    <col min="2062" max="2062" width="5.85546875" style="6" customWidth="1"/>
    <col min="2063" max="2063" width="4.42578125" style="6" customWidth="1"/>
    <col min="2064" max="2064" width="5.85546875" style="6" customWidth="1"/>
    <col min="2065" max="2079" width="0" style="6" hidden="1" customWidth="1"/>
    <col min="2080" max="2304" width="9.140625" style="6"/>
    <col min="2305" max="2305" width="2.85546875" style="6" customWidth="1"/>
    <col min="2306" max="2306" width="0" style="6" hidden="1" customWidth="1"/>
    <col min="2307" max="2307" width="32.5703125" style="6" customWidth="1"/>
    <col min="2308" max="2308" width="10.85546875" style="6" customWidth="1"/>
    <col min="2309" max="2309" width="6.85546875" style="6" customWidth="1"/>
    <col min="2310" max="2310" width="8.85546875" style="6" customWidth="1"/>
    <col min="2311" max="2312" width="2.85546875" style="6" customWidth="1"/>
    <col min="2313" max="2314" width="2.140625" style="6" customWidth="1"/>
    <col min="2315" max="2315" width="5.42578125" style="6" customWidth="1"/>
    <col min="2316" max="2316" width="6" style="6" customWidth="1"/>
    <col min="2317" max="2317" width="5.140625" style="6" customWidth="1"/>
    <col min="2318" max="2318" width="5.85546875" style="6" customWidth="1"/>
    <col min="2319" max="2319" width="4.42578125" style="6" customWidth="1"/>
    <col min="2320" max="2320" width="5.85546875" style="6" customWidth="1"/>
    <col min="2321" max="2335" width="0" style="6" hidden="1" customWidth="1"/>
    <col min="2336" max="2560" width="9.140625" style="6"/>
    <col min="2561" max="2561" width="2.85546875" style="6" customWidth="1"/>
    <col min="2562" max="2562" width="0" style="6" hidden="1" customWidth="1"/>
    <col min="2563" max="2563" width="32.5703125" style="6" customWidth="1"/>
    <col min="2564" max="2564" width="10.85546875" style="6" customWidth="1"/>
    <col min="2565" max="2565" width="6.85546875" style="6" customWidth="1"/>
    <col min="2566" max="2566" width="8.85546875" style="6" customWidth="1"/>
    <col min="2567" max="2568" width="2.85546875" style="6" customWidth="1"/>
    <col min="2569" max="2570" width="2.140625" style="6" customWidth="1"/>
    <col min="2571" max="2571" width="5.42578125" style="6" customWidth="1"/>
    <col min="2572" max="2572" width="6" style="6" customWidth="1"/>
    <col min="2573" max="2573" width="5.140625" style="6" customWidth="1"/>
    <col min="2574" max="2574" width="5.85546875" style="6" customWidth="1"/>
    <col min="2575" max="2575" width="4.42578125" style="6" customWidth="1"/>
    <col min="2576" max="2576" width="5.85546875" style="6" customWidth="1"/>
    <col min="2577" max="2591" width="0" style="6" hidden="1" customWidth="1"/>
    <col min="2592" max="2816" width="9.140625" style="6"/>
    <col min="2817" max="2817" width="2.85546875" style="6" customWidth="1"/>
    <col min="2818" max="2818" width="0" style="6" hidden="1" customWidth="1"/>
    <col min="2819" max="2819" width="32.5703125" style="6" customWidth="1"/>
    <col min="2820" max="2820" width="10.85546875" style="6" customWidth="1"/>
    <col min="2821" max="2821" width="6.85546875" style="6" customWidth="1"/>
    <col min="2822" max="2822" width="8.85546875" style="6" customWidth="1"/>
    <col min="2823" max="2824" width="2.85546875" style="6" customWidth="1"/>
    <col min="2825" max="2826" width="2.140625" style="6" customWidth="1"/>
    <col min="2827" max="2827" width="5.42578125" style="6" customWidth="1"/>
    <col min="2828" max="2828" width="6" style="6" customWidth="1"/>
    <col min="2829" max="2829" width="5.140625" style="6" customWidth="1"/>
    <col min="2830" max="2830" width="5.85546875" style="6" customWidth="1"/>
    <col min="2831" max="2831" width="4.42578125" style="6" customWidth="1"/>
    <col min="2832" max="2832" width="5.85546875" style="6" customWidth="1"/>
    <col min="2833" max="2847" width="0" style="6" hidden="1" customWidth="1"/>
    <col min="2848" max="3072" width="9.140625" style="6"/>
    <col min="3073" max="3073" width="2.85546875" style="6" customWidth="1"/>
    <col min="3074" max="3074" width="0" style="6" hidden="1" customWidth="1"/>
    <col min="3075" max="3075" width="32.5703125" style="6" customWidth="1"/>
    <col min="3076" max="3076" width="10.85546875" style="6" customWidth="1"/>
    <col min="3077" max="3077" width="6.85546875" style="6" customWidth="1"/>
    <col min="3078" max="3078" width="8.85546875" style="6" customWidth="1"/>
    <col min="3079" max="3080" width="2.85546875" style="6" customWidth="1"/>
    <col min="3081" max="3082" width="2.140625" style="6" customWidth="1"/>
    <col min="3083" max="3083" width="5.42578125" style="6" customWidth="1"/>
    <col min="3084" max="3084" width="6" style="6" customWidth="1"/>
    <col min="3085" max="3085" width="5.140625" style="6" customWidth="1"/>
    <col min="3086" max="3086" width="5.85546875" style="6" customWidth="1"/>
    <col min="3087" max="3087" width="4.42578125" style="6" customWidth="1"/>
    <col min="3088" max="3088" width="5.85546875" style="6" customWidth="1"/>
    <col min="3089" max="3103" width="0" style="6" hidden="1" customWidth="1"/>
    <col min="3104" max="3328" width="9.140625" style="6"/>
    <col min="3329" max="3329" width="2.85546875" style="6" customWidth="1"/>
    <col min="3330" max="3330" width="0" style="6" hidden="1" customWidth="1"/>
    <col min="3331" max="3331" width="32.5703125" style="6" customWidth="1"/>
    <col min="3332" max="3332" width="10.85546875" style="6" customWidth="1"/>
    <col min="3333" max="3333" width="6.85546875" style="6" customWidth="1"/>
    <col min="3334" max="3334" width="8.85546875" style="6" customWidth="1"/>
    <col min="3335" max="3336" width="2.85546875" style="6" customWidth="1"/>
    <col min="3337" max="3338" width="2.140625" style="6" customWidth="1"/>
    <col min="3339" max="3339" width="5.42578125" style="6" customWidth="1"/>
    <col min="3340" max="3340" width="6" style="6" customWidth="1"/>
    <col min="3341" max="3341" width="5.140625" style="6" customWidth="1"/>
    <col min="3342" max="3342" width="5.85546875" style="6" customWidth="1"/>
    <col min="3343" max="3343" width="4.42578125" style="6" customWidth="1"/>
    <col min="3344" max="3344" width="5.85546875" style="6" customWidth="1"/>
    <col min="3345" max="3359" width="0" style="6" hidden="1" customWidth="1"/>
    <col min="3360" max="3584" width="9.140625" style="6"/>
    <col min="3585" max="3585" width="2.85546875" style="6" customWidth="1"/>
    <col min="3586" max="3586" width="0" style="6" hidden="1" customWidth="1"/>
    <col min="3587" max="3587" width="32.5703125" style="6" customWidth="1"/>
    <col min="3588" max="3588" width="10.85546875" style="6" customWidth="1"/>
    <col min="3589" max="3589" width="6.85546875" style="6" customWidth="1"/>
    <col min="3590" max="3590" width="8.85546875" style="6" customWidth="1"/>
    <col min="3591" max="3592" width="2.85546875" style="6" customWidth="1"/>
    <col min="3593" max="3594" width="2.140625" style="6" customWidth="1"/>
    <col min="3595" max="3595" width="5.42578125" style="6" customWidth="1"/>
    <col min="3596" max="3596" width="6" style="6" customWidth="1"/>
    <col min="3597" max="3597" width="5.140625" style="6" customWidth="1"/>
    <col min="3598" max="3598" width="5.85546875" style="6" customWidth="1"/>
    <col min="3599" max="3599" width="4.42578125" style="6" customWidth="1"/>
    <col min="3600" max="3600" width="5.85546875" style="6" customWidth="1"/>
    <col min="3601" max="3615" width="0" style="6" hidden="1" customWidth="1"/>
    <col min="3616" max="3840" width="9.140625" style="6"/>
    <col min="3841" max="3841" width="2.85546875" style="6" customWidth="1"/>
    <col min="3842" max="3842" width="0" style="6" hidden="1" customWidth="1"/>
    <col min="3843" max="3843" width="32.5703125" style="6" customWidth="1"/>
    <col min="3844" max="3844" width="10.85546875" style="6" customWidth="1"/>
    <col min="3845" max="3845" width="6.85546875" style="6" customWidth="1"/>
    <col min="3846" max="3846" width="8.85546875" style="6" customWidth="1"/>
    <col min="3847" max="3848" width="2.85546875" style="6" customWidth="1"/>
    <col min="3849" max="3850" width="2.140625" style="6" customWidth="1"/>
    <col min="3851" max="3851" width="5.42578125" style="6" customWidth="1"/>
    <col min="3852" max="3852" width="6" style="6" customWidth="1"/>
    <col min="3853" max="3853" width="5.140625" style="6" customWidth="1"/>
    <col min="3854" max="3854" width="5.85546875" style="6" customWidth="1"/>
    <col min="3855" max="3855" width="4.42578125" style="6" customWidth="1"/>
    <col min="3856" max="3856" width="5.85546875" style="6" customWidth="1"/>
    <col min="3857" max="3871" width="0" style="6" hidden="1" customWidth="1"/>
    <col min="3872" max="4096" width="9.140625" style="6"/>
    <col min="4097" max="4097" width="2.85546875" style="6" customWidth="1"/>
    <col min="4098" max="4098" width="0" style="6" hidden="1" customWidth="1"/>
    <col min="4099" max="4099" width="32.5703125" style="6" customWidth="1"/>
    <col min="4100" max="4100" width="10.85546875" style="6" customWidth="1"/>
    <col min="4101" max="4101" width="6.85546875" style="6" customWidth="1"/>
    <col min="4102" max="4102" width="8.85546875" style="6" customWidth="1"/>
    <col min="4103" max="4104" width="2.85546875" style="6" customWidth="1"/>
    <col min="4105" max="4106" width="2.140625" style="6" customWidth="1"/>
    <col min="4107" max="4107" width="5.42578125" style="6" customWidth="1"/>
    <col min="4108" max="4108" width="6" style="6" customWidth="1"/>
    <col min="4109" max="4109" width="5.140625" style="6" customWidth="1"/>
    <col min="4110" max="4110" width="5.85546875" style="6" customWidth="1"/>
    <col min="4111" max="4111" width="4.42578125" style="6" customWidth="1"/>
    <col min="4112" max="4112" width="5.85546875" style="6" customWidth="1"/>
    <col min="4113" max="4127" width="0" style="6" hidden="1" customWidth="1"/>
    <col min="4128" max="4352" width="9.140625" style="6"/>
    <col min="4353" max="4353" width="2.85546875" style="6" customWidth="1"/>
    <col min="4354" max="4354" width="0" style="6" hidden="1" customWidth="1"/>
    <col min="4355" max="4355" width="32.5703125" style="6" customWidth="1"/>
    <col min="4356" max="4356" width="10.85546875" style="6" customWidth="1"/>
    <col min="4357" max="4357" width="6.85546875" style="6" customWidth="1"/>
    <col min="4358" max="4358" width="8.85546875" style="6" customWidth="1"/>
    <col min="4359" max="4360" width="2.85546875" style="6" customWidth="1"/>
    <col min="4361" max="4362" width="2.140625" style="6" customWidth="1"/>
    <col min="4363" max="4363" width="5.42578125" style="6" customWidth="1"/>
    <col min="4364" max="4364" width="6" style="6" customWidth="1"/>
    <col min="4365" max="4365" width="5.140625" style="6" customWidth="1"/>
    <col min="4366" max="4366" width="5.85546875" style="6" customWidth="1"/>
    <col min="4367" max="4367" width="4.42578125" style="6" customWidth="1"/>
    <col min="4368" max="4368" width="5.85546875" style="6" customWidth="1"/>
    <col min="4369" max="4383" width="0" style="6" hidden="1" customWidth="1"/>
    <col min="4384" max="4608" width="9.140625" style="6"/>
    <col min="4609" max="4609" width="2.85546875" style="6" customWidth="1"/>
    <col min="4610" max="4610" width="0" style="6" hidden="1" customWidth="1"/>
    <col min="4611" max="4611" width="32.5703125" style="6" customWidth="1"/>
    <col min="4612" max="4612" width="10.85546875" style="6" customWidth="1"/>
    <col min="4613" max="4613" width="6.85546875" style="6" customWidth="1"/>
    <col min="4614" max="4614" width="8.85546875" style="6" customWidth="1"/>
    <col min="4615" max="4616" width="2.85546875" style="6" customWidth="1"/>
    <col min="4617" max="4618" width="2.140625" style="6" customWidth="1"/>
    <col min="4619" max="4619" width="5.42578125" style="6" customWidth="1"/>
    <col min="4620" max="4620" width="6" style="6" customWidth="1"/>
    <col min="4621" max="4621" width="5.140625" style="6" customWidth="1"/>
    <col min="4622" max="4622" width="5.85546875" style="6" customWidth="1"/>
    <col min="4623" max="4623" width="4.42578125" style="6" customWidth="1"/>
    <col min="4624" max="4624" width="5.85546875" style="6" customWidth="1"/>
    <col min="4625" max="4639" width="0" style="6" hidden="1" customWidth="1"/>
    <col min="4640" max="4864" width="9.140625" style="6"/>
    <col min="4865" max="4865" width="2.85546875" style="6" customWidth="1"/>
    <col min="4866" max="4866" width="0" style="6" hidden="1" customWidth="1"/>
    <col min="4867" max="4867" width="32.5703125" style="6" customWidth="1"/>
    <col min="4868" max="4868" width="10.85546875" style="6" customWidth="1"/>
    <col min="4869" max="4869" width="6.85546875" style="6" customWidth="1"/>
    <col min="4870" max="4870" width="8.85546875" style="6" customWidth="1"/>
    <col min="4871" max="4872" width="2.85546875" style="6" customWidth="1"/>
    <col min="4873" max="4874" width="2.140625" style="6" customWidth="1"/>
    <col min="4875" max="4875" width="5.42578125" style="6" customWidth="1"/>
    <col min="4876" max="4876" width="6" style="6" customWidth="1"/>
    <col min="4877" max="4877" width="5.140625" style="6" customWidth="1"/>
    <col min="4878" max="4878" width="5.85546875" style="6" customWidth="1"/>
    <col min="4879" max="4879" width="4.42578125" style="6" customWidth="1"/>
    <col min="4880" max="4880" width="5.85546875" style="6" customWidth="1"/>
    <col min="4881" max="4895" width="0" style="6" hidden="1" customWidth="1"/>
    <col min="4896" max="5120" width="9.140625" style="6"/>
    <col min="5121" max="5121" width="2.85546875" style="6" customWidth="1"/>
    <col min="5122" max="5122" width="0" style="6" hidden="1" customWidth="1"/>
    <col min="5123" max="5123" width="32.5703125" style="6" customWidth="1"/>
    <col min="5124" max="5124" width="10.85546875" style="6" customWidth="1"/>
    <col min="5125" max="5125" width="6.85546875" style="6" customWidth="1"/>
    <col min="5126" max="5126" width="8.85546875" style="6" customWidth="1"/>
    <col min="5127" max="5128" width="2.85546875" style="6" customWidth="1"/>
    <col min="5129" max="5130" width="2.140625" style="6" customWidth="1"/>
    <col min="5131" max="5131" width="5.42578125" style="6" customWidth="1"/>
    <col min="5132" max="5132" width="6" style="6" customWidth="1"/>
    <col min="5133" max="5133" width="5.140625" style="6" customWidth="1"/>
    <col min="5134" max="5134" width="5.85546875" style="6" customWidth="1"/>
    <col min="5135" max="5135" width="4.42578125" style="6" customWidth="1"/>
    <col min="5136" max="5136" width="5.85546875" style="6" customWidth="1"/>
    <col min="5137" max="5151" width="0" style="6" hidden="1" customWidth="1"/>
    <col min="5152" max="5376" width="9.140625" style="6"/>
    <col min="5377" max="5377" width="2.85546875" style="6" customWidth="1"/>
    <col min="5378" max="5378" width="0" style="6" hidden="1" customWidth="1"/>
    <col min="5379" max="5379" width="32.5703125" style="6" customWidth="1"/>
    <col min="5380" max="5380" width="10.85546875" style="6" customWidth="1"/>
    <col min="5381" max="5381" width="6.85546875" style="6" customWidth="1"/>
    <col min="5382" max="5382" width="8.85546875" style="6" customWidth="1"/>
    <col min="5383" max="5384" width="2.85546875" style="6" customWidth="1"/>
    <col min="5385" max="5386" width="2.140625" style="6" customWidth="1"/>
    <col min="5387" max="5387" width="5.42578125" style="6" customWidth="1"/>
    <col min="5388" max="5388" width="6" style="6" customWidth="1"/>
    <col min="5389" max="5389" width="5.140625" style="6" customWidth="1"/>
    <col min="5390" max="5390" width="5.85546875" style="6" customWidth="1"/>
    <col min="5391" max="5391" width="4.42578125" style="6" customWidth="1"/>
    <col min="5392" max="5392" width="5.85546875" style="6" customWidth="1"/>
    <col min="5393" max="5407" width="0" style="6" hidden="1" customWidth="1"/>
    <col min="5408" max="5632" width="9.140625" style="6"/>
    <col min="5633" max="5633" width="2.85546875" style="6" customWidth="1"/>
    <col min="5634" max="5634" width="0" style="6" hidden="1" customWidth="1"/>
    <col min="5635" max="5635" width="32.5703125" style="6" customWidth="1"/>
    <col min="5636" max="5636" width="10.85546875" style="6" customWidth="1"/>
    <col min="5637" max="5637" width="6.85546875" style="6" customWidth="1"/>
    <col min="5638" max="5638" width="8.85546875" style="6" customWidth="1"/>
    <col min="5639" max="5640" width="2.85546875" style="6" customWidth="1"/>
    <col min="5641" max="5642" width="2.140625" style="6" customWidth="1"/>
    <col min="5643" max="5643" width="5.42578125" style="6" customWidth="1"/>
    <col min="5644" max="5644" width="6" style="6" customWidth="1"/>
    <col min="5645" max="5645" width="5.140625" style="6" customWidth="1"/>
    <col min="5646" max="5646" width="5.85546875" style="6" customWidth="1"/>
    <col min="5647" max="5647" width="4.42578125" style="6" customWidth="1"/>
    <col min="5648" max="5648" width="5.85546875" style="6" customWidth="1"/>
    <col min="5649" max="5663" width="0" style="6" hidden="1" customWidth="1"/>
    <col min="5664" max="5888" width="9.140625" style="6"/>
    <col min="5889" max="5889" width="2.85546875" style="6" customWidth="1"/>
    <col min="5890" max="5890" width="0" style="6" hidden="1" customWidth="1"/>
    <col min="5891" max="5891" width="32.5703125" style="6" customWidth="1"/>
    <col min="5892" max="5892" width="10.85546875" style="6" customWidth="1"/>
    <col min="5893" max="5893" width="6.85546875" style="6" customWidth="1"/>
    <col min="5894" max="5894" width="8.85546875" style="6" customWidth="1"/>
    <col min="5895" max="5896" width="2.85546875" style="6" customWidth="1"/>
    <col min="5897" max="5898" width="2.140625" style="6" customWidth="1"/>
    <col min="5899" max="5899" width="5.42578125" style="6" customWidth="1"/>
    <col min="5900" max="5900" width="6" style="6" customWidth="1"/>
    <col min="5901" max="5901" width="5.140625" style="6" customWidth="1"/>
    <col min="5902" max="5902" width="5.85546875" style="6" customWidth="1"/>
    <col min="5903" max="5903" width="4.42578125" style="6" customWidth="1"/>
    <col min="5904" max="5904" width="5.85546875" style="6" customWidth="1"/>
    <col min="5905" max="5919" width="0" style="6" hidden="1" customWidth="1"/>
    <col min="5920" max="6144" width="9.140625" style="6"/>
    <col min="6145" max="6145" width="2.85546875" style="6" customWidth="1"/>
    <col min="6146" max="6146" width="0" style="6" hidden="1" customWidth="1"/>
    <col min="6147" max="6147" width="32.5703125" style="6" customWidth="1"/>
    <col min="6148" max="6148" width="10.85546875" style="6" customWidth="1"/>
    <col min="6149" max="6149" width="6.85546875" style="6" customWidth="1"/>
    <col min="6150" max="6150" width="8.85546875" style="6" customWidth="1"/>
    <col min="6151" max="6152" width="2.85546875" style="6" customWidth="1"/>
    <col min="6153" max="6154" width="2.140625" style="6" customWidth="1"/>
    <col min="6155" max="6155" width="5.42578125" style="6" customWidth="1"/>
    <col min="6156" max="6156" width="6" style="6" customWidth="1"/>
    <col min="6157" max="6157" width="5.140625" style="6" customWidth="1"/>
    <col min="6158" max="6158" width="5.85546875" style="6" customWidth="1"/>
    <col min="6159" max="6159" width="4.42578125" style="6" customWidth="1"/>
    <col min="6160" max="6160" width="5.85546875" style="6" customWidth="1"/>
    <col min="6161" max="6175" width="0" style="6" hidden="1" customWidth="1"/>
    <col min="6176" max="6400" width="9.140625" style="6"/>
    <col min="6401" max="6401" width="2.85546875" style="6" customWidth="1"/>
    <col min="6402" max="6402" width="0" style="6" hidden="1" customWidth="1"/>
    <col min="6403" max="6403" width="32.5703125" style="6" customWidth="1"/>
    <col min="6404" max="6404" width="10.85546875" style="6" customWidth="1"/>
    <col min="6405" max="6405" width="6.85546875" style="6" customWidth="1"/>
    <col min="6406" max="6406" width="8.85546875" style="6" customWidth="1"/>
    <col min="6407" max="6408" width="2.85546875" style="6" customWidth="1"/>
    <col min="6409" max="6410" width="2.140625" style="6" customWidth="1"/>
    <col min="6411" max="6411" width="5.42578125" style="6" customWidth="1"/>
    <col min="6412" max="6412" width="6" style="6" customWidth="1"/>
    <col min="6413" max="6413" width="5.140625" style="6" customWidth="1"/>
    <col min="6414" max="6414" width="5.85546875" style="6" customWidth="1"/>
    <col min="6415" max="6415" width="4.42578125" style="6" customWidth="1"/>
    <col min="6416" max="6416" width="5.85546875" style="6" customWidth="1"/>
    <col min="6417" max="6431" width="0" style="6" hidden="1" customWidth="1"/>
    <col min="6432" max="6656" width="9.140625" style="6"/>
    <col min="6657" max="6657" width="2.85546875" style="6" customWidth="1"/>
    <col min="6658" max="6658" width="0" style="6" hidden="1" customWidth="1"/>
    <col min="6659" max="6659" width="32.5703125" style="6" customWidth="1"/>
    <col min="6660" max="6660" width="10.85546875" style="6" customWidth="1"/>
    <col min="6661" max="6661" width="6.85546875" style="6" customWidth="1"/>
    <col min="6662" max="6662" width="8.85546875" style="6" customWidth="1"/>
    <col min="6663" max="6664" width="2.85546875" style="6" customWidth="1"/>
    <col min="6665" max="6666" width="2.140625" style="6" customWidth="1"/>
    <col min="6667" max="6667" width="5.42578125" style="6" customWidth="1"/>
    <col min="6668" max="6668" width="6" style="6" customWidth="1"/>
    <col min="6669" max="6669" width="5.140625" style="6" customWidth="1"/>
    <col min="6670" max="6670" width="5.85546875" style="6" customWidth="1"/>
    <col min="6671" max="6671" width="4.42578125" style="6" customWidth="1"/>
    <col min="6672" max="6672" width="5.85546875" style="6" customWidth="1"/>
    <col min="6673" max="6687" width="0" style="6" hidden="1" customWidth="1"/>
    <col min="6688" max="6912" width="9.140625" style="6"/>
    <col min="6913" max="6913" width="2.85546875" style="6" customWidth="1"/>
    <col min="6914" max="6914" width="0" style="6" hidden="1" customWidth="1"/>
    <col min="6915" max="6915" width="32.5703125" style="6" customWidth="1"/>
    <col min="6916" max="6916" width="10.85546875" style="6" customWidth="1"/>
    <col min="6917" max="6917" width="6.85546875" style="6" customWidth="1"/>
    <col min="6918" max="6918" width="8.85546875" style="6" customWidth="1"/>
    <col min="6919" max="6920" width="2.85546875" style="6" customWidth="1"/>
    <col min="6921" max="6922" width="2.140625" style="6" customWidth="1"/>
    <col min="6923" max="6923" width="5.42578125" style="6" customWidth="1"/>
    <col min="6924" max="6924" width="6" style="6" customWidth="1"/>
    <col min="6925" max="6925" width="5.140625" style="6" customWidth="1"/>
    <col min="6926" max="6926" width="5.85546875" style="6" customWidth="1"/>
    <col min="6927" max="6927" width="4.42578125" style="6" customWidth="1"/>
    <col min="6928" max="6928" width="5.85546875" style="6" customWidth="1"/>
    <col min="6929" max="6943" width="0" style="6" hidden="1" customWidth="1"/>
    <col min="6944" max="7168" width="9.140625" style="6"/>
    <col min="7169" max="7169" width="2.85546875" style="6" customWidth="1"/>
    <col min="7170" max="7170" width="0" style="6" hidden="1" customWidth="1"/>
    <col min="7171" max="7171" width="32.5703125" style="6" customWidth="1"/>
    <col min="7172" max="7172" width="10.85546875" style="6" customWidth="1"/>
    <col min="7173" max="7173" width="6.85546875" style="6" customWidth="1"/>
    <col min="7174" max="7174" width="8.85546875" style="6" customWidth="1"/>
    <col min="7175" max="7176" width="2.85546875" style="6" customWidth="1"/>
    <col min="7177" max="7178" width="2.140625" style="6" customWidth="1"/>
    <col min="7179" max="7179" width="5.42578125" style="6" customWidth="1"/>
    <col min="7180" max="7180" width="6" style="6" customWidth="1"/>
    <col min="7181" max="7181" width="5.140625" style="6" customWidth="1"/>
    <col min="7182" max="7182" width="5.85546875" style="6" customWidth="1"/>
    <col min="7183" max="7183" width="4.42578125" style="6" customWidth="1"/>
    <col min="7184" max="7184" width="5.85546875" style="6" customWidth="1"/>
    <col min="7185" max="7199" width="0" style="6" hidden="1" customWidth="1"/>
    <col min="7200" max="7424" width="9.140625" style="6"/>
    <col min="7425" max="7425" width="2.85546875" style="6" customWidth="1"/>
    <col min="7426" max="7426" width="0" style="6" hidden="1" customWidth="1"/>
    <col min="7427" max="7427" width="32.5703125" style="6" customWidth="1"/>
    <col min="7428" max="7428" width="10.85546875" style="6" customWidth="1"/>
    <col min="7429" max="7429" width="6.85546875" style="6" customWidth="1"/>
    <col min="7430" max="7430" width="8.85546875" style="6" customWidth="1"/>
    <col min="7431" max="7432" width="2.85546875" style="6" customWidth="1"/>
    <col min="7433" max="7434" width="2.140625" style="6" customWidth="1"/>
    <col min="7435" max="7435" width="5.42578125" style="6" customWidth="1"/>
    <col min="7436" max="7436" width="6" style="6" customWidth="1"/>
    <col min="7437" max="7437" width="5.140625" style="6" customWidth="1"/>
    <col min="7438" max="7438" width="5.85546875" style="6" customWidth="1"/>
    <col min="7439" max="7439" width="4.42578125" style="6" customWidth="1"/>
    <col min="7440" max="7440" width="5.85546875" style="6" customWidth="1"/>
    <col min="7441" max="7455" width="0" style="6" hidden="1" customWidth="1"/>
    <col min="7456" max="7680" width="9.140625" style="6"/>
    <col min="7681" max="7681" width="2.85546875" style="6" customWidth="1"/>
    <col min="7682" max="7682" width="0" style="6" hidden="1" customWidth="1"/>
    <col min="7683" max="7683" width="32.5703125" style="6" customWidth="1"/>
    <col min="7684" max="7684" width="10.85546875" style="6" customWidth="1"/>
    <col min="7685" max="7685" width="6.85546875" style="6" customWidth="1"/>
    <col min="7686" max="7686" width="8.85546875" style="6" customWidth="1"/>
    <col min="7687" max="7688" width="2.85546875" style="6" customWidth="1"/>
    <col min="7689" max="7690" width="2.140625" style="6" customWidth="1"/>
    <col min="7691" max="7691" width="5.42578125" style="6" customWidth="1"/>
    <col min="7692" max="7692" width="6" style="6" customWidth="1"/>
    <col min="7693" max="7693" width="5.140625" style="6" customWidth="1"/>
    <col min="7694" max="7694" width="5.85546875" style="6" customWidth="1"/>
    <col min="7695" max="7695" width="4.42578125" style="6" customWidth="1"/>
    <col min="7696" max="7696" width="5.85546875" style="6" customWidth="1"/>
    <col min="7697" max="7711" width="0" style="6" hidden="1" customWidth="1"/>
    <col min="7712" max="7936" width="9.140625" style="6"/>
    <col min="7937" max="7937" width="2.85546875" style="6" customWidth="1"/>
    <col min="7938" max="7938" width="0" style="6" hidden="1" customWidth="1"/>
    <col min="7939" max="7939" width="32.5703125" style="6" customWidth="1"/>
    <col min="7940" max="7940" width="10.85546875" style="6" customWidth="1"/>
    <col min="7941" max="7941" width="6.85546875" style="6" customWidth="1"/>
    <col min="7942" max="7942" width="8.85546875" style="6" customWidth="1"/>
    <col min="7943" max="7944" width="2.85546875" style="6" customWidth="1"/>
    <col min="7945" max="7946" width="2.140625" style="6" customWidth="1"/>
    <col min="7947" max="7947" width="5.42578125" style="6" customWidth="1"/>
    <col min="7948" max="7948" width="6" style="6" customWidth="1"/>
    <col min="7949" max="7949" width="5.140625" style="6" customWidth="1"/>
    <col min="7950" max="7950" width="5.85546875" style="6" customWidth="1"/>
    <col min="7951" max="7951" width="4.42578125" style="6" customWidth="1"/>
    <col min="7952" max="7952" width="5.85546875" style="6" customWidth="1"/>
    <col min="7953" max="7967" width="0" style="6" hidden="1" customWidth="1"/>
    <col min="7968" max="8192" width="9.140625" style="6"/>
    <col min="8193" max="8193" width="2.85546875" style="6" customWidth="1"/>
    <col min="8194" max="8194" width="0" style="6" hidden="1" customWidth="1"/>
    <col min="8195" max="8195" width="32.5703125" style="6" customWidth="1"/>
    <col min="8196" max="8196" width="10.85546875" style="6" customWidth="1"/>
    <col min="8197" max="8197" width="6.85546875" style="6" customWidth="1"/>
    <col min="8198" max="8198" width="8.85546875" style="6" customWidth="1"/>
    <col min="8199" max="8200" width="2.85546875" style="6" customWidth="1"/>
    <col min="8201" max="8202" width="2.140625" style="6" customWidth="1"/>
    <col min="8203" max="8203" width="5.42578125" style="6" customWidth="1"/>
    <col min="8204" max="8204" width="6" style="6" customWidth="1"/>
    <col min="8205" max="8205" width="5.140625" style="6" customWidth="1"/>
    <col min="8206" max="8206" width="5.85546875" style="6" customWidth="1"/>
    <col min="8207" max="8207" width="4.42578125" style="6" customWidth="1"/>
    <col min="8208" max="8208" width="5.85546875" style="6" customWidth="1"/>
    <col min="8209" max="8223" width="0" style="6" hidden="1" customWidth="1"/>
    <col min="8224" max="8448" width="9.140625" style="6"/>
    <col min="8449" max="8449" width="2.85546875" style="6" customWidth="1"/>
    <col min="8450" max="8450" width="0" style="6" hidden="1" customWidth="1"/>
    <col min="8451" max="8451" width="32.5703125" style="6" customWidth="1"/>
    <col min="8452" max="8452" width="10.85546875" style="6" customWidth="1"/>
    <col min="8453" max="8453" width="6.85546875" style="6" customWidth="1"/>
    <col min="8454" max="8454" width="8.85546875" style="6" customWidth="1"/>
    <col min="8455" max="8456" width="2.85546875" style="6" customWidth="1"/>
    <col min="8457" max="8458" width="2.140625" style="6" customWidth="1"/>
    <col min="8459" max="8459" width="5.42578125" style="6" customWidth="1"/>
    <col min="8460" max="8460" width="6" style="6" customWidth="1"/>
    <col min="8461" max="8461" width="5.140625" style="6" customWidth="1"/>
    <col min="8462" max="8462" width="5.85546875" style="6" customWidth="1"/>
    <col min="8463" max="8463" width="4.42578125" style="6" customWidth="1"/>
    <col min="8464" max="8464" width="5.85546875" style="6" customWidth="1"/>
    <col min="8465" max="8479" width="0" style="6" hidden="1" customWidth="1"/>
    <col min="8480" max="8704" width="9.140625" style="6"/>
    <col min="8705" max="8705" width="2.85546875" style="6" customWidth="1"/>
    <col min="8706" max="8706" width="0" style="6" hidden="1" customWidth="1"/>
    <col min="8707" max="8707" width="32.5703125" style="6" customWidth="1"/>
    <col min="8708" max="8708" width="10.85546875" style="6" customWidth="1"/>
    <col min="8709" max="8709" width="6.85546875" style="6" customWidth="1"/>
    <col min="8710" max="8710" width="8.85546875" style="6" customWidth="1"/>
    <col min="8711" max="8712" width="2.85546875" style="6" customWidth="1"/>
    <col min="8713" max="8714" width="2.140625" style="6" customWidth="1"/>
    <col min="8715" max="8715" width="5.42578125" style="6" customWidth="1"/>
    <col min="8716" max="8716" width="6" style="6" customWidth="1"/>
    <col min="8717" max="8717" width="5.140625" style="6" customWidth="1"/>
    <col min="8718" max="8718" width="5.85546875" style="6" customWidth="1"/>
    <col min="8719" max="8719" width="4.42578125" style="6" customWidth="1"/>
    <col min="8720" max="8720" width="5.85546875" style="6" customWidth="1"/>
    <col min="8721" max="8735" width="0" style="6" hidden="1" customWidth="1"/>
    <col min="8736" max="8960" width="9.140625" style="6"/>
    <col min="8961" max="8961" width="2.85546875" style="6" customWidth="1"/>
    <col min="8962" max="8962" width="0" style="6" hidden="1" customWidth="1"/>
    <col min="8963" max="8963" width="32.5703125" style="6" customWidth="1"/>
    <col min="8964" max="8964" width="10.85546875" style="6" customWidth="1"/>
    <col min="8965" max="8965" width="6.85546875" style="6" customWidth="1"/>
    <col min="8966" max="8966" width="8.85546875" style="6" customWidth="1"/>
    <col min="8967" max="8968" width="2.85546875" style="6" customWidth="1"/>
    <col min="8969" max="8970" width="2.140625" style="6" customWidth="1"/>
    <col min="8971" max="8971" width="5.42578125" style="6" customWidth="1"/>
    <col min="8972" max="8972" width="6" style="6" customWidth="1"/>
    <col min="8973" max="8973" width="5.140625" style="6" customWidth="1"/>
    <col min="8974" max="8974" width="5.85546875" style="6" customWidth="1"/>
    <col min="8975" max="8975" width="4.42578125" style="6" customWidth="1"/>
    <col min="8976" max="8976" width="5.85546875" style="6" customWidth="1"/>
    <col min="8977" max="8991" width="0" style="6" hidden="1" customWidth="1"/>
    <col min="8992" max="9216" width="9.140625" style="6"/>
    <col min="9217" max="9217" width="2.85546875" style="6" customWidth="1"/>
    <col min="9218" max="9218" width="0" style="6" hidden="1" customWidth="1"/>
    <col min="9219" max="9219" width="32.5703125" style="6" customWidth="1"/>
    <col min="9220" max="9220" width="10.85546875" style="6" customWidth="1"/>
    <col min="9221" max="9221" width="6.85546875" style="6" customWidth="1"/>
    <col min="9222" max="9222" width="8.85546875" style="6" customWidth="1"/>
    <col min="9223" max="9224" width="2.85546875" style="6" customWidth="1"/>
    <col min="9225" max="9226" width="2.140625" style="6" customWidth="1"/>
    <col min="9227" max="9227" width="5.42578125" style="6" customWidth="1"/>
    <col min="9228" max="9228" width="6" style="6" customWidth="1"/>
    <col min="9229" max="9229" width="5.140625" style="6" customWidth="1"/>
    <col min="9230" max="9230" width="5.85546875" style="6" customWidth="1"/>
    <col min="9231" max="9231" width="4.42578125" style="6" customWidth="1"/>
    <col min="9232" max="9232" width="5.85546875" style="6" customWidth="1"/>
    <col min="9233" max="9247" width="0" style="6" hidden="1" customWidth="1"/>
    <col min="9248" max="9472" width="9.140625" style="6"/>
    <col min="9473" max="9473" width="2.85546875" style="6" customWidth="1"/>
    <col min="9474" max="9474" width="0" style="6" hidden="1" customWidth="1"/>
    <col min="9475" max="9475" width="32.5703125" style="6" customWidth="1"/>
    <col min="9476" max="9476" width="10.85546875" style="6" customWidth="1"/>
    <col min="9477" max="9477" width="6.85546875" style="6" customWidth="1"/>
    <col min="9478" max="9478" width="8.85546875" style="6" customWidth="1"/>
    <col min="9479" max="9480" width="2.85546875" style="6" customWidth="1"/>
    <col min="9481" max="9482" width="2.140625" style="6" customWidth="1"/>
    <col min="9483" max="9483" width="5.42578125" style="6" customWidth="1"/>
    <col min="9484" max="9484" width="6" style="6" customWidth="1"/>
    <col min="9485" max="9485" width="5.140625" style="6" customWidth="1"/>
    <col min="9486" max="9486" width="5.85546875" style="6" customWidth="1"/>
    <col min="9487" max="9487" width="4.42578125" style="6" customWidth="1"/>
    <col min="9488" max="9488" width="5.85546875" style="6" customWidth="1"/>
    <col min="9489" max="9503" width="0" style="6" hidden="1" customWidth="1"/>
    <col min="9504" max="9728" width="9.140625" style="6"/>
    <col min="9729" max="9729" width="2.85546875" style="6" customWidth="1"/>
    <col min="9730" max="9730" width="0" style="6" hidden="1" customWidth="1"/>
    <col min="9731" max="9731" width="32.5703125" style="6" customWidth="1"/>
    <col min="9732" max="9732" width="10.85546875" style="6" customWidth="1"/>
    <col min="9733" max="9733" width="6.85546875" style="6" customWidth="1"/>
    <col min="9734" max="9734" width="8.85546875" style="6" customWidth="1"/>
    <col min="9735" max="9736" width="2.85546875" style="6" customWidth="1"/>
    <col min="9737" max="9738" width="2.140625" style="6" customWidth="1"/>
    <col min="9739" max="9739" width="5.42578125" style="6" customWidth="1"/>
    <col min="9740" max="9740" width="6" style="6" customWidth="1"/>
    <col min="9741" max="9741" width="5.140625" style="6" customWidth="1"/>
    <col min="9742" max="9742" width="5.85546875" style="6" customWidth="1"/>
    <col min="9743" max="9743" width="4.42578125" style="6" customWidth="1"/>
    <col min="9744" max="9744" width="5.85546875" style="6" customWidth="1"/>
    <col min="9745" max="9759" width="0" style="6" hidden="1" customWidth="1"/>
    <col min="9760" max="9984" width="9.140625" style="6"/>
    <col min="9985" max="9985" width="2.85546875" style="6" customWidth="1"/>
    <col min="9986" max="9986" width="0" style="6" hidden="1" customWidth="1"/>
    <col min="9987" max="9987" width="32.5703125" style="6" customWidth="1"/>
    <col min="9988" max="9988" width="10.85546875" style="6" customWidth="1"/>
    <col min="9989" max="9989" width="6.85546875" style="6" customWidth="1"/>
    <col min="9990" max="9990" width="8.85546875" style="6" customWidth="1"/>
    <col min="9991" max="9992" width="2.85546875" style="6" customWidth="1"/>
    <col min="9993" max="9994" width="2.140625" style="6" customWidth="1"/>
    <col min="9995" max="9995" width="5.42578125" style="6" customWidth="1"/>
    <col min="9996" max="9996" width="6" style="6" customWidth="1"/>
    <col min="9997" max="9997" width="5.140625" style="6" customWidth="1"/>
    <col min="9998" max="9998" width="5.85546875" style="6" customWidth="1"/>
    <col min="9999" max="9999" width="4.42578125" style="6" customWidth="1"/>
    <col min="10000" max="10000" width="5.85546875" style="6" customWidth="1"/>
    <col min="10001" max="10015" width="0" style="6" hidden="1" customWidth="1"/>
    <col min="10016" max="10240" width="9.140625" style="6"/>
    <col min="10241" max="10241" width="2.85546875" style="6" customWidth="1"/>
    <col min="10242" max="10242" width="0" style="6" hidden="1" customWidth="1"/>
    <col min="10243" max="10243" width="32.5703125" style="6" customWidth="1"/>
    <col min="10244" max="10244" width="10.85546875" style="6" customWidth="1"/>
    <col min="10245" max="10245" width="6.85546875" style="6" customWidth="1"/>
    <col min="10246" max="10246" width="8.85546875" style="6" customWidth="1"/>
    <col min="10247" max="10248" width="2.85546875" style="6" customWidth="1"/>
    <col min="10249" max="10250" width="2.140625" style="6" customWidth="1"/>
    <col min="10251" max="10251" width="5.42578125" style="6" customWidth="1"/>
    <col min="10252" max="10252" width="6" style="6" customWidth="1"/>
    <col min="10253" max="10253" width="5.140625" style="6" customWidth="1"/>
    <col min="10254" max="10254" width="5.85546875" style="6" customWidth="1"/>
    <col min="10255" max="10255" width="4.42578125" style="6" customWidth="1"/>
    <col min="10256" max="10256" width="5.85546875" style="6" customWidth="1"/>
    <col min="10257" max="10271" width="0" style="6" hidden="1" customWidth="1"/>
    <col min="10272" max="10496" width="9.140625" style="6"/>
    <col min="10497" max="10497" width="2.85546875" style="6" customWidth="1"/>
    <col min="10498" max="10498" width="0" style="6" hidden="1" customWidth="1"/>
    <col min="10499" max="10499" width="32.5703125" style="6" customWidth="1"/>
    <col min="10500" max="10500" width="10.85546875" style="6" customWidth="1"/>
    <col min="10501" max="10501" width="6.85546875" style="6" customWidth="1"/>
    <col min="10502" max="10502" width="8.85546875" style="6" customWidth="1"/>
    <col min="10503" max="10504" width="2.85546875" style="6" customWidth="1"/>
    <col min="10505" max="10506" width="2.140625" style="6" customWidth="1"/>
    <col min="10507" max="10507" width="5.42578125" style="6" customWidth="1"/>
    <col min="10508" max="10508" width="6" style="6" customWidth="1"/>
    <col min="10509" max="10509" width="5.140625" style="6" customWidth="1"/>
    <col min="10510" max="10510" width="5.85546875" style="6" customWidth="1"/>
    <col min="10511" max="10511" width="4.42578125" style="6" customWidth="1"/>
    <col min="10512" max="10512" width="5.85546875" style="6" customWidth="1"/>
    <col min="10513" max="10527" width="0" style="6" hidden="1" customWidth="1"/>
    <col min="10528" max="10752" width="9.140625" style="6"/>
    <col min="10753" max="10753" width="2.85546875" style="6" customWidth="1"/>
    <col min="10754" max="10754" width="0" style="6" hidden="1" customWidth="1"/>
    <col min="10755" max="10755" width="32.5703125" style="6" customWidth="1"/>
    <col min="10756" max="10756" width="10.85546875" style="6" customWidth="1"/>
    <col min="10757" max="10757" width="6.85546875" style="6" customWidth="1"/>
    <col min="10758" max="10758" width="8.85546875" style="6" customWidth="1"/>
    <col min="10759" max="10760" width="2.85546875" style="6" customWidth="1"/>
    <col min="10761" max="10762" width="2.140625" style="6" customWidth="1"/>
    <col min="10763" max="10763" width="5.42578125" style="6" customWidth="1"/>
    <col min="10764" max="10764" width="6" style="6" customWidth="1"/>
    <col min="10765" max="10765" width="5.140625" style="6" customWidth="1"/>
    <col min="10766" max="10766" width="5.85546875" style="6" customWidth="1"/>
    <col min="10767" max="10767" width="4.42578125" style="6" customWidth="1"/>
    <col min="10768" max="10768" width="5.85546875" style="6" customWidth="1"/>
    <col min="10769" max="10783" width="0" style="6" hidden="1" customWidth="1"/>
    <col min="10784" max="11008" width="9.140625" style="6"/>
    <col min="11009" max="11009" width="2.85546875" style="6" customWidth="1"/>
    <col min="11010" max="11010" width="0" style="6" hidden="1" customWidth="1"/>
    <col min="11011" max="11011" width="32.5703125" style="6" customWidth="1"/>
    <col min="11012" max="11012" width="10.85546875" style="6" customWidth="1"/>
    <col min="11013" max="11013" width="6.85546875" style="6" customWidth="1"/>
    <col min="11014" max="11014" width="8.85546875" style="6" customWidth="1"/>
    <col min="11015" max="11016" width="2.85546875" style="6" customWidth="1"/>
    <col min="11017" max="11018" width="2.140625" style="6" customWidth="1"/>
    <col min="11019" max="11019" width="5.42578125" style="6" customWidth="1"/>
    <col min="11020" max="11020" width="6" style="6" customWidth="1"/>
    <col min="11021" max="11021" width="5.140625" style="6" customWidth="1"/>
    <col min="11022" max="11022" width="5.85546875" style="6" customWidth="1"/>
    <col min="11023" max="11023" width="4.42578125" style="6" customWidth="1"/>
    <col min="11024" max="11024" width="5.85546875" style="6" customWidth="1"/>
    <col min="11025" max="11039" width="0" style="6" hidden="1" customWidth="1"/>
    <col min="11040" max="11264" width="9.140625" style="6"/>
    <col min="11265" max="11265" width="2.85546875" style="6" customWidth="1"/>
    <col min="11266" max="11266" width="0" style="6" hidden="1" customWidth="1"/>
    <col min="11267" max="11267" width="32.5703125" style="6" customWidth="1"/>
    <col min="11268" max="11268" width="10.85546875" style="6" customWidth="1"/>
    <col min="11269" max="11269" width="6.85546875" style="6" customWidth="1"/>
    <col min="11270" max="11270" width="8.85546875" style="6" customWidth="1"/>
    <col min="11271" max="11272" width="2.85546875" style="6" customWidth="1"/>
    <col min="11273" max="11274" width="2.140625" style="6" customWidth="1"/>
    <col min="11275" max="11275" width="5.42578125" style="6" customWidth="1"/>
    <col min="11276" max="11276" width="6" style="6" customWidth="1"/>
    <col min="11277" max="11277" width="5.140625" style="6" customWidth="1"/>
    <col min="11278" max="11278" width="5.85546875" style="6" customWidth="1"/>
    <col min="11279" max="11279" width="4.42578125" style="6" customWidth="1"/>
    <col min="11280" max="11280" width="5.85546875" style="6" customWidth="1"/>
    <col min="11281" max="11295" width="0" style="6" hidden="1" customWidth="1"/>
    <col min="11296" max="11520" width="9.140625" style="6"/>
    <col min="11521" max="11521" width="2.85546875" style="6" customWidth="1"/>
    <col min="11522" max="11522" width="0" style="6" hidden="1" customWidth="1"/>
    <col min="11523" max="11523" width="32.5703125" style="6" customWidth="1"/>
    <col min="11524" max="11524" width="10.85546875" style="6" customWidth="1"/>
    <col min="11525" max="11525" width="6.85546875" style="6" customWidth="1"/>
    <col min="11526" max="11526" width="8.85546875" style="6" customWidth="1"/>
    <col min="11527" max="11528" width="2.85546875" style="6" customWidth="1"/>
    <col min="11529" max="11530" width="2.140625" style="6" customWidth="1"/>
    <col min="11531" max="11531" width="5.42578125" style="6" customWidth="1"/>
    <col min="11532" max="11532" width="6" style="6" customWidth="1"/>
    <col min="11533" max="11533" width="5.140625" style="6" customWidth="1"/>
    <col min="11534" max="11534" width="5.85546875" style="6" customWidth="1"/>
    <col min="11535" max="11535" width="4.42578125" style="6" customWidth="1"/>
    <col min="11536" max="11536" width="5.85546875" style="6" customWidth="1"/>
    <col min="11537" max="11551" width="0" style="6" hidden="1" customWidth="1"/>
    <col min="11552" max="11776" width="9.140625" style="6"/>
    <col min="11777" max="11777" width="2.85546875" style="6" customWidth="1"/>
    <col min="11778" max="11778" width="0" style="6" hidden="1" customWidth="1"/>
    <col min="11779" max="11779" width="32.5703125" style="6" customWidth="1"/>
    <col min="11780" max="11780" width="10.85546875" style="6" customWidth="1"/>
    <col min="11781" max="11781" width="6.85546875" style="6" customWidth="1"/>
    <col min="11782" max="11782" width="8.85546875" style="6" customWidth="1"/>
    <col min="11783" max="11784" width="2.85546875" style="6" customWidth="1"/>
    <col min="11785" max="11786" width="2.140625" style="6" customWidth="1"/>
    <col min="11787" max="11787" width="5.42578125" style="6" customWidth="1"/>
    <col min="11788" max="11788" width="6" style="6" customWidth="1"/>
    <col min="11789" max="11789" width="5.140625" style="6" customWidth="1"/>
    <col min="11790" max="11790" width="5.85546875" style="6" customWidth="1"/>
    <col min="11791" max="11791" width="4.42578125" style="6" customWidth="1"/>
    <col min="11792" max="11792" width="5.85546875" style="6" customWidth="1"/>
    <col min="11793" max="11807" width="0" style="6" hidden="1" customWidth="1"/>
    <col min="11808" max="12032" width="9.140625" style="6"/>
    <col min="12033" max="12033" width="2.85546875" style="6" customWidth="1"/>
    <col min="12034" max="12034" width="0" style="6" hidden="1" customWidth="1"/>
    <col min="12035" max="12035" width="32.5703125" style="6" customWidth="1"/>
    <col min="12036" max="12036" width="10.85546875" style="6" customWidth="1"/>
    <col min="12037" max="12037" width="6.85546875" style="6" customWidth="1"/>
    <col min="12038" max="12038" width="8.85546875" style="6" customWidth="1"/>
    <col min="12039" max="12040" width="2.85546875" style="6" customWidth="1"/>
    <col min="12041" max="12042" width="2.140625" style="6" customWidth="1"/>
    <col min="12043" max="12043" width="5.42578125" style="6" customWidth="1"/>
    <col min="12044" max="12044" width="6" style="6" customWidth="1"/>
    <col min="12045" max="12045" width="5.140625" style="6" customWidth="1"/>
    <col min="12046" max="12046" width="5.85546875" style="6" customWidth="1"/>
    <col min="12047" max="12047" width="4.42578125" style="6" customWidth="1"/>
    <col min="12048" max="12048" width="5.85546875" style="6" customWidth="1"/>
    <col min="12049" max="12063" width="0" style="6" hidden="1" customWidth="1"/>
    <col min="12064" max="12288" width="9.140625" style="6"/>
    <col min="12289" max="12289" width="2.85546875" style="6" customWidth="1"/>
    <col min="12290" max="12290" width="0" style="6" hidden="1" customWidth="1"/>
    <col min="12291" max="12291" width="32.5703125" style="6" customWidth="1"/>
    <col min="12292" max="12292" width="10.85546875" style="6" customWidth="1"/>
    <col min="12293" max="12293" width="6.85546875" style="6" customWidth="1"/>
    <col min="12294" max="12294" width="8.85546875" style="6" customWidth="1"/>
    <col min="12295" max="12296" width="2.85546875" style="6" customWidth="1"/>
    <col min="12297" max="12298" width="2.140625" style="6" customWidth="1"/>
    <col min="12299" max="12299" width="5.42578125" style="6" customWidth="1"/>
    <col min="12300" max="12300" width="6" style="6" customWidth="1"/>
    <col min="12301" max="12301" width="5.140625" style="6" customWidth="1"/>
    <col min="12302" max="12302" width="5.85546875" style="6" customWidth="1"/>
    <col min="12303" max="12303" width="4.42578125" style="6" customWidth="1"/>
    <col min="12304" max="12304" width="5.85546875" style="6" customWidth="1"/>
    <col min="12305" max="12319" width="0" style="6" hidden="1" customWidth="1"/>
    <col min="12320" max="12544" width="9.140625" style="6"/>
    <col min="12545" max="12545" width="2.85546875" style="6" customWidth="1"/>
    <col min="12546" max="12546" width="0" style="6" hidden="1" customWidth="1"/>
    <col min="12547" max="12547" width="32.5703125" style="6" customWidth="1"/>
    <col min="12548" max="12548" width="10.85546875" style="6" customWidth="1"/>
    <col min="12549" max="12549" width="6.85546875" style="6" customWidth="1"/>
    <col min="12550" max="12550" width="8.85546875" style="6" customWidth="1"/>
    <col min="12551" max="12552" width="2.85546875" style="6" customWidth="1"/>
    <col min="12553" max="12554" width="2.140625" style="6" customWidth="1"/>
    <col min="12555" max="12555" width="5.42578125" style="6" customWidth="1"/>
    <col min="12556" max="12556" width="6" style="6" customWidth="1"/>
    <col min="12557" max="12557" width="5.140625" style="6" customWidth="1"/>
    <col min="12558" max="12558" width="5.85546875" style="6" customWidth="1"/>
    <col min="12559" max="12559" width="4.42578125" style="6" customWidth="1"/>
    <col min="12560" max="12560" width="5.85546875" style="6" customWidth="1"/>
    <col min="12561" max="12575" width="0" style="6" hidden="1" customWidth="1"/>
    <col min="12576" max="12800" width="9.140625" style="6"/>
    <col min="12801" max="12801" width="2.85546875" style="6" customWidth="1"/>
    <col min="12802" max="12802" width="0" style="6" hidden="1" customWidth="1"/>
    <col min="12803" max="12803" width="32.5703125" style="6" customWidth="1"/>
    <col min="12804" max="12804" width="10.85546875" style="6" customWidth="1"/>
    <col min="12805" max="12805" width="6.85546875" style="6" customWidth="1"/>
    <col min="12806" max="12806" width="8.85546875" style="6" customWidth="1"/>
    <col min="12807" max="12808" width="2.85546875" style="6" customWidth="1"/>
    <col min="12809" max="12810" width="2.140625" style="6" customWidth="1"/>
    <col min="12811" max="12811" width="5.42578125" style="6" customWidth="1"/>
    <col min="12812" max="12812" width="6" style="6" customWidth="1"/>
    <col min="12813" max="12813" width="5.140625" style="6" customWidth="1"/>
    <col min="12814" max="12814" width="5.85546875" style="6" customWidth="1"/>
    <col min="12815" max="12815" width="4.42578125" style="6" customWidth="1"/>
    <col min="12816" max="12816" width="5.85546875" style="6" customWidth="1"/>
    <col min="12817" max="12831" width="0" style="6" hidden="1" customWidth="1"/>
    <col min="12832" max="13056" width="9.140625" style="6"/>
    <col min="13057" max="13057" width="2.85546875" style="6" customWidth="1"/>
    <col min="13058" max="13058" width="0" style="6" hidden="1" customWidth="1"/>
    <col min="13059" max="13059" width="32.5703125" style="6" customWidth="1"/>
    <col min="13060" max="13060" width="10.85546875" style="6" customWidth="1"/>
    <col min="13061" max="13061" width="6.85546875" style="6" customWidth="1"/>
    <col min="13062" max="13062" width="8.85546875" style="6" customWidth="1"/>
    <col min="13063" max="13064" width="2.85546875" style="6" customWidth="1"/>
    <col min="13065" max="13066" width="2.140625" style="6" customWidth="1"/>
    <col min="13067" max="13067" width="5.42578125" style="6" customWidth="1"/>
    <col min="13068" max="13068" width="6" style="6" customWidth="1"/>
    <col min="13069" max="13069" width="5.140625" style="6" customWidth="1"/>
    <col min="13070" max="13070" width="5.85546875" style="6" customWidth="1"/>
    <col min="13071" max="13071" width="4.42578125" style="6" customWidth="1"/>
    <col min="13072" max="13072" width="5.85546875" style="6" customWidth="1"/>
    <col min="13073" max="13087" width="0" style="6" hidden="1" customWidth="1"/>
    <col min="13088" max="13312" width="9.140625" style="6"/>
    <col min="13313" max="13313" width="2.85546875" style="6" customWidth="1"/>
    <col min="13314" max="13314" width="0" style="6" hidden="1" customWidth="1"/>
    <col min="13315" max="13315" width="32.5703125" style="6" customWidth="1"/>
    <col min="13316" max="13316" width="10.85546875" style="6" customWidth="1"/>
    <col min="13317" max="13317" width="6.85546875" style="6" customWidth="1"/>
    <col min="13318" max="13318" width="8.85546875" style="6" customWidth="1"/>
    <col min="13319" max="13320" width="2.85546875" style="6" customWidth="1"/>
    <col min="13321" max="13322" width="2.140625" style="6" customWidth="1"/>
    <col min="13323" max="13323" width="5.42578125" style="6" customWidth="1"/>
    <col min="13324" max="13324" width="6" style="6" customWidth="1"/>
    <col min="13325" max="13325" width="5.140625" style="6" customWidth="1"/>
    <col min="13326" max="13326" width="5.85546875" style="6" customWidth="1"/>
    <col min="13327" max="13327" width="4.42578125" style="6" customWidth="1"/>
    <col min="13328" max="13328" width="5.85546875" style="6" customWidth="1"/>
    <col min="13329" max="13343" width="0" style="6" hidden="1" customWidth="1"/>
    <col min="13344" max="13568" width="9.140625" style="6"/>
    <col min="13569" max="13569" width="2.85546875" style="6" customWidth="1"/>
    <col min="13570" max="13570" width="0" style="6" hidden="1" customWidth="1"/>
    <col min="13571" max="13571" width="32.5703125" style="6" customWidth="1"/>
    <col min="13572" max="13572" width="10.85546875" style="6" customWidth="1"/>
    <col min="13573" max="13573" width="6.85546875" style="6" customWidth="1"/>
    <col min="13574" max="13574" width="8.85546875" style="6" customWidth="1"/>
    <col min="13575" max="13576" width="2.85546875" style="6" customWidth="1"/>
    <col min="13577" max="13578" width="2.140625" style="6" customWidth="1"/>
    <col min="13579" max="13579" width="5.42578125" style="6" customWidth="1"/>
    <col min="13580" max="13580" width="6" style="6" customWidth="1"/>
    <col min="13581" max="13581" width="5.140625" style="6" customWidth="1"/>
    <col min="13582" max="13582" width="5.85546875" style="6" customWidth="1"/>
    <col min="13583" max="13583" width="4.42578125" style="6" customWidth="1"/>
    <col min="13584" max="13584" width="5.85546875" style="6" customWidth="1"/>
    <col min="13585" max="13599" width="0" style="6" hidden="1" customWidth="1"/>
    <col min="13600" max="13824" width="9.140625" style="6"/>
    <col min="13825" max="13825" width="2.85546875" style="6" customWidth="1"/>
    <col min="13826" max="13826" width="0" style="6" hidden="1" customWidth="1"/>
    <col min="13827" max="13827" width="32.5703125" style="6" customWidth="1"/>
    <col min="13828" max="13828" width="10.85546875" style="6" customWidth="1"/>
    <col min="13829" max="13829" width="6.85546875" style="6" customWidth="1"/>
    <col min="13830" max="13830" width="8.85546875" style="6" customWidth="1"/>
    <col min="13831" max="13832" width="2.85546875" style="6" customWidth="1"/>
    <col min="13833" max="13834" width="2.140625" style="6" customWidth="1"/>
    <col min="13835" max="13835" width="5.42578125" style="6" customWidth="1"/>
    <col min="13836" max="13836" width="6" style="6" customWidth="1"/>
    <col min="13837" max="13837" width="5.140625" style="6" customWidth="1"/>
    <col min="13838" max="13838" width="5.85546875" style="6" customWidth="1"/>
    <col min="13839" max="13839" width="4.42578125" style="6" customWidth="1"/>
    <col min="13840" max="13840" width="5.85546875" style="6" customWidth="1"/>
    <col min="13841" max="13855" width="0" style="6" hidden="1" customWidth="1"/>
    <col min="13856" max="14080" width="9.140625" style="6"/>
    <col min="14081" max="14081" width="2.85546875" style="6" customWidth="1"/>
    <col min="14082" max="14082" width="0" style="6" hidden="1" customWidth="1"/>
    <col min="14083" max="14083" width="32.5703125" style="6" customWidth="1"/>
    <col min="14084" max="14084" width="10.85546875" style="6" customWidth="1"/>
    <col min="14085" max="14085" width="6.85546875" style="6" customWidth="1"/>
    <col min="14086" max="14086" width="8.85546875" style="6" customWidth="1"/>
    <col min="14087" max="14088" width="2.85546875" style="6" customWidth="1"/>
    <col min="14089" max="14090" width="2.140625" style="6" customWidth="1"/>
    <col min="14091" max="14091" width="5.42578125" style="6" customWidth="1"/>
    <col min="14092" max="14092" width="6" style="6" customWidth="1"/>
    <col min="14093" max="14093" width="5.140625" style="6" customWidth="1"/>
    <col min="14094" max="14094" width="5.85546875" style="6" customWidth="1"/>
    <col min="14095" max="14095" width="4.42578125" style="6" customWidth="1"/>
    <col min="14096" max="14096" width="5.85546875" style="6" customWidth="1"/>
    <col min="14097" max="14111" width="0" style="6" hidden="1" customWidth="1"/>
    <col min="14112" max="14336" width="9.140625" style="6"/>
    <col min="14337" max="14337" width="2.85546875" style="6" customWidth="1"/>
    <col min="14338" max="14338" width="0" style="6" hidden="1" customWidth="1"/>
    <col min="14339" max="14339" width="32.5703125" style="6" customWidth="1"/>
    <col min="14340" max="14340" width="10.85546875" style="6" customWidth="1"/>
    <col min="14341" max="14341" width="6.85546875" style="6" customWidth="1"/>
    <col min="14342" max="14342" width="8.85546875" style="6" customWidth="1"/>
    <col min="14343" max="14344" width="2.85546875" style="6" customWidth="1"/>
    <col min="14345" max="14346" width="2.140625" style="6" customWidth="1"/>
    <col min="14347" max="14347" width="5.42578125" style="6" customWidth="1"/>
    <col min="14348" max="14348" width="6" style="6" customWidth="1"/>
    <col min="14349" max="14349" width="5.140625" style="6" customWidth="1"/>
    <col min="14350" max="14350" width="5.85546875" style="6" customWidth="1"/>
    <col min="14351" max="14351" width="4.42578125" style="6" customWidth="1"/>
    <col min="14352" max="14352" width="5.85546875" style="6" customWidth="1"/>
    <col min="14353" max="14367" width="0" style="6" hidden="1" customWidth="1"/>
    <col min="14368" max="14592" width="9.140625" style="6"/>
    <col min="14593" max="14593" width="2.85546875" style="6" customWidth="1"/>
    <col min="14594" max="14594" width="0" style="6" hidden="1" customWidth="1"/>
    <col min="14595" max="14595" width="32.5703125" style="6" customWidth="1"/>
    <col min="14596" max="14596" width="10.85546875" style="6" customWidth="1"/>
    <col min="14597" max="14597" width="6.85546875" style="6" customWidth="1"/>
    <col min="14598" max="14598" width="8.85546875" style="6" customWidth="1"/>
    <col min="14599" max="14600" width="2.85546875" style="6" customWidth="1"/>
    <col min="14601" max="14602" width="2.140625" style="6" customWidth="1"/>
    <col min="14603" max="14603" width="5.42578125" style="6" customWidth="1"/>
    <col min="14604" max="14604" width="6" style="6" customWidth="1"/>
    <col min="14605" max="14605" width="5.140625" style="6" customWidth="1"/>
    <col min="14606" max="14606" width="5.85546875" style="6" customWidth="1"/>
    <col min="14607" max="14607" width="4.42578125" style="6" customWidth="1"/>
    <col min="14608" max="14608" width="5.85546875" style="6" customWidth="1"/>
    <col min="14609" max="14623" width="0" style="6" hidden="1" customWidth="1"/>
    <col min="14624" max="14848" width="9.140625" style="6"/>
    <col min="14849" max="14849" width="2.85546875" style="6" customWidth="1"/>
    <col min="14850" max="14850" width="0" style="6" hidden="1" customWidth="1"/>
    <col min="14851" max="14851" width="32.5703125" style="6" customWidth="1"/>
    <col min="14852" max="14852" width="10.85546875" style="6" customWidth="1"/>
    <col min="14853" max="14853" width="6.85546875" style="6" customWidth="1"/>
    <col min="14854" max="14854" width="8.85546875" style="6" customWidth="1"/>
    <col min="14855" max="14856" width="2.85546875" style="6" customWidth="1"/>
    <col min="14857" max="14858" width="2.140625" style="6" customWidth="1"/>
    <col min="14859" max="14859" width="5.42578125" style="6" customWidth="1"/>
    <col min="14860" max="14860" width="6" style="6" customWidth="1"/>
    <col min="14861" max="14861" width="5.140625" style="6" customWidth="1"/>
    <col min="14862" max="14862" width="5.85546875" style="6" customWidth="1"/>
    <col min="14863" max="14863" width="4.42578125" style="6" customWidth="1"/>
    <col min="14864" max="14864" width="5.85546875" style="6" customWidth="1"/>
    <col min="14865" max="14879" width="0" style="6" hidden="1" customWidth="1"/>
    <col min="14880" max="15104" width="9.140625" style="6"/>
    <col min="15105" max="15105" width="2.85546875" style="6" customWidth="1"/>
    <col min="15106" max="15106" width="0" style="6" hidden="1" customWidth="1"/>
    <col min="15107" max="15107" width="32.5703125" style="6" customWidth="1"/>
    <col min="15108" max="15108" width="10.85546875" style="6" customWidth="1"/>
    <col min="15109" max="15109" width="6.85546875" style="6" customWidth="1"/>
    <col min="15110" max="15110" width="8.85546875" style="6" customWidth="1"/>
    <col min="15111" max="15112" width="2.85546875" style="6" customWidth="1"/>
    <col min="15113" max="15114" width="2.140625" style="6" customWidth="1"/>
    <col min="15115" max="15115" width="5.42578125" style="6" customWidth="1"/>
    <col min="15116" max="15116" width="6" style="6" customWidth="1"/>
    <col min="15117" max="15117" width="5.140625" style="6" customWidth="1"/>
    <col min="15118" max="15118" width="5.85546875" style="6" customWidth="1"/>
    <col min="15119" max="15119" width="4.42578125" style="6" customWidth="1"/>
    <col min="15120" max="15120" width="5.85546875" style="6" customWidth="1"/>
    <col min="15121" max="15135" width="0" style="6" hidden="1" customWidth="1"/>
    <col min="15136" max="15360" width="9.140625" style="6"/>
    <col min="15361" max="15361" width="2.85546875" style="6" customWidth="1"/>
    <col min="15362" max="15362" width="0" style="6" hidden="1" customWidth="1"/>
    <col min="15363" max="15363" width="32.5703125" style="6" customWidth="1"/>
    <col min="15364" max="15364" width="10.85546875" style="6" customWidth="1"/>
    <col min="15365" max="15365" width="6.85546875" style="6" customWidth="1"/>
    <col min="15366" max="15366" width="8.85546875" style="6" customWidth="1"/>
    <col min="15367" max="15368" width="2.85546875" style="6" customWidth="1"/>
    <col min="15369" max="15370" width="2.140625" style="6" customWidth="1"/>
    <col min="15371" max="15371" width="5.42578125" style="6" customWidth="1"/>
    <col min="15372" max="15372" width="6" style="6" customWidth="1"/>
    <col min="15373" max="15373" width="5.140625" style="6" customWidth="1"/>
    <col min="15374" max="15374" width="5.85546875" style="6" customWidth="1"/>
    <col min="15375" max="15375" width="4.42578125" style="6" customWidth="1"/>
    <col min="15376" max="15376" width="5.85546875" style="6" customWidth="1"/>
    <col min="15377" max="15391" width="0" style="6" hidden="1" customWidth="1"/>
    <col min="15392" max="15616" width="9.140625" style="6"/>
    <col min="15617" max="15617" width="2.85546875" style="6" customWidth="1"/>
    <col min="15618" max="15618" width="0" style="6" hidden="1" customWidth="1"/>
    <col min="15619" max="15619" width="32.5703125" style="6" customWidth="1"/>
    <col min="15620" max="15620" width="10.85546875" style="6" customWidth="1"/>
    <col min="15621" max="15621" width="6.85546875" style="6" customWidth="1"/>
    <col min="15622" max="15622" width="8.85546875" style="6" customWidth="1"/>
    <col min="15623" max="15624" width="2.85546875" style="6" customWidth="1"/>
    <col min="15625" max="15626" width="2.140625" style="6" customWidth="1"/>
    <col min="15627" max="15627" width="5.42578125" style="6" customWidth="1"/>
    <col min="15628" max="15628" width="6" style="6" customWidth="1"/>
    <col min="15629" max="15629" width="5.140625" style="6" customWidth="1"/>
    <col min="15630" max="15630" width="5.85546875" style="6" customWidth="1"/>
    <col min="15631" max="15631" width="4.42578125" style="6" customWidth="1"/>
    <col min="15632" max="15632" width="5.85546875" style="6" customWidth="1"/>
    <col min="15633" max="15647" width="0" style="6" hidden="1" customWidth="1"/>
    <col min="15648" max="15872" width="9.140625" style="6"/>
    <col min="15873" max="15873" width="2.85546875" style="6" customWidth="1"/>
    <col min="15874" max="15874" width="0" style="6" hidden="1" customWidth="1"/>
    <col min="15875" max="15875" width="32.5703125" style="6" customWidth="1"/>
    <col min="15876" max="15876" width="10.85546875" style="6" customWidth="1"/>
    <col min="15877" max="15877" width="6.85546875" style="6" customWidth="1"/>
    <col min="15878" max="15878" width="8.85546875" style="6" customWidth="1"/>
    <col min="15879" max="15880" width="2.85546875" style="6" customWidth="1"/>
    <col min="15881" max="15882" width="2.140625" style="6" customWidth="1"/>
    <col min="15883" max="15883" width="5.42578125" style="6" customWidth="1"/>
    <col min="15884" max="15884" width="6" style="6" customWidth="1"/>
    <col min="15885" max="15885" width="5.140625" style="6" customWidth="1"/>
    <col min="15886" max="15886" width="5.85546875" style="6" customWidth="1"/>
    <col min="15887" max="15887" width="4.42578125" style="6" customWidth="1"/>
    <col min="15888" max="15888" width="5.85546875" style="6" customWidth="1"/>
    <col min="15889" max="15903" width="0" style="6" hidden="1" customWidth="1"/>
    <col min="15904" max="16128" width="9.140625" style="6"/>
    <col min="16129" max="16129" width="2.85546875" style="6" customWidth="1"/>
    <col min="16130" max="16130" width="0" style="6" hidden="1" customWidth="1"/>
    <col min="16131" max="16131" width="32.5703125" style="6" customWidth="1"/>
    <col min="16132" max="16132" width="10.85546875" style="6" customWidth="1"/>
    <col min="16133" max="16133" width="6.85546875" style="6" customWidth="1"/>
    <col min="16134" max="16134" width="8.85546875" style="6" customWidth="1"/>
    <col min="16135" max="16136" width="2.85546875" style="6" customWidth="1"/>
    <col min="16137" max="16138" width="2.140625" style="6" customWidth="1"/>
    <col min="16139" max="16139" width="5.42578125" style="6" customWidth="1"/>
    <col min="16140" max="16140" width="6" style="6" customWidth="1"/>
    <col min="16141" max="16141" width="5.140625" style="6" customWidth="1"/>
    <col min="16142" max="16142" width="5.85546875" style="6" customWidth="1"/>
    <col min="16143" max="16143" width="4.42578125" style="6" customWidth="1"/>
    <col min="16144" max="16144" width="5.85546875" style="6" customWidth="1"/>
    <col min="16145" max="16159" width="0" style="6" hidden="1" customWidth="1"/>
    <col min="16160" max="16384" width="9.140625" style="6"/>
  </cols>
  <sheetData>
    <row r="1" spans="1:31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4" t="str">
        <f>IF(Z18=[1]Setup!B11,"","WARNING: YOU HAVE BLANK RAW SCORES!                                                WARNING: YOU HAVE BLANK RAW SCORES!                                                WARNING: YOU HAVE BLANK RAW SCORES!")</f>
        <v>WARNING: YOU HAVE BLANK RAW SCORES!                                                WARNING: YOU HAVE BLANK RAW SCORES!                                                WARNING: YOU HAVE BLANK RAW SCORES!</v>
      </c>
      <c r="J1" s="4" t="str">
        <f>IF(Z21=Z22,"","WARNING: YOU HAVE UNBROKEN TIES!                WARNING: YOU HAVE UNBROKEN TIES!                WARNING: YOU HAVE UNBROKEN TIES!                WARNING: YOU HAVE UNBROKEN TIES!")</f>
        <v/>
      </c>
      <c r="K1" s="5" t="str">
        <f>CONCATENATE([1]Setup!B9," ",[1]Setup!B8)</f>
        <v>2018 Science Olympiad Tournament</v>
      </c>
      <c r="L1" s="5"/>
      <c r="M1" s="5"/>
      <c r="N1" s="5"/>
      <c r="O1" s="5"/>
      <c r="Q1" s="7" t="s">
        <v>8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5" customHeight="1" x14ac:dyDescent="0.25">
      <c r="A2" s="8">
        <f>IF(ISBLANK([1]Setup!A16),"",[1]Setup!A16)</f>
        <v>1</v>
      </c>
      <c r="B2" s="8" t="str">
        <f>IF(ISBLANK([1]Setup!B16),"",[1]Setup!B16)</f>
        <v/>
      </c>
      <c r="C2" s="9" t="str">
        <f>IF(ISBLANK([1]Setup!C16),"",[1]Setup!L16)</f>
        <v>Clarksville X</v>
      </c>
      <c r="D2" s="10"/>
      <c r="E2" s="10"/>
      <c r="F2" s="10"/>
      <c r="G2" s="8" t="str">
        <f t="shared" ref="G2:G65" si="0">W3</f>
        <v/>
      </c>
      <c r="H2" s="11">
        <f>IF(G2="p",$Z$9,IF(G2="ns",$Z$10,IF(G2="dq",$Z$11,IF(G2="", $Z$10,MIN(G2,$Z$9)))))</f>
        <v>61</v>
      </c>
      <c r="I2" s="4"/>
      <c r="J2" s="4"/>
      <c r="K2" s="12" t="str">
        <f>CONCATENATE("SCORE REPORT FORM DIV. ",[1]Setup!B10)</f>
        <v>SCORE REPORT FORM DIV. B</v>
      </c>
      <c r="L2" s="12"/>
      <c r="M2" s="12"/>
      <c r="N2" s="12"/>
      <c r="O2" s="12"/>
      <c r="Q2" s="13" t="s">
        <v>9</v>
      </c>
      <c r="R2" s="14" t="s">
        <v>3</v>
      </c>
      <c r="S2" s="14" t="s">
        <v>4</v>
      </c>
      <c r="T2" s="14" t="s">
        <v>5</v>
      </c>
      <c r="U2" s="14" t="s">
        <v>10</v>
      </c>
      <c r="V2" s="14" t="s">
        <v>11</v>
      </c>
      <c r="W2" s="15" t="s">
        <v>12</v>
      </c>
      <c r="Y2" s="16" t="s">
        <v>13</v>
      </c>
      <c r="Z2" s="17"/>
      <c r="AA2" s="18"/>
      <c r="AB2" s="19" t="s">
        <v>14</v>
      </c>
      <c r="AD2" s="6">
        <v>1</v>
      </c>
    </row>
    <row r="3" spans="1:31" ht="15" customHeight="1" x14ac:dyDescent="0.25">
      <c r="A3" s="20">
        <f>IF(ISBLANK([1]Setup!A17),"",[1]Setup!A17)</f>
        <v>2</v>
      </c>
      <c r="B3" s="20" t="str">
        <f>IF(ISBLANK([1]Setup!B17),"",[1]Setup!B17)</f>
        <v/>
      </c>
      <c r="C3" s="21" t="str">
        <f>IF(ISBLANK([1]Setup!C17),"",[1]Setup!L17)</f>
        <v>Clarksville Y</v>
      </c>
      <c r="D3" s="22"/>
      <c r="E3" s="22"/>
      <c r="F3" s="22"/>
      <c r="G3" s="20" t="str">
        <f t="shared" si="0"/>
        <v/>
      </c>
      <c r="H3" s="23">
        <f t="shared" ref="H3:H66" si="1">IF(G3="p",$Z$9,IF(G3="ns",$Z$10,IF(G3="dq",$Z$11,IF(G3="", $Z$10,MIN(G3,$Z$9)))))</f>
        <v>61</v>
      </c>
      <c r="I3" s="4"/>
      <c r="J3" s="4"/>
      <c r="K3" s="24" t="s">
        <v>15</v>
      </c>
      <c r="L3" s="25" t="s">
        <v>16</v>
      </c>
      <c r="M3" s="25"/>
      <c r="N3" s="25"/>
      <c r="O3" s="25"/>
      <c r="Q3" s="26">
        <f>IF(ISBLANK([1]Setup!A16),"",[1]Setup!A16)</f>
        <v>1</v>
      </c>
      <c r="R3" s="27">
        <f>VALUE(D2)</f>
        <v>0</v>
      </c>
      <c r="S3" s="27">
        <f>VALUE(E2)</f>
        <v>0</v>
      </c>
      <c r="T3" s="27">
        <f>VALUE(F2)</f>
        <v>0</v>
      </c>
      <c r="U3" s="27" t="str">
        <f>IF((ROW(A2)-1)&gt;[1]Setup!B$11,"",IF([1]Setup!K16=2,"ns",IF(ISERR(R3),D2,IF(ISERR(S3),E2,IF(ISERR(T3),F2,IF(ISBLANK(D2),"",FALSE))))))</f>
        <v/>
      </c>
      <c r="V3" s="27" t="str">
        <f>IF(U3=FALSE,R3+S3*1000000*$Z$4+T3*0.000001*$Z$4*$AA$4,LOWER(U3))</f>
        <v/>
      </c>
      <c r="W3" s="28" t="str">
        <f>IF(ISNUMBER(V3),RANK(V3,$V$3:$V$72,$Z$4+1),V3)</f>
        <v/>
      </c>
      <c r="X3" s="29"/>
      <c r="Y3" s="30"/>
      <c r="Z3" s="31" t="s">
        <v>17</v>
      </c>
      <c r="AA3" s="32" t="s">
        <v>18</v>
      </c>
      <c r="AB3" s="33" t="s">
        <v>19</v>
      </c>
      <c r="AD3" s="6">
        <v>-1</v>
      </c>
    </row>
    <row r="4" spans="1:31" ht="15" customHeight="1" x14ac:dyDescent="0.25">
      <c r="A4" s="34">
        <f>IF(ISBLANK([1]Setup!A18),"",[1]Setup!A18)</f>
        <v>3</v>
      </c>
      <c r="B4" s="34" t="str">
        <f>IF(ISBLANK([1]Setup!B18),"",[1]Setup!B18)</f>
        <v/>
      </c>
      <c r="C4" s="35" t="str">
        <f>IF(ISBLANK([1]Setup!C18),"",[1]Setup!L18)</f>
        <v>C.P. Weber X</v>
      </c>
      <c r="D4" s="22"/>
      <c r="E4" s="22"/>
      <c r="F4" s="22"/>
      <c r="G4" s="34" t="str">
        <f t="shared" si="0"/>
        <v/>
      </c>
      <c r="H4" s="36">
        <f t="shared" si="1"/>
        <v>61</v>
      </c>
      <c r="I4" s="4"/>
      <c r="J4" s="4"/>
      <c r="K4" s="37" t="str">
        <f>IF(Z6,"WARNING: CHECK SORT ORDERS","Sort Orders")</f>
        <v>Sort Orders</v>
      </c>
      <c r="L4" s="38"/>
      <c r="M4" s="38"/>
      <c r="N4" s="38"/>
      <c r="O4" s="39"/>
      <c r="Q4" s="26">
        <f>IF(ISBLANK([1]Setup!A17),"",[1]Setup!A17)</f>
        <v>2</v>
      </c>
      <c r="R4" s="27">
        <f t="shared" ref="R4:T67" si="2">VALUE(D3)</f>
        <v>0</v>
      </c>
      <c r="S4" s="27">
        <f t="shared" si="2"/>
        <v>0</v>
      </c>
      <c r="T4" s="27">
        <f t="shared" si="2"/>
        <v>0</v>
      </c>
      <c r="U4" s="27" t="str">
        <f>IF((ROW(A3)-1)&gt;[1]Setup!B$11,"",IF([1]Setup!K17=2,"ns",IF(ISERR(R4),D3,IF(ISERR(S4),E3,IF(ISERR(T4),F3,IF(ISBLANK(D3),"",FALSE))))))</f>
        <v/>
      </c>
      <c r="V4" s="27" t="str">
        <f t="shared" ref="V4:V67" si="3">IF(U4=FALSE,R4+S4*1000000*$Z$4+T4*0.000001*$Z$4*$AA$4,LOWER(U4))</f>
        <v/>
      </c>
      <c r="W4" s="28" t="str">
        <f t="shared" ref="W4:W67" si="4">IF(ISNUMBER(V4),RANK(V4,$V$3:$V$72,$Z$4+1),V4)</f>
        <v/>
      </c>
      <c r="X4" s="29"/>
      <c r="Y4" s="40" t="s">
        <v>20</v>
      </c>
      <c r="Z4" s="41">
        <f>IF(M5=AB2,1,-1)</f>
        <v>-1</v>
      </c>
      <c r="AA4" s="42">
        <f>IF(M6=AB2,1,-1)</f>
        <v>-1</v>
      </c>
      <c r="AB4" s="33"/>
    </row>
    <row r="5" spans="1:31" ht="15" customHeight="1" x14ac:dyDescent="0.25">
      <c r="A5" s="43">
        <f>IF(ISBLANK([1]Setup!A19),"",[1]Setup!A19)</f>
        <v>4</v>
      </c>
      <c r="B5" s="43" t="str">
        <f>IF(ISBLANK([1]Setup!B19),"",[1]Setup!B19)</f>
        <v/>
      </c>
      <c r="C5" s="44" t="str">
        <f>IF(ISBLANK([1]Setup!C19),"",[1]Setup!L19)</f>
        <v>C.P. Weber Y</v>
      </c>
      <c r="D5" s="45"/>
      <c r="E5" s="45"/>
      <c r="F5" s="45"/>
      <c r="G5" s="43" t="str">
        <f t="shared" si="0"/>
        <v/>
      </c>
      <c r="H5" s="46">
        <f t="shared" si="1"/>
        <v>61</v>
      </c>
      <c r="I5" s="4"/>
      <c r="J5" s="4"/>
      <c r="K5" s="47" t="s">
        <v>21</v>
      </c>
      <c r="L5" s="48"/>
      <c r="M5" s="49" t="s">
        <v>19</v>
      </c>
      <c r="N5" s="49"/>
      <c r="O5" s="50"/>
      <c r="Q5" s="26">
        <f>IF(ISBLANK([1]Setup!A18),"",[1]Setup!A18)</f>
        <v>3</v>
      </c>
      <c r="R5" s="27">
        <f t="shared" si="2"/>
        <v>0</v>
      </c>
      <c r="S5" s="27">
        <f t="shared" si="2"/>
        <v>0</v>
      </c>
      <c r="T5" s="27">
        <f t="shared" si="2"/>
        <v>0</v>
      </c>
      <c r="U5" s="27" t="str">
        <f>IF((ROW(A4)-1)&gt;[1]Setup!B$11,"",IF([1]Setup!K18=2,"ns",IF(ISERR(R5),D4,IF(ISERR(S5),E4,IF(ISERR(T5),F4,IF(ISBLANK(D4),"",FALSE))))))</f>
        <v/>
      </c>
      <c r="V5" s="27" t="str">
        <f t="shared" si="3"/>
        <v/>
      </c>
      <c r="W5" s="28" t="str">
        <f t="shared" si="4"/>
        <v/>
      </c>
      <c r="X5" s="29"/>
      <c r="AB5" s="51"/>
    </row>
    <row r="6" spans="1:31" ht="15" customHeight="1" x14ac:dyDescent="0.25">
      <c r="A6" s="43">
        <f>IF(ISBLANK([1]Setup!A20),"",[1]Setup!A20)</f>
        <v>5</v>
      </c>
      <c r="B6" s="43" t="str">
        <f>IF(ISBLANK([1]Setup!B20),"",[1]Setup!B20)</f>
        <v/>
      </c>
      <c r="C6" s="44" t="str">
        <f>IF(ISBLANK([1]Setup!C20),"",[1]Setup!L20)</f>
        <v>Bala Cynwyd X</v>
      </c>
      <c r="D6" s="45"/>
      <c r="E6" s="45"/>
      <c r="F6" s="45"/>
      <c r="G6" s="43" t="str">
        <f t="shared" si="0"/>
        <v/>
      </c>
      <c r="H6" s="46">
        <f t="shared" si="1"/>
        <v>61</v>
      </c>
      <c r="I6" s="4"/>
      <c r="J6" s="4"/>
      <c r="K6" s="52" t="s">
        <v>22</v>
      </c>
      <c r="L6" s="53"/>
      <c r="M6" s="54" t="s">
        <v>19</v>
      </c>
      <c r="N6" s="54"/>
      <c r="O6" s="55"/>
      <c r="Q6" s="26">
        <f>IF(ISBLANK([1]Setup!A19),"",[1]Setup!A19)</f>
        <v>4</v>
      </c>
      <c r="R6" s="27">
        <f t="shared" si="2"/>
        <v>0</v>
      </c>
      <c r="S6" s="27">
        <f t="shared" si="2"/>
        <v>0</v>
      </c>
      <c r="T6" s="27">
        <f t="shared" si="2"/>
        <v>0</v>
      </c>
      <c r="U6" s="27" t="str">
        <f>IF((ROW(A5)-1)&gt;[1]Setup!B$11,"",IF([1]Setup!K19=2,"ns",IF(ISERR(R6),D5,IF(ISERR(S6),E5,IF(ISERR(T6),F5,IF(ISBLANK(D5),"",FALSE))))))</f>
        <v/>
      </c>
      <c r="V6" s="27" t="str">
        <f t="shared" si="3"/>
        <v/>
      </c>
      <c r="W6" s="28" t="str">
        <f t="shared" si="4"/>
        <v/>
      </c>
      <c r="X6" s="29"/>
      <c r="Y6" s="56" t="s">
        <v>23</v>
      </c>
      <c r="Z6" s="6">
        <f>IF(Z18&gt;1+[1]Setup!H34,IF(ISERROR(CORREL(H2:H71,[1]Master!AL7:AL76)),0,IF(CORREL(H2:H71,[1]Master!AL7:AL76)&gt;0,0,1)),0)</f>
        <v>0</v>
      </c>
    </row>
    <row r="7" spans="1:31" ht="15" customHeight="1" x14ac:dyDescent="0.25">
      <c r="A7" s="43">
        <f>IF(ISBLANK([1]Setup!A21),"",[1]Setup!A21)</f>
        <v>6</v>
      </c>
      <c r="B7" s="43" t="str">
        <f>IF(ISBLANK([1]Setup!B21),"",[1]Setup!B21)</f>
        <v/>
      </c>
      <c r="C7" s="44" t="str">
        <f>IF(ISBLANK([1]Setup!C21),"",[1]Setup!L21)</f>
        <v>Bala Cynwyd Y</v>
      </c>
      <c r="D7" s="45"/>
      <c r="E7" s="45"/>
      <c r="F7" s="45"/>
      <c r="G7" s="43" t="str">
        <f t="shared" si="0"/>
        <v/>
      </c>
      <c r="H7" s="46">
        <f t="shared" si="1"/>
        <v>61</v>
      </c>
      <c r="I7" s="4"/>
      <c r="J7" s="4"/>
      <c r="K7" s="57"/>
      <c r="L7" s="57"/>
      <c r="M7" s="57"/>
      <c r="N7" s="58"/>
      <c r="O7" s="58"/>
      <c r="Q7" s="26">
        <f>IF(ISBLANK([1]Setup!A20),"",[1]Setup!A20)</f>
        <v>5</v>
      </c>
      <c r="R7" s="27">
        <f t="shared" si="2"/>
        <v>0</v>
      </c>
      <c r="S7" s="27">
        <f t="shared" si="2"/>
        <v>0</v>
      </c>
      <c r="T7" s="27">
        <f t="shared" si="2"/>
        <v>0</v>
      </c>
      <c r="U7" s="27" t="str">
        <f>IF((ROW(A6)-1)&gt;[1]Setup!B$11,"",IF([1]Setup!K20=2,"ns",IF(ISERR(R7),D6,IF(ISERR(S7),E6,IF(ISERR(T7),F6,IF(ISBLANK(D6),"",FALSE))))))</f>
        <v/>
      </c>
      <c r="V7" s="27" t="str">
        <f t="shared" si="3"/>
        <v/>
      </c>
      <c r="W7" s="28" t="str">
        <f t="shared" si="4"/>
        <v/>
      </c>
      <c r="X7" s="29"/>
      <c r="Y7" s="59" t="s">
        <v>24</v>
      </c>
      <c r="Z7" s="60"/>
      <c r="AB7" s="19" t="s">
        <v>25</v>
      </c>
      <c r="AD7" s="6">
        <f>[1]Setup!B11</f>
        <v>60</v>
      </c>
    </row>
    <row r="8" spans="1:31" ht="15" customHeight="1" x14ac:dyDescent="0.25">
      <c r="A8" s="34">
        <f>IF(ISBLANK([1]Setup!A22),"",[1]Setup!A22)</f>
        <v>7</v>
      </c>
      <c r="B8" s="34" t="str">
        <f>IF(ISBLANK([1]Setup!B22),"",[1]Setup!B22)</f>
        <v/>
      </c>
      <c r="C8" s="35" t="str">
        <f>IF(ISBLANK([1]Setup!C22),"",[1]Setup!L22)</f>
        <v>Rocky Run X</v>
      </c>
      <c r="D8" s="22"/>
      <c r="E8" s="22"/>
      <c r="F8" s="22"/>
      <c r="G8" s="34" t="str">
        <f t="shared" si="0"/>
        <v/>
      </c>
      <c r="H8" s="36">
        <f t="shared" si="1"/>
        <v>61</v>
      </c>
      <c r="I8" s="4"/>
      <c r="J8" s="4"/>
      <c r="K8" s="61" t="s">
        <v>26</v>
      </c>
      <c r="L8" s="61"/>
      <c r="M8" s="61"/>
      <c r="N8" s="61"/>
      <c r="O8" s="61"/>
      <c r="Q8" s="26">
        <f>IF(ISBLANK([1]Setup!A21),"",[1]Setup!A21)</f>
        <v>6</v>
      </c>
      <c r="R8" s="27">
        <f t="shared" si="2"/>
        <v>0</v>
      </c>
      <c r="S8" s="27">
        <f t="shared" si="2"/>
        <v>0</v>
      </c>
      <c r="T8" s="27">
        <f t="shared" si="2"/>
        <v>0</v>
      </c>
      <c r="U8" s="27" t="str">
        <f>IF((ROW(A7)-1)&gt;[1]Setup!B$11,"",IF([1]Setup!K21=2,"ns",IF(ISERR(R8),D7,IF(ISERR(S8),E7,IF(ISERR(T8),F7,IF(ISBLANK(D7),"",FALSE))))))</f>
        <v/>
      </c>
      <c r="V8" s="27" t="str">
        <f t="shared" si="3"/>
        <v/>
      </c>
      <c r="W8" s="28" t="str">
        <f t="shared" si="4"/>
        <v/>
      </c>
      <c r="X8" s="29"/>
      <c r="Y8" s="62" t="s">
        <v>27</v>
      </c>
      <c r="Z8" s="63">
        <f>[1]Setup!H33</f>
        <v>60</v>
      </c>
      <c r="AA8" s="6"/>
      <c r="AB8" s="19" t="s">
        <v>28</v>
      </c>
      <c r="AD8" s="6">
        <f>[1]Setup!H36</f>
        <v>60</v>
      </c>
    </row>
    <row r="9" spans="1:31" s="29" customFormat="1" ht="15" customHeight="1" x14ac:dyDescent="0.25">
      <c r="A9" s="20">
        <f>IF(ISBLANK([1]Setup!A23),"",[1]Setup!A23)</f>
        <v>8</v>
      </c>
      <c r="B9" s="20" t="str">
        <f>IF(ISBLANK([1]Setup!B23),"",[1]Setup!B23)</f>
        <v/>
      </c>
      <c r="C9" s="21" t="str">
        <f>IF(ISBLANK([1]Setup!C23),"",[1]Setup!L23)</f>
        <v>Rocky Run Y</v>
      </c>
      <c r="D9" s="22"/>
      <c r="E9" s="22"/>
      <c r="F9" s="22"/>
      <c r="G9" s="20" t="str">
        <f t="shared" si="0"/>
        <v/>
      </c>
      <c r="H9" s="23">
        <f t="shared" si="1"/>
        <v>61</v>
      </c>
      <c r="I9" s="4"/>
      <c r="J9" s="4"/>
      <c r="K9" s="64" t="s">
        <v>6</v>
      </c>
      <c r="L9" s="65" t="s">
        <v>29</v>
      </c>
      <c r="M9" s="65" t="s">
        <v>17</v>
      </c>
      <c r="N9" s="65" t="s">
        <v>4</v>
      </c>
      <c r="O9" s="66" t="s">
        <v>18</v>
      </c>
      <c r="Q9" s="26">
        <f>IF(ISBLANK([1]Setup!A22),"",[1]Setup!A22)</f>
        <v>7</v>
      </c>
      <c r="R9" s="27">
        <f t="shared" si="2"/>
        <v>0</v>
      </c>
      <c r="S9" s="27">
        <f t="shared" si="2"/>
        <v>0</v>
      </c>
      <c r="T9" s="27">
        <f t="shared" si="2"/>
        <v>0</v>
      </c>
      <c r="U9" s="27" t="str">
        <f>IF((ROW(A8)-1)&gt;[1]Setup!B$11,"",IF([1]Setup!K22=2,"ns",IF(ISERR(R9),D8,IF(ISERR(S9),E8,IF(ISERR(T9),F8,IF(ISBLANK(D8),"",FALSE))))))</f>
        <v/>
      </c>
      <c r="V9" s="27" t="str">
        <f t="shared" si="3"/>
        <v/>
      </c>
      <c r="W9" s="28" t="str">
        <f t="shared" si="4"/>
        <v/>
      </c>
      <c r="Y9" s="67" t="s">
        <v>30</v>
      </c>
      <c r="Z9" s="68">
        <f>MIN(Z8,AD8)</f>
        <v>60</v>
      </c>
      <c r="AB9" s="69"/>
      <c r="AC9"/>
      <c r="AD9" s="6"/>
    </row>
    <row r="10" spans="1:31" s="29" customFormat="1" ht="15" customHeight="1" x14ac:dyDescent="0.25">
      <c r="A10" s="34">
        <f>IF(ISBLANK([1]Setup!A24),"",[1]Setup!A24)</f>
        <v>9</v>
      </c>
      <c r="B10" s="34" t="str">
        <f>IF(ISBLANK([1]Setup!B24),"",[1]Setup!B24)</f>
        <v/>
      </c>
      <c r="C10" s="35" t="str">
        <f>IF(ISBLANK([1]Setup!C24),"",[1]Setup!L24)</f>
        <v>Whitehall Coplay X</v>
      </c>
      <c r="D10" s="22"/>
      <c r="E10" s="22"/>
      <c r="F10" s="22"/>
      <c r="G10" s="34" t="str">
        <f t="shared" si="0"/>
        <v/>
      </c>
      <c r="H10" s="36">
        <f t="shared" si="1"/>
        <v>61</v>
      </c>
      <c r="I10" s="4"/>
      <c r="J10" s="4"/>
      <c r="K10" s="70" t="s">
        <v>31</v>
      </c>
      <c r="L10" s="71" t="str">
        <f t="shared" ref="L10:L15" si="5">Z27</f>
        <v/>
      </c>
      <c r="M10" s="71" t="str">
        <f t="shared" ref="M10:O15" si="6">AC27</f>
        <v/>
      </c>
      <c r="N10" s="71" t="str">
        <f t="shared" si="6"/>
        <v/>
      </c>
      <c r="O10" s="72" t="str">
        <f t="shared" si="6"/>
        <v/>
      </c>
      <c r="Q10" s="26">
        <f>IF(ISBLANK([1]Setup!A23),"",[1]Setup!A23)</f>
        <v>8</v>
      </c>
      <c r="R10" s="27">
        <f t="shared" si="2"/>
        <v>0</v>
      </c>
      <c r="S10" s="27">
        <f t="shared" si="2"/>
        <v>0</v>
      </c>
      <c r="T10" s="27">
        <f t="shared" si="2"/>
        <v>0</v>
      </c>
      <c r="U10" s="27" t="str">
        <f>IF((ROW(A9)-1)&gt;[1]Setup!B$11,"",IF([1]Setup!K23=2,"ns",IF(ISERR(R10),D9,IF(ISERR(S10),E9,IF(ISERR(T10),F9,IF(ISBLANK(D9),"",FALSE))))))</f>
        <v/>
      </c>
      <c r="V10" s="27" t="str">
        <f t="shared" si="3"/>
        <v/>
      </c>
      <c r="W10" s="28" t="str">
        <f t="shared" si="4"/>
        <v/>
      </c>
      <c r="X10" s="6"/>
      <c r="Y10" s="67" t="s">
        <v>32</v>
      </c>
      <c r="Z10" s="68">
        <f>Z9+1</f>
        <v>61</v>
      </c>
      <c r="AB10" s="33"/>
      <c r="AC10"/>
      <c r="AD10" s="6"/>
    </row>
    <row r="11" spans="1:31" ht="15" customHeight="1" x14ac:dyDescent="0.25">
      <c r="A11" s="43">
        <f>IF(ISBLANK([1]Setup!A25),"",[1]Setup!A25)</f>
        <v>10</v>
      </c>
      <c r="B11" s="43" t="str">
        <f>IF(ISBLANK([1]Setup!B25),"",[1]Setup!B25)</f>
        <v/>
      </c>
      <c r="C11" s="44" t="str">
        <f>IF(ISBLANK([1]Setup!C25),"",[1]Setup!L25)</f>
        <v>Whitehall Coplay Y</v>
      </c>
      <c r="D11" s="45"/>
      <c r="E11" s="45"/>
      <c r="F11" s="45"/>
      <c r="G11" s="43" t="str">
        <f t="shared" si="0"/>
        <v/>
      </c>
      <c r="H11" s="46">
        <f t="shared" si="1"/>
        <v>61</v>
      </c>
      <c r="I11" s="4"/>
      <c r="J11" s="4"/>
      <c r="K11" s="73" t="s">
        <v>33</v>
      </c>
      <c r="L11" s="74" t="str">
        <f t="shared" si="5"/>
        <v/>
      </c>
      <c r="M11" s="74" t="str">
        <f t="shared" si="6"/>
        <v/>
      </c>
      <c r="N11" s="74" t="str">
        <f t="shared" si="6"/>
        <v/>
      </c>
      <c r="O11" s="75" t="str">
        <f t="shared" si="6"/>
        <v/>
      </c>
      <c r="Q11" s="26">
        <f>IF(ISBLANK([1]Setup!A24),"",[1]Setup!A24)</f>
        <v>9</v>
      </c>
      <c r="R11" s="27">
        <f t="shared" si="2"/>
        <v>0</v>
      </c>
      <c r="S11" s="27">
        <f t="shared" si="2"/>
        <v>0</v>
      </c>
      <c r="T11" s="27">
        <f t="shared" si="2"/>
        <v>0</v>
      </c>
      <c r="U11" s="27" t="str">
        <f>IF((ROW(A10)-1)&gt;[1]Setup!B$11,"",IF([1]Setup!K24=2,"ns",IF(ISERR(R11),D10,IF(ISERR(S11),E10,IF(ISERR(T11),F10,IF(ISBLANK(D10),"",FALSE))))))</f>
        <v/>
      </c>
      <c r="V11" s="27" t="str">
        <f t="shared" si="3"/>
        <v/>
      </c>
      <c r="W11" s="28" t="str">
        <f t="shared" si="4"/>
        <v/>
      </c>
      <c r="Y11" s="40" t="s">
        <v>34</v>
      </c>
      <c r="Z11" s="42">
        <f>Z10+1</f>
        <v>62</v>
      </c>
    </row>
    <row r="12" spans="1:31" ht="15" customHeight="1" x14ac:dyDescent="0.25">
      <c r="A12" s="43">
        <f>IF(ISBLANK([1]Setup!A26),"",[1]Setup!A26)</f>
        <v>11</v>
      </c>
      <c r="B12" s="43" t="str">
        <f>IF(ISBLANK([1]Setup!B26),"",[1]Setup!B26)</f>
        <v/>
      </c>
      <c r="C12" s="44" t="str">
        <f>IF(ISBLANK([1]Setup!C26),"",[1]Setup!L26)</f>
        <v>Orefield</v>
      </c>
      <c r="D12" s="45"/>
      <c r="E12" s="45"/>
      <c r="F12" s="45"/>
      <c r="G12" s="43" t="str">
        <f t="shared" si="0"/>
        <v/>
      </c>
      <c r="H12" s="46">
        <f t="shared" si="1"/>
        <v>61</v>
      </c>
      <c r="I12" s="4"/>
      <c r="J12" s="4"/>
      <c r="K12" s="76" t="s">
        <v>35</v>
      </c>
      <c r="L12" s="77" t="str">
        <f t="shared" si="5"/>
        <v/>
      </c>
      <c r="M12" s="77" t="str">
        <f t="shared" si="6"/>
        <v/>
      </c>
      <c r="N12" s="77" t="str">
        <f t="shared" si="6"/>
        <v/>
      </c>
      <c r="O12" s="78" t="str">
        <f t="shared" si="6"/>
        <v/>
      </c>
      <c r="Q12" s="26">
        <f>IF(ISBLANK([1]Setup!A25),"",[1]Setup!A25)</f>
        <v>10</v>
      </c>
      <c r="R12" s="27">
        <f t="shared" si="2"/>
        <v>0</v>
      </c>
      <c r="S12" s="27">
        <f t="shared" si="2"/>
        <v>0</v>
      </c>
      <c r="T12" s="27">
        <f t="shared" si="2"/>
        <v>0</v>
      </c>
      <c r="U12" s="27" t="str">
        <f>IF((ROW(A11)-1)&gt;[1]Setup!B$11,"",IF([1]Setup!K25=2,"ns",IF(ISERR(R12),D11,IF(ISERR(S12),E11,IF(ISERR(T12),F11,IF(ISBLANK(D11),"",FALSE))))))</f>
        <v/>
      </c>
      <c r="V12" s="27" t="str">
        <f t="shared" si="3"/>
        <v/>
      </c>
      <c r="W12" s="28" t="str">
        <f t="shared" si="4"/>
        <v/>
      </c>
    </row>
    <row r="13" spans="1:31" ht="15" customHeight="1" x14ac:dyDescent="0.25">
      <c r="A13" s="43">
        <f>IF(ISBLANK([1]Setup!A27),"",[1]Setup!A27)</f>
        <v>12</v>
      </c>
      <c r="B13" s="43" t="str">
        <f>IF(ISBLANK([1]Setup!B27),"",[1]Setup!B27)</f>
        <v/>
      </c>
      <c r="C13" s="44" t="str">
        <f>IF(ISBLANK([1]Setup!C27),"",[1]Setup!L27)</f>
        <v>Devon Prep</v>
      </c>
      <c r="D13" s="45"/>
      <c r="E13" s="45"/>
      <c r="F13" s="45"/>
      <c r="G13" s="43" t="str">
        <f t="shared" si="0"/>
        <v/>
      </c>
      <c r="H13" s="46">
        <f t="shared" si="1"/>
        <v>61</v>
      </c>
      <c r="I13" s="4"/>
      <c r="J13" s="4"/>
      <c r="K13" s="79" t="s">
        <v>36</v>
      </c>
      <c r="L13" s="80" t="str">
        <f t="shared" si="5"/>
        <v/>
      </c>
      <c r="M13" s="80" t="str">
        <f t="shared" si="6"/>
        <v/>
      </c>
      <c r="N13" s="80" t="str">
        <f t="shared" si="6"/>
        <v/>
      </c>
      <c r="O13" s="81" t="str">
        <f t="shared" si="6"/>
        <v/>
      </c>
      <c r="Q13" s="26">
        <f>IF(ISBLANK([1]Setup!A26),"",[1]Setup!A26)</f>
        <v>11</v>
      </c>
      <c r="R13" s="27">
        <f t="shared" si="2"/>
        <v>0</v>
      </c>
      <c r="S13" s="27">
        <f t="shared" si="2"/>
        <v>0</v>
      </c>
      <c r="T13" s="27">
        <f t="shared" si="2"/>
        <v>0</v>
      </c>
      <c r="U13" s="27" t="str">
        <f>IF((ROW(A12)-1)&gt;[1]Setup!B$11,"",IF([1]Setup!K26=2,"ns",IF(ISERR(R13),D12,IF(ISERR(S13),E12,IF(ISERR(T13),F12,IF(ISBLANK(D12),"",FALSE))))))</f>
        <v/>
      </c>
      <c r="V13" s="27" t="str">
        <f t="shared" si="3"/>
        <v/>
      </c>
      <c r="W13" s="28" t="str">
        <f t="shared" si="4"/>
        <v/>
      </c>
      <c r="Y13" s="16" t="s">
        <v>37</v>
      </c>
      <c r="Z13" s="18"/>
      <c r="AA13" s="33"/>
    </row>
    <row r="14" spans="1:31" ht="15" customHeight="1" x14ac:dyDescent="0.25">
      <c r="A14" s="34">
        <f>IF(ISBLANK([1]Setup!A28),"",[1]Setup!A28)</f>
        <v>13</v>
      </c>
      <c r="B14" s="34" t="str">
        <f>IF(ISBLANK([1]Setup!B28),"",[1]Setup!B28)</f>
        <v/>
      </c>
      <c r="C14" s="35" t="str">
        <f>IF(ISBLANK([1]Setup!C28),"",[1]Setup!L28)</f>
        <v>Luther Jackson X</v>
      </c>
      <c r="D14" s="22"/>
      <c r="E14" s="22"/>
      <c r="F14" s="22"/>
      <c r="G14" s="34" t="str">
        <f t="shared" si="0"/>
        <v/>
      </c>
      <c r="H14" s="36">
        <f t="shared" si="1"/>
        <v>61</v>
      </c>
      <c r="I14" s="4"/>
      <c r="J14" s="4"/>
      <c r="K14" s="79" t="s">
        <v>38</v>
      </c>
      <c r="L14" s="80" t="str">
        <f t="shared" si="5"/>
        <v/>
      </c>
      <c r="M14" s="80" t="str">
        <f t="shared" si="6"/>
        <v/>
      </c>
      <c r="N14" s="80" t="str">
        <f t="shared" si="6"/>
        <v/>
      </c>
      <c r="O14" s="81" t="str">
        <f t="shared" si="6"/>
        <v/>
      </c>
      <c r="Q14" s="26">
        <f>IF(ISBLANK([1]Setup!A27),"",[1]Setup!A27)</f>
        <v>12</v>
      </c>
      <c r="R14" s="27">
        <f t="shared" si="2"/>
        <v>0</v>
      </c>
      <c r="S14" s="27">
        <f t="shared" si="2"/>
        <v>0</v>
      </c>
      <c r="T14" s="27">
        <f t="shared" si="2"/>
        <v>0</v>
      </c>
      <c r="U14" s="27" t="str">
        <f>IF((ROW(A13)-1)&gt;[1]Setup!B$11,"",IF([1]Setup!K27=2,"ns",IF(ISERR(R14),D13,IF(ISERR(S14),E13,IF(ISERR(T14),F13,IF(ISBLANK(D13),"",FALSE))))))</f>
        <v/>
      </c>
      <c r="V14" s="27" t="str">
        <f t="shared" si="3"/>
        <v/>
      </c>
      <c r="W14" s="28" t="str">
        <f t="shared" si="4"/>
        <v/>
      </c>
      <c r="Y14" s="67" t="s">
        <v>39</v>
      </c>
      <c r="Z14" s="68">
        <f>COUNTIF(U3:U72,FALSE)</f>
        <v>0</v>
      </c>
      <c r="AA14" s="33"/>
    </row>
    <row r="15" spans="1:31" ht="15" customHeight="1" x14ac:dyDescent="0.25">
      <c r="A15" s="20">
        <f>IF(ISBLANK([1]Setup!A29),"",[1]Setup!A29)</f>
        <v>14</v>
      </c>
      <c r="B15" s="20" t="str">
        <f>IF(ISBLANK([1]Setup!B29),"",[1]Setup!B29)</f>
        <v/>
      </c>
      <c r="C15" s="21" t="str">
        <f>IF(ISBLANK([1]Setup!C29),"",[1]Setup!L29)</f>
        <v>Luther Jackson Y</v>
      </c>
      <c r="D15" s="22"/>
      <c r="E15" s="22"/>
      <c r="F15" s="22"/>
      <c r="G15" s="20" t="str">
        <f t="shared" si="0"/>
        <v/>
      </c>
      <c r="H15" s="23">
        <f t="shared" si="1"/>
        <v>61</v>
      </c>
      <c r="I15" s="4"/>
      <c r="J15" s="4"/>
      <c r="K15" s="82" t="s">
        <v>40</v>
      </c>
      <c r="L15" s="83" t="str">
        <f t="shared" si="5"/>
        <v/>
      </c>
      <c r="M15" s="83" t="str">
        <f t="shared" si="6"/>
        <v/>
      </c>
      <c r="N15" s="83" t="str">
        <f t="shared" si="6"/>
        <v/>
      </c>
      <c r="O15" s="84" t="str">
        <f t="shared" si="6"/>
        <v/>
      </c>
      <c r="Q15" s="26">
        <f>IF(ISBLANK([1]Setup!A28),"",[1]Setup!A28)</f>
        <v>13</v>
      </c>
      <c r="R15" s="27">
        <f t="shared" si="2"/>
        <v>0</v>
      </c>
      <c r="S15" s="27">
        <f t="shared" si="2"/>
        <v>0</v>
      </c>
      <c r="T15" s="27">
        <f t="shared" si="2"/>
        <v>0</v>
      </c>
      <c r="U15" s="27" t="str">
        <f>IF((ROW(A14)-1)&gt;[1]Setup!B$11,"",IF([1]Setup!K28=2,"ns",IF(ISERR(R15),D14,IF(ISERR(S15),E14,IF(ISERR(T15),F14,IF(ISBLANK(D14),"",FALSE))))))</f>
        <v/>
      </c>
      <c r="V15" s="27" t="str">
        <f t="shared" si="3"/>
        <v/>
      </c>
      <c r="W15" s="28" t="str">
        <f t="shared" si="4"/>
        <v/>
      </c>
      <c r="Y15" s="67" t="s">
        <v>41</v>
      </c>
      <c r="Z15" s="68">
        <f>COUNTIF(V3:V72,"ns")</f>
        <v>0</v>
      </c>
      <c r="AA15" s="33"/>
    </row>
    <row r="16" spans="1:31" ht="15" customHeight="1" x14ac:dyDescent="0.25">
      <c r="A16" s="34">
        <f>IF(ISBLANK([1]Setup!A30),"",[1]Setup!A30)</f>
        <v>15</v>
      </c>
      <c r="B16" s="34" t="str">
        <f>IF(ISBLANK([1]Setup!B30),"",[1]Setup!B30)</f>
        <v/>
      </c>
      <c r="C16" s="35" t="str">
        <f>IF(ISBLANK([1]Setup!C30),"",[1]Setup!L30)</f>
        <v>Eagle View</v>
      </c>
      <c r="D16" s="22"/>
      <c r="E16" s="22"/>
      <c r="F16" s="22"/>
      <c r="G16" s="34" t="str">
        <f t="shared" si="0"/>
        <v/>
      </c>
      <c r="H16" s="36">
        <f t="shared" si="1"/>
        <v>61</v>
      </c>
      <c r="I16" s="4"/>
      <c r="J16" s="4"/>
      <c r="Q16" s="26">
        <f>IF(ISBLANK([1]Setup!A29),"",[1]Setup!A29)</f>
        <v>14</v>
      </c>
      <c r="R16" s="27">
        <f t="shared" si="2"/>
        <v>0</v>
      </c>
      <c r="S16" s="27">
        <f t="shared" si="2"/>
        <v>0</v>
      </c>
      <c r="T16" s="27">
        <f t="shared" si="2"/>
        <v>0</v>
      </c>
      <c r="U16" s="27" t="str">
        <f>IF((ROW(A15)-1)&gt;[1]Setup!B$11,"",IF([1]Setup!K29=2,"ns",IF(ISERR(R16),D15,IF(ISERR(S16),E15,IF(ISERR(T16),F15,IF(ISBLANK(D15),"",FALSE))))))</f>
        <v/>
      </c>
      <c r="V16" s="27" t="str">
        <f t="shared" si="3"/>
        <v/>
      </c>
      <c r="W16" s="28" t="str">
        <f t="shared" si="4"/>
        <v/>
      </c>
      <c r="Y16" s="67" t="s">
        <v>42</v>
      </c>
      <c r="Z16" s="68">
        <f>COUNTIF(V3:V72,"dq")</f>
        <v>0</v>
      </c>
      <c r="AA16" s="69"/>
      <c r="AB16" s="69"/>
    </row>
    <row r="17" spans="1:31" ht="15" customHeight="1" x14ac:dyDescent="0.25">
      <c r="A17" s="43">
        <f>IF(ISBLANK([1]Setup!A31),"",[1]Setup!A31)</f>
        <v>16</v>
      </c>
      <c r="B17" s="43" t="str">
        <f>IF(ISBLANK([1]Setup!B31),"",[1]Setup!B31)</f>
        <v/>
      </c>
      <c r="C17" s="44" t="str">
        <f>IF(ISBLANK([1]Setup!C31),"",[1]Setup!L31)</f>
        <v>Garnet Valley</v>
      </c>
      <c r="D17" s="45"/>
      <c r="E17" s="45"/>
      <c r="F17" s="45"/>
      <c r="G17" s="43" t="str">
        <f t="shared" si="0"/>
        <v/>
      </c>
      <c r="H17" s="46">
        <f t="shared" si="1"/>
        <v>61</v>
      </c>
      <c r="I17" s="4"/>
      <c r="J17" s="4"/>
      <c r="K17" s="85" t="s">
        <v>43</v>
      </c>
      <c r="L17" s="85"/>
      <c r="M17" s="85"/>
      <c r="N17" s="85"/>
      <c r="O17" s="85"/>
      <c r="Q17" s="26">
        <f>IF(ISBLANK([1]Setup!A30),"",[1]Setup!A30)</f>
        <v>15</v>
      </c>
      <c r="R17" s="27">
        <f t="shared" si="2"/>
        <v>0</v>
      </c>
      <c r="S17" s="27">
        <f t="shared" si="2"/>
        <v>0</v>
      </c>
      <c r="T17" s="27">
        <f t="shared" si="2"/>
        <v>0</v>
      </c>
      <c r="U17" s="27" t="str">
        <f>IF((ROW(A16)-1)&gt;[1]Setup!B$11,"",IF([1]Setup!K30=2,"ns",IF(ISERR(R17),D16,IF(ISERR(S17),E16,IF(ISERR(T17),F16,IF(ISBLANK(D16),"",FALSE))))))</f>
        <v/>
      </c>
      <c r="V17" s="27" t="str">
        <f t="shared" si="3"/>
        <v/>
      </c>
      <c r="W17" s="28" t="str">
        <f t="shared" si="4"/>
        <v/>
      </c>
      <c r="Y17" s="67" t="s">
        <v>44</v>
      </c>
      <c r="Z17" s="68">
        <f>COUNTIF(V3:V72,"p")</f>
        <v>0</v>
      </c>
      <c r="AA17" s="69"/>
      <c r="AB17" s="69"/>
    </row>
    <row r="18" spans="1:31" ht="15" customHeight="1" x14ac:dyDescent="0.25">
      <c r="A18" s="43">
        <f>IF(ISBLANK([1]Setup!A32),"",[1]Setup!A32)</f>
        <v>17</v>
      </c>
      <c r="B18" s="43" t="str">
        <f>IF(ISBLANK([1]Setup!B32),"",[1]Setup!B32)</f>
        <v/>
      </c>
      <c r="C18" s="44" t="str">
        <f>IF(ISBLANK([1]Setup!C32),"",[1]Setup!L32)</f>
        <v>Abington Heights X</v>
      </c>
      <c r="D18" s="45"/>
      <c r="E18" s="45"/>
      <c r="F18" s="45"/>
      <c r="G18" s="43" t="str">
        <f t="shared" si="0"/>
        <v/>
      </c>
      <c r="H18" s="46">
        <f t="shared" si="1"/>
        <v>61</v>
      </c>
      <c r="I18" s="4"/>
      <c r="J18" s="4"/>
      <c r="K18" s="85"/>
      <c r="L18" s="85"/>
      <c r="M18" s="85"/>
      <c r="N18" s="85"/>
      <c r="O18" s="85"/>
      <c r="Q18" s="26">
        <f>IF(ISBLANK([1]Setup!A31),"",[1]Setup!A31)</f>
        <v>16</v>
      </c>
      <c r="R18" s="27">
        <f t="shared" si="2"/>
        <v>0</v>
      </c>
      <c r="S18" s="27">
        <f t="shared" si="2"/>
        <v>0</v>
      </c>
      <c r="T18" s="27">
        <f t="shared" si="2"/>
        <v>0</v>
      </c>
      <c r="U18" s="27" t="str">
        <f>IF((ROW(A17)-1)&gt;[1]Setup!B$11,"",IF([1]Setup!K31=2,"ns",IF(ISERR(R18),D17,IF(ISERR(S18),E17,IF(ISERR(T18),F17,IF(ISBLANK(D17),"",FALSE))))))</f>
        <v/>
      </c>
      <c r="V18" s="27" t="str">
        <f t="shared" si="3"/>
        <v/>
      </c>
      <c r="W18" s="28" t="str">
        <f t="shared" si="4"/>
        <v/>
      </c>
      <c r="Y18" s="40" t="s">
        <v>45</v>
      </c>
      <c r="Z18" s="42">
        <f>SUM(Z14:Z17)</f>
        <v>0</v>
      </c>
      <c r="AA18" s="69"/>
      <c r="AB18" s="69"/>
    </row>
    <row r="19" spans="1:31" ht="15" customHeight="1" x14ac:dyDescent="0.25">
      <c r="A19" s="43">
        <f>IF(ISBLANK([1]Setup!A33),"",[1]Setup!A33)</f>
        <v>18</v>
      </c>
      <c r="B19" s="43" t="str">
        <f>IF(ISBLANK([1]Setup!B33),"",[1]Setup!B33)</f>
        <v/>
      </c>
      <c r="C19" s="44" t="str">
        <f>IF(ISBLANK([1]Setup!C33),"",[1]Setup!L33)</f>
        <v>Abington Heights Y</v>
      </c>
      <c r="D19" s="45"/>
      <c r="E19" s="45"/>
      <c r="F19" s="45"/>
      <c r="G19" s="43" t="str">
        <f t="shared" si="0"/>
        <v/>
      </c>
      <c r="H19" s="46">
        <f t="shared" si="1"/>
        <v>61</v>
      </c>
      <c r="I19" s="4"/>
      <c r="J19" s="4"/>
      <c r="K19" s="85"/>
      <c r="L19" s="85"/>
      <c r="M19" s="85"/>
      <c r="N19" s="85"/>
      <c r="O19" s="85"/>
      <c r="Q19" s="26">
        <f>IF(ISBLANK([1]Setup!A32),"",[1]Setup!A32)</f>
        <v>17</v>
      </c>
      <c r="R19" s="27">
        <f t="shared" si="2"/>
        <v>0</v>
      </c>
      <c r="S19" s="27">
        <f t="shared" si="2"/>
        <v>0</v>
      </c>
      <c r="T19" s="27">
        <f t="shared" si="2"/>
        <v>0</v>
      </c>
      <c r="U19" s="27" t="str">
        <f>IF((ROW(A18)-1)&gt;[1]Setup!B$11,"",IF([1]Setup!K32=2,"ns",IF(ISERR(R19),D18,IF(ISERR(S19),E18,IF(ISERR(T19),F18,IF(ISBLANK(D18),"",FALSE))))))</f>
        <v/>
      </c>
      <c r="V19" s="27" t="str">
        <f t="shared" si="3"/>
        <v/>
      </c>
      <c r="W19" s="28" t="str">
        <f t="shared" si="4"/>
        <v/>
      </c>
      <c r="AA19" s="69"/>
      <c r="AB19" s="69"/>
    </row>
    <row r="20" spans="1:31" ht="15" customHeight="1" x14ac:dyDescent="0.25">
      <c r="A20" s="34">
        <f>IF(ISBLANK([1]Setup!A34),"",[1]Setup!A34)</f>
        <v>19</v>
      </c>
      <c r="B20" s="34" t="str">
        <f>IF(ISBLANK([1]Setup!B34),"",[1]Setup!B34)</f>
        <v/>
      </c>
      <c r="C20" s="35" t="str">
        <f>IF(ISBLANK([1]Setup!C34),"",[1]Setup!L34)</f>
        <v>Tredyffrin-Easttown X</v>
      </c>
      <c r="D20" s="22"/>
      <c r="E20" s="22"/>
      <c r="F20" s="22"/>
      <c r="G20" s="34" t="str">
        <f t="shared" si="0"/>
        <v/>
      </c>
      <c r="H20" s="36">
        <f t="shared" si="1"/>
        <v>61</v>
      </c>
      <c r="I20" s="4"/>
      <c r="J20" s="4"/>
      <c r="K20" s="85"/>
      <c r="L20" s="85"/>
      <c r="M20" s="85"/>
      <c r="N20" s="85"/>
      <c r="O20" s="85"/>
      <c r="Q20" s="26">
        <f>IF(ISBLANK([1]Setup!A33),"",[1]Setup!A33)</f>
        <v>18</v>
      </c>
      <c r="R20" s="27">
        <f t="shared" si="2"/>
        <v>0</v>
      </c>
      <c r="S20" s="27">
        <f t="shared" si="2"/>
        <v>0</v>
      </c>
      <c r="T20" s="27">
        <f t="shared" si="2"/>
        <v>0</v>
      </c>
      <c r="U20" s="27" t="str">
        <f>IF((ROW(A19)-1)&gt;[1]Setup!B$11,"",IF([1]Setup!K33=2,"ns",IF(ISERR(R20),D19,IF(ISERR(S20),E19,IF(ISERR(T20),F19,IF(ISBLANK(D19),"",FALSE))))))</f>
        <v/>
      </c>
      <c r="V20" s="27" t="str">
        <f t="shared" si="3"/>
        <v/>
      </c>
      <c r="W20" s="28" t="str">
        <f t="shared" si="4"/>
        <v/>
      </c>
      <c r="Y20" s="16" t="s">
        <v>46</v>
      </c>
      <c r="Z20" s="18"/>
      <c r="AA20" s="33"/>
      <c r="AB20" s="69"/>
    </row>
    <row r="21" spans="1:31" ht="15" customHeight="1" x14ac:dyDescent="0.25">
      <c r="A21" s="20">
        <f>IF(ISBLANK([1]Setup!A35),"",[1]Setup!A35)</f>
        <v>20</v>
      </c>
      <c r="B21" s="20" t="str">
        <f>IF(ISBLANK([1]Setup!B35),"",[1]Setup!B35)</f>
        <v/>
      </c>
      <c r="C21" s="21" t="str">
        <f>IF(ISBLANK([1]Setup!C35),"",[1]Setup!L35)</f>
        <v>Tredyffrin-Easttown Y</v>
      </c>
      <c r="D21" s="22"/>
      <c r="E21" s="22"/>
      <c r="F21" s="22"/>
      <c r="G21" s="20" t="str">
        <f t="shared" si="0"/>
        <v/>
      </c>
      <c r="H21" s="23">
        <f t="shared" si="1"/>
        <v>61</v>
      </c>
      <c r="I21" s="4"/>
      <c r="J21" s="4"/>
      <c r="K21" s="85"/>
      <c r="L21" s="85"/>
      <c r="M21" s="85"/>
      <c r="N21" s="85"/>
      <c r="O21" s="85"/>
      <c r="Q21" s="26">
        <f>IF(ISBLANK([1]Setup!A34),"",[1]Setup!A34)</f>
        <v>19</v>
      </c>
      <c r="R21" s="27">
        <f t="shared" si="2"/>
        <v>0</v>
      </c>
      <c r="S21" s="27">
        <f t="shared" si="2"/>
        <v>0</v>
      </c>
      <c r="T21" s="27">
        <f t="shared" si="2"/>
        <v>0</v>
      </c>
      <c r="U21" s="27" t="str">
        <f>IF((ROW(A20)-1)&gt;[1]Setup!B$11,"",IF([1]Setup!K34=2,"ns",IF(ISERR(R21),D20,IF(ISERR(S21),E20,IF(ISERR(T21),F20,IF(ISBLANK(D20),"",FALSE))))))</f>
        <v/>
      </c>
      <c r="V21" s="27" t="str">
        <f t="shared" si="3"/>
        <v/>
      </c>
      <c r="W21" s="28" t="str">
        <f t="shared" si="4"/>
        <v/>
      </c>
      <c r="Y21" s="67" t="s">
        <v>47</v>
      </c>
      <c r="Z21" s="68">
        <f>SUM(IF(FREQUENCY(W3:W72,W3:W72)&gt;0,1))</f>
        <v>0</v>
      </c>
      <c r="AB21" s="69"/>
    </row>
    <row r="22" spans="1:31" ht="15" customHeight="1" x14ac:dyDescent="0.25">
      <c r="A22" s="34">
        <f>IF(ISBLANK([1]Setup!A36),"",[1]Setup!A36)</f>
        <v>21</v>
      </c>
      <c r="B22" s="34" t="str">
        <f>IF(ISBLANK([1]Setup!B36),"",[1]Setup!B36)</f>
        <v/>
      </c>
      <c r="C22" s="35" t="str">
        <f>IF(ISBLANK([1]Setup!C36),"",[1]Setup!L36)</f>
        <v>Seton Catholic X</v>
      </c>
      <c r="D22" s="22"/>
      <c r="E22" s="22"/>
      <c r="F22" s="22"/>
      <c r="G22" s="34" t="str">
        <f t="shared" si="0"/>
        <v/>
      </c>
      <c r="H22" s="36">
        <f t="shared" si="1"/>
        <v>61</v>
      </c>
      <c r="I22" s="4"/>
      <c r="J22" s="4"/>
      <c r="K22" s="85"/>
      <c r="L22" s="85"/>
      <c r="M22" s="85"/>
      <c r="N22" s="85"/>
      <c r="O22" s="85"/>
      <c r="Q22" s="26">
        <f>IF(ISBLANK([1]Setup!A35),"",[1]Setup!A35)</f>
        <v>20</v>
      </c>
      <c r="R22" s="27">
        <f t="shared" si="2"/>
        <v>0</v>
      </c>
      <c r="S22" s="27">
        <f t="shared" si="2"/>
        <v>0</v>
      </c>
      <c r="T22" s="27">
        <f t="shared" si="2"/>
        <v>0</v>
      </c>
      <c r="U22" s="27" t="str">
        <f>IF((ROW(A21)-1)&gt;[1]Setup!B$11,"",IF([1]Setup!K35=2,"ns",IF(ISERR(R22),D21,IF(ISERR(S22),E21,IF(ISERR(T22),F21,IF(ISBLANK(D21),"",FALSE))))))</f>
        <v/>
      </c>
      <c r="V22" s="27" t="str">
        <f t="shared" si="3"/>
        <v/>
      </c>
      <c r="W22" s="28" t="str">
        <f t="shared" si="4"/>
        <v/>
      </c>
      <c r="Y22" s="40" t="s">
        <v>48</v>
      </c>
      <c r="Z22" s="42">
        <f>COUNT(W3:W72)</f>
        <v>0</v>
      </c>
      <c r="AB22" s="69"/>
    </row>
    <row r="23" spans="1:31" ht="15" customHeight="1" x14ac:dyDescent="0.25">
      <c r="A23" s="43">
        <f>IF(ISBLANK([1]Setup!A37),"",[1]Setup!A37)</f>
        <v>22</v>
      </c>
      <c r="B23" s="43" t="str">
        <f>IF(ISBLANK([1]Setup!B37),"",[1]Setup!B37)</f>
        <v/>
      </c>
      <c r="C23" s="44" t="str">
        <f>IF(ISBLANK([1]Setup!C37),"",[1]Setup!L37)</f>
        <v>Seton Catholic Y</v>
      </c>
      <c r="D23" s="45"/>
      <c r="E23" s="45"/>
      <c r="F23" s="45"/>
      <c r="G23" s="43" t="str">
        <f t="shared" si="0"/>
        <v/>
      </c>
      <c r="H23" s="46">
        <f t="shared" si="1"/>
        <v>61</v>
      </c>
      <c r="I23" s="4"/>
      <c r="J23" s="4"/>
      <c r="K23" s="85"/>
      <c r="L23" s="85"/>
      <c r="M23" s="85"/>
      <c r="N23" s="85"/>
      <c r="O23" s="85"/>
      <c r="Q23" s="26">
        <f>IF(ISBLANK([1]Setup!A36),"",[1]Setup!A36)</f>
        <v>21</v>
      </c>
      <c r="R23" s="27">
        <f t="shared" si="2"/>
        <v>0</v>
      </c>
      <c r="S23" s="27">
        <f t="shared" si="2"/>
        <v>0</v>
      </c>
      <c r="T23" s="27">
        <f t="shared" si="2"/>
        <v>0</v>
      </c>
      <c r="U23" s="27" t="str">
        <f>IF((ROW(A22)-1)&gt;[1]Setup!B$11,"",IF([1]Setup!K36=2,"ns",IF(ISERR(R23),D22,IF(ISERR(S23),E22,IF(ISERR(T23),F22,IF(ISBLANK(D22),"",FALSE))))))</f>
        <v/>
      </c>
      <c r="V23" s="27" t="str">
        <f t="shared" si="3"/>
        <v/>
      </c>
      <c r="W23" s="28" t="str">
        <f t="shared" si="4"/>
        <v/>
      </c>
      <c r="AA23" s="69"/>
      <c r="AB23" s="69"/>
    </row>
    <row r="24" spans="1:31" ht="15" customHeight="1" x14ac:dyDescent="0.25">
      <c r="A24" s="43">
        <f>IF(ISBLANK([1]Setup!A38),"",[1]Setup!A38)</f>
        <v>23</v>
      </c>
      <c r="B24" s="43" t="str">
        <f>IF(ISBLANK([1]Setup!B38),"",[1]Setup!B38)</f>
        <v/>
      </c>
      <c r="C24" s="44" t="str">
        <f>IF(ISBLANK([1]Setup!C38),"",[1]Setup!L38)</f>
        <v>Kutztown</v>
      </c>
      <c r="D24" s="45"/>
      <c r="E24" s="45"/>
      <c r="F24" s="45"/>
      <c r="G24" s="43" t="str">
        <f t="shared" si="0"/>
        <v/>
      </c>
      <c r="H24" s="46">
        <f t="shared" si="1"/>
        <v>61</v>
      </c>
      <c r="I24" s="4"/>
      <c r="J24" s="4"/>
      <c r="K24" s="85"/>
      <c r="L24" s="85"/>
      <c r="M24" s="85"/>
      <c r="N24" s="85"/>
      <c r="O24" s="85"/>
      <c r="Q24" s="26">
        <f>IF(ISBLANK([1]Setup!A37),"",[1]Setup!A37)</f>
        <v>22</v>
      </c>
      <c r="R24" s="27">
        <f t="shared" si="2"/>
        <v>0</v>
      </c>
      <c r="S24" s="27">
        <f t="shared" si="2"/>
        <v>0</v>
      </c>
      <c r="T24" s="27">
        <f t="shared" si="2"/>
        <v>0</v>
      </c>
      <c r="U24" s="27" t="str">
        <f>IF((ROW(A23)-1)&gt;[1]Setup!B$11,"",IF([1]Setup!K37=2,"ns",IF(ISERR(R24),D23,IF(ISERR(S24),E23,IF(ISERR(T24),F23,IF(ISBLANK(D23),"",FALSE))))))</f>
        <v/>
      </c>
      <c r="V24" s="27" t="str">
        <f t="shared" si="3"/>
        <v/>
      </c>
      <c r="W24" s="28" t="str">
        <f t="shared" si="4"/>
        <v/>
      </c>
      <c r="Y24" s="86" t="s">
        <v>49</v>
      </c>
      <c r="Z24" s="87">
        <f>ABS(Z21-Z22)+ABS(Z18-[1]Setup!B11)</f>
        <v>60</v>
      </c>
      <c r="AA24" s="69"/>
      <c r="AB24" s="69"/>
    </row>
    <row r="25" spans="1:31" ht="15" customHeight="1" x14ac:dyDescent="0.25">
      <c r="A25" s="43">
        <f>IF(ISBLANK([1]Setup!A39),"",[1]Setup!A39)</f>
        <v>24</v>
      </c>
      <c r="B25" s="43" t="str">
        <f>IF(ISBLANK([1]Setup!B39),"",[1]Setup!B39)</f>
        <v/>
      </c>
      <c r="C25" s="44" t="str">
        <f>IF(ISBLANK([1]Setup!C39),"",[1]Setup!L39)</f>
        <v>Northley</v>
      </c>
      <c r="D25" s="45"/>
      <c r="E25" s="45"/>
      <c r="F25" s="45"/>
      <c r="G25" s="43" t="str">
        <f t="shared" si="0"/>
        <v/>
      </c>
      <c r="H25" s="46">
        <f t="shared" si="1"/>
        <v>61</v>
      </c>
      <c r="I25" s="4"/>
      <c r="J25" s="4"/>
      <c r="K25" s="85"/>
      <c r="L25" s="85"/>
      <c r="M25" s="85"/>
      <c r="N25" s="85"/>
      <c r="O25" s="85"/>
      <c r="Q25" s="26">
        <f>IF(ISBLANK([1]Setup!A38),"",[1]Setup!A38)</f>
        <v>23</v>
      </c>
      <c r="R25" s="27">
        <f t="shared" si="2"/>
        <v>0</v>
      </c>
      <c r="S25" s="27">
        <f t="shared" si="2"/>
        <v>0</v>
      </c>
      <c r="T25" s="27">
        <f t="shared" si="2"/>
        <v>0</v>
      </c>
      <c r="U25" s="27" t="str">
        <f>IF((ROW(A24)-1)&gt;[1]Setup!B$11,"",IF([1]Setup!K38=2,"ns",IF(ISERR(R25),D24,IF(ISERR(S25),E24,IF(ISERR(T25),F24,IF(ISBLANK(D24),"",FALSE))))))</f>
        <v/>
      </c>
      <c r="V25" s="27" t="str">
        <f t="shared" si="3"/>
        <v/>
      </c>
      <c r="W25" s="28" t="str">
        <f t="shared" si="4"/>
        <v/>
      </c>
      <c r="AA25" s="69"/>
      <c r="AB25" s="69"/>
    </row>
    <row r="26" spans="1:31" ht="15" customHeight="1" x14ac:dyDescent="0.25">
      <c r="A26" s="34">
        <f>IF(ISBLANK([1]Setup!A40),"",[1]Setup!A40)</f>
        <v>25</v>
      </c>
      <c r="B26" s="34" t="str">
        <f>IF(ISBLANK([1]Setup!B40),"",[1]Setup!B40)</f>
        <v/>
      </c>
      <c r="C26" s="35" t="str">
        <f>IF(ISBLANK([1]Setup!C40),"",[1]Setup!L40)</f>
        <v>Bedford X</v>
      </c>
      <c r="D26" s="22"/>
      <c r="E26" s="22"/>
      <c r="F26" s="22"/>
      <c r="G26" s="34" t="str">
        <f t="shared" si="0"/>
        <v/>
      </c>
      <c r="H26" s="36">
        <f t="shared" si="1"/>
        <v>61</v>
      </c>
      <c r="I26" s="4"/>
      <c r="J26" s="4"/>
      <c r="K26" s="85"/>
      <c r="L26" s="85"/>
      <c r="M26" s="85"/>
      <c r="N26" s="85"/>
      <c r="O26" s="85"/>
      <c r="Q26" s="26">
        <f>IF(ISBLANK([1]Setup!A39),"",[1]Setup!A39)</f>
        <v>24</v>
      </c>
      <c r="R26" s="27">
        <f t="shared" si="2"/>
        <v>0</v>
      </c>
      <c r="S26" s="27">
        <f t="shared" si="2"/>
        <v>0</v>
      </c>
      <c r="T26" s="27">
        <f t="shared" si="2"/>
        <v>0</v>
      </c>
      <c r="U26" s="27" t="str">
        <f>IF((ROW(A25)-1)&gt;[1]Setup!B$11,"",IF([1]Setup!K39=2,"ns",IF(ISERR(R26),D25,IF(ISERR(S26),E25,IF(ISERR(T26),F25,IF(ISBLANK(D25),"",FALSE))))))</f>
        <v/>
      </c>
      <c r="V26" s="27" t="str">
        <f t="shared" si="3"/>
        <v/>
      </c>
      <c r="W26" s="27" t="str">
        <f t="shared" si="4"/>
        <v/>
      </c>
      <c r="X26" s="16" t="s">
        <v>50</v>
      </c>
      <c r="Y26" s="17"/>
      <c r="Z26" s="17"/>
      <c r="AA26" s="17"/>
      <c r="AB26" s="17"/>
      <c r="AC26" s="17"/>
      <c r="AD26" s="17"/>
      <c r="AE26" s="88"/>
    </row>
    <row r="27" spans="1:31" ht="15" customHeight="1" x14ac:dyDescent="0.25">
      <c r="A27" s="20">
        <f>IF(ISBLANK([1]Setup!A41),"",[1]Setup!A41)</f>
        <v>26</v>
      </c>
      <c r="B27" s="20" t="str">
        <f>IF(ISBLANK([1]Setup!B41),"",[1]Setup!B41)</f>
        <v/>
      </c>
      <c r="C27" s="21" t="str">
        <f>IF(ISBLANK([1]Setup!C41),"",[1]Setup!L41)</f>
        <v>Bedford Y</v>
      </c>
      <c r="D27" s="22"/>
      <c r="E27" s="22"/>
      <c r="F27" s="22"/>
      <c r="G27" s="20" t="str">
        <f t="shared" si="0"/>
        <v/>
      </c>
      <c r="H27" s="23">
        <f t="shared" si="1"/>
        <v>61</v>
      </c>
      <c r="I27" s="4"/>
      <c r="J27" s="4"/>
      <c r="K27" s="85"/>
      <c r="L27" s="85"/>
      <c r="M27" s="85"/>
      <c r="N27" s="85"/>
      <c r="O27" s="85"/>
      <c r="Q27" s="26">
        <f>IF(ISBLANK([1]Setup!A40),"",[1]Setup!A40)</f>
        <v>25</v>
      </c>
      <c r="R27" s="27">
        <f t="shared" si="2"/>
        <v>0</v>
      </c>
      <c r="S27" s="27">
        <f t="shared" si="2"/>
        <v>0</v>
      </c>
      <c r="T27" s="27">
        <f t="shared" si="2"/>
        <v>0</v>
      </c>
      <c r="U27" s="27" t="str">
        <f>IF((ROW(A26)-1)&gt;[1]Setup!B$11,"",IF([1]Setup!K40=2,"ns",IF(ISERR(R27),D26,IF(ISERR(S27),E26,IF(ISERR(T27),F26,IF(ISBLANK(D26),"",FALSE))))))</f>
        <v/>
      </c>
      <c r="V27" s="27" t="str">
        <f t="shared" si="3"/>
        <v/>
      </c>
      <c r="W27" s="27" t="str">
        <f t="shared" si="4"/>
        <v/>
      </c>
      <c r="X27" s="89">
        <v>1</v>
      </c>
      <c r="Y27" s="90" t="str">
        <f t="shared" ref="Y27:Y38" si="7">IF(X27&gt;Z$14,"",MATCH(X27,$W$3:$W$72,0))</f>
        <v/>
      </c>
      <c r="Z27" s="90" t="str">
        <f>IF(X27&gt;Z$14,"",INDEX($A$2:$F$71,$Y27,1))</f>
        <v/>
      </c>
      <c r="AA27" s="90" t="str">
        <f>IF(X27&gt;Z$14,"",INDEX($A$2:$F$71,$Y27,2))</f>
        <v/>
      </c>
      <c r="AB27" s="90" t="str">
        <f>IF(X27&gt;Z$14,"",INDEX([1]Setup!$A$16:$C$85,$Y27,3))</f>
        <v/>
      </c>
      <c r="AC27" s="90" t="str">
        <f>IF(X27&gt;Z$14,"",INDEX($A$2:$F$71,$Y27,4))</f>
        <v/>
      </c>
      <c r="AD27" s="91" t="str">
        <f>IF(X27&gt;Z$14,"",IF(INDEX($A$2:$F$71,$Y27,5)=0,"",INDEX($A$2:$F$71,$Y27,5)))</f>
        <v/>
      </c>
      <c r="AE27" s="68" t="str">
        <f>IF(X27&gt;Z$14,"",IF(INDEX($A$2:$F$71,$Y27,6)=0,"",INDEX($A$2:$F$71,$Y27,6)))</f>
        <v/>
      </c>
    </row>
    <row r="28" spans="1:31" ht="15" customHeight="1" x14ac:dyDescent="0.25">
      <c r="A28" s="34">
        <f>IF(ISBLANK([1]Setup!A42),"",[1]Setup!A42)</f>
        <v>27</v>
      </c>
      <c r="B28" s="34" t="str">
        <f>IF(ISBLANK([1]Setup!B42),"",[1]Setup!B42)</f>
        <v/>
      </c>
      <c r="C28" s="35" t="str">
        <f>IF(ISBLANK([1]Setup!C42),"",[1]Setup!L42)</f>
        <v>Paul J. Gelinas X</v>
      </c>
      <c r="D28" s="22"/>
      <c r="E28" s="22"/>
      <c r="F28" s="22"/>
      <c r="G28" s="34" t="str">
        <f t="shared" si="0"/>
        <v/>
      </c>
      <c r="H28" s="36">
        <f t="shared" si="1"/>
        <v>61</v>
      </c>
      <c r="I28" s="4"/>
      <c r="J28" s="4"/>
      <c r="K28" s="85"/>
      <c r="L28" s="85"/>
      <c r="M28" s="85"/>
      <c r="N28" s="85"/>
      <c r="O28" s="85"/>
      <c r="Q28" s="26">
        <f>IF(ISBLANK([1]Setup!A41),"",[1]Setup!A41)</f>
        <v>26</v>
      </c>
      <c r="R28" s="27">
        <f t="shared" si="2"/>
        <v>0</v>
      </c>
      <c r="S28" s="27">
        <f t="shared" si="2"/>
        <v>0</v>
      </c>
      <c r="T28" s="27">
        <f t="shared" si="2"/>
        <v>0</v>
      </c>
      <c r="U28" s="27" t="str">
        <f>IF((ROW(A27)-1)&gt;[1]Setup!B$11,"",IF([1]Setup!K41=2,"ns",IF(ISERR(R28),D27,IF(ISERR(S28),E27,IF(ISERR(T28),F27,IF(ISBLANK(D27),"",FALSE))))))</f>
        <v/>
      </c>
      <c r="V28" s="27" t="str">
        <f t="shared" si="3"/>
        <v/>
      </c>
      <c r="W28" s="27" t="str">
        <f t="shared" si="4"/>
        <v/>
      </c>
      <c r="X28" s="89">
        <v>2</v>
      </c>
      <c r="Y28" s="90" t="str">
        <f t="shared" si="7"/>
        <v/>
      </c>
      <c r="Z28" s="90" t="str">
        <f t="shared" ref="Z28:Z38" si="8">IF(X28&gt;Z$14,"",INDEX($A$2:$F$71,$Y28,1))</f>
        <v/>
      </c>
      <c r="AA28" s="90" t="str">
        <f t="shared" ref="AA28:AA38" si="9">IF(X28&gt;Z$14,"",INDEX($A$2:$F$71,$Y28,2))</f>
        <v/>
      </c>
      <c r="AB28" s="90" t="str">
        <f>IF(X28&gt;Z$14,"",INDEX([1]Setup!$A$16:$C$85,$Y28,3))</f>
        <v/>
      </c>
      <c r="AC28" s="90" t="str">
        <f t="shared" ref="AC28:AC38" si="10">IF(X28&gt;Z$14,"",INDEX($A$2:$F$71,$Y28,4))</f>
        <v/>
      </c>
      <c r="AD28" s="91" t="str">
        <f t="shared" ref="AD28:AD38" si="11">IF(X28&gt;Z$14,"",IF(INDEX($A$2:$F$71,$Y28,5)=0,"",INDEX($A$2:$F$71,$Y28,5)))</f>
        <v/>
      </c>
      <c r="AE28" s="68" t="str">
        <f t="shared" ref="AE28:AE38" si="12">IF(X28&gt;Z$14,"",IF(INDEX($A$2:$F$71,$Y28,6)=0,"",INDEX($A$2:$F$71,$Y28,6)))</f>
        <v/>
      </c>
    </row>
    <row r="29" spans="1:31" ht="15" customHeight="1" x14ac:dyDescent="0.25">
      <c r="A29" s="43">
        <f>IF(ISBLANK([1]Setup!A43),"",[1]Setup!A43)</f>
        <v>28</v>
      </c>
      <c r="B29" s="43" t="str">
        <f>IF(ISBLANK([1]Setup!B43),"",[1]Setup!B43)</f>
        <v/>
      </c>
      <c r="C29" s="44" t="str">
        <f>IF(ISBLANK([1]Setup!C43),"",[1]Setup!L43)</f>
        <v>Paul J. Gelinas Y</v>
      </c>
      <c r="D29" s="45"/>
      <c r="E29" s="45"/>
      <c r="F29" s="45"/>
      <c r="G29" s="43" t="str">
        <f t="shared" si="0"/>
        <v/>
      </c>
      <c r="H29" s="46">
        <f t="shared" si="1"/>
        <v>61</v>
      </c>
      <c r="I29" s="4"/>
      <c r="J29" s="4"/>
      <c r="K29" s="85"/>
      <c r="L29" s="85"/>
      <c r="M29" s="85"/>
      <c r="N29" s="85"/>
      <c r="O29" s="85"/>
      <c r="P29" s="92"/>
      <c r="Q29" s="26">
        <f>IF(ISBLANK([1]Setup!A42),"",[1]Setup!A42)</f>
        <v>27</v>
      </c>
      <c r="R29" s="27">
        <f t="shared" si="2"/>
        <v>0</v>
      </c>
      <c r="S29" s="27">
        <f t="shared" si="2"/>
        <v>0</v>
      </c>
      <c r="T29" s="27">
        <f t="shared" si="2"/>
        <v>0</v>
      </c>
      <c r="U29" s="27" t="str">
        <f>IF((ROW(A28)-1)&gt;[1]Setup!B$11,"",IF([1]Setup!K42=2,"ns",IF(ISERR(R29),D28,IF(ISERR(S29),E28,IF(ISERR(T29),F28,IF(ISBLANK(D28),"",FALSE))))))</f>
        <v/>
      </c>
      <c r="V29" s="27" t="str">
        <f t="shared" si="3"/>
        <v/>
      </c>
      <c r="W29" s="27" t="str">
        <f t="shared" si="4"/>
        <v/>
      </c>
      <c r="X29" s="89">
        <v>3</v>
      </c>
      <c r="Y29" s="90" t="str">
        <f t="shared" si="7"/>
        <v/>
      </c>
      <c r="Z29" s="90" t="str">
        <f t="shared" si="8"/>
        <v/>
      </c>
      <c r="AA29" s="90" t="str">
        <f t="shared" si="9"/>
        <v/>
      </c>
      <c r="AB29" s="90" t="str">
        <f>IF(X29&gt;Z$14,"",INDEX([1]Setup!$A$16:$C$85,$Y29,3))</f>
        <v/>
      </c>
      <c r="AC29" s="90" t="str">
        <f t="shared" si="10"/>
        <v/>
      </c>
      <c r="AD29" s="91" t="str">
        <f t="shared" si="11"/>
        <v/>
      </c>
      <c r="AE29" s="68" t="str">
        <f t="shared" si="12"/>
        <v/>
      </c>
    </row>
    <row r="30" spans="1:31" ht="15" customHeight="1" x14ac:dyDescent="0.25">
      <c r="A30" s="43">
        <f>IF(ISBLANK([1]Setup!A44),"",[1]Setup!A44)</f>
        <v>29</v>
      </c>
      <c r="B30" s="43" t="str">
        <f>IF(ISBLANK([1]Setup!B44),"",[1]Setup!B44)</f>
        <v/>
      </c>
      <c r="C30" s="44" t="str">
        <f>IF(ISBLANK([1]Setup!C44),"",[1]Setup!L44)</f>
        <v>St. Ann X</v>
      </c>
      <c r="D30" s="45"/>
      <c r="E30" s="45"/>
      <c r="F30" s="45"/>
      <c r="G30" s="43" t="str">
        <f t="shared" si="0"/>
        <v/>
      </c>
      <c r="H30" s="46">
        <f t="shared" si="1"/>
        <v>61</v>
      </c>
      <c r="I30" s="4"/>
      <c r="J30" s="4"/>
      <c r="K30" s="85"/>
      <c r="L30" s="85"/>
      <c r="M30" s="85"/>
      <c r="N30" s="85"/>
      <c r="O30" s="85"/>
      <c r="Q30" s="26">
        <f>IF(ISBLANK([1]Setup!A43),"",[1]Setup!A43)</f>
        <v>28</v>
      </c>
      <c r="R30" s="27">
        <f t="shared" si="2"/>
        <v>0</v>
      </c>
      <c r="S30" s="27">
        <f t="shared" si="2"/>
        <v>0</v>
      </c>
      <c r="T30" s="27">
        <f t="shared" si="2"/>
        <v>0</v>
      </c>
      <c r="U30" s="27" t="str">
        <f>IF((ROW(A29)-1)&gt;[1]Setup!B$11,"",IF([1]Setup!K43=2,"ns",IF(ISERR(R30),D29,IF(ISERR(S30),E29,IF(ISERR(T30),F29,IF(ISBLANK(D29),"",FALSE))))))</f>
        <v/>
      </c>
      <c r="V30" s="27" t="str">
        <f t="shared" si="3"/>
        <v/>
      </c>
      <c r="W30" s="27" t="str">
        <f t="shared" si="4"/>
        <v/>
      </c>
      <c r="X30" s="89">
        <v>4</v>
      </c>
      <c r="Y30" s="90" t="str">
        <f t="shared" si="7"/>
        <v/>
      </c>
      <c r="Z30" s="90" t="str">
        <f t="shared" si="8"/>
        <v/>
      </c>
      <c r="AA30" s="90" t="str">
        <f t="shared" si="9"/>
        <v/>
      </c>
      <c r="AB30" s="90" t="str">
        <f>IF(X30&gt;Z$14,"",INDEX([1]Setup!$A$16:$C$85,$Y30,3))</f>
        <v/>
      </c>
      <c r="AC30" s="90" t="str">
        <f t="shared" si="10"/>
        <v/>
      </c>
      <c r="AD30" s="91" t="str">
        <f t="shared" si="11"/>
        <v/>
      </c>
      <c r="AE30" s="68" t="str">
        <f t="shared" si="12"/>
        <v/>
      </c>
    </row>
    <row r="31" spans="1:31" ht="15" customHeight="1" x14ac:dyDescent="0.25">
      <c r="A31" s="43">
        <f>IF(ISBLANK([1]Setup!A45),"",[1]Setup!A45)</f>
        <v>30</v>
      </c>
      <c r="B31" s="43" t="str">
        <f>IF(ISBLANK([1]Setup!B45),"",[1]Setup!B45)</f>
        <v/>
      </c>
      <c r="C31" s="44" t="str">
        <f>IF(ISBLANK([1]Setup!C45),"",[1]Setup!L45)</f>
        <v>St. Ann Y</v>
      </c>
      <c r="D31" s="45"/>
      <c r="E31" s="45"/>
      <c r="F31" s="45"/>
      <c r="G31" s="43" t="str">
        <f t="shared" si="0"/>
        <v/>
      </c>
      <c r="H31" s="46">
        <f t="shared" si="1"/>
        <v>61</v>
      </c>
      <c r="I31" s="4"/>
      <c r="J31" s="4"/>
      <c r="K31" s="85"/>
      <c r="L31" s="85"/>
      <c r="M31" s="85"/>
      <c r="N31" s="85"/>
      <c r="O31" s="85"/>
      <c r="Q31" s="26">
        <f>IF(ISBLANK([1]Setup!A44),"",[1]Setup!A44)</f>
        <v>29</v>
      </c>
      <c r="R31" s="27">
        <f t="shared" si="2"/>
        <v>0</v>
      </c>
      <c r="S31" s="27">
        <f t="shared" si="2"/>
        <v>0</v>
      </c>
      <c r="T31" s="27">
        <f t="shared" si="2"/>
        <v>0</v>
      </c>
      <c r="U31" s="27" t="str">
        <f>IF((ROW(A30)-1)&gt;[1]Setup!B$11,"",IF([1]Setup!K44=2,"ns",IF(ISERR(R31),D30,IF(ISERR(S31),E30,IF(ISERR(T31),F30,IF(ISBLANK(D30),"",FALSE))))))</f>
        <v/>
      </c>
      <c r="V31" s="27" t="str">
        <f t="shared" si="3"/>
        <v/>
      </c>
      <c r="W31" s="27" t="str">
        <f t="shared" si="4"/>
        <v/>
      </c>
      <c r="X31" s="89">
        <v>5</v>
      </c>
      <c r="Y31" s="90" t="str">
        <f t="shared" si="7"/>
        <v/>
      </c>
      <c r="Z31" s="90" t="str">
        <f t="shared" si="8"/>
        <v/>
      </c>
      <c r="AA31" s="90" t="str">
        <f t="shared" si="9"/>
        <v/>
      </c>
      <c r="AB31" s="90" t="str">
        <f>IF(X31&gt;Z$14,"",INDEX([1]Setup!$A$16:$C$85,$Y31,3))</f>
        <v/>
      </c>
      <c r="AC31" s="90" t="str">
        <f t="shared" si="10"/>
        <v/>
      </c>
      <c r="AD31" s="91" t="str">
        <f t="shared" si="11"/>
        <v/>
      </c>
      <c r="AE31" s="68" t="str">
        <f t="shared" si="12"/>
        <v/>
      </c>
    </row>
    <row r="32" spans="1:31" ht="15" customHeight="1" x14ac:dyDescent="0.25">
      <c r="A32" s="34">
        <f>IF(ISBLANK([1]Setup!A46),"",[1]Setup!A46)</f>
        <v>31</v>
      </c>
      <c r="B32" s="34" t="str">
        <f>IF(ISBLANK([1]Setup!B46),"",[1]Setup!B46)</f>
        <v/>
      </c>
      <c r="C32" s="35" t="str">
        <f>IF(ISBLANK([1]Setup!C46),"",[1]Setup!L46)</f>
        <v>Springhouse X</v>
      </c>
      <c r="D32" s="22"/>
      <c r="E32" s="22"/>
      <c r="F32" s="22"/>
      <c r="G32" s="34" t="str">
        <f t="shared" si="0"/>
        <v/>
      </c>
      <c r="H32" s="36">
        <f t="shared" si="1"/>
        <v>61</v>
      </c>
      <c r="I32" s="4"/>
      <c r="J32" s="4"/>
      <c r="K32" s="85"/>
      <c r="L32" s="85"/>
      <c r="M32" s="85"/>
      <c r="N32" s="85"/>
      <c r="O32" s="85"/>
      <c r="Q32" s="26">
        <f>IF(ISBLANK([1]Setup!A45),"",[1]Setup!A45)</f>
        <v>30</v>
      </c>
      <c r="R32" s="27">
        <f t="shared" si="2"/>
        <v>0</v>
      </c>
      <c r="S32" s="27">
        <f t="shared" si="2"/>
        <v>0</v>
      </c>
      <c r="T32" s="27">
        <f t="shared" si="2"/>
        <v>0</v>
      </c>
      <c r="U32" s="27" t="str">
        <f>IF((ROW(A31)-1)&gt;[1]Setup!B$11,"",IF([1]Setup!K45=2,"ns",IF(ISERR(R32),D31,IF(ISERR(S32),E31,IF(ISERR(T32),F31,IF(ISBLANK(D31),"",FALSE))))))</f>
        <v/>
      </c>
      <c r="V32" s="27" t="str">
        <f t="shared" si="3"/>
        <v/>
      </c>
      <c r="W32" s="27" t="str">
        <f t="shared" si="4"/>
        <v/>
      </c>
      <c r="X32" s="89">
        <v>6</v>
      </c>
      <c r="Y32" s="90" t="str">
        <f t="shared" si="7"/>
        <v/>
      </c>
      <c r="Z32" s="90" t="str">
        <f t="shared" si="8"/>
        <v/>
      </c>
      <c r="AA32" s="90" t="str">
        <f t="shared" si="9"/>
        <v/>
      </c>
      <c r="AB32" s="90" t="str">
        <f>IF(X32&gt;Z$14,"",INDEX([1]Setup!$A$16:$C$85,$Y32,3))</f>
        <v/>
      </c>
      <c r="AC32" s="90" t="str">
        <f t="shared" si="10"/>
        <v/>
      </c>
      <c r="AD32" s="91" t="str">
        <f t="shared" si="11"/>
        <v/>
      </c>
      <c r="AE32" s="68" t="str">
        <f t="shared" si="12"/>
        <v/>
      </c>
    </row>
    <row r="33" spans="1:31" ht="15" customHeight="1" x14ac:dyDescent="0.25">
      <c r="A33" s="20">
        <f>IF(ISBLANK([1]Setup!A47),"",[1]Setup!A47)</f>
        <v>32</v>
      </c>
      <c r="B33" s="20" t="str">
        <f>IF(ISBLANK([1]Setup!B47),"",[1]Setup!B47)</f>
        <v/>
      </c>
      <c r="C33" s="21" t="str">
        <f>IF(ISBLANK([1]Setup!C47),"",[1]Setup!L47)</f>
        <v>Springhouse Y</v>
      </c>
      <c r="D33" s="22"/>
      <c r="E33" s="22"/>
      <c r="F33" s="22"/>
      <c r="G33" s="20" t="str">
        <f t="shared" si="0"/>
        <v/>
      </c>
      <c r="H33" s="23">
        <f t="shared" si="1"/>
        <v>61</v>
      </c>
      <c r="I33" s="4"/>
      <c r="J33" s="4"/>
      <c r="K33" s="85"/>
      <c r="L33" s="85"/>
      <c r="M33" s="85"/>
      <c r="N33" s="85"/>
      <c r="O33" s="85"/>
      <c r="Q33" s="26">
        <f>IF(ISBLANK([1]Setup!A46),"",[1]Setup!A46)</f>
        <v>31</v>
      </c>
      <c r="R33" s="27">
        <f t="shared" si="2"/>
        <v>0</v>
      </c>
      <c r="S33" s="27">
        <f t="shared" si="2"/>
        <v>0</v>
      </c>
      <c r="T33" s="27">
        <f t="shared" si="2"/>
        <v>0</v>
      </c>
      <c r="U33" s="27" t="str">
        <f>IF((ROW(A32)-1)&gt;[1]Setup!B$11,"",IF([1]Setup!K46=2,"ns",IF(ISERR(R33),D32,IF(ISERR(S33),E32,IF(ISERR(T33),F32,IF(ISBLANK(D32),"",FALSE))))))</f>
        <v/>
      </c>
      <c r="V33" s="27" t="str">
        <f t="shared" si="3"/>
        <v/>
      </c>
      <c r="W33" s="27" t="str">
        <f t="shared" si="4"/>
        <v/>
      </c>
      <c r="X33" s="89">
        <v>7</v>
      </c>
      <c r="Y33" s="90" t="str">
        <f t="shared" si="7"/>
        <v/>
      </c>
      <c r="Z33" s="90" t="str">
        <f t="shared" si="8"/>
        <v/>
      </c>
      <c r="AA33" s="90" t="str">
        <f t="shared" si="9"/>
        <v/>
      </c>
      <c r="AB33" s="90" t="str">
        <f>IF(X33&gt;Z$14,"",INDEX([1]Setup!$A$16:$C$85,$Y33,3))</f>
        <v/>
      </c>
      <c r="AC33" s="90" t="str">
        <f t="shared" si="10"/>
        <v/>
      </c>
      <c r="AD33" s="91" t="str">
        <f t="shared" si="11"/>
        <v/>
      </c>
      <c r="AE33" s="68" t="str">
        <f t="shared" si="12"/>
        <v/>
      </c>
    </row>
    <row r="34" spans="1:31" ht="15" customHeight="1" x14ac:dyDescent="0.25">
      <c r="A34" s="34">
        <f>IF(ISBLANK([1]Setup!A48),"",[1]Setup!A48)</f>
        <v>33</v>
      </c>
      <c r="B34" s="34" t="str">
        <f>IF(ISBLANK([1]Setup!B48),"",[1]Setup!B48)</f>
        <v/>
      </c>
      <c r="C34" s="35" t="str">
        <f>IF(ISBLANK([1]Setup!C48),"",[1]Setup!L48)</f>
        <v>Community X</v>
      </c>
      <c r="D34" s="22"/>
      <c r="E34" s="22"/>
      <c r="F34" s="22"/>
      <c r="G34" s="34" t="str">
        <f t="shared" si="0"/>
        <v/>
      </c>
      <c r="H34" s="36">
        <f t="shared" si="1"/>
        <v>61</v>
      </c>
      <c r="I34" s="4"/>
      <c r="J34" s="4"/>
      <c r="K34" s="85"/>
      <c r="L34" s="85"/>
      <c r="M34" s="85"/>
      <c r="N34" s="85"/>
      <c r="O34" s="85"/>
      <c r="Q34" s="26">
        <f>IF(ISBLANK([1]Setup!A47),"",[1]Setup!A47)</f>
        <v>32</v>
      </c>
      <c r="R34" s="27">
        <f t="shared" si="2"/>
        <v>0</v>
      </c>
      <c r="S34" s="27">
        <f t="shared" si="2"/>
        <v>0</v>
      </c>
      <c r="T34" s="27">
        <f t="shared" si="2"/>
        <v>0</v>
      </c>
      <c r="U34" s="27" t="str">
        <f>IF((ROW(A33)-1)&gt;[1]Setup!B$11,"",IF([1]Setup!K47=2,"ns",IF(ISERR(R34),D33,IF(ISERR(S34),E33,IF(ISERR(T34),F33,IF(ISBLANK(D33),"",FALSE))))))</f>
        <v/>
      </c>
      <c r="V34" s="27" t="str">
        <f t="shared" si="3"/>
        <v/>
      </c>
      <c r="W34" s="27" t="str">
        <f t="shared" si="4"/>
        <v/>
      </c>
      <c r="X34" s="89">
        <v>8</v>
      </c>
      <c r="Y34" s="90" t="str">
        <f t="shared" si="7"/>
        <v/>
      </c>
      <c r="Z34" s="90" t="str">
        <f t="shared" si="8"/>
        <v/>
      </c>
      <c r="AA34" s="90" t="str">
        <f t="shared" si="9"/>
        <v/>
      </c>
      <c r="AB34" s="90" t="str">
        <f>IF(X34&gt;Z$14,"",INDEX([1]Setup!$A$16:$C$85,$Y34,3))</f>
        <v/>
      </c>
      <c r="AC34" s="90" t="str">
        <f t="shared" si="10"/>
        <v/>
      </c>
      <c r="AD34" s="91" t="str">
        <f t="shared" si="11"/>
        <v/>
      </c>
      <c r="AE34" s="68" t="str">
        <f t="shared" si="12"/>
        <v/>
      </c>
    </row>
    <row r="35" spans="1:31" ht="15" customHeight="1" x14ac:dyDescent="0.25">
      <c r="A35" s="43">
        <f>IF(ISBLANK([1]Setup!A49),"",[1]Setup!A49)</f>
        <v>34</v>
      </c>
      <c r="B35" s="43" t="str">
        <f>IF(ISBLANK([1]Setup!B49),"",[1]Setup!B49)</f>
        <v/>
      </c>
      <c r="C35" s="44" t="str">
        <f>IF(ISBLANK([1]Setup!C49),"",[1]Setup!L49)</f>
        <v>Community Y</v>
      </c>
      <c r="D35" s="45"/>
      <c r="E35" s="45"/>
      <c r="F35" s="45"/>
      <c r="G35" s="43" t="str">
        <f t="shared" si="0"/>
        <v/>
      </c>
      <c r="H35" s="46">
        <f t="shared" si="1"/>
        <v>61</v>
      </c>
      <c r="I35" s="4"/>
      <c r="J35" s="4"/>
      <c r="K35" s="85"/>
      <c r="L35" s="85"/>
      <c r="M35" s="85"/>
      <c r="N35" s="85"/>
      <c r="O35" s="85"/>
      <c r="Q35" s="26">
        <f>IF(ISBLANK([1]Setup!A48),"",[1]Setup!A48)</f>
        <v>33</v>
      </c>
      <c r="R35" s="27">
        <f t="shared" si="2"/>
        <v>0</v>
      </c>
      <c r="S35" s="27">
        <f t="shared" si="2"/>
        <v>0</v>
      </c>
      <c r="T35" s="27">
        <f t="shared" si="2"/>
        <v>0</v>
      </c>
      <c r="U35" s="27" t="str">
        <f>IF((ROW(A34)-1)&gt;[1]Setup!B$11,"",IF([1]Setup!K48=2,"ns",IF(ISERR(R35),D34,IF(ISERR(S35),E34,IF(ISERR(T35),F34,IF(ISBLANK(D34),"",FALSE))))))</f>
        <v/>
      </c>
      <c r="V35" s="27" t="str">
        <f t="shared" si="3"/>
        <v/>
      </c>
      <c r="W35" s="27" t="str">
        <f t="shared" si="4"/>
        <v/>
      </c>
      <c r="X35" s="89">
        <v>9</v>
      </c>
      <c r="Y35" s="90" t="str">
        <f t="shared" si="7"/>
        <v/>
      </c>
      <c r="Z35" s="90" t="str">
        <f t="shared" si="8"/>
        <v/>
      </c>
      <c r="AA35" s="90" t="str">
        <f t="shared" si="9"/>
        <v/>
      </c>
      <c r="AB35" s="90" t="str">
        <f>IF(X35&gt;Z$14,"",INDEX([1]Setup!$A$16:$C$85,$Y35,3))</f>
        <v/>
      </c>
      <c r="AC35" s="90" t="str">
        <f t="shared" si="10"/>
        <v/>
      </c>
      <c r="AD35" s="91" t="str">
        <f t="shared" si="11"/>
        <v/>
      </c>
      <c r="AE35" s="68" t="str">
        <f t="shared" si="12"/>
        <v/>
      </c>
    </row>
    <row r="36" spans="1:31" ht="15" customHeight="1" x14ac:dyDescent="0.25">
      <c r="A36" s="43">
        <f>IF(ISBLANK([1]Setup!A50),"",[1]Setup!A50)</f>
        <v>35</v>
      </c>
      <c r="B36" s="43" t="str">
        <f>IF(ISBLANK([1]Setup!B50),"",[1]Setup!B50)</f>
        <v/>
      </c>
      <c r="C36" s="44" t="str">
        <f>IF(ISBLANK([1]Setup!C50),"",[1]Setup!L50)</f>
        <v>North Bethesda X</v>
      </c>
      <c r="D36" s="45"/>
      <c r="E36" s="45"/>
      <c r="F36" s="45"/>
      <c r="G36" s="43" t="str">
        <f t="shared" si="0"/>
        <v/>
      </c>
      <c r="H36" s="46">
        <f t="shared" si="1"/>
        <v>61</v>
      </c>
      <c r="I36" s="4"/>
      <c r="J36" s="4"/>
      <c r="K36" s="85"/>
      <c r="L36" s="85"/>
      <c r="M36" s="85"/>
      <c r="N36" s="85"/>
      <c r="O36" s="85"/>
      <c r="Q36" s="26">
        <f>IF(ISBLANK([1]Setup!A49),"",[1]Setup!A49)</f>
        <v>34</v>
      </c>
      <c r="R36" s="27">
        <f t="shared" si="2"/>
        <v>0</v>
      </c>
      <c r="S36" s="27">
        <f t="shared" si="2"/>
        <v>0</v>
      </c>
      <c r="T36" s="27">
        <f t="shared" si="2"/>
        <v>0</v>
      </c>
      <c r="U36" s="27" t="str">
        <f>IF((ROW(A35)-1)&gt;[1]Setup!B$11,"",IF([1]Setup!K49=2,"ns",IF(ISERR(R36),D35,IF(ISERR(S36),E35,IF(ISERR(T36),F35,IF(ISBLANK(D35),"",FALSE))))))</f>
        <v/>
      </c>
      <c r="V36" s="27" t="str">
        <f t="shared" si="3"/>
        <v/>
      </c>
      <c r="W36" s="27" t="str">
        <f t="shared" si="4"/>
        <v/>
      </c>
      <c r="X36" s="89">
        <v>10</v>
      </c>
      <c r="Y36" s="90" t="str">
        <f t="shared" si="7"/>
        <v/>
      </c>
      <c r="Z36" s="90" t="str">
        <f t="shared" si="8"/>
        <v/>
      </c>
      <c r="AA36" s="90" t="str">
        <f t="shared" si="9"/>
        <v/>
      </c>
      <c r="AB36" s="90" t="str">
        <f>IF(X36&gt;Z$14,"",INDEX([1]Setup!$A$16:$C$85,$Y36,3))</f>
        <v/>
      </c>
      <c r="AC36" s="90" t="str">
        <f t="shared" si="10"/>
        <v/>
      </c>
      <c r="AD36" s="91" t="str">
        <f t="shared" si="11"/>
        <v/>
      </c>
      <c r="AE36" s="68" t="str">
        <f t="shared" si="12"/>
        <v/>
      </c>
    </row>
    <row r="37" spans="1:31" ht="15" customHeight="1" x14ac:dyDescent="0.25">
      <c r="A37" s="43">
        <f>IF(ISBLANK([1]Setup!A51),"",[1]Setup!A51)</f>
        <v>36</v>
      </c>
      <c r="B37" s="43" t="str">
        <f>IF(ISBLANK([1]Setup!B51),"",[1]Setup!B51)</f>
        <v/>
      </c>
      <c r="C37" s="44" t="str">
        <f>IF(ISBLANK([1]Setup!C51),"",[1]Setup!L51)</f>
        <v>North Bethesda Y</v>
      </c>
      <c r="D37" s="45"/>
      <c r="E37" s="45"/>
      <c r="F37" s="45"/>
      <c r="G37" s="43" t="str">
        <f t="shared" si="0"/>
        <v/>
      </c>
      <c r="H37" s="46">
        <f t="shared" si="1"/>
        <v>61</v>
      </c>
      <c r="I37" s="4"/>
      <c r="J37" s="4"/>
      <c r="K37" s="85"/>
      <c r="L37" s="85"/>
      <c r="M37" s="85"/>
      <c r="N37" s="85"/>
      <c r="O37" s="85"/>
      <c r="Q37" s="26">
        <f>IF(ISBLANK([1]Setup!A50),"",[1]Setup!A50)</f>
        <v>35</v>
      </c>
      <c r="R37" s="27">
        <f t="shared" si="2"/>
        <v>0</v>
      </c>
      <c r="S37" s="27">
        <f t="shared" si="2"/>
        <v>0</v>
      </c>
      <c r="T37" s="27">
        <f t="shared" si="2"/>
        <v>0</v>
      </c>
      <c r="U37" s="27" t="str">
        <f>IF((ROW(A36)-1)&gt;[1]Setup!B$11,"",IF([1]Setup!K50=2,"ns",IF(ISERR(R37),D36,IF(ISERR(S37),E36,IF(ISERR(T37),F36,IF(ISBLANK(D36),"",FALSE))))))</f>
        <v/>
      </c>
      <c r="V37" s="27" t="str">
        <f t="shared" si="3"/>
        <v/>
      </c>
      <c r="W37" s="27" t="str">
        <f t="shared" si="4"/>
        <v/>
      </c>
      <c r="X37" s="89">
        <v>11</v>
      </c>
      <c r="Y37" s="90" t="str">
        <f t="shared" si="7"/>
        <v/>
      </c>
      <c r="Z37" s="90" t="str">
        <f t="shared" si="8"/>
        <v/>
      </c>
      <c r="AA37" s="90" t="str">
        <f t="shared" si="9"/>
        <v/>
      </c>
      <c r="AB37" s="90" t="str">
        <f>IF(X37&gt;Z$14,"",INDEX([1]Setup!$A$16:$C$85,$Y37,3))</f>
        <v/>
      </c>
      <c r="AC37" s="90" t="str">
        <f t="shared" si="10"/>
        <v/>
      </c>
      <c r="AD37" s="91" t="str">
        <f t="shared" si="11"/>
        <v/>
      </c>
      <c r="AE37" s="68" t="str">
        <f t="shared" si="12"/>
        <v/>
      </c>
    </row>
    <row r="38" spans="1:31" ht="15" customHeight="1" x14ac:dyDescent="0.25">
      <c r="A38" s="34">
        <f>IF(ISBLANK([1]Setup!A52),"",[1]Setup!A52)</f>
        <v>37</v>
      </c>
      <c r="B38" s="34" t="str">
        <f>IF(ISBLANK([1]Setup!B52),"",[1]Setup!B52)</f>
        <v/>
      </c>
      <c r="C38" s="35" t="str">
        <f>IF(ISBLANK([1]Setup!C52),"",[1]Setup!L52)</f>
        <v>Strath Haven X</v>
      </c>
      <c r="D38" s="22"/>
      <c r="E38" s="22"/>
      <c r="F38" s="22"/>
      <c r="G38" s="34" t="str">
        <f t="shared" si="0"/>
        <v/>
      </c>
      <c r="H38" s="36">
        <f t="shared" si="1"/>
        <v>61</v>
      </c>
      <c r="I38" s="4"/>
      <c r="J38" s="4"/>
      <c r="K38" s="93" t="str">
        <f>[1]Setup!B12</f>
        <v>HQ Phone:
HQ Location: 
Website/Email:</v>
      </c>
      <c r="L38" s="93"/>
      <c r="M38" s="93"/>
      <c r="N38" s="93"/>
      <c r="O38" s="93"/>
      <c r="Q38" s="26">
        <f>IF(ISBLANK([1]Setup!A51),"",[1]Setup!A51)</f>
        <v>36</v>
      </c>
      <c r="R38" s="27">
        <f t="shared" si="2"/>
        <v>0</v>
      </c>
      <c r="S38" s="27">
        <f t="shared" si="2"/>
        <v>0</v>
      </c>
      <c r="T38" s="27">
        <f t="shared" si="2"/>
        <v>0</v>
      </c>
      <c r="U38" s="27" t="str">
        <f>IF((ROW(A37)-1)&gt;[1]Setup!B$11,"",IF([1]Setup!K51=2,"ns",IF(ISERR(R38),D37,IF(ISERR(S38),E37,IF(ISERR(T38),F37,IF(ISBLANK(D37),"",FALSE))))))</f>
        <v/>
      </c>
      <c r="V38" s="27" t="str">
        <f t="shared" si="3"/>
        <v/>
      </c>
      <c r="W38" s="27" t="str">
        <f t="shared" si="4"/>
        <v/>
      </c>
      <c r="X38" s="94">
        <v>12</v>
      </c>
      <c r="Y38" s="41" t="str">
        <f t="shared" si="7"/>
        <v/>
      </c>
      <c r="Z38" s="41" t="str">
        <f t="shared" si="8"/>
        <v/>
      </c>
      <c r="AA38" s="41" t="str">
        <f t="shared" si="9"/>
        <v/>
      </c>
      <c r="AB38" s="41" t="str">
        <f>IF(X38&gt;Z$14,"",INDEX([1]Setup!$A$16:$C$85,$Y38,3))</f>
        <v/>
      </c>
      <c r="AC38" s="41" t="str">
        <f t="shared" si="10"/>
        <v/>
      </c>
      <c r="AD38" s="95" t="str">
        <f t="shared" si="11"/>
        <v/>
      </c>
      <c r="AE38" s="42" t="str">
        <f t="shared" si="12"/>
        <v/>
      </c>
    </row>
    <row r="39" spans="1:31" ht="15" customHeight="1" x14ac:dyDescent="0.25">
      <c r="A39" s="20">
        <f>IF(ISBLANK([1]Setup!A53),"",[1]Setup!A53)</f>
        <v>38</v>
      </c>
      <c r="B39" s="20" t="str">
        <f>IF(ISBLANK([1]Setup!B53),"",[1]Setup!B53)</f>
        <v/>
      </c>
      <c r="C39" s="21" t="str">
        <f>IF(ISBLANK([1]Setup!C53),"",[1]Setup!L53)</f>
        <v>Strath Haven Y</v>
      </c>
      <c r="D39" s="22"/>
      <c r="E39" s="22"/>
      <c r="F39" s="22"/>
      <c r="G39" s="20" t="str">
        <f t="shared" si="0"/>
        <v/>
      </c>
      <c r="H39" s="23">
        <f t="shared" si="1"/>
        <v>61</v>
      </c>
      <c r="I39" s="4"/>
      <c r="J39" s="4"/>
      <c r="K39" s="93"/>
      <c r="L39" s="93"/>
      <c r="M39" s="93"/>
      <c r="N39" s="93"/>
      <c r="O39" s="93"/>
      <c r="Q39" s="26">
        <f>IF(ISBLANK([1]Setup!A52),"",[1]Setup!A52)</f>
        <v>37</v>
      </c>
      <c r="R39" s="27">
        <f t="shared" si="2"/>
        <v>0</v>
      </c>
      <c r="S39" s="27">
        <f t="shared" si="2"/>
        <v>0</v>
      </c>
      <c r="T39" s="27">
        <f t="shared" si="2"/>
        <v>0</v>
      </c>
      <c r="U39" s="27" t="str">
        <f>IF((ROW(A38)-1)&gt;[1]Setup!B$11,"",IF([1]Setup!K52=2,"ns",IF(ISERR(R39),D38,IF(ISERR(S39),E38,IF(ISERR(T39),F38,IF(ISBLANK(D38),"",FALSE))))))</f>
        <v/>
      </c>
      <c r="V39" s="27" t="str">
        <f t="shared" si="3"/>
        <v/>
      </c>
      <c r="W39" s="28" t="str">
        <f t="shared" si="4"/>
        <v/>
      </c>
      <c r="AA39" s="69"/>
      <c r="AB39" s="69"/>
    </row>
    <row r="40" spans="1:31" ht="15" customHeight="1" x14ac:dyDescent="0.25">
      <c r="A40" s="34">
        <f>IF(ISBLANK([1]Setup!A54),"",[1]Setup!A54)</f>
        <v>39</v>
      </c>
      <c r="B40" s="34" t="str">
        <f>IF(ISBLANK([1]Setup!B54),"",[1]Setup!B54)</f>
        <v/>
      </c>
      <c r="C40" s="35" t="str">
        <f>IF(ISBLANK([1]Setup!C54),"",[1]Setup!L54)</f>
        <v>Bay Academy X</v>
      </c>
      <c r="D40" s="22"/>
      <c r="E40" s="22"/>
      <c r="F40" s="22"/>
      <c r="G40" s="34" t="str">
        <f t="shared" si="0"/>
        <v/>
      </c>
      <c r="H40" s="36">
        <f t="shared" si="1"/>
        <v>61</v>
      </c>
      <c r="I40" s="4"/>
      <c r="J40" s="4"/>
      <c r="K40" s="93"/>
      <c r="L40" s="93"/>
      <c r="M40" s="93"/>
      <c r="N40" s="93"/>
      <c r="O40" s="93"/>
      <c r="Q40" s="26">
        <f>IF(ISBLANK([1]Setup!A53),"",[1]Setup!A53)</f>
        <v>38</v>
      </c>
      <c r="R40" s="27">
        <f t="shared" si="2"/>
        <v>0</v>
      </c>
      <c r="S40" s="27">
        <f t="shared" si="2"/>
        <v>0</v>
      </c>
      <c r="T40" s="27">
        <f t="shared" si="2"/>
        <v>0</v>
      </c>
      <c r="U40" s="27" t="str">
        <f>IF((ROW(A39)-1)&gt;[1]Setup!B$11,"",IF([1]Setup!K53=2,"ns",IF(ISERR(R40),D39,IF(ISERR(S40),E39,IF(ISERR(T40),F39,IF(ISBLANK(D39),"",FALSE))))))</f>
        <v/>
      </c>
      <c r="V40" s="27" t="str">
        <f t="shared" si="3"/>
        <v/>
      </c>
      <c r="W40" s="28" t="str">
        <f t="shared" si="4"/>
        <v/>
      </c>
      <c r="AA40" s="69"/>
      <c r="AB40" s="69"/>
    </row>
    <row r="41" spans="1:31" ht="15" customHeight="1" x14ac:dyDescent="0.25">
      <c r="A41" s="43">
        <f>IF(ISBLANK([1]Setup!A55),"",[1]Setup!A55)</f>
        <v>40</v>
      </c>
      <c r="B41" s="43" t="str">
        <f>IF(ISBLANK([1]Setup!B55),"",[1]Setup!B55)</f>
        <v/>
      </c>
      <c r="C41" s="44" t="str">
        <f>IF(ISBLANK([1]Setup!C55),"",[1]Setup!L55)</f>
        <v>Bay Academy Y</v>
      </c>
      <c r="D41" s="45"/>
      <c r="E41" s="45"/>
      <c r="F41" s="45"/>
      <c r="G41" s="43" t="str">
        <f t="shared" si="0"/>
        <v/>
      </c>
      <c r="H41" s="46">
        <f t="shared" si="1"/>
        <v>61</v>
      </c>
      <c r="I41" s="4"/>
      <c r="J41" s="4"/>
      <c r="K41" s="93"/>
      <c r="L41" s="93"/>
      <c r="M41" s="93"/>
      <c r="N41" s="93"/>
      <c r="O41" s="93"/>
      <c r="Q41" s="26">
        <f>IF(ISBLANK([1]Setup!A54),"",[1]Setup!A54)</f>
        <v>39</v>
      </c>
      <c r="R41" s="27">
        <f t="shared" si="2"/>
        <v>0</v>
      </c>
      <c r="S41" s="27">
        <f t="shared" si="2"/>
        <v>0</v>
      </c>
      <c r="T41" s="27">
        <f t="shared" si="2"/>
        <v>0</v>
      </c>
      <c r="U41" s="27" t="str">
        <f>IF((ROW(A40)-1)&gt;[1]Setup!B$11,"",IF([1]Setup!K54=2,"ns",IF(ISERR(R41),D40,IF(ISERR(S41),E40,IF(ISERR(T41),F40,IF(ISBLANK(D40),"",FALSE))))))</f>
        <v/>
      </c>
      <c r="V41" s="27" t="str">
        <f t="shared" si="3"/>
        <v/>
      </c>
      <c r="W41" s="28" t="str">
        <f t="shared" si="4"/>
        <v/>
      </c>
      <c r="AA41" s="69"/>
      <c r="AB41" s="69"/>
    </row>
    <row r="42" spans="1:31" ht="15" customHeight="1" x14ac:dyDescent="0.25">
      <c r="A42" s="43">
        <f>IF(ISBLANK([1]Setup!A56),"",[1]Setup!A56)</f>
        <v>41</v>
      </c>
      <c r="B42" s="43" t="str">
        <f>IF(ISBLANK([1]Setup!B56),"",[1]Setup!B56)</f>
        <v/>
      </c>
      <c r="C42" s="44" t="str">
        <f>IF(ISBLANK([1]Setup!C56),"",[1]Setup!L56)</f>
        <v>J.R. Fugett X</v>
      </c>
      <c r="D42" s="45"/>
      <c r="E42" s="45"/>
      <c r="F42" s="45"/>
      <c r="G42" s="43" t="str">
        <f t="shared" si="0"/>
        <v/>
      </c>
      <c r="H42" s="46">
        <f t="shared" si="1"/>
        <v>61</v>
      </c>
      <c r="I42" s="4"/>
      <c r="J42" s="4"/>
      <c r="K42" s="93"/>
      <c r="L42" s="93"/>
      <c r="M42" s="93"/>
      <c r="N42" s="93"/>
      <c r="O42" s="93"/>
      <c r="Q42" s="26">
        <f>IF(ISBLANK([1]Setup!A55),"",[1]Setup!A55)</f>
        <v>40</v>
      </c>
      <c r="R42" s="27">
        <f t="shared" si="2"/>
        <v>0</v>
      </c>
      <c r="S42" s="27">
        <f t="shared" si="2"/>
        <v>0</v>
      </c>
      <c r="T42" s="27">
        <f t="shared" si="2"/>
        <v>0</v>
      </c>
      <c r="U42" s="27" t="str">
        <f>IF((ROW(A41)-1)&gt;[1]Setup!B$11,"",IF([1]Setup!K55=2,"ns",IF(ISERR(R42),D41,IF(ISERR(S42),E41,IF(ISERR(T42),F41,IF(ISBLANK(D41),"",FALSE))))))</f>
        <v/>
      </c>
      <c r="V42" s="27" t="str">
        <f t="shared" si="3"/>
        <v/>
      </c>
      <c r="W42" s="28" t="str">
        <f t="shared" si="4"/>
        <v/>
      </c>
      <c r="AA42" s="69"/>
      <c r="AB42" s="69"/>
    </row>
    <row r="43" spans="1:31" ht="15" customHeight="1" x14ac:dyDescent="0.25">
      <c r="A43" s="43">
        <f>IF(ISBLANK([1]Setup!A57),"",[1]Setup!A57)</f>
        <v>42</v>
      </c>
      <c r="B43" s="43" t="str">
        <f>IF(ISBLANK([1]Setup!B57),"",[1]Setup!B57)</f>
        <v/>
      </c>
      <c r="C43" s="44" t="str">
        <f>IF(ISBLANK([1]Setup!C57),"",[1]Setup!L57)</f>
        <v>J.R. Fugett Y</v>
      </c>
      <c r="D43" s="45"/>
      <c r="E43" s="45"/>
      <c r="F43" s="45"/>
      <c r="G43" s="43" t="str">
        <f t="shared" si="0"/>
        <v/>
      </c>
      <c r="H43" s="46">
        <f t="shared" si="1"/>
        <v>61</v>
      </c>
      <c r="I43" s="4"/>
      <c r="J43" s="4"/>
      <c r="K43" s="93"/>
      <c r="L43" s="93"/>
      <c r="M43" s="93"/>
      <c r="N43" s="93"/>
      <c r="O43" s="93"/>
      <c r="Q43" s="26">
        <f>IF(ISBLANK([1]Setup!A56),"",[1]Setup!A56)</f>
        <v>41</v>
      </c>
      <c r="R43" s="27">
        <f t="shared" si="2"/>
        <v>0</v>
      </c>
      <c r="S43" s="27">
        <f t="shared" si="2"/>
        <v>0</v>
      </c>
      <c r="T43" s="27">
        <f t="shared" si="2"/>
        <v>0</v>
      </c>
      <c r="U43" s="27" t="str">
        <f>IF((ROW(A42)-1)&gt;[1]Setup!B$11,"",IF([1]Setup!K56=2,"ns",IF(ISERR(R43),D42,IF(ISERR(S43),E42,IF(ISERR(T43),F42,IF(ISBLANK(D42),"",FALSE))))))</f>
        <v/>
      </c>
      <c r="V43" s="27" t="str">
        <f t="shared" si="3"/>
        <v/>
      </c>
      <c r="W43" s="28" t="str">
        <f t="shared" si="4"/>
        <v/>
      </c>
      <c r="AA43" s="69"/>
      <c r="AB43" s="69"/>
    </row>
    <row r="44" spans="1:31" ht="15" customHeight="1" x14ac:dyDescent="0.25">
      <c r="A44" s="34">
        <f>IF(ISBLANK([1]Setup!A58),"",[1]Setup!A58)</f>
        <v>43</v>
      </c>
      <c r="B44" s="34" t="str">
        <f>IF(ISBLANK([1]Setup!B58),"",[1]Setup!B58)</f>
        <v/>
      </c>
      <c r="C44" s="35" t="str">
        <f>IF(ISBLANK([1]Setup!C58),"",[1]Setup!L58)</f>
        <v>C.J. Hooker X</v>
      </c>
      <c r="D44" s="22"/>
      <c r="E44" s="22"/>
      <c r="F44" s="22"/>
      <c r="G44" s="34" t="str">
        <f t="shared" si="0"/>
        <v/>
      </c>
      <c r="H44" s="36">
        <f t="shared" si="1"/>
        <v>61</v>
      </c>
      <c r="I44" s="4"/>
      <c r="J44" s="4"/>
      <c r="K44" s="93"/>
      <c r="L44" s="93"/>
      <c r="M44" s="93"/>
      <c r="N44" s="93"/>
      <c r="O44" s="93"/>
      <c r="Q44" s="26">
        <f>IF(ISBLANK([1]Setup!A57),"",[1]Setup!A57)</f>
        <v>42</v>
      </c>
      <c r="R44" s="27">
        <f t="shared" si="2"/>
        <v>0</v>
      </c>
      <c r="S44" s="27">
        <f t="shared" si="2"/>
        <v>0</v>
      </c>
      <c r="T44" s="27">
        <f t="shared" si="2"/>
        <v>0</v>
      </c>
      <c r="U44" s="27" t="str">
        <f>IF((ROW(A43)-1)&gt;[1]Setup!B$11,"",IF([1]Setup!K57=2,"ns",IF(ISERR(R44),D43,IF(ISERR(S44),E43,IF(ISERR(T44),F43,IF(ISBLANK(D43),"",FALSE))))))</f>
        <v/>
      </c>
      <c r="V44" s="27" t="str">
        <f t="shared" si="3"/>
        <v/>
      </c>
      <c r="W44" s="28" t="str">
        <f t="shared" si="4"/>
        <v/>
      </c>
      <c r="AA44" s="69"/>
      <c r="AB44" s="69"/>
    </row>
    <row r="45" spans="1:31" ht="15" customHeight="1" x14ac:dyDescent="0.25">
      <c r="A45" s="20">
        <f>IF(ISBLANK([1]Setup!A59),"",[1]Setup!A59)</f>
        <v>44</v>
      </c>
      <c r="B45" s="20" t="str">
        <f>IF(ISBLANK([1]Setup!B59),"",[1]Setup!B59)</f>
        <v/>
      </c>
      <c r="C45" s="21" t="str">
        <f>IF(ISBLANK([1]Setup!C59),"",[1]Setup!L59)</f>
        <v>C.J. Hooker Y</v>
      </c>
      <c r="D45" s="22"/>
      <c r="E45" s="22"/>
      <c r="F45" s="22"/>
      <c r="G45" s="20" t="str">
        <f t="shared" si="0"/>
        <v/>
      </c>
      <c r="H45" s="23">
        <f t="shared" si="1"/>
        <v>61</v>
      </c>
      <c r="I45" s="4"/>
      <c r="J45" s="4"/>
      <c r="K45" s="93"/>
      <c r="L45" s="93"/>
      <c r="M45" s="93"/>
      <c r="N45" s="93"/>
      <c r="O45" s="93"/>
      <c r="Q45" s="26">
        <f>IF(ISBLANK([1]Setup!A58),"",[1]Setup!A58)</f>
        <v>43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 t="str">
        <f>IF((ROW(A44)-1)&gt;[1]Setup!B$11,"",IF([1]Setup!K58=2,"ns",IF(ISERR(R45),D44,IF(ISERR(S45),E44,IF(ISERR(T45),F44,IF(ISBLANK(D44),"",FALSE))))))</f>
        <v/>
      </c>
      <c r="V45" s="27" t="str">
        <f t="shared" si="3"/>
        <v/>
      </c>
      <c r="W45" s="28" t="str">
        <f t="shared" si="4"/>
        <v/>
      </c>
      <c r="AA45" s="69"/>
      <c r="AB45" s="69"/>
    </row>
    <row r="46" spans="1:31" ht="15" customHeight="1" x14ac:dyDescent="0.25">
      <c r="A46" s="34">
        <f>IF(ISBLANK([1]Setup!A60),"",[1]Setup!A60)</f>
        <v>45</v>
      </c>
      <c r="B46" s="34" t="str">
        <f>IF(ISBLANK([1]Setup!B60),"",[1]Setup!B60)</f>
        <v/>
      </c>
      <c r="C46" s="35" t="str">
        <f>IF(ISBLANK([1]Setup!C60),"",[1]Setup!L60)</f>
        <v>Twin Valley</v>
      </c>
      <c r="D46" s="22"/>
      <c r="E46" s="22"/>
      <c r="F46" s="22"/>
      <c r="G46" s="34" t="str">
        <f t="shared" si="0"/>
        <v/>
      </c>
      <c r="H46" s="36">
        <f t="shared" si="1"/>
        <v>61</v>
      </c>
      <c r="I46" s="4"/>
      <c r="J46" s="4"/>
      <c r="K46" s="93"/>
      <c r="L46" s="93"/>
      <c r="M46" s="93"/>
      <c r="N46" s="93"/>
      <c r="O46" s="93"/>
      <c r="Q46" s="26">
        <f>IF(ISBLANK([1]Setup!A59),"",[1]Setup!A59)</f>
        <v>44</v>
      </c>
      <c r="R46" s="27">
        <f t="shared" si="2"/>
        <v>0</v>
      </c>
      <c r="S46" s="27">
        <f t="shared" si="2"/>
        <v>0</v>
      </c>
      <c r="T46" s="27">
        <f t="shared" si="2"/>
        <v>0</v>
      </c>
      <c r="U46" s="27" t="str">
        <f>IF((ROW(A45)-1)&gt;[1]Setup!B$11,"",IF([1]Setup!K59=2,"ns",IF(ISERR(R46),D45,IF(ISERR(S46),E45,IF(ISERR(T46),F45,IF(ISBLANK(D45),"",FALSE))))))</f>
        <v/>
      </c>
      <c r="V46" s="27" t="str">
        <f t="shared" si="3"/>
        <v/>
      </c>
      <c r="W46" s="28" t="str">
        <f t="shared" si="4"/>
        <v/>
      </c>
      <c r="AA46" s="69"/>
      <c r="AB46" s="69"/>
    </row>
    <row r="47" spans="1:31" ht="15" customHeight="1" x14ac:dyDescent="0.25">
      <c r="A47" s="43">
        <f>IF(ISBLANK([1]Setup!A61),"",[1]Setup!A61)</f>
        <v>46</v>
      </c>
      <c r="B47" s="43" t="str">
        <f>IF(ISBLANK([1]Setup!B61),"",[1]Setup!B61)</f>
        <v/>
      </c>
      <c r="C47" s="44" t="str">
        <f>IF(ISBLANK([1]Setup!C61),"",[1]Setup!L61)</f>
        <v>Louise Archer</v>
      </c>
      <c r="D47" s="45"/>
      <c r="E47" s="45"/>
      <c r="F47" s="45"/>
      <c r="G47" s="43" t="str">
        <f t="shared" si="0"/>
        <v/>
      </c>
      <c r="H47" s="46">
        <f t="shared" si="1"/>
        <v>61</v>
      </c>
      <c r="I47" s="4"/>
      <c r="J47" s="4"/>
      <c r="K47" s="93"/>
      <c r="L47" s="93"/>
      <c r="M47" s="93"/>
      <c r="N47" s="93"/>
      <c r="O47" s="93"/>
      <c r="Q47" s="26">
        <f>IF(ISBLANK([1]Setup!A60),"",[1]Setup!A60)</f>
        <v>45</v>
      </c>
      <c r="R47" s="27">
        <f t="shared" si="2"/>
        <v>0</v>
      </c>
      <c r="S47" s="27">
        <f t="shared" si="2"/>
        <v>0</v>
      </c>
      <c r="T47" s="27">
        <f t="shared" si="2"/>
        <v>0</v>
      </c>
      <c r="U47" s="27" t="str">
        <f>IF((ROW(A46)-1)&gt;[1]Setup!B$11,"",IF([1]Setup!K60=2,"ns",IF(ISERR(R47),D46,IF(ISERR(S47),E46,IF(ISERR(T47),F46,IF(ISBLANK(D46),"",FALSE))))))</f>
        <v/>
      </c>
      <c r="V47" s="27" t="str">
        <f t="shared" si="3"/>
        <v/>
      </c>
      <c r="W47" s="28" t="str">
        <f t="shared" si="4"/>
        <v/>
      </c>
      <c r="AA47" s="69"/>
      <c r="AB47" s="69"/>
    </row>
    <row r="48" spans="1:31" ht="18.75" customHeight="1" x14ac:dyDescent="0.25">
      <c r="A48" s="43">
        <f>IF(ISBLANK([1]Setup!A62),"",[1]Setup!A62)</f>
        <v>47</v>
      </c>
      <c r="B48" s="43" t="str">
        <f>IF(ISBLANK([1]Setup!B62),"",[1]Setup!B62)</f>
        <v/>
      </c>
      <c r="C48" s="44" t="str">
        <f>IF(ISBLANK([1]Setup!C62),"",[1]Setup!L62)</f>
        <v>Hershey X</v>
      </c>
      <c r="D48" s="45"/>
      <c r="E48" s="45"/>
      <c r="F48" s="45"/>
      <c r="G48" s="43" t="str">
        <f t="shared" si="0"/>
        <v/>
      </c>
      <c r="H48" s="46">
        <f t="shared" si="1"/>
        <v>61</v>
      </c>
      <c r="I48" s="4"/>
      <c r="J48" s="4"/>
      <c r="K48" s="93"/>
      <c r="L48" s="93"/>
      <c r="M48" s="93"/>
      <c r="N48" s="93"/>
      <c r="O48" s="93"/>
      <c r="Q48" s="26">
        <f>IF(ISBLANK([1]Setup!A61),"",[1]Setup!A61)</f>
        <v>46</v>
      </c>
      <c r="R48" s="27">
        <f t="shared" si="2"/>
        <v>0</v>
      </c>
      <c r="S48" s="27">
        <f t="shared" si="2"/>
        <v>0</v>
      </c>
      <c r="T48" s="27">
        <f t="shared" si="2"/>
        <v>0</v>
      </c>
      <c r="U48" s="27" t="str">
        <f>IF((ROW(A47)-1)&gt;[1]Setup!B$11,"",IF([1]Setup!K61=2,"ns",IF(ISERR(R48),D47,IF(ISERR(S48),E47,IF(ISERR(T48),F47,IF(ISBLANK(D47),"",FALSE))))))</f>
        <v/>
      </c>
      <c r="V48" s="27" t="str">
        <f t="shared" si="3"/>
        <v/>
      </c>
      <c r="W48" s="28" t="str">
        <f t="shared" si="4"/>
        <v/>
      </c>
      <c r="AA48" s="69"/>
      <c r="AB48" s="69"/>
    </row>
    <row r="49" spans="1:28" ht="15.75" customHeight="1" x14ac:dyDescent="0.25">
      <c r="A49" s="43">
        <f>IF(ISBLANK([1]Setup!A63),"",[1]Setup!A63)</f>
        <v>48</v>
      </c>
      <c r="B49" s="43" t="str">
        <f>IF(ISBLANK([1]Setup!B63),"",[1]Setup!B63)</f>
        <v/>
      </c>
      <c r="C49" s="44" t="str">
        <f>IF(ISBLANK([1]Setup!C63),"",[1]Setup!L63)</f>
        <v>Hershey Y</v>
      </c>
      <c r="D49" s="45"/>
      <c r="E49" s="45"/>
      <c r="F49" s="45"/>
      <c r="G49" s="43" t="str">
        <f t="shared" si="0"/>
        <v/>
      </c>
      <c r="H49" s="46">
        <f t="shared" si="1"/>
        <v>61</v>
      </c>
      <c r="I49" s="4"/>
      <c r="J49" s="4"/>
      <c r="K49" s="93"/>
      <c r="L49" s="93"/>
      <c r="M49" s="93"/>
      <c r="N49" s="93"/>
      <c r="O49" s="93"/>
      <c r="Q49" s="26">
        <f>IF(ISBLANK([1]Setup!A62),"",[1]Setup!A62)</f>
        <v>47</v>
      </c>
      <c r="R49" s="27">
        <f t="shared" si="2"/>
        <v>0</v>
      </c>
      <c r="S49" s="27">
        <f t="shared" si="2"/>
        <v>0</v>
      </c>
      <c r="T49" s="27">
        <f t="shared" si="2"/>
        <v>0</v>
      </c>
      <c r="U49" s="27" t="str">
        <f>IF((ROW(A48)-1)&gt;[1]Setup!B$11,"",IF([1]Setup!K62=2,"ns",IF(ISERR(R49),D48,IF(ISERR(S49),E48,IF(ISERR(T49),F48,IF(ISBLANK(D48),"",FALSE))))))</f>
        <v/>
      </c>
      <c r="V49" s="27" t="str">
        <f t="shared" si="3"/>
        <v/>
      </c>
      <c r="W49" s="28" t="str">
        <f t="shared" si="4"/>
        <v/>
      </c>
      <c r="AA49" s="69"/>
      <c r="AB49" s="69"/>
    </row>
    <row r="50" spans="1:28" ht="15" customHeight="1" x14ac:dyDescent="0.25">
      <c r="A50" s="34">
        <f>IF(ISBLANK([1]Setup!A64),"",[1]Setup!A64)</f>
        <v>49</v>
      </c>
      <c r="B50" s="34" t="str">
        <f>IF(ISBLANK([1]Setup!B64),"",[1]Setup!B64)</f>
        <v/>
      </c>
      <c r="C50" s="35" t="str">
        <f>IF(ISBLANK([1]Setup!C64),"",[1]Setup!L64)</f>
        <v>Haverford</v>
      </c>
      <c r="D50" s="22"/>
      <c r="E50" s="22"/>
      <c r="F50" s="22"/>
      <c r="G50" s="34" t="str">
        <f t="shared" si="0"/>
        <v/>
      </c>
      <c r="H50" s="36">
        <f t="shared" si="1"/>
        <v>61</v>
      </c>
      <c r="I50" s="4"/>
      <c r="J50" s="4"/>
      <c r="K50" s="93"/>
      <c r="L50" s="93"/>
      <c r="M50" s="93"/>
      <c r="N50" s="93"/>
      <c r="O50" s="93"/>
      <c r="Q50" s="26">
        <f>IF(ISBLANK([1]Setup!A63),"",[1]Setup!A63)</f>
        <v>48</v>
      </c>
      <c r="R50" s="27">
        <f t="shared" si="2"/>
        <v>0</v>
      </c>
      <c r="S50" s="27">
        <f t="shared" si="2"/>
        <v>0</v>
      </c>
      <c r="T50" s="27">
        <f t="shared" si="2"/>
        <v>0</v>
      </c>
      <c r="U50" s="27" t="str">
        <f>IF((ROW(A49)-1)&gt;[1]Setup!B$11,"",IF([1]Setup!K63=2,"ns",IF(ISERR(R50),D49,IF(ISERR(S50),E49,IF(ISERR(T50),F49,IF(ISBLANK(D49),"",FALSE))))))</f>
        <v/>
      </c>
      <c r="V50" s="27" t="str">
        <f t="shared" si="3"/>
        <v/>
      </c>
      <c r="W50" s="28" t="str">
        <f t="shared" si="4"/>
        <v/>
      </c>
      <c r="AA50" s="69"/>
      <c r="AB50" s="69"/>
    </row>
    <row r="51" spans="1:28" ht="15" customHeight="1" x14ac:dyDescent="0.25">
      <c r="A51" s="20">
        <f>IF(ISBLANK([1]Setup!A65),"",[1]Setup!A65)</f>
        <v>50</v>
      </c>
      <c r="B51" s="20" t="str">
        <f>IF(ISBLANK([1]Setup!B65),"",[1]Setup!B65)</f>
        <v/>
      </c>
      <c r="C51" s="21" t="str">
        <f>IF(ISBLANK([1]Setup!C65),"",[1]Setup!L65)</f>
        <v>Springtown Lake</v>
      </c>
      <c r="D51" s="22"/>
      <c r="E51" s="22"/>
      <c r="F51" s="22"/>
      <c r="G51" s="20" t="str">
        <f t="shared" si="0"/>
        <v/>
      </c>
      <c r="H51" s="23">
        <f t="shared" si="1"/>
        <v>61</v>
      </c>
      <c r="I51" s="4"/>
      <c r="J51" s="4"/>
      <c r="K51" s="93"/>
      <c r="L51" s="93"/>
      <c r="M51" s="93"/>
      <c r="N51" s="93"/>
      <c r="O51" s="93"/>
      <c r="Q51" s="26">
        <f>IF(ISBLANK([1]Setup!A64),"",[1]Setup!A64)</f>
        <v>49</v>
      </c>
      <c r="R51" s="27">
        <f t="shared" si="2"/>
        <v>0</v>
      </c>
      <c r="S51" s="27">
        <f t="shared" si="2"/>
        <v>0</v>
      </c>
      <c r="T51" s="27">
        <f t="shared" si="2"/>
        <v>0</v>
      </c>
      <c r="U51" s="27" t="str">
        <f>IF((ROW(A50)-1)&gt;[1]Setup!B$11,"",IF([1]Setup!K64=2,"ns",IF(ISERR(R51),D50,IF(ISERR(S51),E50,IF(ISERR(T51),F50,IF(ISBLANK(D50),"",FALSE))))))</f>
        <v/>
      </c>
      <c r="V51" s="27" t="str">
        <f t="shared" si="3"/>
        <v/>
      </c>
      <c r="W51" s="28" t="str">
        <f t="shared" si="4"/>
        <v/>
      </c>
      <c r="AA51" s="69"/>
      <c r="AB51" s="69"/>
    </row>
    <row r="52" spans="1:28" ht="15" customHeight="1" x14ac:dyDescent="0.25">
      <c r="A52" s="34">
        <f>IF(ISBLANK([1]Setup!A66),"",[1]Setup!A66)</f>
        <v>51</v>
      </c>
      <c r="B52" s="34" t="str">
        <f>IF(ISBLANK([1]Setup!B66),"",[1]Setup!B66)</f>
        <v/>
      </c>
      <c r="C52" s="35" t="str">
        <f>IF(ISBLANK([1]Setup!C66),"",[1]Setup!L66)</f>
        <v>Wyoming Seminary</v>
      </c>
      <c r="D52" s="22"/>
      <c r="E52" s="22"/>
      <c r="F52" s="22"/>
      <c r="G52" s="34" t="str">
        <f t="shared" si="0"/>
        <v/>
      </c>
      <c r="H52" s="36">
        <f t="shared" si="1"/>
        <v>61</v>
      </c>
      <c r="I52" s="4"/>
      <c r="J52" s="4"/>
      <c r="K52" s="93"/>
      <c r="L52" s="93"/>
      <c r="M52" s="93"/>
      <c r="N52" s="93"/>
      <c r="O52" s="93"/>
      <c r="Q52" s="26">
        <f>IF(ISBLANK([1]Setup!A65),"",[1]Setup!A65)</f>
        <v>50</v>
      </c>
      <c r="R52" s="27">
        <f t="shared" si="2"/>
        <v>0</v>
      </c>
      <c r="S52" s="27">
        <f t="shared" si="2"/>
        <v>0</v>
      </c>
      <c r="T52" s="27">
        <f t="shared" si="2"/>
        <v>0</v>
      </c>
      <c r="U52" s="27" t="str">
        <f>IF((ROW(A51)-1)&gt;[1]Setup!B$11,"",IF([1]Setup!K65=2,"ns",IF(ISERR(R52),D51,IF(ISERR(S52),E51,IF(ISERR(T52),F51,IF(ISBLANK(D51),"",FALSE))))))</f>
        <v/>
      </c>
      <c r="V52" s="27" t="str">
        <f t="shared" si="3"/>
        <v/>
      </c>
      <c r="W52" s="28" t="str">
        <f t="shared" si="4"/>
        <v/>
      </c>
      <c r="AA52" s="69"/>
      <c r="AB52" s="69"/>
    </row>
    <row r="53" spans="1:28" ht="15" customHeight="1" x14ac:dyDescent="0.25">
      <c r="A53" s="43">
        <f>IF(ISBLANK([1]Setup!A67),"",[1]Setup!A67)</f>
        <v>52</v>
      </c>
      <c r="B53" s="43" t="str">
        <f>IF(ISBLANK([1]Setup!B67),"",[1]Setup!B67)</f>
        <v/>
      </c>
      <c r="C53" s="44" t="str">
        <f>IF(ISBLANK([1]Setup!C67),"",[1]Setup!L67)</f>
        <v>Stetson X</v>
      </c>
      <c r="D53" s="45"/>
      <c r="E53" s="45"/>
      <c r="F53" s="45"/>
      <c r="G53" s="43" t="str">
        <f t="shared" si="0"/>
        <v/>
      </c>
      <c r="H53" s="46">
        <f t="shared" si="1"/>
        <v>61</v>
      </c>
      <c r="I53" s="4"/>
      <c r="J53" s="4"/>
      <c r="K53" s="93"/>
      <c r="L53" s="93"/>
      <c r="M53" s="93"/>
      <c r="N53" s="93"/>
      <c r="O53" s="93"/>
      <c r="Q53" s="26">
        <f>IF(ISBLANK([1]Setup!A66),"",[1]Setup!A66)</f>
        <v>51</v>
      </c>
      <c r="R53" s="27">
        <f t="shared" si="2"/>
        <v>0</v>
      </c>
      <c r="S53" s="27">
        <f t="shared" si="2"/>
        <v>0</v>
      </c>
      <c r="T53" s="27">
        <f t="shared" si="2"/>
        <v>0</v>
      </c>
      <c r="U53" s="27" t="str">
        <f>IF((ROW(A52)-1)&gt;[1]Setup!B$11,"",IF([1]Setup!K66=2,"ns",IF(ISERR(R53),D52,IF(ISERR(S53),E52,IF(ISERR(T53),F52,IF(ISBLANK(D52),"",FALSE))))))</f>
        <v/>
      </c>
      <c r="V53" s="27" t="str">
        <f t="shared" si="3"/>
        <v/>
      </c>
      <c r="W53" s="28" t="str">
        <f t="shared" si="4"/>
        <v/>
      </c>
      <c r="AA53" s="69"/>
      <c r="AB53" s="69"/>
    </row>
    <row r="54" spans="1:28" ht="15" customHeight="1" x14ac:dyDescent="0.25">
      <c r="A54" s="43">
        <f>IF(ISBLANK([1]Setup!A68),"",[1]Setup!A68)</f>
        <v>53</v>
      </c>
      <c r="B54" s="43" t="str">
        <f>IF(ISBLANK([1]Setup!B68),"",[1]Setup!B68)</f>
        <v/>
      </c>
      <c r="C54" s="44" t="str">
        <f>IF(ISBLANK([1]Setup!C68),"",[1]Setup!L68)</f>
        <v>Stetson Y</v>
      </c>
      <c r="D54" s="45"/>
      <c r="E54" s="45"/>
      <c r="F54" s="45"/>
      <c r="G54" s="43" t="str">
        <f t="shared" si="0"/>
        <v/>
      </c>
      <c r="H54" s="46">
        <f t="shared" si="1"/>
        <v>61</v>
      </c>
      <c r="I54" s="4"/>
      <c r="J54" s="4"/>
      <c r="K54" s="93"/>
      <c r="L54" s="93"/>
      <c r="M54" s="93"/>
      <c r="N54" s="93"/>
      <c r="O54" s="93"/>
      <c r="Q54" s="26">
        <f>IF(ISBLANK([1]Setup!A67),"",[1]Setup!A67)</f>
        <v>52</v>
      </c>
      <c r="R54" s="27">
        <f t="shared" si="2"/>
        <v>0</v>
      </c>
      <c r="S54" s="27">
        <f t="shared" si="2"/>
        <v>0</v>
      </c>
      <c r="T54" s="27">
        <f t="shared" si="2"/>
        <v>0</v>
      </c>
      <c r="U54" s="27" t="str">
        <f>IF((ROW(A53)-1)&gt;[1]Setup!B$11,"",IF([1]Setup!K67=2,"ns",IF(ISERR(R54),D53,IF(ISERR(S54),E53,IF(ISERR(T54),F53,IF(ISBLANK(D53),"",FALSE))))))</f>
        <v/>
      </c>
      <c r="V54" s="27" t="str">
        <f t="shared" si="3"/>
        <v/>
      </c>
      <c r="W54" s="28" t="str">
        <f t="shared" si="4"/>
        <v/>
      </c>
      <c r="AA54" s="69"/>
      <c r="AB54" s="69"/>
    </row>
    <row r="55" spans="1:28" ht="15" customHeight="1" x14ac:dyDescent="0.25">
      <c r="A55" s="43">
        <f>IF(ISBLANK([1]Setup!A69),"",[1]Setup!A69)</f>
        <v>54</v>
      </c>
      <c r="B55" s="43" t="str">
        <f>IF(ISBLANK([1]Setup!B69),"",[1]Setup!B69)</f>
        <v/>
      </c>
      <c r="C55" s="44" t="str">
        <f>IF(ISBLANK([1]Setup!C69),"",[1]Setup!L69)</f>
        <v>Good Hope Y</v>
      </c>
      <c r="D55" s="45"/>
      <c r="E55" s="45"/>
      <c r="F55" s="45"/>
      <c r="G55" s="43" t="str">
        <f t="shared" si="0"/>
        <v/>
      </c>
      <c r="H55" s="46">
        <f t="shared" si="1"/>
        <v>61</v>
      </c>
      <c r="I55" s="4"/>
      <c r="J55" s="4"/>
      <c r="K55" s="93"/>
      <c r="L55" s="93"/>
      <c r="M55" s="93"/>
      <c r="N55" s="93"/>
      <c r="O55" s="93"/>
      <c r="Q55" s="26">
        <f>IF(ISBLANK([1]Setup!A68),"",[1]Setup!A68)</f>
        <v>53</v>
      </c>
      <c r="R55" s="27">
        <f t="shared" si="2"/>
        <v>0</v>
      </c>
      <c r="S55" s="27">
        <f t="shared" si="2"/>
        <v>0</v>
      </c>
      <c r="T55" s="27">
        <f t="shared" si="2"/>
        <v>0</v>
      </c>
      <c r="U55" s="27" t="str">
        <f>IF((ROW(A54)-1)&gt;[1]Setup!B$11,"",IF([1]Setup!K68=2,"ns",IF(ISERR(R55),D54,IF(ISERR(S55),E54,IF(ISERR(T55),F54,IF(ISBLANK(D54),"",FALSE))))))</f>
        <v/>
      </c>
      <c r="V55" s="27" t="str">
        <f t="shared" si="3"/>
        <v/>
      </c>
      <c r="W55" s="28" t="str">
        <f t="shared" si="4"/>
        <v/>
      </c>
      <c r="AA55" s="69"/>
      <c r="AB55" s="69"/>
    </row>
    <row r="56" spans="1:28" ht="15" customHeight="1" x14ac:dyDescent="0.25">
      <c r="A56" s="34">
        <f>IF(ISBLANK([1]Setup!A70),"",[1]Setup!A70)</f>
        <v>55</v>
      </c>
      <c r="B56" s="34" t="str">
        <f>IF(ISBLANK([1]Setup!B70),"",[1]Setup!B70)</f>
        <v/>
      </c>
      <c r="C56" s="35" t="str">
        <f>IF(ISBLANK([1]Setup!C70),"",[1]Setup!L70)</f>
        <v>Good Hope X</v>
      </c>
      <c r="D56" s="22"/>
      <c r="E56" s="22"/>
      <c r="F56" s="22"/>
      <c r="G56" s="34" t="str">
        <f t="shared" si="0"/>
        <v/>
      </c>
      <c r="H56" s="36">
        <f t="shared" si="1"/>
        <v>61</v>
      </c>
      <c r="I56" s="4"/>
      <c r="J56" s="4"/>
      <c r="K56" s="93"/>
      <c r="L56" s="93"/>
      <c r="M56" s="93"/>
      <c r="N56" s="93"/>
      <c r="O56" s="93"/>
      <c r="Q56" s="26">
        <f>IF(ISBLANK([1]Setup!A69),"",[1]Setup!A69)</f>
        <v>54</v>
      </c>
      <c r="R56" s="27">
        <f t="shared" si="2"/>
        <v>0</v>
      </c>
      <c r="S56" s="27">
        <f t="shared" si="2"/>
        <v>0</v>
      </c>
      <c r="T56" s="27">
        <f t="shared" si="2"/>
        <v>0</v>
      </c>
      <c r="U56" s="27" t="str">
        <f>IF((ROW(A55)-1)&gt;[1]Setup!B$11,"",IF([1]Setup!K69=2,"ns",IF(ISERR(R56),D55,IF(ISERR(S56),E55,IF(ISERR(T56),F55,IF(ISBLANK(D55),"",FALSE))))))</f>
        <v/>
      </c>
      <c r="V56" s="27" t="str">
        <f t="shared" si="3"/>
        <v/>
      </c>
      <c r="W56" s="28" t="str">
        <f t="shared" si="4"/>
        <v/>
      </c>
      <c r="AA56" s="69"/>
      <c r="AB56" s="69"/>
    </row>
    <row r="57" spans="1:28" ht="15" customHeight="1" x14ac:dyDescent="0.25">
      <c r="A57" s="20">
        <f>IF(ISBLANK([1]Setup!A71),"",[1]Setup!A71)</f>
        <v>56</v>
      </c>
      <c r="B57" s="20" t="str">
        <f>IF(ISBLANK([1]Setup!B71),"",[1]Setup!B71)</f>
        <v/>
      </c>
      <c r="C57" s="21" t="str">
        <f>IF(ISBLANK([1]Setup!C71),"",[1]Setup!L71)</f>
        <v>Welsh Valley X</v>
      </c>
      <c r="D57" s="22"/>
      <c r="E57" s="22"/>
      <c r="F57" s="22"/>
      <c r="G57" s="20" t="str">
        <f t="shared" si="0"/>
        <v/>
      </c>
      <c r="H57" s="23">
        <f t="shared" si="1"/>
        <v>61</v>
      </c>
      <c r="I57" s="4"/>
      <c r="J57" s="4"/>
      <c r="K57" s="93"/>
      <c r="L57" s="93"/>
      <c r="M57" s="93"/>
      <c r="N57" s="93"/>
      <c r="O57" s="93"/>
      <c r="Q57" s="26">
        <f>IF(ISBLANK([1]Setup!A70),"",[1]Setup!A70)</f>
        <v>55</v>
      </c>
      <c r="R57" s="27">
        <f t="shared" si="2"/>
        <v>0</v>
      </c>
      <c r="S57" s="27">
        <f t="shared" si="2"/>
        <v>0</v>
      </c>
      <c r="T57" s="27">
        <f t="shared" si="2"/>
        <v>0</v>
      </c>
      <c r="U57" s="27" t="str">
        <f>IF((ROW(A56)-1)&gt;[1]Setup!B$11,"",IF([1]Setup!K70=2,"ns",IF(ISERR(R57),D56,IF(ISERR(S57),E56,IF(ISERR(T57),F56,IF(ISBLANK(D56),"",FALSE))))))</f>
        <v/>
      </c>
      <c r="V57" s="27" t="str">
        <f t="shared" si="3"/>
        <v/>
      </c>
      <c r="W57" s="28" t="str">
        <f t="shared" si="4"/>
        <v/>
      </c>
      <c r="AA57" s="69"/>
      <c r="AB57" s="69"/>
    </row>
    <row r="58" spans="1:28" ht="15" customHeight="1" x14ac:dyDescent="0.25">
      <c r="A58" s="34">
        <f>IF(ISBLANK([1]Setup!A72),"",[1]Setup!A72)</f>
        <v>57</v>
      </c>
      <c r="B58" s="34" t="str">
        <f>IF(ISBLANK([1]Setup!B72),"",[1]Setup!B72)</f>
        <v/>
      </c>
      <c r="C58" s="35" t="str">
        <f>IF(ISBLANK([1]Setup!C72),"",[1]Setup!L72)</f>
        <v>Welsh Valley Y</v>
      </c>
      <c r="D58" s="22"/>
      <c r="E58" s="22"/>
      <c r="F58" s="22"/>
      <c r="G58" s="34" t="str">
        <f t="shared" si="0"/>
        <v/>
      </c>
      <c r="H58" s="36">
        <f t="shared" si="1"/>
        <v>61</v>
      </c>
      <c r="I58" s="4"/>
      <c r="J58" s="4"/>
      <c r="K58" s="93"/>
      <c r="L58" s="93"/>
      <c r="M58" s="93"/>
      <c r="N58" s="93"/>
      <c r="O58" s="93"/>
      <c r="Q58" s="26">
        <f>IF(ISBLANK([1]Setup!A71),"",[1]Setup!A71)</f>
        <v>56</v>
      </c>
      <c r="R58" s="27">
        <f t="shared" si="2"/>
        <v>0</v>
      </c>
      <c r="S58" s="27">
        <f t="shared" si="2"/>
        <v>0</v>
      </c>
      <c r="T58" s="27">
        <f t="shared" si="2"/>
        <v>0</v>
      </c>
      <c r="U58" s="27" t="str">
        <f>IF((ROW(A57)-1)&gt;[1]Setup!B$11,"",IF([1]Setup!K71=2,"ns",IF(ISERR(R58),D57,IF(ISERR(S58),E57,IF(ISERR(T58),F57,IF(ISBLANK(D57),"",FALSE))))))</f>
        <v/>
      </c>
      <c r="V58" s="27" t="str">
        <f t="shared" si="3"/>
        <v/>
      </c>
      <c r="W58" s="28" t="str">
        <f t="shared" si="4"/>
        <v/>
      </c>
      <c r="AA58" s="69"/>
      <c r="AB58" s="69"/>
    </row>
    <row r="59" spans="1:28" ht="15" customHeight="1" x14ac:dyDescent="0.25">
      <c r="A59" s="43">
        <f>IF(ISBLANK([1]Setup!A73),"",[1]Setup!A73)</f>
        <v>58</v>
      </c>
      <c r="B59" s="43" t="str">
        <f>IF(ISBLANK([1]Setup!B73),"",[1]Setup!B73)</f>
        <v/>
      </c>
      <c r="C59" s="44" t="str">
        <f>IF(ISBLANK([1]Setup!C73),"",[1]Setup!L73)</f>
        <v>Sunset Prep X</v>
      </c>
      <c r="D59" s="45"/>
      <c r="E59" s="45"/>
      <c r="F59" s="45"/>
      <c r="G59" s="43" t="str">
        <f t="shared" si="0"/>
        <v/>
      </c>
      <c r="H59" s="46">
        <f t="shared" si="1"/>
        <v>61</v>
      </c>
      <c r="I59" s="4"/>
      <c r="J59" s="4"/>
      <c r="K59" s="93"/>
      <c r="L59" s="93"/>
      <c r="M59" s="93"/>
      <c r="N59" s="93"/>
      <c r="O59" s="93"/>
      <c r="Q59" s="26">
        <f>IF(ISBLANK([1]Setup!A72),"",[1]Setup!A72)</f>
        <v>57</v>
      </c>
      <c r="R59" s="27">
        <f t="shared" si="2"/>
        <v>0</v>
      </c>
      <c r="S59" s="27">
        <f t="shared" si="2"/>
        <v>0</v>
      </c>
      <c r="T59" s="27">
        <f t="shared" si="2"/>
        <v>0</v>
      </c>
      <c r="U59" s="27" t="str">
        <f>IF((ROW(A58)-1)&gt;[1]Setup!B$11,"",IF([1]Setup!K72=2,"ns",IF(ISERR(R59),D58,IF(ISERR(S59),E58,IF(ISERR(T59),F58,IF(ISBLANK(D58),"",FALSE))))))</f>
        <v/>
      </c>
      <c r="V59" s="27" t="str">
        <f t="shared" si="3"/>
        <v/>
      </c>
      <c r="W59" s="28" t="str">
        <f t="shared" si="4"/>
        <v/>
      </c>
      <c r="AA59" s="69"/>
      <c r="AB59" s="69"/>
    </row>
    <row r="60" spans="1:28" ht="15" customHeight="1" x14ac:dyDescent="0.25">
      <c r="A60" s="43">
        <f>IF(ISBLANK([1]Setup!A74),"",[1]Setup!A74)</f>
        <v>59</v>
      </c>
      <c r="B60" s="43" t="str">
        <f>IF(ISBLANK([1]Setup!B74),"",[1]Setup!B74)</f>
        <v/>
      </c>
      <c r="C60" s="44" t="str">
        <f>IF(ISBLANK([1]Setup!C74),"",[1]Setup!L74)</f>
        <v>Sunset Prep Y</v>
      </c>
      <c r="D60" s="45"/>
      <c r="E60" s="45"/>
      <c r="F60" s="45"/>
      <c r="G60" s="43" t="str">
        <f t="shared" si="0"/>
        <v/>
      </c>
      <c r="H60" s="46">
        <f t="shared" si="1"/>
        <v>61</v>
      </c>
      <c r="I60" s="4"/>
      <c r="J60" s="4"/>
      <c r="K60" s="93"/>
      <c r="L60" s="93"/>
      <c r="M60" s="93"/>
      <c r="N60" s="93"/>
      <c r="O60" s="93"/>
      <c r="Q60" s="26">
        <f>IF(ISBLANK([1]Setup!A73),"",[1]Setup!A73)</f>
        <v>58</v>
      </c>
      <c r="R60" s="27">
        <f t="shared" si="2"/>
        <v>0</v>
      </c>
      <c r="S60" s="27">
        <f t="shared" si="2"/>
        <v>0</v>
      </c>
      <c r="T60" s="27">
        <f t="shared" si="2"/>
        <v>0</v>
      </c>
      <c r="U60" s="27" t="str">
        <f>IF((ROW(A59)-1)&gt;[1]Setup!B$11,"",IF([1]Setup!K73=2,"ns",IF(ISERR(R60),D59,IF(ISERR(S60),E59,IF(ISERR(T60),F59,IF(ISBLANK(D59),"",FALSE))))))</f>
        <v/>
      </c>
      <c r="V60" s="27" t="str">
        <f t="shared" si="3"/>
        <v/>
      </c>
      <c r="W60" s="28" t="str">
        <f t="shared" si="4"/>
        <v/>
      </c>
      <c r="AA60" s="69"/>
      <c r="AB60" s="69"/>
    </row>
    <row r="61" spans="1:28" ht="15" customHeight="1" x14ac:dyDescent="0.25">
      <c r="A61" s="43">
        <f>IF(ISBLANK([1]Setup!A75),"",[1]Setup!A75)</f>
        <v>60</v>
      </c>
      <c r="B61" s="43" t="str">
        <f>IF(ISBLANK([1]Setup!B75),"",[1]Setup!B75)</f>
        <v/>
      </c>
      <c r="C61" s="44" t="str">
        <f>IF(ISBLANK([1]Setup!C75),"",[1]Setup!L75)</f>
        <v>Pond Road</v>
      </c>
      <c r="D61" s="45"/>
      <c r="E61" s="45"/>
      <c r="F61" s="45"/>
      <c r="G61" s="43" t="str">
        <f t="shared" si="0"/>
        <v/>
      </c>
      <c r="H61" s="46">
        <f t="shared" si="1"/>
        <v>61</v>
      </c>
      <c r="I61" s="4"/>
      <c r="J61" s="4"/>
      <c r="K61" s="93"/>
      <c r="L61" s="93"/>
      <c r="M61" s="93"/>
      <c r="N61" s="93"/>
      <c r="O61" s="93"/>
      <c r="Q61" s="26">
        <f>IF(ISBLANK([1]Setup!A74),"",[1]Setup!A74)</f>
        <v>59</v>
      </c>
      <c r="R61" s="27">
        <f t="shared" si="2"/>
        <v>0</v>
      </c>
      <c r="S61" s="27">
        <f t="shared" si="2"/>
        <v>0</v>
      </c>
      <c r="T61" s="27">
        <f t="shared" si="2"/>
        <v>0</v>
      </c>
      <c r="U61" s="27" t="str">
        <f>IF((ROW(A60)-1)&gt;[1]Setup!B$11,"",IF([1]Setup!K74=2,"ns",IF(ISERR(R61),D60,IF(ISERR(S61),E60,IF(ISERR(T61),F60,IF(ISBLANK(D60),"",FALSE))))))</f>
        <v/>
      </c>
      <c r="V61" s="27" t="str">
        <f t="shared" si="3"/>
        <v/>
      </c>
      <c r="W61" s="28" t="str">
        <f t="shared" si="4"/>
        <v/>
      </c>
      <c r="AA61" s="69"/>
      <c r="AB61" s="69"/>
    </row>
    <row r="62" spans="1:28" ht="15" hidden="1" customHeight="1" x14ac:dyDescent="0.25">
      <c r="A62" s="34">
        <f>IF(ISBLANK([1]Setup!A76),"",[1]Setup!A76)</f>
        <v>61</v>
      </c>
      <c r="B62" s="34" t="str">
        <f>IF(ISBLANK([1]Setup!B76),"",[1]Setup!B76)</f>
        <v/>
      </c>
      <c r="C62" s="35" t="str">
        <f>IF(ISBLANK([1]Setup!C76),"",[1]Setup!L76)</f>
        <v/>
      </c>
      <c r="D62" s="22"/>
      <c r="E62" s="22"/>
      <c r="F62" s="22"/>
      <c r="G62" s="34" t="str">
        <f t="shared" si="0"/>
        <v/>
      </c>
      <c r="H62" s="36">
        <f t="shared" si="1"/>
        <v>61</v>
      </c>
      <c r="I62" s="4"/>
      <c r="J62" s="4"/>
      <c r="K62" s="93"/>
      <c r="L62" s="93"/>
      <c r="M62" s="93"/>
      <c r="N62" s="93"/>
      <c r="O62" s="93"/>
      <c r="Q62" s="26">
        <f>IF(ISBLANK([1]Setup!A75),"",[1]Setup!A75)</f>
        <v>60</v>
      </c>
      <c r="R62" s="27">
        <f t="shared" si="2"/>
        <v>0</v>
      </c>
      <c r="S62" s="27">
        <f t="shared" si="2"/>
        <v>0</v>
      </c>
      <c r="T62" s="27">
        <f t="shared" si="2"/>
        <v>0</v>
      </c>
      <c r="U62" s="27" t="str">
        <f>IF((ROW(A61)-1)&gt;[1]Setup!B$11,"",IF([1]Setup!K75=2,"ns",IF(ISERR(R62),D61,IF(ISERR(S62),E61,IF(ISERR(T62),F61,IF(ISBLANK(D61),"",FALSE))))))</f>
        <v/>
      </c>
      <c r="V62" s="27" t="str">
        <f t="shared" si="3"/>
        <v/>
      </c>
      <c r="W62" s="28" t="str">
        <f t="shared" si="4"/>
        <v/>
      </c>
      <c r="AA62" s="69"/>
      <c r="AB62" s="69"/>
    </row>
    <row r="63" spans="1:28" ht="15" hidden="1" customHeight="1" x14ac:dyDescent="0.25">
      <c r="A63" s="20">
        <f>IF(ISBLANK([1]Setup!A77),"",[1]Setup!A77)</f>
        <v>62</v>
      </c>
      <c r="B63" s="20" t="str">
        <f>IF(ISBLANK([1]Setup!B77),"",[1]Setup!B77)</f>
        <v/>
      </c>
      <c r="C63" s="21" t="str">
        <f>IF(ISBLANK([1]Setup!C77),"",[1]Setup!L77)</f>
        <v/>
      </c>
      <c r="D63" s="22"/>
      <c r="E63" s="22"/>
      <c r="F63" s="22"/>
      <c r="G63" s="20" t="str">
        <f t="shared" si="0"/>
        <v/>
      </c>
      <c r="H63" s="23">
        <f t="shared" si="1"/>
        <v>61</v>
      </c>
      <c r="I63" s="4"/>
      <c r="J63" s="4"/>
      <c r="K63" s="93"/>
      <c r="L63" s="93"/>
      <c r="M63" s="93"/>
      <c r="N63" s="93"/>
      <c r="O63" s="93"/>
      <c r="Q63" s="26">
        <f>IF(ISBLANK([1]Setup!A76),"",[1]Setup!A76)</f>
        <v>61</v>
      </c>
      <c r="R63" s="27">
        <f t="shared" si="2"/>
        <v>0</v>
      </c>
      <c r="S63" s="27">
        <f t="shared" si="2"/>
        <v>0</v>
      </c>
      <c r="T63" s="27">
        <f t="shared" si="2"/>
        <v>0</v>
      </c>
      <c r="U63" s="27" t="str">
        <f>IF((ROW(A62)-1)&gt;[1]Setup!B$11,"",IF([1]Setup!K76=2,"ns",IF(ISERR(R63),D62,IF(ISERR(S63),E62,IF(ISERR(T63),F62,IF(ISBLANK(D62),"",FALSE))))))</f>
        <v/>
      </c>
      <c r="V63" s="27" t="str">
        <f t="shared" si="3"/>
        <v/>
      </c>
      <c r="W63" s="28" t="str">
        <f t="shared" si="4"/>
        <v/>
      </c>
      <c r="AA63" s="69"/>
      <c r="AB63" s="69"/>
    </row>
    <row r="64" spans="1:28" ht="15" hidden="1" customHeight="1" x14ac:dyDescent="0.25">
      <c r="A64" s="34">
        <f>IF(ISBLANK([1]Setup!A78),"",[1]Setup!A78)</f>
        <v>63</v>
      </c>
      <c r="B64" s="34" t="str">
        <f>IF(ISBLANK([1]Setup!B78),"",[1]Setup!B78)</f>
        <v/>
      </c>
      <c r="C64" s="35" t="str">
        <f>IF(ISBLANK([1]Setup!C78),"",[1]Setup!L78)</f>
        <v/>
      </c>
      <c r="D64" s="22"/>
      <c r="E64" s="22"/>
      <c r="F64" s="22"/>
      <c r="G64" s="34" t="str">
        <f t="shared" si="0"/>
        <v/>
      </c>
      <c r="H64" s="36">
        <f t="shared" si="1"/>
        <v>61</v>
      </c>
      <c r="I64" s="4"/>
      <c r="J64" s="4"/>
      <c r="K64" s="93"/>
      <c r="L64" s="93"/>
      <c r="M64" s="93"/>
      <c r="N64" s="93"/>
      <c r="O64" s="93"/>
      <c r="Q64" s="26">
        <f>IF(ISBLANK([1]Setup!A77),"",[1]Setup!A77)</f>
        <v>62</v>
      </c>
      <c r="R64" s="27">
        <f t="shared" si="2"/>
        <v>0</v>
      </c>
      <c r="S64" s="27">
        <f t="shared" si="2"/>
        <v>0</v>
      </c>
      <c r="T64" s="27">
        <f t="shared" si="2"/>
        <v>0</v>
      </c>
      <c r="U64" s="27" t="str">
        <f>IF((ROW(A63)-1)&gt;[1]Setup!B$11,"",IF([1]Setup!K77=2,"ns",IF(ISERR(R64),D63,IF(ISERR(S64),E63,IF(ISERR(T64),F63,IF(ISBLANK(D63),"",FALSE))))))</f>
        <v/>
      </c>
      <c r="V64" s="27" t="str">
        <f t="shared" si="3"/>
        <v/>
      </c>
      <c r="W64" s="28" t="str">
        <f t="shared" si="4"/>
        <v/>
      </c>
      <c r="AA64" s="69"/>
      <c r="AB64" s="69"/>
    </row>
    <row r="65" spans="1:30" ht="15" hidden="1" customHeight="1" x14ac:dyDescent="0.25">
      <c r="A65" s="43">
        <f>IF(ISBLANK([1]Setup!A79),"",[1]Setup!A79)</f>
        <v>64</v>
      </c>
      <c r="B65" s="43" t="str">
        <f>IF(ISBLANK([1]Setup!B79),"",[1]Setup!B79)</f>
        <v/>
      </c>
      <c r="C65" s="44" t="str">
        <f>IF(ISBLANK([1]Setup!C79),"",[1]Setup!L79)</f>
        <v/>
      </c>
      <c r="D65" s="45"/>
      <c r="E65" s="45"/>
      <c r="F65" s="45"/>
      <c r="G65" s="43" t="str">
        <f t="shared" si="0"/>
        <v/>
      </c>
      <c r="H65" s="46">
        <f t="shared" si="1"/>
        <v>61</v>
      </c>
      <c r="I65" s="4"/>
      <c r="J65" s="4"/>
      <c r="K65" s="93"/>
      <c r="L65" s="93"/>
      <c r="M65" s="93"/>
      <c r="N65" s="93"/>
      <c r="O65" s="93"/>
      <c r="Q65" s="26">
        <f>IF(ISBLANK([1]Setup!A78),"",[1]Setup!A78)</f>
        <v>63</v>
      </c>
      <c r="R65" s="27">
        <f t="shared" si="2"/>
        <v>0</v>
      </c>
      <c r="S65" s="27">
        <f t="shared" si="2"/>
        <v>0</v>
      </c>
      <c r="T65" s="27">
        <f t="shared" si="2"/>
        <v>0</v>
      </c>
      <c r="U65" s="27" t="str">
        <f>IF((ROW(A64)-1)&gt;[1]Setup!B$11,"",IF([1]Setup!K78=2,"ns",IF(ISERR(R65),D64,IF(ISERR(S65),E64,IF(ISERR(T65),F64,IF(ISBLANK(D64),"",FALSE))))))</f>
        <v/>
      </c>
      <c r="V65" s="27" t="str">
        <f t="shared" si="3"/>
        <v/>
      </c>
      <c r="W65" s="28" t="str">
        <f t="shared" si="4"/>
        <v/>
      </c>
      <c r="AA65" s="69"/>
      <c r="AB65" s="69"/>
    </row>
    <row r="66" spans="1:30" ht="15" hidden="1" customHeight="1" x14ac:dyDescent="0.25">
      <c r="A66" s="43">
        <f>IF(ISBLANK([1]Setup!A80),"",[1]Setup!A80)</f>
        <v>65</v>
      </c>
      <c r="B66" s="43" t="str">
        <f>IF(ISBLANK([1]Setup!B80),"",[1]Setup!B80)</f>
        <v/>
      </c>
      <c r="C66" s="44" t="str">
        <f>IF(ISBLANK([1]Setup!C80),"",[1]Setup!L80)</f>
        <v/>
      </c>
      <c r="D66" s="45"/>
      <c r="E66" s="45"/>
      <c r="F66" s="45"/>
      <c r="G66" s="43" t="str">
        <f t="shared" ref="G66:G71" si="13">W67</f>
        <v/>
      </c>
      <c r="H66" s="46">
        <f t="shared" si="1"/>
        <v>61</v>
      </c>
      <c r="I66" s="4"/>
      <c r="J66" s="4"/>
      <c r="K66" s="93"/>
      <c r="L66" s="93"/>
      <c r="M66" s="93"/>
      <c r="N66" s="93"/>
      <c r="O66" s="93"/>
      <c r="Q66" s="26">
        <f>IF(ISBLANK([1]Setup!A79),"",[1]Setup!A79)</f>
        <v>64</v>
      </c>
      <c r="R66" s="27">
        <f t="shared" si="2"/>
        <v>0</v>
      </c>
      <c r="S66" s="27">
        <f t="shared" si="2"/>
        <v>0</v>
      </c>
      <c r="T66" s="27">
        <f t="shared" si="2"/>
        <v>0</v>
      </c>
      <c r="U66" s="27" t="str">
        <f>IF((ROW(A65)-1)&gt;[1]Setup!B$11,"",IF([1]Setup!K79=2,"ns",IF(ISERR(R66),D65,IF(ISERR(S66),E65,IF(ISERR(T66),F65,IF(ISBLANK(D65),"",FALSE))))))</f>
        <v/>
      </c>
      <c r="V66" s="27" t="str">
        <f t="shared" si="3"/>
        <v/>
      </c>
      <c r="W66" s="28" t="str">
        <f t="shared" si="4"/>
        <v/>
      </c>
      <c r="AA66" s="69"/>
      <c r="AB66" s="69"/>
    </row>
    <row r="67" spans="1:30" ht="15" hidden="1" customHeight="1" x14ac:dyDescent="0.25">
      <c r="A67" s="43">
        <f>IF(ISBLANK([1]Setup!A81),"",[1]Setup!A81)</f>
        <v>66</v>
      </c>
      <c r="B67" s="43" t="str">
        <f>IF(ISBLANK([1]Setup!B81),"",[1]Setup!B81)</f>
        <v/>
      </c>
      <c r="C67" s="44" t="str">
        <f>IF(ISBLANK([1]Setup!C81),"",[1]Setup!L81)</f>
        <v/>
      </c>
      <c r="D67" s="45"/>
      <c r="E67" s="45"/>
      <c r="F67" s="45"/>
      <c r="G67" s="43" t="str">
        <f t="shared" si="13"/>
        <v/>
      </c>
      <c r="H67" s="46">
        <f>IF(G67="p",$Z$9,IF(G67="ns",$Z$10,IF(G67="dq",$Z$11,IF(G67="", $Z$10,MIN(G67,$Z$9)))))</f>
        <v>61</v>
      </c>
      <c r="I67" s="4"/>
      <c r="J67" s="4"/>
      <c r="K67" s="93"/>
      <c r="L67" s="93"/>
      <c r="M67" s="93"/>
      <c r="N67" s="93"/>
      <c r="O67" s="93"/>
      <c r="Q67" s="26">
        <f>IF(ISBLANK([1]Setup!A80),"",[1]Setup!A80)</f>
        <v>65</v>
      </c>
      <c r="R67" s="27">
        <f t="shared" si="2"/>
        <v>0</v>
      </c>
      <c r="S67" s="27">
        <f t="shared" si="2"/>
        <v>0</v>
      </c>
      <c r="T67" s="27">
        <f t="shared" si="2"/>
        <v>0</v>
      </c>
      <c r="U67" s="27" t="str">
        <f>IF((ROW(A66)-1)&gt;[1]Setup!B$11,"",IF([1]Setup!K80=2,"ns",IF(ISERR(R67),D66,IF(ISERR(S67),E66,IF(ISERR(T67),F66,IF(ISBLANK(D66),"",FALSE))))))</f>
        <v/>
      </c>
      <c r="V67" s="27" t="str">
        <f t="shared" si="3"/>
        <v/>
      </c>
      <c r="W67" s="28" t="str">
        <f t="shared" si="4"/>
        <v/>
      </c>
      <c r="AA67" s="69"/>
      <c r="AB67" s="69"/>
    </row>
    <row r="68" spans="1:30" ht="15" hidden="1" customHeight="1" x14ac:dyDescent="0.25">
      <c r="A68" s="34">
        <f>IF(ISBLANK([1]Setup!A82),"",[1]Setup!A82)</f>
        <v>67</v>
      </c>
      <c r="B68" s="34" t="str">
        <f>IF(ISBLANK([1]Setup!B82),"",[1]Setup!B82)</f>
        <v/>
      </c>
      <c r="C68" s="35" t="str">
        <f>IF(ISBLANK([1]Setup!C82),"",[1]Setup!L82)</f>
        <v/>
      </c>
      <c r="D68" s="22"/>
      <c r="E68" s="22"/>
      <c r="F68" s="22"/>
      <c r="G68" s="34" t="str">
        <f t="shared" si="13"/>
        <v/>
      </c>
      <c r="H68" s="36">
        <f>IF(G68="p",$Z$9,IF(G68="ns",$Z$10,IF(G68="dq",$Z$11,IF(G68="", $Z$10,MIN(G68,$Z$9)))))</f>
        <v>61</v>
      </c>
      <c r="I68" s="4"/>
      <c r="J68" s="4"/>
      <c r="K68" s="93"/>
      <c r="L68" s="93"/>
      <c r="M68" s="93"/>
      <c r="N68" s="93"/>
      <c r="O68" s="93"/>
      <c r="Q68" s="26">
        <f>IF(ISBLANK([1]Setup!A81),"",[1]Setup!A81)</f>
        <v>66</v>
      </c>
      <c r="R68" s="27">
        <f t="shared" ref="R68:T72" si="14">VALUE(D67)</f>
        <v>0</v>
      </c>
      <c r="S68" s="27">
        <f t="shared" si="14"/>
        <v>0</v>
      </c>
      <c r="T68" s="27">
        <f t="shared" si="14"/>
        <v>0</v>
      </c>
      <c r="U68" s="27" t="str">
        <f>IF((ROW(A67)-1)&gt;[1]Setup!B$11,"",IF([1]Setup!K81=2,"ns",IF(ISERR(R68),D67,IF(ISERR(S68),E67,IF(ISERR(T68),F67,IF(ISBLANK(D67),"",FALSE))))))</f>
        <v/>
      </c>
      <c r="V68" s="27" t="str">
        <f>IF(U68=FALSE,R68+S68*1000000*$Z$4+T68*0.000001*$Z$4*$AA$4,LOWER(U68))</f>
        <v/>
      </c>
      <c r="W68" s="28" t="str">
        <f>IF(ISNUMBER(V68),RANK(V68,$V$3:$V$72,$Z$4+1),V68)</f>
        <v/>
      </c>
      <c r="AA68" s="69"/>
      <c r="AB68" s="69"/>
    </row>
    <row r="69" spans="1:30" ht="15" hidden="1" customHeight="1" x14ac:dyDescent="0.25">
      <c r="A69" s="20">
        <f>IF(ISBLANK([1]Setup!A83),"",[1]Setup!A83)</f>
        <v>68</v>
      </c>
      <c r="B69" s="20" t="str">
        <f>IF(ISBLANK([1]Setup!B83),"",[1]Setup!B83)</f>
        <v/>
      </c>
      <c r="C69" s="21" t="str">
        <f>IF(ISBLANK([1]Setup!C83),"",[1]Setup!L83)</f>
        <v/>
      </c>
      <c r="D69" s="22"/>
      <c r="E69" s="22"/>
      <c r="F69" s="22"/>
      <c r="G69" s="20" t="str">
        <f t="shared" si="13"/>
        <v/>
      </c>
      <c r="H69" s="23">
        <f>IF(G69="p",$Z$9,IF(G69="ns",$Z$10,IF(G69="dq",$Z$11,IF(G69="", $Z$10,MIN(G69,$Z$9)))))</f>
        <v>61</v>
      </c>
      <c r="I69" s="4"/>
      <c r="J69" s="4"/>
      <c r="K69" s="93"/>
      <c r="L69" s="93"/>
      <c r="M69" s="93"/>
      <c r="N69" s="93"/>
      <c r="O69" s="93"/>
      <c r="Q69" s="26">
        <f>IF(ISBLANK([1]Setup!A82),"",[1]Setup!A82)</f>
        <v>67</v>
      </c>
      <c r="R69" s="27">
        <f t="shared" si="14"/>
        <v>0</v>
      </c>
      <c r="S69" s="27">
        <f t="shared" si="14"/>
        <v>0</v>
      </c>
      <c r="T69" s="27">
        <f t="shared" si="14"/>
        <v>0</v>
      </c>
      <c r="U69" s="27" t="str">
        <f>IF((ROW(A68)-1)&gt;[1]Setup!B$11,"",IF([1]Setup!K82=2,"ns",IF(ISERR(R69),D68,IF(ISERR(S69),E68,IF(ISERR(T69),F68,IF(ISBLANK(D68),"",FALSE))))))</f>
        <v/>
      </c>
      <c r="V69" s="27" t="str">
        <f>IF(U69=FALSE,R69+S69*1000000*$Z$4+T69*0.000001*$Z$4*$AA$4,LOWER(U69))</f>
        <v/>
      </c>
      <c r="W69" s="28" t="str">
        <f>IF(ISNUMBER(V69),RANK(V69,$V$3:$V$72,$Z$4+1),V69)</f>
        <v/>
      </c>
      <c r="AA69" s="69"/>
      <c r="AB69" s="69"/>
    </row>
    <row r="70" spans="1:30" ht="15" hidden="1" customHeight="1" x14ac:dyDescent="0.25">
      <c r="A70" s="34">
        <f>IF(ISBLANK([1]Setup!A84),"",[1]Setup!A84)</f>
        <v>69</v>
      </c>
      <c r="B70" s="34" t="str">
        <f>IF(ISBLANK([1]Setup!B84),"",[1]Setup!B84)</f>
        <v/>
      </c>
      <c r="C70" s="35" t="str">
        <f>IF(ISBLANK([1]Setup!C84),"",[1]Setup!L84)</f>
        <v/>
      </c>
      <c r="D70" s="22"/>
      <c r="E70" s="22"/>
      <c r="F70" s="22"/>
      <c r="G70" s="34" t="str">
        <f t="shared" si="13"/>
        <v/>
      </c>
      <c r="H70" s="36">
        <f>IF(G70="p",$Z$9,IF(G70="ns",$Z$10,IF(G70="dq",$Z$11,IF(G70="", $Z$10,MIN(G70,$Z$9)))))</f>
        <v>61</v>
      </c>
      <c r="I70" s="4"/>
      <c r="J70" s="4"/>
      <c r="K70" s="93"/>
      <c r="L70" s="93"/>
      <c r="M70" s="93"/>
      <c r="N70" s="93"/>
      <c r="O70" s="93"/>
      <c r="Q70" s="26">
        <f>IF(ISBLANK([1]Setup!A83),"",[1]Setup!A83)</f>
        <v>68</v>
      </c>
      <c r="R70" s="27">
        <f t="shared" si="14"/>
        <v>0</v>
      </c>
      <c r="S70" s="27">
        <f t="shared" si="14"/>
        <v>0</v>
      </c>
      <c r="T70" s="27">
        <f t="shared" si="14"/>
        <v>0</v>
      </c>
      <c r="U70" s="27" t="str">
        <f>IF((ROW(A69)-1)&gt;[1]Setup!B$11,"",IF([1]Setup!K83=2,"ns",IF(ISERR(R70),D69,IF(ISERR(S70),E69,IF(ISERR(T70),F69,IF(ISBLANK(D69),"",FALSE))))))</f>
        <v/>
      </c>
      <c r="V70" s="27" t="str">
        <f>IF(U70=FALSE,R70+S70*1000000*$Z$4+T70*0.000001*$Z$4*$AA$4,LOWER(U70))</f>
        <v/>
      </c>
      <c r="W70" s="28" t="str">
        <f>IF(ISNUMBER(V70),RANK(V70,$V$3:$V$72,$Z$4+1),V70)</f>
        <v/>
      </c>
      <c r="AA70" s="69"/>
      <c r="AB70" s="69"/>
    </row>
    <row r="71" spans="1:30" ht="15" hidden="1" customHeight="1" x14ac:dyDescent="0.25">
      <c r="A71" s="43">
        <f>IF(ISBLANK([1]Setup!A85),"",[1]Setup!A85)</f>
        <v>70</v>
      </c>
      <c r="B71" s="43" t="str">
        <f>IF(ISBLANK([1]Setup!B85),"",[1]Setup!B85)</f>
        <v/>
      </c>
      <c r="C71" s="44" t="str">
        <f>IF(ISBLANK([1]Setup!C85),"",[1]Setup!L85)</f>
        <v/>
      </c>
      <c r="D71" s="45"/>
      <c r="E71" s="96"/>
      <c r="F71" s="96"/>
      <c r="G71" s="43" t="str">
        <f t="shared" si="13"/>
        <v/>
      </c>
      <c r="H71" s="46">
        <f>IF(G71="p",$Z$9,IF(G71="ns",$Z$10,IF(G71="dq",$Z$11,IF(G71="", $Z$10,MIN(G71,$Z$9)))))</f>
        <v>61</v>
      </c>
      <c r="I71" s="4"/>
      <c r="J71" s="4"/>
      <c r="K71" s="93"/>
      <c r="L71" s="93"/>
      <c r="M71" s="93"/>
      <c r="N71" s="93"/>
      <c r="O71" s="93"/>
      <c r="Q71" s="26">
        <f>IF(ISBLANK([1]Setup!A84),"",[1]Setup!A84)</f>
        <v>69</v>
      </c>
      <c r="R71" s="27">
        <f t="shared" si="14"/>
        <v>0</v>
      </c>
      <c r="S71" s="27">
        <f t="shared" si="14"/>
        <v>0</v>
      </c>
      <c r="T71" s="27">
        <f t="shared" si="14"/>
        <v>0</v>
      </c>
      <c r="U71" s="27" t="str">
        <f>IF((ROW(A70)-1)&gt;[1]Setup!B$11,"",IF([1]Setup!K84=2,"ns",IF(ISERR(R71),D70,IF(ISERR(S71),E70,IF(ISERR(T71),F70,IF(ISBLANK(D70),"",FALSE))))))</f>
        <v/>
      </c>
      <c r="V71" s="27" t="str">
        <f>IF(U71=FALSE,R71+S71*1000000*$Z$4+T71*0.000001*$Z$4*$AA$4,LOWER(U71))</f>
        <v/>
      </c>
      <c r="W71" s="28" t="str">
        <f>IF(ISNUMBER(V71),RANK(V71,$V$3:$V$72,$Z$4+1),V71)</f>
        <v/>
      </c>
      <c r="AA71" s="69"/>
      <c r="AB71" s="69"/>
    </row>
    <row r="72" spans="1:30" ht="15" hidden="1" customHeight="1" x14ac:dyDescent="0.25">
      <c r="A72" s="97"/>
      <c r="B72" s="97"/>
      <c r="C72" s="97"/>
      <c r="D72" s="98"/>
      <c r="E72" s="98"/>
      <c r="F72" s="98"/>
      <c r="G72" s="97"/>
      <c r="H72" s="97"/>
      <c r="I72" s="4"/>
      <c r="J72" s="4"/>
      <c r="K72" s="93"/>
      <c r="L72" s="93"/>
      <c r="M72" s="93"/>
      <c r="N72" s="93"/>
      <c r="O72" s="93"/>
      <c r="Q72" s="26">
        <f>IF(ISBLANK([1]Setup!A85),"",[1]Setup!A85)</f>
        <v>70</v>
      </c>
      <c r="R72" s="27">
        <f t="shared" si="14"/>
        <v>0</v>
      </c>
      <c r="S72" s="27">
        <f t="shared" si="14"/>
        <v>0</v>
      </c>
      <c r="T72" s="27">
        <f t="shared" si="14"/>
        <v>0</v>
      </c>
      <c r="U72" s="27" t="str">
        <f>IF((ROW(A71)-1)&gt;[1]Setup!B$11,"",IF([1]Setup!K85=2,"ns",IF(ISERR(R72),D71,IF(ISERR(S72),E71,IF(ISERR(T72),F71,IF(ISBLANK(D71),"",FALSE))))))</f>
        <v/>
      </c>
      <c r="V72" s="27" t="str">
        <f>IF(U72=FALSE,R72+S72*1000000*$Z$4+T72*0.000001*$Z$4*$AA$4,LOWER(U72))</f>
        <v/>
      </c>
      <c r="W72" s="28" t="str">
        <f>IF(ISNUMBER(V72),RANK(V72,$V$3:$V$72,$Z$4+1),V72)</f>
        <v/>
      </c>
      <c r="AA72" s="69"/>
      <c r="AB72" s="69"/>
    </row>
    <row r="73" spans="1:30" ht="5.0999999999999996" customHeight="1" x14ac:dyDescent="0.25">
      <c r="A73" s="97"/>
      <c r="B73" s="97"/>
      <c r="C73" s="97"/>
      <c r="D73" s="98"/>
      <c r="E73" s="98"/>
      <c r="F73" s="98"/>
      <c r="G73" s="97"/>
      <c r="H73" s="97"/>
      <c r="K73" s="100"/>
      <c r="L73" s="100"/>
      <c r="M73" s="100"/>
      <c r="N73" s="100"/>
      <c r="O73" s="100"/>
      <c r="Q73" s="7" t="s">
        <v>51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5.75" customHeight="1" x14ac:dyDescent="0.25"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5">
      <c r="AA76" s="69"/>
      <c r="AB76" s="69"/>
    </row>
  </sheetData>
  <sheetProtection sheet="1" objects="1" scenarios="1" selectLockedCells="1"/>
  <mergeCells count="20">
    <mergeCell ref="K38:O72"/>
    <mergeCell ref="Q73:AD75"/>
    <mergeCell ref="K6:L6"/>
    <mergeCell ref="M6:O6"/>
    <mergeCell ref="Y7:Z7"/>
    <mergeCell ref="K8:O8"/>
    <mergeCell ref="Y13:Z13"/>
    <mergeCell ref="K17:O37"/>
    <mergeCell ref="Y20:Z20"/>
    <mergeCell ref="X26:AD26"/>
    <mergeCell ref="I1:I72"/>
    <mergeCell ref="J1:J72"/>
    <mergeCell ref="K1:O1"/>
    <mergeCell ref="Q1:AE1"/>
    <mergeCell ref="K2:O2"/>
    <mergeCell ref="Y2:AA2"/>
    <mergeCell ref="L3:O3"/>
    <mergeCell ref="K4:O4"/>
    <mergeCell ref="K5:L5"/>
    <mergeCell ref="M5:O5"/>
  </mergeCells>
  <conditionalFormatting sqref="I1:J72 K4">
    <cfRule type="containsText" dxfId="1" priority="3" stopIfTrue="1" operator="containsText" text="WARNING:">
      <formula>NOT(ISERROR(SEARCH("WARNING:",I1)))</formula>
    </cfRule>
  </conditionalFormatting>
  <conditionalFormatting sqref="G2:G71">
    <cfRule type="cellIs" priority="1" stopIfTrue="1" operator="notBetween">
      <formula>0</formula>
      <formula>99999999999</formula>
    </cfRule>
    <cfRule type="duplicateValues" dxfId="0" priority="2" stopIfTrue="1"/>
  </conditionalFormatting>
  <dataValidations count="2">
    <dataValidation type="list" showInputMessage="1" showErrorMessage="1" errorTitle="Select sort order type" error="Select a sort order type from the drop down list" promptTitle="Sort order types" prompt="Either high value wins (ascending) or low value wins (descending)" sqref="M5:O6 JI5:JK6 TE5:TG6 ADA5:ADC6 AMW5:AMY6 AWS5:AWU6 BGO5:BGQ6 BQK5:BQM6 CAG5:CAI6 CKC5:CKE6 CTY5:CUA6 DDU5:DDW6 DNQ5:DNS6 DXM5:DXO6 EHI5:EHK6 ERE5:ERG6 FBA5:FBC6 FKW5:FKY6 FUS5:FUU6 GEO5:GEQ6 GOK5:GOM6 GYG5:GYI6 HIC5:HIE6 HRY5:HSA6 IBU5:IBW6 ILQ5:ILS6 IVM5:IVO6 JFI5:JFK6 JPE5:JPG6 JZA5:JZC6 KIW5:KIY6 KSS5:KSU6 LCO5:LCQ6 LMK5:LMM6 LWG5:LWI6 MGC5:MGE6 MPY5:MQA6 MZU5:MZW6 NJQ5:NJS6 NTM5:NTO6 ODI5:ODK6 ONE5:ONG6 OXA5:OXC6 PGW5:PGY6 PQS5:PQU6 QAO5:QAQ6 QKK5:QKM6 QUG5:QUI6 REC5:REE6 RNY5:ROA6 RXU5:RXW6 SHQ5:SHS6 SRM5:SRO6 TBI5:TBK6 TLE5:TLG6 TVA5:TVC6 UEW5:UEY6 UOS5:UOU6 UYO5:UYQ6 VIK5:VIM6 VSG5:VSI6 WCC5:WCE6 WLY5:WMA6 WVU5:WVW6 M65541:O65542 JI65541:JK65542 TE65541:TG65542 ADA65541:ADC65542 AMW65541:AMY65542 AWS65541:AWU65542 BGO65541:BGQ65542 BQK65541:BQM65542 CAG65541:CAI65542 CKC65541:CKE65542 CTY65541:CUA65542 DDU65541:DDW65542 DNQ65541:DNS65542 DXM65541:DXO65542 EHI65541:EHK65542 ERE65541:ERG65542 FBA65541:FBC65542 FKW65541:FKY65542 FUS65541:FUU65542 GEO65541:GEQ65542 GOK65541:GOM65542 GYG65541:GYI65542 HIC65541:HIE65542 HRY65541:HSA65542 IBU65541:IBW65542 ILQ65541:ILS65542 IVM65541:IVO65542 JFI65541:JFK65542 JPE65541:JPG65542 JZA65541:JZC65542 KIW65541:KIY65542 KSS65541:KSU65542 LCO65541:LCQ65542 LMK65541:LMM65542 LWG65541:LWI65542 MGC65541:MGE65542 MPY65541:MQA65542 MZU65541:MZW65542 NJQ65541:NJS65542 NTM65541:NTO65542 ODI65541:ODK65542 ONE65541:ONG65542 OXA65541:OXC65542 PGW65541:PGY65542 PQS65541:PQU65542 QAO65541:QAQ65542 QKK65541:QKM65542 QUG65541:QUI65542 REC65541:REE65542 RNY65541:ROA65542 RXU65541:RXW65542 SHQ65541:SHS65542 SRM65541:SRO65542 TBI65541:TBK65542 TLE65541:TLG65542 TVA65541:TVC65542 UEW65541:UEY65542 UOS65541:UOU65542 UYO65541:UYQ65542 VIK65541:VIM65542 VSG65541:VSI65542 WCC65541:WCE65542 WLY65541:WMA65542 WVU65541:WVW65542 M131077:O131078 JI131077:JK131078 TE131077:TG131078 ADA131077:ADC131078 AMW131077:AMY131078 AWS131077:AWU131078 BGO131077:BGQ131078 BQK131077:BQM131078 CAG131077:CAI131078 CKC131077:CKE131078 CTY131077:CUA131078 DDU131077:DDW131078 DNQ131077:DNS131078 DXM131077:DXO131078 EHI131077:EHK131078 ERE131077:ERG131078 FBA131077:FBC131078 FKW131077:FKY131078 FUS131077:FUU131078 GEO131077:GEQ131078 GOK131077:GOM131078 GYG131077:GYI131078 HIC131077:HIE131078 HRY131077:HSA131078 IBU131077:IBW131078 ILQ131077:ILS131078 IVM131077:IVO131078 JFI131077:JFK131078 JPE131077:JPG131078 JZA131077:JZC131078 KIW131077:KIY131078 KSS131077:KSU131078 LCO131077:LCQ131078 LMK131077:LMM131078 LWG131077:LWI131078 MGC131077:MGE131078 MPY131077:MQA131078 MZU131077:MZW131078 NJQ131077:NJS131078 NTM131077:NTO131078 ODI131077:ODK131078 ONE131077:ONG131078 OXA131077:OXC131078 PGW131077:PGY131078 PQS131077:PQU131078 QAO131077:QAQ131078 QKK131077:QKM131078 QUG131077:QUI131078 REC131077:REE131078 RNY131077:ROA131078 RXU131077:RXW131078 SHQ131077:SHS131078 SRM131077:SRO131078 TBI131077:TBK131078 TLE131077:TLG131078 TVA131077:TVC131078 UEW131077:UEY131078 UOS131077:UOU131078 UYO131077:UYQ131078 VIK131077:VIM131078 VSG131077:VSI131078 WCC131077:WCE131078 WLY131077:WMA131078 WVU131077:WVW131078 M196613:O196614 JI196613:JK196614 TE196613:TG196614 ADA196613:ADC196614 AMW196613:AMY196614 AWS196613:AWU196614 BGO196613:BGQ196614 BQK196613:BQM196614 CAG196613:CAI196614 CKC196613:CKE196614 CTY196613:CUA196614 DDU196613:DDW196614 DNQ196613:DNS196614 DXM196613:DXO196614 EHI196613:EHK196614 ERE196613:ERG196614 FBA196613:FBC196614 FKW196613:FKY196614 FUS196613:FUU196614 GEO196613:GEQ196614 GOK196613:GOM196614 GYG196613:GYI196614 HIC196613:HIE196614 HRY196613:HSA196614 IBU196613:IBW196614 ILQ196613:ILS196614 IVM196613:IVO196614 JFI196613:JFK196614 JPE196613:JPG196614 JZA196613:JZC196614 KIW196613:KIY196614 KSS196613:KSU196614 LCO196613:LCQ196614 LMK196613:LMM196614 LWG196613:LWI196614 MGC196613:MGE196614 MPY196613:MQA196614 MZU196613:MZW196614 NJQ196613:NJS196614 NTM196613:NTO196614 ODI196613:ODK196614 ONE196613:ONG196614 OXA196613:OXC196614 PGW196613:PGY196614 PQS196613:PQU196614 QAO196613:QAQ196614 QKK196613:QKM196614 QUG196613:QUI196614 REC196613:REE196614 RNY196613:ROA196614 RXU196613:RXW196614 SHQ196613:SHS196614 SRM196613:SRO196614 TBI196613:TBK196614 TLE196613:TLG196614 TVA196613:TVC196614 UEW196613:UEY196614 UOS196613:UOU196614 UYO196613:UYQ196614 VIK196613:VIM196614 VSG196613:VSI196614 WCC196613:WCE196614 WLY196613:WMA196614 WVU196613:WVW196614 M262149:O262150 JI262149:JK262150 TE262149:TG262150 ADA262149:ADC262150 AMW262149:AMY262150 AWS262149:AWU262150 BGO262149:BGQ262150 BQK262149:BQM262150 CAG262149:CAI262150 CKC262149:CKE262150 CTY262149:CUA262150 DDU262149:DDW262150 DNQ262149:DNS262150 DXM262149:DXO262150 EHI262149:EHK262150 ERE262149:ERG262150 FBA262149:FBC262150 FKW262149:FKY262150 FUS262149:FUU262150 GEO262149:GEQ262150 GOK262149:GOM262150 GYG262149:GYI262150 HIC262149:HIE262150 HRY262149:HSA262150 IBU262149:IBW262150 ILQ262149:ILS262150 IVM262149:IVO262150 JFI262149:JFK262150 JPE262149:JPG262150 JZA262149:JZC262150 KIW262149:KIY262150 KSS262149:KSU262150 LCO262149:LCQ262150 LMK262149:LMM262150 LWG262149:LWI262150 MGC262149:MGE262150 MPY262149:MQA262150 MZU262149:MZW262150 NJQ262149:NJS262150 NTM262149:NTO262150 ODI262149:ODK262150 ONE262149:ONG262150 OXA262149:OXC262150 PGW262149:PGY262150 PQS262149:PQU262150 QAO262149:QAQ262150 QKK262149:QKM262150 QUG262149:QUI262150 REC262149:REE262150 RNY262149:ROA262150 RXU262149:RXW262150 SHQ262149:SHS262150 SRM262149:SRO262150 TBI262149:TBK262150 TLE262149:TLG262150 TVA262149:TVC262150 UEW262149:UEY262150 UOS262149:UOU262150 UYO262149:UYQ262150 VIK262149:VIM262150 VSG262149:VSI262150 WCC262149:WCE262150 WLY262149:WMA262150 WVU262149:WVW262150 M327685:O327686 JI327685:JK327686 TE327685:TG327686 ADA327685:ADC327686 AMW327685:AMY327686 AWS327685:AWU327686 BGO327685:BGQ327686 BQK327685:BQM327686 CAG327685:CAI327686 CKC327685:CKE327686 CTY327685:CUA327686 DDU327685:DDW327686 DNQ327685:DNS327686 DXM327685:DXO327686 EHI327685:EHK327686 ERE327685:ERG327686 FBA327685:FBC327686 FKW327685:FKY327686 FUS327685:FUU327686 GEO327685:GEQ327686 GOK327685:GOM327686 GYG327685:GYI327686 HIC327685:HIE327686 HRY327685:HSA327686 IBU327685:IBW327686 ILQ327685:ILS327686 IVM327685:IVO327686 JFI327685:JFK327686 JPE327685:JPG327686 JZA327685:JZC327686 KIW327685:KIY327686 KSS327685:KSU327686 LCO327685:LCQ327686 LMK327685:LMM327686 LWG327685:LWI327686 MGC327685:MGE327686 MPY327685:MQA327686 MZU327685:MZW327686 NJQ327685:NJS327686 NTM327685:NTO327686 ODI327685:ODK327686 ONE327685:ONG327686 OXA327685:OXC327686 PGW327685:PGY327686 PQS327685:PQU327686 QAO327685:QAQ327686 QKK327685:QKM327686 QUG327685:QUI327686 REC327685:REE327686 RNY327685:ROA327686 RXU327685:RXW327686 SHQ327685:SHS327686 SRM327685:SRO327686 TBI327685:TBK327686 TLE327685:TLG327686 TVA327685:TVC327686 UEW327685:UEY327686 UOS327685:UOU327686 UYO327685:UYQ327686 VIK327685:VIM327686 VSG327685:VSI327686 WCC327685:WCE327686 WLY327685:WMA327686 WVU327685:WVW327686 M393221:O393222 JI393221:JK393222 TE393221:TG393222 ADA393221:ADC393222 AMW393221:AMY393222 AWS393221:AWU393222 BGO393221:BGQ393222 BQK393221:BQM393222 CAG393221:CAI393222 CKC393221:CKE393222 CTY393221:CUA393222 DDU393221:DDW393222 DNQ393221:DNS393222 DXM393221:DXO393222 EHI393221:EHK393222 ERE393221:ERG393222 FBA393221:FBC393222 FKW393221:FKY393222 FUS393221:FUU393222 GEO393221:GEQ393222 GOK393221:GOM393222 GYG393221:GYI393222 HIC393221:HIE393222 HRY393221:HSA393222 IBU393221:IBW393222 ILQ393221:ILS393222 IVM393221:IVO393222 JFI393221:JFK393222 JPE393221:JPG393222 JZA393221:JZC393222 KIW393221:KIY393222 KSS393221:KSU393222 LCO393221:LCQ393222 LMK393221:LMM393222 LWG393221:LWI393222 MGC393221:MGE393222 MPY393221:MQA393222 MZU393221:MZW393222 NJQ393221:NJS393222 NTM393221:NTO393222 ODI393221:ODK393222 ONE393221:ONG393222 OXA393221:OXC393222 PGW393221:PGY393222 PQS393221:PQU393222 QAO393221:QAQ393222 QKK393221:QKM393222 QUG393221:QUI393222 REC393221:REE393222 RNY393221:ROA393222 RXU393221:RXW393222 SHQ393221:SHS393222 SRM393221:SRO393222 TBI393221:TBK393222 TLE393221:TLG393222 TVA393221:TVC393222 UEW393221:UEY393222 UOS393221:UOU393222 UYO393221:UYQ393222 VIK393221:VIM393222 VSG393221:VSI393222 WCC393221:WCE393222 WLY393221:WMA393222 WVU393221:WVW393222 M458757:O458758 JI458757:JK458758 TE458757:TG458758 ADA458757:ADC458758 AMW458757:AMY458758 AWS458757:AWU458758 BGO458757:BGQ458758 BQK458757:BQM458758 CAG458757:CAI458758 CKC458757:CKE458758 CTY458757:CUA458758 DDU458757:DDW458758 DNQ458757:DNS458758 DXM458757:DXO458758 EHI458757:EHK458758 ERE458757:ERG458758 FBA458757:FBC458758 FKW458757:FKY458758 FUS458757:FUU458758 GEO458757:GEQ458758 GOK458757:GOM458758 GYG458757:GYI458758 HIC458757:HIE458758 HRY458757:HSA458758 IBU458757:IBW458758 ILQ458757:ILS458758 IVM458757:IVO458758 JFI458757:JFK458758 JPE458757:JPG458758 JZA458757:JZC458758 KIW458757:KIY458758 KSS458757:KSU458758 LCO458757:LCQ458758 LMK458757:LMM458758 LWG458757:LWI458758 MGC458757:MGE458758 MPY458757:MQA458758 MZU458757:MZW458758 NJQ458757:NJS458758 NTM458757:NTO458758 ODI458757:ODK458758 ONE458757:ONG458758 OXA458757:OXC458758 PGW458757:PGY458758 PQS458757:PQU458758 QAO458757:QAQ458758 QKK458757:QKM458758 QUG458757:QUI458758 REC458757:REE458758 RNY458757:ROA458758 RXU458757:RXW458758 SHQ458757:SHS458758 SRM458757:SRO458758 TBI458757:TBK458758 TLE458757:TLG458758 TVA458757:TVC458758 UEW458757:UEY458758 UOS458757:UOU458758 UYO458757:UYQ458758 VIK458757:VIM458758 VSG458757:VSI458758 WCC458757:WCE458758 WLY458757:WMA458758 WVU458757:WVW458758 M524293:O524294 JI524293:JK524294 TE524293:TG524294 ADA524293:ADC524294 AMW524293:AMY524294 AWS524293:AWU524294 BGO524293:BGQ524294 BQK524293:BQM524294 CAG524293:CAI524294 CKC524293:CKE524294 CTY524293:CUA524294 DDU524293:DDW524294 DNQ524293:DNS524294 DXM524293:DXO524294 EHI524293:EHK524294 ERE524293:ERG524294 FBA524293:FBC524294 FKW524293:FKY524294 FUS524293:FUU524294 GEO524293:GEQ524294 GOK524293:GOM524294 GYG524293:GYI524294 HIC524293:HIE524294 HRY524293:HSA524294 IBU524293:IBW524294 ILQ524293:ILS524294 IVM524293:IVO524294 JFI524293:JFK524294 JPE524293:JPG524294 JZA524293:JZC524294 KIW524293:KIY524294 KSS524293:KSU524294 LCO524293:LCQ524294 LMK524293:LMM524294 LWG524293:LWI524294 MGC524293:MGE524294 MPY524293:MQA524294 MZU524293:MZW524294 NJQ524293:NJS524294 NTM524293:NTO524294 ODI524293:ODK524294 ONE524293:ONG524294 OXA524293:OXC524294 PGW524293:PGY524294 PQS524293:PQU524294 QAO524293:QAQ524294 QKK524293:QKM524294 QUG524293:QUI524294 REC524293:REE524294 RNY524293:ROA524294 RXU524293:RXW524294 SHQ524293:SHS524294 SRM524293:SRO524294 TBI524293:TBK524294 TLE524293:TLG524294 TVA524293:TVC524294 UEW524293:UEY524294 UOS524293:UOU524294 UYO524293:UYQ524294 VIK524293:VIM524294 VSG524293:VSI524294 WCC524293:WCE524294 WLY524293:WMA524294 WVU524293:WVW524294 M589829:O589830 JI589829:JK589830 TE589829:TG589830 ADA589829:ADC589830 AMW589829:AMY589830 AWS589829:AWU589830 BGO589829:BGQ589830 BQK589829:BQM589830 CAG589829:CAI589830 CKC589829:CKE589830 CTY589829:CUA589830 DDU589829:DDW589830 DNQ589829:DNS589830 DXM589829:DXO589830 EHI589829:EHK589830 ERE589829:ERG589830 FBA589829:FBC589830 FKW589829:FKY589830 FUS589829:FUU589830 GEO589829:GEQ589830 GOK589829:GOM589830 GYG589829:GYI589830 HIC589829:HIE589830 HRY589829:HSA589830 IBU589829:IBW589830 ILQ589829:ILS589830 IVM589829:IVO589830 JFI589829:JFK589830 JPE589829:JPG589830 JZA589829:JZC589830 KIW589829:KIY589830 KSS589829:KSU589830 LCO589829:LCQ589830 LMK589829:LMM589830 LWG589829:LWI589830 MGC589829:MGE589830 MPY589829:MQA589830 MZU589829:MZW589830 NJQ589829:NJS589830 NTM589829:NTO589830 ODI589829:ODK589830 ONE589829:ONG589830 OXA589829:OXC589830 PGW589829:PGY589830 PQS589829:PQU589830 QAO589829:QAQ589830 QKK589829:QKM589830 QUG589829:QUI589830 REC589829:REE589830 RNY589829:ROA589830 RXU589829:RXW589830 SHQ589829:SHS589830 SRM589829:SRO589830 TBI589829:TBK589830 TLE589829:TLG589830 TVA589829:TVC589830 UEW589829:UEY589830 UOS589829:UOU589830 UYO589829:UYQ589830 VIK589829:VIM589830 VSG589829:VSI589830 WCC589829:WCE589830 WLY589829:WMA589830 WVU589829:WVW589830 M655365:O655366 JI655365:JK655366 TE655365:TG655366 ADA655365:ADC655366 AMW655365:AMY655366 AWS655365:AWU655366 BGO655365:BGQ655366 BQK655365:BQM655366 CAG655365:CAI655366 CKC655365:CKE655366 CTY655365:CUA655366 DDU655365:DDW655366 DNQ655365:DNS655366 DXM655365:DXO655366 EHI655365:EHK655366 ERE655365:ERG655366 FBA655365:FBC655366 FKW655365:FKY655366 FUS655365:FUU655366 GEO655365:GEQ655366 GOK655365:GOM655366 GYG655365:GYI655366 HIC655365:HIE655366 HRY655365:HSA655366 IBU655365:IBW655366 ILQ655365:ILS655366 IVM655365:IVO655366 JFI655365:JFK655366 JPE655365:JPG655366 JZA655365:JZC655366 KIW655365:KIY655366 KSS655365:KSU655366 LCO655365:LCQ655366 LMK655365:LMM655366 LWG655365:LWI655366 MGC655365:MGE655366 MPY655365:MQA655366 MZU655365:MZW655366 NJQ655365:NJS655366 NTM655365:NTO655366 ODI655365:ODK655366 ONE655365:ONG655366 OXA655365:OXC655366 PGW655365:PGY655366 PQS655365:PQU655366 QAO655365:QAQ655366 QKK655365:QKM655366 QUG655365:QUI655366 REC655365:REE655366 RNY655365:ROA655366 RXU655365:RXW655366 SHQ655365:SHS655366 SRM655365:SRO655366 TBI655365:TBK655366 TLE655365:TLG655366 TVA655365:TVC655366 UEW655365:UEY655366 UOS655365:UOU655366 UYO655365:UYQ655366 VIK655365:VIM655366 VSG655365:VSI655366 WCC655365:WCE655366 WLY655365:WMA655366 WVU655365:WVW655366 M720901:O720902 JI720901:JK720902 TE720901:TG720902 ADA720901:ADC720902 AMW720901:AMY720902 AWS720901:AWU720902 BGO720901:BGQ720902 BQK720901:BQM720902 CAG720901:CAI720902 CKC720901:CKE720902 CTY720901:CUA720902 DDU720901:DDW720902 DNQ720901:DNS720902 DXM720901:DXO720902 EHI720901:EHK720902 ERE720901:ERG720902 FBA720901:FBC720902 FKW720901:FKY720902 FUS720901:FUU720902 GEO720901:GEQ720902 GOK720901:GOM720902 GYG720901:GYI720902 HIC720901:HIE720902 HRY720901:HSA720902 IBU720901:IBW720902 ILQ720901:ILS720902 IVM720901:IVO720902 JFI720901:JFK720902 JPE720901:JPG720902 JZA720901:JZC720902 KIW720901:KIY720902 KSS720901:KSU720902 LCO720901:LCQ720902 LMK720901:LMM720902 LWG720901:LWI720902 MGC720901:MGE720902 MPY720901:MQA720902 MZU720901:MZW720902 NJQ720901:NJS720902 NTM720901:NTO720902 ODI720901:ODK720902 ONE720901:ONG720902 OXA720901:OXC720902 PGW720901:PGY720902 PQS720901:PQU720902 QAO720901:QAQ720902 QKK720901:QKM720902 QUG720901:QUI720902 REC720901:REE720902 RNY720901:ROA720902 RXU720901:RXW720902 SHQ720901:SHS720902 SRM720901:SRO720902 TBI720901:TBK720902 TLE720901:TLG720902 TVA720901:TVC720902 UEW720901:UEY720902 UOS720901:UOU720902 UYO720901:UYQ720902 VIK720901:VIM720902 VSG720901:VSI720902 WCC720901:WCE720902 WLY720901:WMA720902 WVU720901:WVW720902 M786437:O786438 JI786437:JK786438 TE786437:TG786438 ADA786437:ADC786438 AMW786437:AMY786438 AWS786437:AWU786438 BGO786437:BGQ786438 BQK786437:BQM786438 CAG786437:CAI786438 CKC786437:CKE786438 CTY786437:CUA786438 DDU786437:DDW786438 DNQ786437:DNS786438 DXM786437:DXO786438 EHI786437:EHK786438 ERE786437:ERG786438 FBA786437:FBC786438 FKW786437:FKY786438 FUS786437:FUU786438 GEO786437:GEQ786438 GOK786437:GOM786438 GYG786437:GYI786438 HIC786437:HIE786438 HRY786437:HSA786438 IBU786437:IBW786438 ILQ786437:ILS786438 IVM786437:IVO786438 JFI786437:JFK786438 JPE786437:JPG786438 JZA786437:JZC786438 KIW786437:KIY786438 KSS786437:KSU786438 LCO786437:LCQ786438 LMK786437:LMM786438 LWG786437:LWI786438 MGC786437:MGE786438 MPY786437:MQA786438 MZU786437:MZW786438 NJQ786437:NJS786438 NTM786437:NTO786438 ODI786437:ODK786438 ONE786437:ONG786438 OXA786437:OXC786438 PGW786437:PGY786438 PQS786437:PQU786438 QAO786437:QAQ786438 QKK786437:QKM786438 QUG786437:QUI786438 REC786437:REE786438 RNY786437:ROA786438 RXU786437:RXW786438 SHQ786437:SHS786438 SRM786437:SRO786438 TBI786437:TBK786438 TLE786437:TLG786438 TVA786437:TVC786438 UEW786437:UEY786438 UOS786437:UOU786438 UYO786437:UYQ786438 VIK786437:VIM786438 VSG786437:VSI786438 WCC786437:WCE786438 WLY786437:WMA786438 WVU786437:WVW786438 M851973:O851974 JI851973:JK851974 TE851973:TG851974 ADA851973:ADC851974 AMW851973:AMY851974 AWS851973:AWU851974 BGO851973:BGQ851974 BQK851973:BQM851974 CAG851973:CAI851974 CKC851973:CKE851974 CTY851973:CUA851974 DDU851973:DDW851974 DNQ851973:DNS851974 DXM851973:DXO851974 EHI851973:EHK851974 ERE851973:ERG851974 FBA851973:FBC851974 FKW851973:FKY851974 FUS851973:FUU851974 GEO851973:GEQ851974 GOK851973:GOM851974 GYG851973:GYI851974 HIC851973:HIE851974 HRY851973:HSA851974 IBU851973:IBW851974 ILQ851973:ILS851974 IVM851973:IVO851974 JFI851973:JFK851974 JPE851973:JPG851974 JZA851973:JZC851974 KIW851973:KIY851974 KSS851973:KSU851974 LCO851973:LCQ851974 LMK851973:LMM851974 LWG851973:LWI851974 MGC851973:MGE851974 MPY851973:MQA851974 MZU851973:MZW851974 NJQ851973:NJS851974 NTM851973:NTO851974 ODI851973:ODK851974 ONE851973:ONG851974 OXA851973:OXC851974 PGW851973:PGY851974 PQS851973:PQU851974 QAO851973:QAQ851974 QKK851973:QKM851974 QUG851973:QUI851974 REC851973:REE851974 RNY851973:ROA851974 RXU851973:RXW851974 SHQ851973:SHS851974 SRM851973:SRO851974 TBI851973:TBK851974 TLE851973:TLG851974 TVA851973:TVC851974 UEW851973:UEY851974 UOS851973:UOU851974 UYO851973:UYQ851974 VIK851973:VIM851974 VSG851973:VSI851974 WCC851973:WCE851974 WLY851973:WMA851974 WVU851973:WVW851974 M917509:O917510 JI917509:JK917510 TE917509:TG917510 ADA917509:ADC917510 AMW917509:AMY917510 AWS917509:AWU917510 BGO917509:BGQ917510 BQK917509:BQM917510 CAG917509:CAI917510 CKC917509:CKE917510 CTY917509:CUA917510 DDU917509:DDW917510 DNQ917509:DNS917510 DXM917509:DXO917510 EHI917509:EHK917510 ERE917509:ERG917510 FBA917509:FBC917510 FKW917509:FKY917510 FUS917509:FUU917510 GEO917509:GEQ917510 GOK917509:GOM917510 GYG917509:GYI917510 HIC917509:HIE917510 HRY917509:HSA917510 IBU917509:IBW917510 ILQ917509:ILS917510 IVM917509:IVO917510 JFI917509:JFK917510 JPE917509:JPG917510 JZA917509:JZC917510 KIW917509:KIY917510 KSS917509:KSU917510 LCO917509:LCQ917510 LMK917509:LMM917510 LWG917509:LWI917510 MGC917509:MGE917510 MPY917509:MQA917510 MZU917509:MZW917510 NJQ917509:NJS917510 NTM917509:NTO917510 ODI917509:ODK917510 ONE917509:ONG917510 OXA917509:OXC917510 PGW917509:PGY917510 PQS917509:PQU917510 QAO917509:QAQ917510 QKK917509:QKM917510 QUG917509:QUI917510 REC917509:REE917510 RNY917509:ROA917510 RXU917509:RXW917510 SHQ917509:SHS917510 SRM917509:SRO917510 TBI917509:TBK917510 TLE917509:TLG917510 TVA917509:TVC917510 UEW917509:UEY917510 UOS917509:UOU917510 UYO917509:UYQ917510 VIK917509:VIM917510 VSG917509:VSI917510 WCC917509:WCE917510 WLY917509:WMA917510 WVU917509:WVW917510 M983045:O983046 JI983045:JK983046 TE983045:TG983046 ADA983045:ADC983046 AMW983045:AMY983046 AWS983045:AWU983046 BGO983045:BGQ983046 BQK983045:BQM983046 CAG983045:CAI983046 CKC983045:CKE983046 CTY983045:CUA983046 DDU983045:DDW983046 DNQ983045:DNS983046 DXM983045:DXO983046 EHI983045:EHK983046 ERE983045:ERG983046 FBA983045:FBC983046 FKW983045:FKY983046 FUS983045:FUU983046 GEO983045:GEQ983046 GOK983045:GOM983046 GYG983045:GYI983046 HIC983045:HIE983046 HRY983045:HSA983046 IBU983045:IBW983046 ILQ983045:ILS983046 IVM983045:IVO983046 JFI983045:JFK983046 JPE983045:JPG983046 JZA983045:JZC983046 KIW983045:KIY983046 KSS983045:KSU983046 LCO983045:LCQ983046 LMK983045:LMM983046 LWG983045:LWI983046 MGC983045:MGE983046 MPY983045:MQA983046 MZU983045:MZW983046 NJQ983045:NJS983046 NTM983045:NTO983046 ODI983045:ODK983046 ONE983045:ONG983046 OXA983045:OXC983046 PGW983045:PGY983046 PQS983045:PQU983046 QAO983045:QAQ983046 QKK983045:QKM983046 QUG983045:QUI983046 REC983045:REE983046 RNY983045:ROA983046 RXU983045:RXW983046 SHQ983045:SHS983046 SRM983045:SRO983046 TBI983045:TBK983046 TLE983045:TLG983046 TVA983045:TVC983046 UEW983045:UEY983046 UOS983045:UOU983046 UYO983045:UYQ983046 VIK983045:VIM983046 VSG983045:VSI983046 WCC983045:WCE983046 WLY983045:WMA983046 WVU983045:WVW983046">
      <formula1>SortOrder</formula1>
    </dataValidation>
    <dataValidation type="custom" allowBlank="1" showErrorMessage="1" errorTitle="Invalid Data" error="Items in the Raw Score, Tier, and Tie Break cells must be either p, ns, dq or numbers (decimal points allowed)._x000a__x000a_If entering times, do not use : to seperate minutes from seconds (e.g. enter 2:01.45 as 201.45)" sqref="D2:F71 IZ2:JB71 SV2:SX71 ACR2:ACT71 AMN2:AMP71 AWJ2:AWL71 BGF2:BGH71 BQB2:BQD71 BZX2:BZZ71 CJT2:CJV71 CTP2:CTR71 DDL2:DDN71 DNH2:DNJ71 DXD2:DXF71 EGZ2:EHB71 EQV2:EQX71 FAR2:FAT71 FKN2:FKP71 FUJ2:FUL71 GEF2:GEH71 GOB2:GOD71 GXX2:GXZ71 HHT2:HHV71 HRP2:HRR71 IBL2:IBN71 ILH2:ILJ71 IVD2:IVF71 JEZ2:JFB71 JOV2:JOX71 JYR2:JYT71 KIN2:KIP71 KSJ2:KSL71 LCF2:LCH71 LMB2:LMD71 LVX2:LVZ71 MFT2:MFV71 MPP2:MPR71 MZL2:MZN71 NJH2:NJJ71 NTD2:NTF71 OCZ2:ODB71 OMV2:OMX71 OWR2:OWT71 PGN2:PGP71 PQJ2:PQL71 QAF2:QAH71 QKB2:QKD71 QTX2:QTZ71 RDT2:RDV71 RNP2:RNR71 RXL2:RXN71 SHH2:SHJ71 SRD2:SRF71 TAZ2:TBB71 TKV2:TKX71 TUR2:TUT71 UEN2:UEP71 UOJ2:UOL71 UYF2:UYH71 VIB2:VID71 VRX2:VRZ71 WBT2:WBV71 WLP2:WLR71 WVL2:WVN71 D65538:F65607 IZ65538:JB65607 SV65538:SX65607 ACR65538:ACT65607 AMN65538:AMP65607 AWJ65538:AWL65607 BGF65538:BGH65607 BQB65538:BQD65607 BZX65538:BZZ65607 CJT65538:CJV65607 CTP65538:CTR65607 DDL65538:DDN65607 DNH65538:DNJ65607 DXD65538:DXF65607 EGZ65538:EHB65607 EQV65538:EQX65607 FAR65538:FAT65607 FKN65538:FKP65607 FUJ65538:FUL65607 GEF65538:GEH65607 GOB65538:GOD65607 GXX65538:GXZ65607 HHT65538:HHV65607 HRP65538:HRR65607 IBL65538:IBN65607 ILH65538:ILJ65607 IVD65538:IVF65607 JEZ65538:JFB65607 JOV65538:JOX65607 JYR65538:JYT65607 KIN65538:KIP65607 KSJ65538:KSL65607 LCF65538:LCH65607 LMB65538:LMD65607 LVX65538:LVZ65607 MFT65538:MFV65607 MPP65538:MPR65607 MZL65538:MZN65607 NJH65538:NJJ65607 NTD65538:NTF65607 OCZ65538:ODB65607 OMV65538:OMX65607 OWR65538:OWT65607 PGN65538:PGP65607 PQJ65538:PQL65607 QAF65538:QAH65607 QKB65538:QKD65607 QTX65538:QTZ65607 RDT65538:RDV65607 RNP65538:RNR65607 RXL65538:RXN65607 SHH65538:SHJ65607 SRD65538:SRF65607 TAZ65538:TBB65607 TKV65538:TKX65607 TUR65538:TUT65607 UEN65538:UEP65607 UOJ65538:UOL65607 UYF65538:UYH65607 VIB65538:VID65607 VRX65538:VRZ65607 WBT65538:WBV65607 WLP65538:WLR65607 WVL65538:WVN65607 D131074:F131143 IZ131074:JB131143 SV131074:SX131143 ACR131074:ACT131143 AMN131074:AMP131143 AWJ131074:AWL131143 BGF131074:BGH131143 BQB131074:BQD131143 BZX131074:BZZ131143 CJT131074:CJV131143 CTP131074:CTR131143 DDL131074:DDN131143 DNH131074:DNJ131143 DXD131074:DXF131143 EGZ131074:EHB131143 EQV131074:EQX131143 FAR131074:FAT131143 FKN131074:FKP131143 FUJ131074:FUL131143 GEF131074:GEH131143 GOB131074:GOD131143 GXX131074:GXZ131143 HHT131074:HHV131143 HRP131074:HRR131143 IBL131074:IBN131143 ILH131074:ILJ131143 IVD131074:IVF131143 JEZ131074:JFB131143 JOV131074:JOX131143 JYR131074:JYT131143 KIN131074:KIP131143 KSJ131074:KSL131143 LCF131074:LCH131143 LMB131074:LMD131143 LVX131074:LVZ131143 MFT131074:MFV131143 MPP131074:MPR131143 MZL131074:MZN131143 NJH131074:NJJ131143 NTD131074:NTF131143 OCZ131074:ODB131143 OMV131074:OMX131143 OWR131074:OWT131143 PGN131074:PGP131143 PQJ131074:PQL131143 QAF131074:QAH131143 QKB131074:QKD131143 QTX131074:QTZ131143 RDT131074:RDV131143 RNP131074:RNR131143 RXL131074:RXN131143 SHH131074:SHJ131143 SRD131074:SRF131143 TAZ131074:TBB131143 TKV131074:TKX131143 TUR131074:TUT131143 UEN131074:UEP131143 UOJ131074:UOL131143 UYF131074:UYH131143 VIB131074:VID131143 VRX131074:VRZ131143 WBT131074:WBV131143 WLP131074:WLR131143 WVL131074:WVN131143 D196610:F196679 IZ196610:JB196679 SV196610:SX196679 ACR196610:ACT196679 AMN196610:AMP196679 AWJ196610:AWL196679 BGF196610:BGH196679 BQB196610:BQD196679 BZX196610:BZZ196679 CJT196610:CJV196679 CTP196610:CTR196679 DDL196610:DDN196679 DNH196610:DNJ196679 DXD196610:DXF196679 EGZ196610:EHB196679 EQV196610:EQX196679 FAR196610:FAT196679 FKN196610:FKP196679 FUJ196610:FUL196679 GEF196610:GEH196679 GOB196610:GOD196679 GXX196610:GXZ196679 HHT196610:HHV196679 HRP196610:HRR196679 IBL196610:IBN196679 ILH196610:ILJ196679 IVD196610:IVF196679 JEZ196610:JFB196679 JOV196610:JOX196679 JYR196610:JYT196679 KIN196610:KIP196679 KSJ196610:KSL196679 LCF196610:LCH196679 LMB196610:LMD196679 LVX196610:LVZ196679 MFT196610:MFV196679 MPP196610:MPR196679 MZL196610:MZN196679 NJH196610:NJJ196679 NTD196610:NTF196679 OCZ196610:ODB196679 OMV196610:OMX196679 OWR196610:OWT196679 PGN196610:PGP196679 PQJ196610:PQL196679 QAF196610:QAH196679 QKB196610:QKD196679 QTX196610:QTZ196679 RDT196610:RDV196679 RNP196610:RNR196679 RXL196610:RXN196679 SHH196610:SHJ196679 SRD196610:SRF196679 TAZ196610:TBB196679 TKV196610:TKX196679 TUR196610:TUT196679 UEN196610:UEP196679 UOJ196610:UOL196679 UYF196610:UYH196679 VIB196610:VID196679 VRX196610:VRZ196679 WBT196610:WBV196679 WLP196610:WLR196679 WVL196610:WVN196679 D262146:F262215 IZ262146:JB262215 SV262146:SX262215 ACR262146:ACT262215 AMN262146:AMP262215 AWJ262146:AWL262215 BGF262146:BGH262215 BQB262146:BQD262215 BZX262146:BZZ262215 CJT262146:CJV262215 CTP262146:CTR262215 DDL262146:DDN262215 DNH262146:DNJ262215 DXD262146:DXF262215 EGZ262146:EHB262215 EQV262146:EQX262215 FAR262146:FAT262215 FKN262146:FKP262215 FUJ262146:FUL262215 GEF262146:GEH262215 GOB262146:GOD262215 GXX262146:GXZ262215 HHT262146:HHV262215 HRP262146:HRR262215 IBL262146:IBN262215 ILH262146:ILJ262215 IVD262146:IVF262215 JEZ262146:JFB262215 JOV262146:JOX262215 JYR262146:JYT262215 KIN262146:KIP262215 KSJ262146:KSL262215 LCF262146:LCH262215 LMB262146:LMD262215 LVX262146:LVZ262215 MFT262146:MFV262215 MPP262146:MPR262215 MZL262146:MZN262215 NJH262146:NJJ262215 NTD262146:NTF262215 OCZ262146:ODB262215 OMV262146:OMX262215 OWR262146:OWT262215 PGN262146:PGP262215 PQJ262146:PQL262215 QAF262146:QAH262215 QKB262146:QKD262215 QTX262146:QTZ262215 RDT262146:RDV262215 RNP262146:RNR262215 RXL262146:RXN262215 SHH262146:SHJ262215 SRD262146:SRF262215 TAZ262146:TBB262215 TKV262146:TKX262215 TUR262146:TUT262215 UEN262146:UEP262215 UOJ262146:UOL262215 UYF262146:UYH262215 VIB262146:VID262215 VRX262146:VRZ262215 WBT262146:WBV262215 WLP262146:WLR262215 WVL262146:WVN262215 D327682:F327751 IZ327682:JB327751 SV327682:SX327751 ACR327682:ACT327751 AMN327682:AMP327751 AWJ327682:AWL327751 BGF327682:BGH327751 BQB327682:BQD327751 BZX327682:BZZ327751 CJT327682:CJV327751 CTP327682:CTR327751 DDL327682:DDN327751 DNH327682:DNJ327751 DXD327682:DXF327751 EGZ327682:EHB327751 EQV327682:EQX327751 FAR327682:FAT327751 FKN327682:FKP327751 FUJ327682:FUL327751 GEF327682:GEH327751 GOB327682:GOD327751 GXX327682:GXZ327751 HHT327682:HHV327751 HRP327682:HRR327751 IBL327682:IBN327751 ILH327682:ILJ327751 IVD327682:IVF327751 JEZ327682:JFB327751 JOV327682:JOX327751 JYR327682:JYT327751 KIN327682:KIP327751 KSJ327682:KSL327751 LCF327682:LCH327751 LMB327682:LMD327751 LVX327682:LVZ327751 MFT327682:MFV327751 MPP327682:MPR327751 MZL327682:MZN327751 NJH327682:NJJ327751 NTD327682:NTF327751 OCZ327682:ODB327751 OMV327682:OMX327751 OWR327682:OWT327751 PGN327682:PGP327751 PQJ327682:PQL327751 QAF327682:QAH327751 QKB327682:QKD327751 QTX327682:QTZ327751 RDT327682:RDV327751 RNP327682:RNR327751 RXL327682:RXN327751 SHH327682:SHJ327751 SRD327682:SRF327751 TAZ327682:TBB327751 TKV327682:TKX327751 TUR327682:TUT327751 UEN327682:UEP327751 UOJ327682:UOL327751 UYF327682:UYH327751 VIB327682:VID327751 VRX327682:VRZ327751 WBT327682:WBV327751 WLP327682:WLR327751 WVL327682:WVN327751 D393218:F393287 IZ393218:JB393287 SV393218:SX393287 ACR393218:ACT393287 AMN393218:AMP393287 AWJ393218:AWL393287 BGF393218:BGH393287 BQB393218:BQD393287 BZX393218:BZZ393287 CJT393218:CJV393287 CTP393218:CTR393287 DDL393218:DDN393287 DNH393218:DNJ393287 DXD393218:DXF393287 EGZ393218:EHB393287 EQV393218:EQX393287 FAR393218:FAT393287 FKN393218:FKP393287 FUJ393218:FUL393287 GEF393218:GEH393287 GOB393218:GOD393287 GXX393218:GXZ393287 HHT393218:HHV393287 HRP393218:HRR393287 IBL393218:IBN393287 ILH393218:ILJ393287 IVD393218:IVF393287 JEZ393218:JFB393287 JOV393218:JOX393287 JYR393218:JYT393287 KIN393218:KIP393287 KSJ393218:KSL393287 LCF393218:LCH393287 LMB393218:LMD393287 LVX393218:LVZ393287 MFT393218:MFV393287 MPP393218:MPR393287 MZL393218:MZN393287 NJH393218:NJJ393287 NTD393218:NTF393287 OCZ393218:ODB393287 OMV393218:OMX393287 OWR393218:OWT393287 PGN393218:PGP393287 PQJ393218:PQL393287 QAF393218:QAH393287 QKB393218:QKD393287 QTX393218:QTZ393287 RDT393218:RDV393287 RNP393218:RNR393287 RXL393218:RXN393287 SHH393218:SHJ393287 SRD393218:SRF393287 TAZ393218:TBB393287 TKV393218:TKX393287 TUR393218:TUT393287 UEN393218:UEP393287 UOJ393218:UOL393287 UYF393218:UYH393287 VIB393218:VID393287 VRX393218:VRZ393287 WBT393218:WBV393287 WLP393218:WLR393287 WVL393218:WVN393287 D458754:F458823 IZ458754:JB458823 SV458754:SX458823 ACR458754:ACT458823 AMN458754:AMP458823 AWJ458754:AWL458823 BGF458754:BGH458823 BQB458754:BQD458823 BZX458754:BZZ458823 CJT458754:CJV458823 CTP458754:CTR458823 DDL458754:DDN458823 DNH458754:DNJ458823 DXD458754:DXF458823 EGZ458754:EHB458823 EQV458754:EQX458823 FAR458754:FAT458823 FKN458754:FKP458823 FUJ458754:FUL458823 GEF458754:GEH458823 GOB458754:GOD458823 GXX458754:GXZ458823 HHT458754:HHV458823 HRP458754:HRR458823 IBL458754:IBN458823 ILH458754:ILJ458823 IVD458754:IVF458823 JEZ458754:JFB458823 JOV458754:JOX458823 JYR458754:JYT458823 KIN458754:KIP458823 KSJ458754:KSL458823 LCF458754:LCH458823 LMB458754:LMD458823 LVX458754:LVZ458823 MFT458754:MFV458823 MPP458754:MPR458823 MZL458754:MZN458823 NJH458754:NJJ458823 NTD458754:NTF458823 OCZ458754:ODB458823 OMV458754:OMX458823 OWR458754:OWT458823 PGN458754:PGP458823 PQJ458754:PQL458823 QAF458754:QAH458823 QKB458754:QKD458823 QTX458754:QTZ458823 RDT458754:RDV458823 RNP458754:RNR458823 RXL458754:RXN458823 SHH458754:SHJ458823 SRD458754:SRF458823 TAZ458754:TBB458823 TKV458754:TKX458823 TUR458754:TUT458823 UEN458754:UEP458823 UOJ458754:UOL458823 UYF458754:UYH458823 VIB458754:VID458823 VRX458754:VRZ458823 WBT458754:WBV458823 WLP458754:WLR458823 WVL458754:WVN458823 D524290:F524359 IZ524290:JB524359 SV524290:SX524359 ACR524290:ACT524359 AMN524290:AMP524359 AWJ524290:AWL524359 BGF524290:BGH524359 BQB524290:BQD524359 BZX524290:BZZ524359 CJT524290:CJV524359 CTP524290:CTR524359 DDL524290:DDN524359 DNH524290:DNJ524359 DXD524290:DXF524359 EGZ524290:EHB524359 EQV524290:EQX524359 FAR524290:FAT524359 FKN524290:FKP524359 FUJ524290:FUL524359 GEF524290:GEH524359 GOB524290:GOD524359 GXX524290:GXZ524359 HHT524290:HHV524359 HRP524290:HRR524359 IBL524290:IBN524359 ILH524290:ILJ524359 IVD524290:IVF524359 JEZ524290:JFB524359 JOV524290:JOX524359 JYR524290:JYT524359 KIN524290:KIP524359 KSJ524290:KSL524359 LCF524290:LCH524359 LMB524290:LMD524359 LVX524290:LVZ524359 MFT524290:MFV524359 MPP524290:MPR524359 MZL524290:MZN524359 NJH524290:NJJ524359 NTD524290:NTF524359 OCZ524290:ODB524359 OMV524290:OMX524359 OWR524290:OWT524359 PGN524290:PGP524359 PQJ524290:PQL524359 QAF524290:QAH524359 QKB524290:QKD524359 QTX524290:QTZ524359 RDT524290:RDV524359 RNP524290:RNR524359 RXL524290:RXN524359 SHH524290:SHJ524359 SRD524290:SRF524359 TAZ524290:TBB524359 TKV524290:TKX524359 TUR524290:TUT524359 UEN524290:UEP524359 UOJ524290:UOL524359 UYF524290:UYH524359 VIB524290:VID524359 VRX524290:VRZ524359 WBT524290:WBV524359 WLP524290:WLR524359 WVL524290:WVN524359 D589826:F589895 IZ589826:JB589895 SV589826:SX589895 ACR589826:ACT589895 AMN589826:AMP589895 AWJ589826:AWL589895 BGF589826:BGH589895 BQB589826:BQD589895 BZX589826:BZZ589895 CJT589826:CJV589895 CTP589826:CTR589895 DDL589826:DDN589895 DNH589826:DNJ589895 DXD589826:DXF589895 EGZ589826:EHB589895 EQV589826:EQX589895 FAR589826:FAT589895 FKN589826:FKP589895 FUJ589826:FUL589895 GEF589826:GEH589895 GOB589826:GOD589895 GXX589826:GXZ589895 HHT589826:HHV589895 HRP589826:HRR589895 IBL589826:IBN589895 ILH589826:ILJ589895 IVD589826:IVF589895 JEZ589826:JFB589895 JOV589826:JOX589895 JYR589826:JYT589895 KIN589826:KIP589895 KSJ589826:KSL589895 LCF589826:LCH589895 LMB589826:LMD589895 LVX589826:LVZ589895 MFT589826:MFV589895 MPP589826:MPR589895 MZL589826:MZN589895 NJH589826:NJJ589895 NTD589826:NTF589895 OCZ589826:ODB589895 OMV589826:OMX589895 OWR589826:OWT589895 PGN589826:PGP589895 PQJ589826:PQL589895 QAF589826:QAH589895 QKB589826:QKD589895 QTX589826:QTZ589895 RDT589826:RDV589895 RNP589826:RNR589895 RXL589826:RXN589895 SHH589826:SHJ589895 SRD589826:SRF589895 TAZ589826:TBB589895 TKV589826:TKX589895 TUR589826:TUT589895 UEN589826:UEP589895 UOJ589826:UOL589895 UYF589826:UYH589895 VIB589826:VID589895 VRX589826:VRZ589895 WBT589826:WBV589895 WLP589826:WLR589895 WVL589826:WVN589895 D655362:F655431 IZ655362:JB655431 SV655362:SX655431 ACR655362:ACT655431 AMN655362:AMP655431 AWJ655362:AWL655431 BGF655362:BGH655431 BQB655362:BQD655431 BZX655362:BZZ655431 CJT655362:CJV655431 CTP655362:CTR655431 DDL655362:DDN655431 DNH655362:DNJ655431 DXD655362:DXF655431 EGZ655362:EHB655431 EQV655362:EQX655431 FAR655362:FAT655431 FKN655362:FKP655431 FUJ655362:FUL655431 GEF655362:GEH655431 GOB655362:GOD655431 GXX655362:GXZ655431 HHT655362:HHV655431 HRP655362:HRR655431 IBL655362:IBN655431 ILH655362:ILJ655431 IVD655362:IVF655431 JEZ655362:JFB655431 JOV655362:JOX655431 JYR655362:JYT655431 KIN655362:KIP655431 KSJ655362:KSL655431 LCF655362:LCH655431 LMB655362:LMD655431 LVX655362:LVZ655431 MFT655362:MFV655431 MPP655362:MPR655431 MZL655362:MZN655431 NJH655362:NJJ655431 NTD655362:NTF655431 OCZ655362:ODB655431 OMV655362:OMX655431 OWR655362:OWT655431 PGN655362:PGP655431 PQJ655362:PQL655431 QAF655362:QAH655431 QKB655362:QKD655431 QTX655362:QTZ655431 RDT655362:RDV655431 RNP655362:RNR655431 RXL655362:RXN655431 SHH655362:SHJ655431 SRD655362:SRF655431 TAZ655362:TBB655431 TKV655362:TKX655431 TUR655362:TUT655431 UEN655362:UEP655431 UOJ655362:UOL655431 UYF655362:UYH655431 VIB655362:VID655431 VRX655362:VRZ655431 WBT655362:WBV655431 WLP655362:WLR655431 WVL655362:WVN655431 D720898:F720967 IZ720898:JB720967 SV720898:SX720967 ACR720898:ACT720967 AMN720898:AMP720967 AWJ720898:AWL720967 BGF720898:BGH720967 BQB720898:BQD720967 BZX720898:BZZ720967 CJT720898:CJV720967 CTP720898:CTR720967 DDL720898:DDN720967 DNH720898:DNJ720967 DXD720898:DXF720967 EGZ720898:EHB720967 EQV720898:EQX720967 FAR720898:FAT720967 FKN720898:FKP720967 FUJ720898:FUL720967 GEF720898:GEH720967 GOB720898:GOD720967 GXX720898:GXZ720967 HHT720898:HHV720967 HRP720898:HRR720967 IBL720898:IBN720967 ILH720898:ILJ720967 IVD720898:IVF720967 JEZ720898:JFB720967 JOV720898:JOX720967 JYR720898:JYT720967 KIN720898:KIP720967 KSJ720898:KSL720967 LCF720898:LCH720967 LMB720898:LMD720967 LVX720898:LVZ720967 MFT720898:MFV720967 MPP720898:MPR720967 MZL720898:MZN720967 NJH720898:NJJ720967 NTD720898:NTF720967 OCZ720898:ODB720967 OMV720898:OMX720967 OWR720898:OWT720967 PGN720898:PGP720967 PQJ720898:PQL720967 QAF720898:QAH720967 QKB720898:QKD720967 QTX720898:QTZ720967 RDT720898:RDV720967 RNP720898:RNR720967 RXL720898:RXN720967 SHH720898:SHJ720967 SRD720898:SRF720967 TAZ720898:TBB720967 TKV720898:TKX720967 TUR720898:TUT720967 UEN720898:UEP720967 UOJ720898:UOL720967 UYF720898:UYH720967 VIB720898:VID720967 VRX720898:VRZ720967 WBT720898:WBV720967 WLP720898:WLR720967 WVL720898:WVN720967 D786434:F786503 IZ786434:JB786503 SV786434:SX786503 ACR786434:ACT786503 AMN786434:AMP786503 AWJ786434:AWL786503 BGF786434:BGH786503 BQB786434:BQD786503 BZX786434:BZZ786503 CJT786434:CJV786503 CTP786434:CTR786503 DDL786434:DDN786503 DNH786434:DNJ786503 DXD786434:DXF786503 EGZ786434:EHB786503 EQV786434:EQX786503 FAR786434:FAT786503 FKN786434:FKP786503 FUJ786434:FUL786503 GEF786434:GEH786503 GOB786434:GOD786503 GXX786434:GXZ786503 HHT786434:HHV786503 HRP786434:HRR786503 IBL786434:IBN786503 ILH786434:ILJ786503 IVD786434:IVF786503 JEZ786434:JFB786503 JOV786434:JOX786503 JYR786434:JYT786503 KIN786434:KIP786503 KSJ786434:KSL786503 LCF786434:LCH786503 LMB786434:LMD786503 LVX786434:LVZ786503 MFT786434:MFV786503 MPP786434:MPR786503 MZL786434:MZN786503 NJH786434:NJJ786503 NTD786434:NTF786503 OCZ786434:ODB786503 OMV786434:OMX786503 OWR786434:OWT786503 PGN786434:PGP786503 PQJ786434:PQL786503 QAF786434:QAH786503 QKB786434:QKD786503 QTX786434:QTZ786503 RDT786434:RDV786503 RNP786434:RNR786503 RXL786434:RXN786503 SHH786434:SHJ786503 SRD786434:SRF786503 TAZ786434:TBB786503 TKV786434:TKX786503 TUR786434:TUT786503 UEN786434:UEP786503 UOJ786434:UOL786503 UYF786434:UYH786503 VIB786434:VID786503 VRX786434:VRZ786503 WBT786434:WBV786503 WLP786434:WLR786503 WVL786434:WVN786503 D851970:F852039 IZ851970:JB852039 SV851970:SX852039 ACR851970:ACT852039 AMN851970:AMP852039 AWJ851970:AWL852039 BGF851970:BGH852039 BQB851970:BQD852039 BZX851970:BZZ852039 CJT851970:CJV852039 CTP851970:CTR852039 DDL851970:DDN852039 DNH851970:DNJ852039 DXD851970:DXF852039 EGZ851970:EHB852039 EQV851970:EQX852039 FAR851970:FAT852039 FKN851970:FKP852039 FUJ851970:FUL852039 GEF851970:GEH852039 GOB851970:GOD852039 GXX851970:GXZ852039 HHT851970:HHV852039 HRP851970:HRR852039 IBL851970:IBN852039 ILH851970:ILJ852039 IVD851970:IVF852039 JEZ851970:JFB852039 JOV851970:JOX852039 JYR851970:JYT852039 KIN851970:KIP852039 KSJ851970:KSL852039 LCF851970:LCH852039 LMB851970:LMD852039 LVX851970:LVZ852039 MFT851970:MFV852039 MPP851970:MPR852039 MZL851970:MZN852039 NJH851970:NJJ852039 NTD851970:NTF852039 OCZ851970:ODB852039 OMV851970:OMX852039 OWR851970:OWT852039 PGN851970:PGP852039 PQJ851970:PQL852039 QAF851970:QAH852039 QKB851970:QKD852039 QTX851970:QTZ852039 RDT851970:RDV852039 RNP851970:RNR852039 RXL851970:RXN852039 SHH851970:SHJ852039 SRD851970:SRF852039 TAZ851970:TBB852039 TKV851970:TKX852039 TUR851970:TUT852039 UEN851970:UEP852039 UOJ851970:UOL852039 UYF851970:UYH852039 VIB851970:VID852039 VRX851970:VRZ852039 WBT851970:WBV852039 WLP851970:WLR852039 WVL851970:WVN852039 D917506:F917575 IZ917506:JB917575 SV917506:SX917575 ACR917506:ACT917575 AMN917506:AMP917575 AWJ917506:AWL917575 BGF917506:BGH917575 BQB917506:BQD917575 BZX917506:BZZ917575 CJT917506:CJV917575 CTP917506:CTR917575 DDL917506:DDN917575 DNH917506:DNJ917575 DXD917506:DXF917575 EGZ917506:EHB917575 EQV917506:EQX917575 FAR917506:FAT917575 FKN917506:FKP917575 FUJ917506:FUL917575 GEF917506:GEH917575 GOB917506:GOD917575 GXX917506:GXZ917575 HHT917506:HHV917575 HRP917506:HRR917575 IBL917506:IBN917575 ILH917506:ILJ917575 IVD917506:IVF917575 JEZ917506:JFB917575 JOV917506:JOX917575 JYR917506:JYT917575 KIN917506:KIP917575 KSJ917506:KSL917575 LCF917506:LCH917575 LMB917506:LMD917575 LVX917506:LVZ917575 MFT917506:MFV917575 MPP917506:MPR917575 MZL917506:MZN917575 NJH917506:NJJ917575 NTD917506:NTF917575 OCZ917506:ODB917575 OMV917506:OMX917575 OWR917506:OWT917575 PGN917506:PGP917575 PQJ917506:PQL917575 QAF917506:QAH917575 QKB917506:QKD917575 QTX917506:QTZ917575 RDT917506:RDV917575 RNP917506:RNR917575 RXL917506:RXN917575 SHH917506:SHJ917575 SRD917506:SRF917575 TAZ917506:TBB917575 TKV917506:TKX917575 TUR917506:TUT917575 UEN917506:UEP917575 UOJ917506:UOL917575 UYF917506:UYH917575 VIB917506:VID917575 VRX917506:VRZ917575 WBT917506:WBV917575 WLP917506:WLR917575 WVL917506:WVN917575 D983042:F983111 IZ983042:JB983111 SV983042:SX983111 ACR983042:ACT983111 AMN983042:AMP983111 AWJ983042:AWL983111 BGF983042:BGH983111 BQB983042:BQD983111 BZX983042:BZZ983111 CJT983042:CJV983111 CTP983042:CTR983111 DDL983042:DDN983111 DNH983042:DNJ983111 DXD983042:DXF983111 EGZ983042:EHB983111 EQV983042:EQX983111 FAR983042:FAT983111 FKN983042:FKP983111 FUJ983042:FUL983111 GEF983042:GEH983111 GOB983042:GOD983111 GXX983042:GXZ983111 HHT983042:HHV983111 HRP983042:HRR983111 IBL983042:IBN983111 ILH983042:ILJ983111 IVD983042:IVF983111 JEZ983042:JFB983111 JOV983042:JOX983111 JYR983042:JYT983111 KIN983042:KIP983111 KSJ983042:KSL983111 LCF983042:LCH983111 LMB983042:LMD983111 LVX983042:LVZ983111 MFT983042:MFV983111 MPP983042:MPR983111 MZL983042:MZN983111 NJH983042:NJJ983111 NTD983042:NTF983111 OCZ983042:ODB983111 OMV983042:OMX983111 OWR983042:OWT983111 PGN983042:PGP983111 PQJ983042:PQL983111 QAF983042:QAH983111 QKB983042:QKD983111 QTX983042:QTZ983111 RDT983042:RDV983111 RNP983042:RNR983111 RXL983042:RXN983111 SHH983042:SHJ983111 SRD983042:SRF983111 TAZ983042:TBB983111 TKV983042:TKX983111 TUR983042:TUT983111 UEN983042:UEP983111 UOJ983042:UOL983111 UYF983042:UYH983111 VIB983042:VID983111 VRX983042:VRZ983111 WBT983042:WBV983111 WLP983042:WLR983111 WVL983042:WVN983111">
      <formula1>AND(ISERR(FIND(":",D2)),OR(LOWER(D2)="p",LOWER(D2)="ns",LOWER(D2)="dq",ISNUMBER(VALUE(D2))))</formula1>
    </dataValidation>
  </dataValidations>
  <printOptions horizontalCentered="1" verticalCentered="1"/>
  <pageMargins left="0.25" right="0.25" top="0.5" bottom="0.5" header="0.3" footer="0.3"/>
  <pageSetup scale="76" orientation="portrait" r:id="rId1"/>
  <headerFooter>
    <oddFooter>&amp;LDate: &amp;D&amp;RTime: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Crime Busters</vt:lpstr>
      <vt:lpstr>'Crime Busters'!Print_Area</vt:lpstr>
      <vt:lpstr>'Crime Busters'!SortOrder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Suarez</dc:creator>
  <cp:lastModifiedBy>Elizabeth Suarez</cp:lastModifiedBy>
  <dcterms:created xsi:type="dcterms:W3CDTF">2018-01-06T02:04:47Z</dcterms:created>
  <dcterms:modified xsi:type="dcterms:W3CDTF">2018-01-06T02:09:41Z</dcterms:modified>
</cp:coreProperties>
</file>