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E12"/>
  <c r="E13"/>
  <c r="E14"/>
  <c r="E15"/>
  <c r="E10"/>
  <c r="E3"/>
  <c r="E4"/>
  <c r="E5"/>
  <c r="E6"/>
  <c r="E7"/>
  <c r="E2"/>
  <c r="L4"/>
  <c r="L7"/>
  <c r="J7"/>
  <c r="K7"/>
  <c r="I7"/>
  <c r="J4"/>
  <c r="K4"/>
  <c r="I4"/>
  <c r="D10"/>
  <c r="H19"/>
  <c r="H18"/>
  <c r="K19"/>
  <c r="K18"/>
  <c r="J19"/>
  <c r="J18"/>
  <c r="E19"/>
  <c r="E18"/>
  <c r="D7"/>
  <c r="D13"/>
  <c r="D15"/>
  <c r="D14"/>
  <c r="D12"/>
  <c r="D11"/>
  <c r="D6"/>
  <c r="D5"/>
  <c r="D4"/>
  <c r="D3"/>
  <c r="D2"/>
</calcChain>
</file>

<file path=xl/sharedStrings.xml><?xml version="1.0" encoding="utf-8"?>
<sst xmlns="http://schemas.openxmlformats.org/spreadsheetml/2006/main" count="37" uniqueCount="24">
  <si>
    <t>Height (in)</t>
  </si>
  <si>
    <t>Specimen</t>
  </si>
  <si>
    <t>Temperature</t>
  </si>
  <si>
    <t>Cold</t>
  </si>
  <si>
    <t>Normal</t>
  </si>
  <si>
    <t>Hot</t>
  </si>
  <si>
    <t xml:space="preserve">Cold </t>
  </si>
  <si>
    <t>Specimen Dimensions</t>
  </si>
  <si>
    <t>Length</t>
  </si>
  <si>
    <t>Width</t>
  </si>
  <si>
    <t>Height</t>
  </si>
  <si>
    <t>(SHARPE)</t>
  </si>
  <si>
    <t>(IZOD)</t>
  </si>
  <si>
    <t>Offsets</t>
  </si>
  <si>
    <t>IZOD</t>
  </si>
  <si>
    <t>Charpy</t>
  </si>
  <si>
    <t>SHARPE (cm^2)</t>
  </si>
  <si>
    <t>IZOD (cm^2)</t>
  </si>
  <si>
    <t>Specimen Volume</t>
  </si>
  <si>
    <t>IZOD (cm^3)</t>
  </si>
  <si>
    <t>SHARPE (cm^3)</t>
  </si>
  <si>
    <t>Specimen Corss-Sectional Area</t>
  </si>
  <si>
    <t>Work (ft lbs)</t>
  </si>
  <si>
    <t>Work Per Unit Volume</t>
  </si>
</sst>
</file>

<file path=xl/styles.xml><?xml version="1.0" encoding="utf-8"?>
<styleSheet xmlns="http://schemas.openxmlformats.org/spreadsheetml/2006/main">
  <numFmts count="2">
    <numFmt numFmtId="166" formatCode="0.000"/>
    <numFmt numFmtId="169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0" fillId="0" borderId="2" xfId="0" applyFill="1" applyBorder="1"/>
    <xf numFmtId="169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G13" sqref="G13"/>
    </sheetView>
  </sheetViews>
  <sheetFormatPr defaultRowHeight="15"/>
  <cols>
    <col min="2" max="2" width="12.5703125" bestFit="1" customWidth="1"/>
    <col min="3" max="3" width="10.42578125" bestFit="1" customWidth="1"/>
    <col min="4" max="4" width="17.42578125" bestFit="1" customWidth="1"/>
    <col min="5" max="5" width="21" bestFit="1" customWidth="1"/>
    <col min="6" max="6" width="11.28515625" customWidth="1"/>
    <col min="7" max="7" width="10.7109375" customWidth="1"/>
    <col min="8" max="8" width="9.7109375" bestFit="1" customWidth="1"/>
    <col min="9" max="9" width="14.5703125" bestFit="1" customWidth="1"/>
    <col min="10" max="11" width="9.5703125" bestFit="1" customWidth="1"/>
  </cols>
  <sheetData>
    <row r="1" spans="1:12">
      <c r="A1" s="2" t="s">
        <v>1</v>
      </c>
      <c r="B1" s="2" t="s">
        <v>2</v>
      </c>
      <c r="C1" s="2" t="s">
        <v>0</v>
      </c>
      <c r="D1" s="2" t="s">
        <v>22</v>
      </c>
      <c r="E1" s="8" t="s">
        <v>23</v>
      </c>
      <c r="F1" s="10"/>
      <c r="G1" s="10"/>
      <c r="H1" s="5" t="s">
        <v>7</v>
      </c>
      <c r="I1" s="5"/>
      <c r="J1" s="5"/>
    </row>
    <row r="2" spans="1:12">
      <c r="A2" s="4">
        <v>1</v>
      </c>
      <c r="B2" s="2" t="s">
        <v>3</v>
      </c>
      <c r="C2" s="2"/>
      <c r="D2" s="2">
        <f>6.5-J10</f>
        <v>12</v>
      </c>
      <c r="E2" s="9">
        <f>D2/$L$4</f>
        <v>40945.148675265824</v>
      </c>
      <c r="F2" s="9"/>
      <c r="G2" s="9"/>
      <c r="H2" t="s">
        <v>1</v>
      </c>
      <c r="I2" t="s">
        <v>8</v>
      </c>
      <c r="J2" t="s">
        <v>9</v>
      </c>
      <c r="K2" t="s">
        <v>10</v>
      </c>
    </row>
    <row r="3" spans="1:12">
      <c r="A3" s="4"/>
      <c r="B3" s="2" t="s">
        <v>4</v>
      </c>
      <c r="C3" s="2"/>
      <c r="D3" s="2">
        <f>4-$J$10</f>
        <v>9.5</v>
      </c>
      <c r="E3" s="9">
        <f t="shared" ref="E3:E7" si="0">D3/$L$4</f>
        <v>32414.909367918779</v>
      </c>
      <c r="F3" s="9"/>
      <c r="G3" s="9"/>
      <c r="H3" s="3">
        <v>1</v>
      </c>
      <c r="I3">
        <v>7.4</v>
      </c>
      <c r="J3">
        <v>1.0589999999999999</v>
      </c>
      <c r="K3">
        <v>1.0589999999999999</v>
      </c>
      <c r="L3" t="s">
        <v>12</v>
      </c>
    </row>
    <row r="4" spans="1:12">
      <c r="A4" s="4"/>
      <c r="B4" s="2" t="s">
        <v>5</v>
      </c>
      <c r="C4" s="2"/>
      <c r="D4" s="2">
        <f>7-J10</f>
        <v>12.5</v>
      </c>
      <c r="E4" s="9">
        <f t="shared" si="0"/>
        <v>42651.196536735231</v>
      </c>
      <c r="F4" s="9"/>
      <c r="G4" s="9"/>
      <c r="H4" s="3"/>
      <c r="I4" s="6">
        <f>I3*0.0328084</f>
        <v>0.24278216000000002</v>
      </c>
      <c r="J4" s="6">
        <f t="shared" ref="J4:K4" si="1">J3*0.0328084</f>
        <v>3.4744095599999997E-2</v>
      </c>
      <c r="K4" s="6">
        <f t="shared" si="1"/>
        <v>3.4744095599999997E-2</v>
      </c>
      <c r="L4">
        <f>I4*J4*K4</f>
        <v>2.9307501348136436E-4</v>
      </c>
    </row>
    <row r="5" spans="1:12">
      <c r="A5" s="4">
        <v>2</v>
      </c>
      <c r="B5" s="2" t="s">
        <v>6</v>
      </c>
      <c r="C5" s="2"/>
      <c r="D5" s="2">
        <f>-1.5-J10</f>
        <v>4</v>
      </c>
      <c r="E5" s="9">
        <f t="shared" si="0"/>
        <v>13648.382891755275</v>
      </c>
      <c r="F5" s="9"/>
      <c r="G5" s="9"/>
      <c r="H5" s="3"/>
    </row>
    <row r="6" spans="1:12">
      <c r="A6" s="4"/>
      <c r="B6" s="2" t="s">
        <v>4</v>
      </c>
      <c r="C6" s="2"/>
      <c r="D6" s="2">
        <f>59-$J$10</f>
        <v>64.5</v>
      </c>
      <c r="E6" s="9">
        <f t="shared" si="0"/>
        <v>220080.17412955381</v>
      </c>
      <c r="F6" s="9"/>
      <c r="G6" s="9"/>
      <c r="H6" s="3">
        <v>2</v>
      </c>
      <c r="I6">
        <v>5.55</v>
      </c>
      <c r="J6">
        <v>1.0589999999999999</v>
      </c>
      <c r="K6">
        <v>1.0589999999999999</v>
      </c>
      <c r="L6" t="s">
        <v>11</v>
      </c>
    </row>
    <row r="7" spans="1:12">
      <c r="A7" s="4"/>
      <c r="B7" s="2" t="s">
        <v>5</v>
      </c>
      <c r="C7" s="2"/>
      <c r="D7" s="2">
        <f>58-J10</f>
        <v>63.5</v>
      </c>
      <c r="E7" s="9">
        <f t="shared" si="0"/>
        <v>216668.07840661501</v>
      </c>
      <c r="F7" s="9"/>
      <c r="G7" s="9"/>
      <c r="H7" s="3"/>
      <c r="I7" s="6">
        <f>I6*0.0328084</f>
        <v>0.18208662</v>
      </c>
      <c r="J7" s="6">
        <f t="shared" ref="J7:K7" si="2">J6*0.0328084</f>
        <v>3.4744095599999997E-2</v>
      </c>
      <c r="K7" s="6">
        <f t="shared" si="2"/>
        <v>3.4744095599999997E-2</v>
      </c>
      <c r="L7">
        <f>I7*J7*K7</f>
        <v>2.1980626011102329E-4</v>
      </c>
    </row>
    <row r="8" spans="1:12">
      <c r="A8" s="1"/>
      <c r="H8" s="3"/>
    </row>
    <row r="9" spans="1:12">
      <c r="A9" s="2" t="s">
        <v>1</v>
      </c>
      <c r="B9" s="2" t="s">
        <v>2</v>
      </c>
      <c r="C9" s="2" t="s">
        <v>0</v>
      </c>
      <c r="D9" s="2" t="s">
        <v>22</v>
      </c>
      <c r="H9" t="s">
        <v>13</v>
      </c>
      <c r="I9" t="s">
        <v>15</v>
      </c>
      <c r="J9" t="s">
        <v>14</v>
      </c>
    </row>
    <row r="10" spans="1:12">
      <c r="A10" s="4">
        <v>1</v>
      </c>
      <c r="B10" s="2" t="s">
        <v>3</v>
      </c>
      <c r="C10" s="2"/>
      <c r="D10" s="2">
        <f>18.75-I10</f>
        <v>15.5</v>
      </c>
      <c r="E10" s="9">
        <f>D10/$L$7</f>
        <v>70516.644940735583</v>
      </c>
      <c r="F10" s="9"/>
      <c r="G10" s="9"/>
      <c r="I10">
        <v>3.25</v>
      </c>
      <c r="J10">
        <v>-5.5</v>
      </c>
    </row>
    <row r="11" spans="1:12">
      <c r="A11" s="4"/>
      <c r="B11" s="2" t="s">
        <v>4</v>
      </c>
      <c r="C11" s="2"/>
      <c r="D11" s="2">
        <f>17-I10</f>
        <v>13.75</v>
      </c>
      <c r="E11" s="9">
        <f t="shared" ref="E11:E15" si="3">D11/$L$7</f>
        <v>62555.088253878341</v>
      </c>
      <c r="F11" s="9"/>
      <c r="G11" s="9"/>
    </row>
    <row r="12" spans="1:12">
      <c r="A12" s="4"/>
      <c r="B12" s="2" t="s">
        <v>5</v>
      </c>
      <c r="C12" s="2"/>
      <c r="D12" s="2">
        <f>14-I10</f>
        <v>10.75</v>
      </c>
      <c r="E12" s="9">
        <f t="shared" si="3"/>
        <v>48906.705362123066</v>
      </c>
      <c r="F12" s="9"/>
      <c r="G12" s="9"/>
    </row>
    <row r="13" spans="1:12">
      <c r="A13" s="4">
        <v>2</v>
      </c>
      <c r="B13" s="2" t="s">
        <v>6</v>
      </c>
      <c r="C13" s="2"/>
      <c r="D13" s="2">
        <f>6.5-I10</f>
        <v>3.25</v>
      </c>
      <c r="E13" s="9">
        <f t="shared" si="3"/>
        <v>14785.748132734881</v>
      </c>
      <c r="F13" s="9"/>
      <c r="G13" s="9"/>
    </row>
    <row r="14" spans="1:12">
      <c r="A14" s="4"/>
      <c r="B14" s="2" t="s">
        <v>4</v>
      </c>
      <c r="C14" s="2"/>
      <c r="D14" s="2">
        <f>28.75-I10</f>
        <v>25.5</v>
      </c>
      <c r="E14" s="9">
        <f t="shared" si="3"/>
        <v>116011.25457991983</v>
      </c>
      <c r="F14" s="9"/>
      <c r="G14" s="9"/>
    </row>
    <row r="15" spans="1:12">
      <c r="A15" s="4"/>
      <c r="B15" s="2" t="s">
        <v>5</v>
      </c>
      <c r="C15" s="2"/>
      <c r="D15" s="2">
        <f>29.875-I10</f>
        <v>26.625</v>
      </c>
      <c r="E15" s="9">
        <f t="shared" si="3"/>
        <v>121129.39816432806</v>
      </c>
      <c r="F15" s="9"/>
      <c r="G15" s="9"/>
    </row>
    <row r="17" spans="4:11">
      <c r="D17" t="s">
        <v>18</v>
      </c>
      <c r="I17" s="5" t="s">
        <v>21</v>
      </c>
      <c r="J17" s="5"/>
      <c r="K17" s="5"/>
    </row>
    <row r="18" spans="4:11">
      <c r="D18" t="s">
        <v>19</v>
      </c>
      <c r="E18" s="7">
        <f>I3*J3*K3</f>
        <v>8.2989593999999993</v>
      </c>
      <c r="F18" s="7"/>
      <c r="G18" s="7"/>
      <c r="H18" s="6">
        <f>E18*0.393701^3</f>
        <v>0.50643439510100696</v>
      </c>
      <c r="I18" t="s">
        <v>17</v>
      </c>
      <c r="J18" s="7">
        <f>I3*J3</f>
        <v>7.8365999999999998</v>
      </c>
      <c r="K18" s="7">
        <f>J18*0.393701^2</f>
        <v>1.2146767412006767</v>
      </c>
    </row>
    <row r="19" spans="4:11">
      <c r="D19" t="s">
        <v>20</v>
      </c>
      <c r="E19" s="7">
        <f>I6*J6*K6</f>
        <v>6.224219549999999</v>
      </c>
      <c r="F19" s="7"/>
      <c r="G19" s="7"/>
      <c r="H19" s="6">
        <f>E19*0.393701^3</f>
        <v>0.37982579632575519</v>
      </c>
      <c r="I19" t="s">
        <v>16</v>
      </c>
      <c r="J19" s="7">
        <f>I6*J6</f>
        <v>5.8774499999999996</v>
      </c>
      <c r="K19" s="7">
        <f>J19*0.393701^2</f>
        <v>0.91100755590050742</v>
      </c>
    </row>
  </sheetData>
  <mergeCells count="8">
    <mergeCell ref="H1:J1"/>
    <mergeCell ref="H3:H5"/>
    <mergeCell ref="I17:K17"/>
    <mergeCell ref="H6:H8"/>
    <mergeCell ref="A2:A4"/>
    <mergeCell ref="A5:A7"/>
    <mergeCell ref="A10:A12"/>
    <mergeCell ref="A13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2013-10-31T14:07:21Z</dcterms:created>
  <dcterms:modified xsi:type="dcterms:W3CDTF">2013-11-07T15:48:08Z</dcterms:modified>
</cp:coreProperties>
</file>