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notebooks\data_cost\"/>
    </mc:Choice>
  </mc:AlternateContent>
  <xr:revisionPtr revIDLastSave="0" documentId="13_ncr:1_{96FED94F-F72D-4650-B568-3BFAEA71F944}" xr6:coauthVersionLast="47" xr6:coauthVersionMax="47" xr10:uidLastSave="{00000000-0000-0000-0000-000000000000}"/>
  <bookViews>
    <workbookView xWindow="-28920" yWindow="-75" windowWidth="29040" windowHeight="15840" xr2:uid="{778A835D-52FF-486E-BB97-8BC4BD7219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E21" i="1"/>
  <c r="E20" i="1"/>
  <c r="E19" i="1"/>
  <c r="F21" i="1"/>
  <c r="F20" i="1"/>
  <c r="F19" i="1"/>
  <c r="F18" i="1"/>
  <c r="E18" i="1"/>
  <c r="G21" i="1"/>
  <c r="G20" i="1"/>
  <c r="G19" i="1"/>
  <c r="G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8" i="1"/>
  <c r="E9" i="1"/>
  <c r="E10" i="1"/>
  <c r="E11" i="1"/>
  <c r="E12" i="1"/>
  <c r="E13" i="1"/>
  <c r="E14" i="1"/>
  <c r="E15" i="1"/>
  <c r="E16" i="1"/>
  <c r="E17" i="1"/>
  <c r="E6" i="1"/>
  <c r="H3" i="1"/>
  <c r="H4" i="1"/>
  <c r="H5" i="1"/>
  <c r="H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U14" i="1"/>
  <c r="G23" i="1" s="1"/>
  <c r="F23" i="1" l="1"/>
  <c r="E28" i="1"/>
  <c r="E27" i="1"/>
  <c r="G22" i="1"/>
  <c r="E26" i="1"/>
  <c r="E25" i="1"/>
  <c r="E23" i="1"/>
  <c r="E24" i="1"/>
  <c r="F22" i="1"/>
  <c r="G32" i="1"/>
  <c r="F32" i="1"/>
  <c r="G31" i="1"/>
  <c r="F31" i="1"/>
  <c r="G30" i="1"/>
  <c r="F30" i="1"/>
  <c r="G29" i="1"/>
  <c r="F29" i="1"/>
  <c r="G28" i="1"/>
  <c r="E22" i="1"/>
  <c r="F28" i="1"/>
  <c r="G27" i="1"/>
  <c r="E32" i="1"/>
  <c r="F27" i="1"/>
  <c r="G26" i="1"/>
  <c r="E31" i="1"/>
  <c r="F26" i="1"/>
  <c r="G25" i="1"/>
  <c r="E30" i="1"/>
  <c r="G24" i="1"/>
  <c r="F25" i="1"/>
  <c r="E29" i="1"/>
  <c r="F24" i="1"/>
  <c r="H8" i="1"/>
  <c r="H7" i="1"/>
  <c r="H20" i="1"/>
  <c r="H11" i="1"/>
  <c r="H18" i="1"/>
  <c r="H16" i="1"/>
  <c r="H14" i="1"/>
  <c r="H15" i="1"/>
  <c r="H6" i="1"/>
  <c r="H17" i="1"/>
  <c r="H13" i="1"/>
  <c r="H12" i="1"/>
  <c r="H19" i="1"/>
  <c r="H10" i="1"/>
  <c r="H32" i="1"/>
  <c r="H24" i="1" l="1"/>
  <c r="H30" i="1"/>
  <c r="H25" i="1"/>
  <c r="H21" i="1"/>
  <c r="H22" i="1"/>
  <c r="H29" i="1"/>
  <c r="H28" i="1"/>
  <c r="H26" i="1"/>
  <c r="H31" i="1"/>
  <c r="H27" i="1"/>
  <c r="H23" i="1"/>
  <c r="H9" i="1"/>
</calcChain>
</file>

<file path=xl/sharedStrings.xml><?xml version="1.0" encoding="utf-8"?>
<sst xmlns="http://schemas.openxmlformats.org/spreadsheetml/2006/main" count="17" uniqueCount="17">
  <si>
    <t>Feed_FTO</t>
  </si>
  <si>
    <t>Feed_FTM</t>
  </si>
  <si>
    <t>Feed_ATJ</t>
  </si>
  <si>
    <t>Feed_HFG</t>
  </si>
  <si>
    <t>Feed_HFO</t>
  </si>
  <si>
    <t>FTO</t>
  </si>
  <si>
    <t>FTM</t>
  </si>
  <si>
    <t>HFO</t>
  </si>
  <si>
    <t>HFG</t>
  </si>
  <si>
    <t>energy biofuel</t>
  </si>
  <si>
    <t>total w/o HFG</t>
  </si>
  <si>
    <t>ATJ check</t>
  </si>
  <si>
    <t>ATJ</t>
  </si>
  <si>
    <t>HFG (rounded for 100)</t>
  </si>
  <si>
    <t>FTO (rounded for 100)</t>
  </si>
  <si>
    <t>FTM (rounded for 100)</t>
  </si>
  <si>
    <t>HFO (rounded for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</si>
</sst>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4F10-8F1F-4E8B-8A95-38FA812E2365}">
  <dimension ref="A1:U32"/>
  <sheetViews>
    <sheetView tabSelected="1" workbookViewId="0">
      <selection activeCell="L2" sqref="L2:L32"/>
    </sheetView>
  </sheetViews>
  <sheetFormatPr baseColWidth="10" defaultRowHeight="15"/>
  <cols>
    <col min="2" max="2" width="20.5703125" customWidth="1"/>
    <col min="3" max="3" width="11.42578125" customWidth="1"/>
    <col min="4" max="4" width="11.42578125" style="4"/>
    <col min="8" max="8" width="11.42578125" style="4"/>
  </cols>
  <sheetData>
    <row r="1" spans="1:21">
      <c r="B1" t="s">
        <v>9</v>
      </c>
      <c r="C1" s="3" t="s">
        <v>10</v>
      </c>
      <c r="D1" s="4" t="s">
        <v>8</v>
      </c>
      <c r="E1" t="s">
        <v>5</v>
      </c>
      <c r="F1" t="s">
        <v>6</v>
      </c>
      <c r="G1" t="s">
        <v>7</v>
      </c>
      <c r="H1" s="4" t="s">
        <v>11</v>
      </c>
      <c r="I1" t="s">
        <v>13</v>
      </c>
      <c r="J1" t="s">
        <v>14</v>
      </c>
      <c r="K1" t="s">
        <v>15</v>
      </c>
      <c r="L1" t="s">
        <v>16</v>
      </c>
      <c r="M1" t="s">
        <v>12</v>
      </c>
    </row>
    <row r="2" spans="1:21">
      <c r="A2" s="1">
        <v>2020</v>
      </c>
      <c r="B2" s="2">
        <v>0</v>
      </c>
      <c r="C2" s="3">
        <v>0</v>
      </c>
      <c r="D2" s="4">
        <v>100</v>
      </c>
      <c r="E2">
        <v>0</v>
      </c>
      <c r="F2">
        <v>0</v>
      </c>
      <c r="G2">
        <v>0</v>
      </c>
      <c r="H2" s="4">
        <f>100-SUM(D2:G2)</f>
        <v>0</v>
      </c>
      <c r="I2">
        <v>100</v>
      </c>
      <c r="J2">
        <v>0</v>
      </c>
      <c r="K2">
        <v>0</v>
      </c>
      <c r="L2">
        <v>0</v>
      </c>
      <c r="M2">
        <f>100-SUM(I2:L2)</f>
        <v>0</v>
      </c>
    </row>
    <row r="3" spans="1:21">
      <c r="A3" s="1">
        <v>2021</v>
      </c>
      <c r="B3" s="2">
        <v>21667800000</v>
      </c>
      <c r="C3" s="3">
        <v>0</v>
      </c>
      <c r="D3" s="4">
        <v>100</v>
      </c>
      <c r="E3">
        <v>0</v>
      </c>
      <c r="F3">
        <v>0</v>
      </c>
      <c r="G3">
        <v>0</v>
      </c>
      <c r="H3" s="4">
        <f t="shared" ref="H3:H32" si="0">100-SUM(D3:G3)</f>
        <v>0</v>
      </c>
      <c r="I3">
        <v>100</v>
      </c>
      <c r="J3">
        <v>0</v>
      </c>
      <c r="K3">
        <v>0</v>
      </c>
      <c r="L3">
        <v>0</v>
      </c>
      <c r="M3">
        <f t="shared" ref="M3:M32" si="1">100-SUM(I3:L3)</f>
        <v>0</v>
      </c>
    </row>
    <row r="4" spans="1:21">
      <c r="A4" s="1">
        <v>2022</v>
      </c>
      <c r="B4" s="2">
        <v>57388460000</v>
      </c>
      <c r="C4" s="3">
        <v>0</v>
      </c>
      <c r="D4" s="4">
        <v>100</v>
      </c>
      <c r="E4">
        <v>0</v>
      </c>
      <c r="F4">
        <v>0</v>
      </c>
      <c r="G4">
        <v>0</v>
      </c>
      <c r="H4" s="4">
        <f t="shared" si="0"/>
        <v>0</v>
      </c>
      <c r="I4">
        <v>100</v>
      </c>
      <c r="J4">
        <v>0</v>
      </c>
      <c r="K4">
        <v>0</v>
      </c>
      <c r="L4">
        <v>0</v>
      </c>
      <c r="M4">
        <f t="shared" si="1"/>
        <v>0</v>
      </c>
    </row>
    <row r="5" spans="1:21">
      <c r="A5" s="1">
        <v>2023</v>
      </c>
      <c r="B5" s="2">
        <v>107050100000</v>
      </c>
      <c r="C5" s="3">
        <v>0</v>
      </c>
      <c r="D5" s="4">
        <v>100</v>
      </c>
      <c r="E5">
        <v>0</v>
      </c>
      <c r="F5">
        <v>0</v>
      </c>
      <c r="G5">
        <v>0</v>
      </c>
      <c r="H5" s="4">
        <f t="shared" si="0"/>
        <v>0</v>
      </c>
      <c r="I5">
        <v>100</v>
      </c>
      <c r="J5">
        <v>0</v>
      </c>
      <c r="K5">
        <v>0</v>
      </c>
      <c r="L5">
        <v>0</v>
      </c>
      <c r="M5">
        <f t="shared" si="1"/>
        <v>0</v>
      </c>
    </row>
    <row r="6" spans="1:21">
      <c r="A6" s="1">
        <v>2024</v>
      </c>
      <c r="B6" s="2">
        <v>170662400000</v>
      </c>
      <c r="C6" s="3">
        <f>100-(B$5/B6*100)</f>
        <v>37.273763875346887</v>
      </c>
      <c r="D6" s="4">
        <f>B$5/B6*100</f>
        <v>62.726236124653113</v>
      </c>
      <c r="E6">
        <f>$C6*$U$11/($U$12+$U$11)</f>
        <v>34.015395112733785</v>
      </c>
      <c r="F6">
        <f>$C6*$U$12/($U$12+$U$11)</f>
        <v>3.258368762613105</v>
      </c>
      <c r="G6">
        <v>0</v>
      </c>
      <c r="H6" s="4">
        <f t="shared" si="0"/>
        <v>0</v>
      </c>
      <c r="I6">
        <v>62.72</v>
      </c>
      <c r="J6">
        <v>34.020000000000003</v>
      </c>
      <c r="K6">
        <v>3.26</v>
      </c>
      <c r="L6">
        <v>0</v>
      </c>
      <c r="M6">
        <f t="shared" si="1"/>
        <v>0</v>
      </c>
    </row>
    <row r="7" spans="1:21">
      <c r="A7" s="1">
        <v>2025</v>
      </c>
      <c r="B7" s="2">
        <v>219305700000</v>
      </c>
      <c r="C7" s="3">
        <f t="shared" ref="C7:C32" si="2">100-(B$5/B7*100)</f>
        <v>51.186813657830143</v>
      </c>
      <c r="D7" s="4">
        <f t="shared" ref="D7:D32" si="3">B$5/B7*100</f>
        <v>48.813186342169857</v>
      </c>
      <c r="E7">
        <f>$C7*$U$11/($U$12+$U$11)</f>
        <v>46.712204781781416</v>
      </c>
      <c r="F7">
        <f>$C7*$U$12/($U$12+$U$11)</f>
        <v>4.4746088760487277</v>
      </c>
      <c r="G7">
        <v>0</v>
      </c>
      <c r="H7" s="4">
        <f t="shared" si="0"/>
        <v>0</v>
      </c>
      <c r="I7">
        <v>48.81</v>
      </c>
      <c r="J7">
        <v>46.71</v>
      </c>
      <c r="K7">
        <v>4.4800000000000004</v>
      </c>
      <c r="L7">
        <v>0</v>
      </c>
      <c r="M7">
        <f t="shared" si="1"/>
        <v>0</v>
      </c>
    </row>
    <row r="8" spans="1:21">
      <c r="A8" s="1">
        <v>2026</v>
      </c>
      <c r="B8" s="2">
        <v>271311300000</v>
      </c>
      <c r="C8" s="3">
        <f t="shared" si="2"/>
        <v>60.543442164038133</v>
      </c>
      <c r="D8" s="4">
        <f t="shared" si="3"/>
        <v>39.456557835961867</v>
      </c>
      <c r="E8">
        <f>$C8*$U$11/($U$12+$U$11)</f>
        <v>55.25090284903613</v>
      </c>
      <c r="F8">
        <f>$C8*$U$12/($U$12+$U$11)</f>
        <v>5.2925393150020081</v>
      </c>
      <c r="G8">
        <v>0</v>
      </c>
      <c r="H8" s="4">
        <f t="shared" si="0"/>
        <v>0</v>
      </c>
      <c r="I8">
        <v>39.46</v>
      </c>
      <c r="J8">
        <v>55.25</v>
      </c>
      <c r="K8">
        <v>5.29</v>
      </c>
      <c r="L8">
        <v>0</v>
      </c>
      <c r="M8">
        <f t="shared" si="1"/>
        <v>0</v>
      </c>
    </row>
    <row r="9" spans="1:21">
      <c r="A9" s="1">
        <v>2027</v>
      </c>
      <c r="B9" s="2">
        <v>326937700000</v>
      </c>
      <c r="C9" s="3">
        <f t="shared" si="2"/>
        <v>67.256728116702362</v>
      </c>
      <c r="D9" s="4">
        <f t="shared" si="3"/>
        <v>32.743271883297645</v>
      </c>
      <c r="E9">
        <f>$C9*$U$11/($U$12+$U$11)</f>
        <v>61.377332016434337</v>
      </c>
      <c r="F9">
        <f>$C9*$U$12/($U$12+$U$11)</f>
        <v>5.8793961002680204</v>
      </c>
      <c r="G9">
        <v>0</v>
      </c>
      <c r="H9" s="4">
        <f t="shared" si="0"/>
        <v>0</v>
      </c>
      <c r="I9">
        <v>32.74</v>
      </c>
      <c r="J9">
        <v>61.38</v>
      </c>
      <c r="K9">
        <v>5.88</v>
      </c>
      <c r="L9">
        <v>0</v>
      </c>
      <c r="M9">
        <f t="shared" si="1"/>
        <v>0</v>
      </c>
    </row>
    <row r="10" spans="1:21">
      <c r="A10" s="1">
        <v>2028</v>
      </c>
      <c r="B10" s="2">
        <v>393840500000</v>
      </c>
      <c r="C10" s="3">
        <f t="shared" si="2"/>
        <v>72.818920349735492</v>
      </c>
      <c r="D10" s="4">
        <f t="shared" si="3"/>
        <v>27.181079650264511</v>
      </c>
      <c r="E10">
        <f>$C10*$U$11/($U$12+$U$11)</f>
        <v>66.453292875453982</v>
      </c>
      <c r="F10">
        <f>$C10*$U$12/($U$12+$U$11)</f>
        <v>6.3656274742815127</v>
      </c>
      <c r="G10">
        <v>0</v>
      </c>
      <c r="H10" s="4">
        <f t="shared" si="0"/>
        <v>0</v>
      </c>
      <c r="I10">
        <v>27.18</v>
      </c>
      <c r="J10">
        <v>66.45</v>
      </c>
      <c r="K10">
        <v>6.37</v>
      </c>
      <c r="L10">
        <v>0</v>
      </c>
      <c r="M10">
        <f t="shared" si="1"/>
        <v>0</v>
      </c>
      <c r="T10" t="s">
        <v>3</v>
      </c>
      <c r="U10">
        <v>0.6</v>
      </c>
    </row>
    <row r="11" spans="1:21">
      <c r="A11" s="1">
        <v>2029</v>
      </c>
      <c r="B11" s="2">
        <v>516719700000</v>
      </c>
      <c r="C11" s="3">
        <f t="shared" si="2"/>
        <v>79.282752331680015</v>
      </c>
      <c r="D11" s="4">
        <f t="shared" si="3"/>
        <v>20.717247668319981</v>
      </c>
      <c r="E11">
        <f>$C11*$U$11/($U$12+$U$11)</f>
        <v>72.352074644407338</v>
      </c>
      <c r="F11">
        <f>$C11*$U$12/($U$12+$U$11)</f>
        <v>6.9306776872726896</v>
      </c>
      <c r="G11">
        <v>0</v>
      </c>
      <c r="H11" s="4">
        <f t="shared" si="0"/>
        <v>0</v>
      </c>
      <c r="I11">
        <v>20.72</v>
      </c>
      <c r="J11">
        <v>72.349999999999994</v>
      </c>
      <c r="K11">
        <v>6.93</v>
      </c>
      <c r="L11">
        <v>0</v>
      </c>
      <c r="M11">
        <f t="shared" si="1"/>
        <v>0</v>
      </c>
      <c r="T11" t="s">
        <v>0</v>
      </c>
      <c r="U11">
        <v>68.900000000000006</v>
      </c>
    </row>
    <row r="12" spans="1:21">
      <c r="A12" s="1">
        <v>2030</v>
      </c>
      <c r="B12" s="2">
        <v>704299000000</v>
      </c>
      <c r="C12" s="3">
        <f t="shared" si="2"/>
        <v>84.800475366286193</v>
      </c>
      <c r="D12" s="4">
        <f t="shared" si="3"/>
        <v>15.199524633713807</v>
      </c>
      <c r="E12">
        <f>$C12*$U$11/($U$12+$U$11)</f>
        <v>77.387453678637343</v>
      </c>
      <c r="F12">
        <f>$C12*$U$12/($U$12+$U$11)</f>
        <v>7.4130216876488593</v>
      </c>
      <c r="G12">
        <v>0</v>
      </c>
      <c r="H12" s="4">
        <f t="shared" si="0"/>
        <v>0</v>
      </c>
      <c r="I12">
        <v>15.2</v>
      </c>
      <c r="J12">
        <v>77.39</v>
      </c>
      <c r="K12">
        <v>7.41</v>
      </c>
      <c r="L12">
        <v>0</v>
      </c>
      <c r="M12">
        <f t="shared" si="1"/>
        <v>0</v>
      </c>
      <c r="T12" t="s">
        <v>1</v>
      </c>
      <c r="U12">
        <v>6.6</v>
      </c>
    </row>
    <row r="13" spans="1:21">
      <c r="A13" s="1">
        <v>2031</v>
      </c>
      <c r="B13" s="2">
        <v>962745800000</v>
      </c>
      <c r="C13" s="3">
        <f t="shared" si="2"/>
        <v>88.880751284503134</v>
      </c>
      <c r="D13" s="4">
        <f t="shared" si="3"/>
        <v>11.119248715496862</v>
      </c>
      <c r="E13">
        <f>$C13*$U$11/($U$12+$U$11)</f>
        <v>81.111043225195587</v>
      </c>
      <c r="F13">
        <f>$C13*$U$12/($U$12+$U$11)</f>
        <v>7.7697080593075585</v>
      </c>
      <c r="G13">
        <v>0</v>
      </c>
      <c r="H13" s="4">
        <f t="shared" si="0"/>
        <v>0</v>
      </c>
      <c r="I13">
        <v>11.12</v>
      </c>
      <c r="J13">
        <v>81.11</v>
      </c>
      <c r="K13">
        <v>7.77</v>
      </c>
      <c r="L13">
        <v>0</v>
      </c>
      <c r="M13">
        <f t="shared" si="1"/>
        <v>0</v>
      </c>
      <c r="T13" t="s">
        <v>4</v>
      </c>
      <c r="U13">
        <v>12.5</v>
      </c>
    </row>
    <row r="14" spans="1:21">
      <c r="A14" s="1">
        <v>2032</v>
      </c>
      <c r="B14" s="2">
        <v>1294791000000</v>
      </c>
      <c r="C14" s="3">
        <f t="shared" si="2"/>
        <v>91.732248679516616</v>
      </c>
      <c r="D14" s="4">
        <f t="shared" si="3"/>
        <v>8.2677513204833826</v>
      </c>
      <c r="E14">
        <f>$C14*$U$11/($U$12+$U$11)</f>
        <v>83.713270649254241</v>
      </c>
      <c r="F14">
        <f>$C14*$U$12/($U$12+$U$11)</f>
        <v>8.0189780302623799</v>
      </c>
      <c r="G14">
        <v>0</v>
      </c>
      <c r="H14" s="4">
        <f t="shared" si="0"/>
        <v>0</v>
      </c>
      <c r="I14">
        <v>8.27</v>
      </c>
      <c r="J14">
        <v>83.71</v>
      </c>
      <c r="K14">
        <v>8.02</v>
      </c>
      <c r="L14">
        <v>0</v>
      </c>
      <c r="M14">
        <f t="shared" si="1"/>
        <v>0</v>
      </c>
      <c r="T14" t="s">
        <v>2</v>
      </c>
      <c r="U14">
        <f>100-SUM(U10:U13)</f>
        <v>11.400000000000006</v>
      </c>
    </row>
    <row r="15" spans="1:21">
      <c r="A15" s="1">
        <v>2033</v>
      </c>
      <c r="B15" s="2">
        <v>1696522000000</v>
      </c>
      <c r="C15" s="3">
        <f t="shared" si="2"/>
        <v>93.690025829314322</v>
      </c>
      <c r="D15" s="4">
        <f t="shared" si="3"/>
        <v>6.309974170685674</v>
      </c>
      <c r="E15">
        <f>$C15*$U$11/($U$12+$U$11)</f>
        <v>85.499904366089496</v>
      </c>
      <c r="F15">
        <f>$C15*$U$12/($U$12+$U$11)</f>
        <v>8.1901214632248269</v>
      </c>
      <c r="G15">
        <v>0</v>
      </c>
      <c r="H15" s="4">
        <f t="shared" si="0"/>
        <v>0</v>
      </c>
      <c r="I15">
        <v>6.31</v>
      </c>
      <c r="J15">
        <v>85.5</v>
      </c>
      <c r="K15">
        <v>8.19</v>
      </c>
      <c r="L15">
        <v>0</v>
      </c>
      <c r="M15">
        <f t="shared" si="1"/>
        <v>0</v>
      </c>
    </row>
    <row r="16" spans="1:21">
      <c r="A16" s="1">
        <v>2034</v>
      </c>
      <c r="B16" s="2">
        <v>2125071000000</v>
      </c>
      <c r="C16" s="3">
        <f t="shared" si="2"/>
        <v>94.962516546505981</v>
      </c>
      <c r="D16" s="4">
        <f t="shared" si="3"/>
        <v>5.0374834534940245</v>
      </c>
      <c r="E16">
        <f>$C16*$U$11/($U$12+$U$11)</f>
        <v>86.661157484162416</v>
      </c>
      <c r="F16">
        <f>$C16*$U$12/($U$12+$U$11)</f>
        <v>8.30135906234357</v>
      </c>
      <c r="G16">
        <v>0</v>
      </c>
      <c r="H16" s="4">
        <f t="shared" si="0"/>
        <v>0</v>
      </c>
      <c r="I16">
        <v>5.04</v>
      </c>
      <c r="J16">
        <v>86.66</v>
      </c>
      <c r="K16">
        <v>8.3000000000000007</v>
      </c>
      <c r="L16">
        <v>0</v>
      </c>
      <c r="M16">
        <f t="shared" si="1"/>
        <v>0</v>
      </c>
    </row>
    <row r="17" spans="1:13">
      <c r="A17" s="1">
        <v>2035</v>
      </c>
      <c r="B17" s="2">
        <v>2569199000000</v>
      </c>
      <c r="C17" s="3">
        <f t="shared" si="2"/>
        <v>95.833327819293089</v>
      </c>
      <c r="D17" s="4">
        <f t="shared" si="3"/>
        <v>4.1666721807069056</v>
      </c>
      <c r="E17">
        <f>$C17*$U$11/($U$12+$U$11)</f>
        <v>87.45584485760655</v>
      </c>
      <c r="F17">
        <f>$C17*$U$12/($U$12+$U$11)</f>
        <v>8.3774829616865478</v>
      </c>
      <c r="G17">
        <v>0</v>
      </c>
      <c r="H17" s="4">
        <f t="shared" si="0"/>
        <v>0</v>
      </c>
      <c r="I17">
        <v>4.17</v>
      </c>
      <c r="J17">
        <v>87.45</v>
      </c>
      <c r="K17">
        <v>8.3800000000000008</v>
      </c>
      <c r="L17">
        <v>0</v>
      </c>
      <c r="M17">
        <f t="shared" si="1"/>
        <v>0</v>
      </c>
    </row>
    <row r="18" spans="1:13">
      <c r="A18" s="1">
        <v>2036</v>
      </c>
      <c r="B18" s="2">
        <v>3032368000000</v>
      </c>
      <c r="C18" s="3">
        <f t="shared" si="2"/>
        <v>96.469752351957283</v>
      </c>
      <c r="D18" s="4">
        <f t="shared" si="3"/>
        <v>3.5302476480427178</v>
      </c>
      <c r="E18">
        <f>$C18*$U$11/($U$12+$U$11+$U$13)</f>
        <v>75.531431102839292</v>
      </c>
      <c r="F18">
        <f>$C18*$U$12/($U$12+$U$11+$U$13)</f>
        <v>7.235231426396795</v>
      </c>
      <c r="G18">
        <f>$C18*$U$13/($U$12+$U$11+$U$13)</f>
        <v>13.703089822721205</v>
      </c>
      <c r="H18" s="4">
        <f t="shared" si="0"/>
        <v>0</v>
      </c>
      <c r="I18">
        <v>3.53</v>
      </c>
      <c r="J18">
        <v>75.53</v>
      </c>
      <c r="K18">
        <v>7.24</v>
      </c>
      <c r="L18">
        <v>13.7</v>
      </c>
      <c r="M18">
        <f t="shared" si="1"/>
        <v>0</v>
      </c>
    </row>
    <row r="19" spans="1:13">
      <c r="A19" s="1">
        <v>2037</v>
      </c>
      <c r="B19" s="2">
        <v>3511194000000</v>
      </c>
      <c r="C19" s="3">
        <f t="shared" si="2"/>
        <v>96.951176722220424</v>
      </c>
      <c r="D19" s="4">
        <f t="shared" si="3"/>
        <v>3.0488232777795816</v>
      </c>
      <c r="E19">
        <f>$C19*$U$11/($U$12+$U$11+$U$13)</f>
        <v>75.908364501829411</v>
      </c>
      <c r="F19">
        <f>$C19*$U$12/($U$12+$U$11+$U$13)</f>
        <v>7.2713382541665315</v>
      </c>
      <c r="G19">
        <f>$C19*$U$13/($U$12+$U$11+$U$13)</f>
        <v>13.771473966224493</v>
      </c>
      <c r="H19" s="4">
        <f t="shared" si="0"/>
        <v>0</v>
      </c>
      <c r="I19">
        <v>3.05</v>
      </c>
      <c r="J19">
        <v>75.91</v>
      </c>
      <c r="K19">
        <v>7.27</v>
      </c>
      <c r="L19">
        <v>13.77</v>
      </c>
      <c r="M19">
        <f t="shared" si="1"/>
        <v>0</v>
      </c>
    </row>
    <row r="20" spans="1:13">
      <c r="A20" s="1">
        <v>2038</v>
      </c>
      <c r="B20" s="2">
        <v>3990496000000</v>
      </c>
      <c r="C20" s="3">
        <f t="shared" si="2"/>
        <v>97.317373579625183</v>
      </c>
      <c r="D20" s="4">
        <f t="shared" si="3"/>
        <v>2.6826264203748105</v>
      </c>
      <c r="E20">
        <f>$C20*$U$11/($U$12+$U$11+$U$13)</f>
        <v>76.19507999586564</v>
      </c>
      <c r="F20">
        <f>$C20*$U$12/($U$12+$U$11+$U$13)</f>
        <v>7.2988030184718875</v>
      </c>
      <c r="G20">
        <f>$C20*$U$13/($U$12+$U$11+$U$13)</f>
        <v>13.823490565287669</v>
      </c>
      <c r="H20" s="4">
        <f t="shared" si="0"/>
        <v>0</v>
      </c>
      <c r="I20">
        <v>2.68</v>
      </c>
      <c r="J20">
        <v>76.2</v>
      </c>
      <c r="K20">
        <v>7.3</v>
      </c>
      <c r="L20">
        <v>13.82</v>
      </c>
      <c r="M20">
        <f t="shared" si="1"/>
        <v>0</v>
      </c>
    </row>
    <row r="21" spans="1:13">
      <c r="A21" s="1">
        <v>2039</v>
      </c>
      <c r="B21" s="2">
        <v>4384764000000</v>
      </c>
      <c r="C21" s="3">
        <f t="shared" si="2"/>
        <v>97.558589242203226</v>
      </c>
      <c r="D21" s="4">
        <f t="shared" si="3"/>
        <v>2.441410757796771</v>
      </c>
      <c r="E21">
        <f>$C21*$U$11/($U$12+$U$11+$U$13)</f>
        <v>76.383940895315945</v>
      </c>
      <c r="F21">
        <f>$C21*$U$12/($U$12+$U$11+$U$13)</f>
        <v>7.3168941931652407</v>
      </c>
      <c r="G21">
        <f>$C21*$U$13/($U$12+$U$11+$U$13)</f>
        <v>13.85775415372205</v>
      </c>
      <c r="H21" s="4">
        <f t="shared" si="0"/>
        <v>0</v>
      </c>
      <c r="I21">
        <v>2.44</v>
      </c>
      <c r="J21">
        <v>76.38</v>
      </c>
      <c r="K21">
        <v>7.32</v>
      </c>
      <c r="L21">
        <v>13.86</v>
      </c>
      <c r="M21">
        <f t="shared" si="1"/>
        <v>0</v>
      </c>
    </row>
    <row r="22" spans="1:13">
      <c r="A22" s="1">
        <v>2040</v>
      </c>
      <c r="B22" s="2">
        <v>4675942000000</v>
      </c>
      <c r="C22" s="3">
        <f t="shared" si="2"/>
        <v>97.710619592800768</v>
      </c>
      <c r="D22" s="4">
        <f t="shared" si="3"/>
        <v>2.2893804071992339</v>
      </c>
      <c r="E22">
        <f>$C22*$U$11/($U$12+$U$11+$U$13+$U$14)</f>
        <v>67.728990844506768</v>
      </c>
      <c r="F22">
        <f>$C22*$U$12/($U$12+$U$11+$U$13+$U$14)</f>
        <v>6.4878278602865702</v>
      </c>
      <c r="G22">
        <f>$C22*$U$13/($U$12+$U$11+$U$13+$U$14)</f>
        <v>12.287552765694262</v>
      </c>
      <c r="H22" s="4">
        <f t="shared" si="0"/>
        <v>11.20624812231317</v>
      </c>
      <c r="I22">
        <v>2.29</v>
      </c>
      <c r="J22">
        <v>67.73</v>
      </c>
      <c r="K22">
        <v>6.49</v>
      </c>
      <c r="L22">
        <v>12.29</v>
      </c>
      <c r="M22">
        <f t="shared" si="1"/>
        <v>11.199999999999989</v>
      </c>
    </row>
    <row r="23" spans="1:13">
      <c r="A23" s="1">
        <v>2041</v>
      </c>
      <c r="B23" s="2">
        <v>4860762000000</v>
      </c>
      <c r="C23" s="3">
        <f t="shared" si="2"/>
        <v>97.797668349118922</v>
      </c>
      <c r="D23" s="4">
        <f t="shared" si="3"/>
        <v>2.2023316508810757</v>
      </c>
      <c r="E23">
        <f>$C23*$U$11/($U$12+$U$11+$U$13+$U$14)</f>
        <v>67.789329469359103</v>
      </c>
      <c r="F23">
        <f>$C23*$U$12/($U$12+$U$11+$U$13+$U$14)</f>
        <v>6.4936077575873723</v>
      </c>
      <c r="G23">
        <f>$C23*$U$13/($U$12+$U$11+$U$13+$U$14)</f>
        <v>12.298499540885176</v>
      </c>
      <c r="H23" s="4">
        <f t="shared" si="0"/>
        <v>11.216231581287275</v>
      </c>
      <c r="I23">
        <v>2.2000000000000002</v>
      </c>
      <c r="J23">
        <v>67.790000000000006</v>
      </c>
      <c r="K23">
        <v>6.49</v>
      </c>
      <c r="L23">
        <v>12.3</v>
      </c>
      <c r="M23">
        <f t="shared" si="1"/>
        <v>11.219999999999999</v>
      </c>
    </row>
    <row r="24" spans="1:13">
      <c r="A24" s="1">
        <v>2042</v>
      </c>
      <c r="B24" s="2">
        <v>4937007000000</v>
      </c>
      <c r="C24" s="3">
        <f t="shared" si="2"/>
        <v>97.831680206246418</v>
      </c>
      <c r="D24" s="4">
        <f t="shared" si="3"/>
        <v>2.1683197937535836</v>
      </c>
      <c r="E24">
        <f>$C24*$U$11/($U$12+$U$11+$U$13+$U$14)</f>
        <v>67.812905092659747</v>
      </c>
      <c r="F24">
        <f>$C24*$U$12/($U$12+$U$11+$U$13+$U$14)</f>
        <v>6.4958660901531822</v>
      </c>
      <c r="G24">
        <f>$C24*$U$13/($U$12+$U$11+$U$13+$U$14)</f>
        <v>12.302776685896179</v>
      </c>
      <c r="H24" s="4">
        <f t="shared" si="0"/>
        <v>11.220132337537308</v>
      </c>
      <c r="I24">
        <v>2.17</v>
      </c>
      <c r="J24">
        <v>67.81</v>
      </c>
      <c r="K24">
        <v>6.5</v>
      </c>
      <c r="L24">
        <v>12.3</v>
      </c>
      <c r="M24">
        <f t="shared" si="1"/>
        <v>11.219999999999999</v>
      </c>
    </row>
    <row r="25" spans="1:13">
      <c r="A25" s="1">
        <v>2043</v>
      </c>
      <c r="B25" s="2">
        <v>4919823000000</v>
      </c>
      <c r="C25" s="3">
        <f t="shared" si="2"/>
        <v>97.824106680260655</v>
      </c>
      <c r="D25" s="4">
        <f t="shared" si="3"/>
        <v>2.1758933197393486</v>
      </c>
      <c r="E25">
        <f>$C25*$U$11/($U$12+$U$11+$U$13+$U$14)</f>
        <v>67.80765543531146</v>
      </c>
      <c r="F25">
        <f>$C25*$U$12/($U$12+$U$11+$U$13+$U$14)</f>
        <v>6.495363220218513</v>
      </c>
      <c r="G25">
        <f>$C25*$U$13/($U$12+$U$11+$U$13+$U$14)</f>
        <v>12.301824280716881</v>
      </c>
      <c r="H25" s="4">
        <f t="shared" si="0"/>
        <v>11.219263744013801</v>
      </c>
      <c r="I25">
        <v>2.1800000000000002</v>
      </c>
      <c r="J25">
        <v>67.81</v>
      </c>
      <c r="K25">
        <v>6.5</v>
      </c>
      <c r="L25">
        <v>12.3</v>
      </c>
      <c r="M25">
        <f t="shared" si="1"/>
        <v>11.209999999999994</v>
      </c>
    </row>
    <row r="26" spans="1:13">
      <c r="A26" s="1">
        <v>2044</v>
      </c>
      <c r="B26" s="2">
        <v>4909152000000</v>
      </c>
      <c r="C26" s="3">
        <f t="shared" si="2"/>
        <v>97.819376951457201</v>
      </c>
      <c r="D26" s="4">
        <f t="shared" si="3"/>
        <v>2.1806230485428033</v>
      </c>
      <c r="E26">
        <f>$C26*$U$11/($U$12+$U$11+$U$13+$U$14)</f>
        <v>67.804376981442672</v>
      </c>
      <c r="F26">
        <f>$C26*$U$12/($U$12+$U$11+$U$13+$U$14)</f>
        <v>6.4950491738392095</v>
      </c>
      <c r="G26">
        <f>$C26*$U$13/($U$12+$U$11+$U$13+$U$14)</f>
        <v>12.301229495907595</v>
      </c>
      <c r="H26" s="4">
        <f t="shared" si="0"/>
        <v>11.218721300267731</v>
      </c>
      <c r="I26">
        <v>2.1800000000000002</v>
      </c>
      <c r="J26">
        <v>67.8</v>
      </c>
      <c r="K26">
        <v>6.5</v>
      </c>
      <c r="L26">
        <v>12.3</v>
      </c>
      <c r="M26">
        <f t="shared" si="1"/>
        <v>11.219999999999999</v>
      </c>
    </row>
    <row r="27" spans="1:13">
      <c r="A27" s="1">
        <v>2045</v>
      </c>
      <c r="B27" s="2">
        <v>4916525000000</v>
      </c>
      <c r="C27" s="3">
        <f t="shared" si="2"/>
        <v>97.822647093221335</v>
      </c>
      <c r="D27" s="4">
        <f t="shared" si="3"/>
        <v>2.1773529067786699</v>
      </c>
      <c r="E27">
        <f>$C27*$U$11/($U$12+$U$11+$U$13+$U$14)</f>
        <v>67.806643709486423</v>
      </c>
      <c r="F27">
        <f>$C27*$U$12/($U$12+$U$11+$U$13+$U$14)</f>
        <v>6.4952663059885385</v>
      </c>
      <c r="G27">
        <f>$C27*$U$13/($U$12+$U$11+$U$13+$U$14)</f>
        <v>12.3016407310389</v>
      </c>
      <c r="H27" s="4">
        <f t="shared" si="0"/>
        <v>11.219096346707474</v>
      </c>
      <c r="I27">
        <v>2.1800000000000002</v>
      </c>
      <c r="J27">
        <v>67.81</v>
      </c>
      <c r="K27">
        <v>6.5</v>
      </c>
      <c r="L27">
        <v>12.3</v>
      </c>
      <c r="M27">
        <f t="shared" si="1"/>
        <v>11.209999999999994</v>
      </c>
    </row>
    <row r="28" spans="1:13">
      <c r="A28" s="1">
        <v>2046</v>
      </c>
      <c r="B28" s="2">
        <v>4956925000000</v>
      </c>
      <c r="C28" s="3">
        <f t="shared" si="2"/>
        <v>97.840392985570688</v>
      </c>
      <c r="D28" s="4">
        <f t="shared" si="3"/>
        <v>2.1596070144293087</v>
      </c>
      <c r="E28">
        <f>$C28*$U$11/($U$12+$U$11+$U$13+$U$14)</f>
        <v>67.818944433660164</v>
      </c>
      <c r="F28">
        <f>$C28*$U$12/($U$12+$U$11+$U$13+$U$14)</f>
        <v>6.4964446046757187</v>
      </c>
      <c r="G28">
        <f>$C28*$U$13/($U$12+$U$11+$U$13+$U$14)</f>
        <v>12.303872357340378</v>
      </c>
      <c r="H28" s="4">
        <f t="shared" si="0"/>
        <v>11.221131589894426</v>
      </c>
      <c r="I28">
        <v>2.16</v>
      </c>
      <c r="J28">
        <v>67.819999999999993</v>
      </c>
      <c r="K28">
        <v>6.5</v>
      </c>
      <c r="L28">
        <v>12.3</v>
      </c>
      <c r="M28">
        <f t="shared" si="1"/>
        <v>11.220000000000013</v>
      </c>
    </row>
    <row r="29" spans="1:13">
      <c r="A29" s="1">
        <v>2047</v>
      </c>
      <c r="B29" s="2">
        <v>5026992000000</v>
      </c>
      <c r="C29" s="3">
        <f t="shared" si="2"/>
        <v>97.870493925592086</v>
      </c>
      <c r="D29" s="4">
        <f t="shared" si="3"/>
        <v>2.1295060744079164</v>
      </c>
      <c r="E29">
        <f>$C29*$U$11/($U$12+$U$11+$U$13+$U$14)</f>
        <v>67.839809169751462</v>
      </c>
      <c r="F29">
        <f>$C29*$U$12/($U$12+$U$11+$U$13+$U$14)</f>
        <v>6.498443258640922</v>
      </c>
      <c r="G29">
        <f>$C29*$U$13/($U$12+$U$11+$U$13+$U$14)</f>
        <v>12.30765768681993</v>
      </c>
      <c r="H29" s="4">
        <f t="shared" si="0"/>
        <v>11.224583810379784</v>
      </c>
      <c r="I29">
        <v>2.13</v>
      </c>
      <c r="J29">
        <v>67.84</v>
      </c>
      <c r="K29">
        <v>6.5</v>
      </c>
      <c r="L29">
        <v>12.31</v>
      </c>
      <c r="M29">
        <f t="shared" si="1"/>
        <v>11.219999999999999</v>
      </c>
    </row>
    <row r="30" spans="1:13">
      <c r="A30" s="1">
        <v>2048</v>
      </c>
      <c r="B30" s="2">
        <v>5128707000000</v>
      </c>
      <c r="C30" s="3">
        <f t="shared" si="2"/>
        <v>97.912727320940732</v>
      </c>
      <c r="D30" s="4">
        <f t="shared" si="3"/>
        <v>2.0872726790592639</v>
      </c>
      <c r="E30">
        <f>$C30*$U$11/($U$12+$U$11+$U$13+$U$14)</f>
        <v>67.869083625883462</v>
      </c>
      <c r="F30">
        <f>$C30*$U$12/($U$12+$U$11+$U$13+$U$14)</f>
        <v>6.501247488110752</v>
      </c>
      <c r="G30">
        <f>$C30*$U$13/($U$12+$U$11+$U$13+$U$14)</f>
        <v>12.312968727482486</v>
      </c>
      <c r="H30" s="4">
        <f t="shared" si="0"/>
        <v>11.229427479464036</v>
      </c>
      <c r="I30">
        <v>2.09</v>
      </c>
      <c r="J30">
        <v>67.87</v>
      </c>
      <c r="K30">
        <v>6.5</v>
      </c>
      <c r="L30">
        <v>12.31</v>
      </c>
      <c r="M30">
        <f t="shared" si="1"/>
        <v>11.22999999999999</v>
      </c>
    </row>
    <row r="31" spans="1:13">
      <c r="A31" s="1">
        <v>2049</v>
      </c>
      <c r="B31" s="2">
        <v>5263861000000</v>
      </c>
      <c r="C31" s="3">
        <f t="shared" si="2"/>
        <v>97.966319779340679</v>
      </c>
      <c r="D31" s="4">
        <f t="shared" si="3"/>
        <v>2.0336802206593223</v>
      </c>
      <c r="E31">
        <f>$C31*$U$11/($U$12+$U$11+$U$13+$U$14)</f>
        <v>67.906231718275379</v>
      </c>
      <c r="F31">
        <f>$C31*$U$12/($U$12+$U$11+$U$13+$U$14)</f>
        <v>6.5048059410829815</v>
      </c>
      <c r="G31">
        <f>$C31*$U$13/($U$12+$U$11+$U$13+$U$14)</f>
        <v>12.319708221748073</v>
      </c>
      <c r="H31" s="4">
        <f t="shared" si="0"/>
        <v>11.23557389823425</v>
      </c>
      <c r="I31">
        <v>2.0299999999999998</v>
      </c>
      <c r="J31">
        <v>67.91</v>
      </c>
      <c r="K31">
        <v>6.5</v>
      </c>
      <c r="L31">
        <v>12.32</v>
      </c>
      <c r="M31">
        <f t="shared" si="1"/>
        <v>11.240000000000009</v>
      </c>
    </row>
    <row r="32" spans="1:13">
      <c r="A32" s="1">
        <v>2050</v>
      </c>
      <c r="B32" s="2">
        <v>5434022000000</v>
      </c>
      <c r="C32" s="3">
        <f t="shared" si="2"/>
        <v>98.030002454903567</v>
      </c>
      <c r="D32" s="4">
        <f t="shared" si="3"/>
        <v>1.9699975450964313</v>
      </c>
      <c r="E32">
        <f>$C32*$U$11/($U$12+$U$11+$U$13+$U$14)</f>
        <v>67.950373935038783</v>
      </c>
      <c r="F32">
        <f>$C32*$U$12/($U$12+$U$11+$U$13+$U$14)</f>
        <v>6.5090343682330323</v>
      </c>
      <c r="G32">
        <f>$C32*$U$13/($U$12+$U$11+$U$13+$U$14)</f>
        <v>12.327716606501957</v>
      </c>
      <c r="H32" s="4">
        <f t="shared" si="0"/>
        <v>11.242877545129801</v>
      </c>
      <c r="I32">
        <v>1.97</v>
      </c>
      <c r="J32">
        <v>67.95</v>
      </c>
      <c r="K32">
        <v>6.51</v>
      </c>
      <c r="L32">
        <v>12.33</v>
      </c>
      <c r="M32">
        <f t="shared" si="1"/>
        <v>11.239999999999995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SALGAS</dc:creator>
  <cp:lastModifiedBy>Antoine SALGAS</cp:lastModifiedBy>
  <dcterms:created xsi:type="dcterms:W3CDTF">2024-04-26T09:38:33Z</dcterms:created>
  <dcterms:modified xsi:type="dcterms:W3CDTF">2024-04-29T07:40:22Z</dcterms:modified>
</cp:coreProperties>
</file>