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salgas.ISAE-SUPAERO\PycharmProjects\AeroMAPS\aeromaps\resources\energy_data\"/>
    </mc:Choice>
  </mc:AlternateContent>
  <xr:revisionPtr revIDLastSave="0" documentId="13_ncr:1_{7E679DFB-C258-4EF9-9B63-87E9C8CAA35F}" xr6:coauthVersionLast="47" xr6:coauthVersionMax="47" xr10:uidLastSave="{00000000-0000-0000-0000-000000000000}"/>
  <bookViews>
    <workbookView xWindow="-120" yWindow="-120" windowWidth="29040" windowHeight="15840" activeTab="2" xr2:uid="{038806FC-4710-4213-AEBF-AE02FE7EEF14}"/>
  </bookViews>
  <sheets>
    <sheet name="Synthesis" sheetId="1" r:id="rId1"/>
    <sheet name="H2 Efficiency" sheetId="2" r:id="rId2"/>
    <sheet name="H2 Emission factors" sheetId="3" r:id="rId3"/>
    <sheet name="PtL" sheetId="5" r:id="rId4"/>
    <sheet name="Referenc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" i="3" l="1"/>
  <c r="D55" i="3" s="1"/>
  <c r="J21" i="1" s="1"/>
  <c r="A56" i="3"/>
  <c r="A57" i="3"/>
  <c r="A58" i="3"/>
  <c r="A59" i="3"/>
  <c r="A60" i="3"/>
  <c r="A61" i="3"/>
  <c r="A62" i="3"/>
  <c r="A63" i="3"/>
  <c r="A64" i="3"/>
  <c r="A65" i="3"/>
  <c r="A54" i="3"/>
  <c r="D62" i="3" l="1"/>
  <c r="D70" i="3"/>
  <c r="D78" i="3"/>
  <c r="D86" i="3"/>
  <c r="D94" i="3"/>
  <c r="D102" i="3"/>
  <c r="D110" i="3"/>
  <c r="D118" i="3"/>
  <c r="D126" i="3"/>
  <c r="D134" i="3"/>
  <c r="D142" i="3"/>
  <c r="D150" i="3"/>
  <c r="D57" i="3"/>
  <c r="D64" i="3"/>
  <c r="D72" i="3"/>
  <c r="D80" i="3"/>
  <c r="D88" i="3"/>
  <c r="D96" i="3"/>
  <c r="D104" i="3"/>
  <c r="D112" i="3"/>
  <c r="D120" i="3"/>
  <c r="D128" i="3"/>
  <c r="D136" i="3"/>
  <c r="D144" i="3"/>
  <c r="D152" i="3"/>
  <c r="D65" i="3"/>
  <c r="D73" i="3"/>
  <c r="D81" i="3"/>
  <c r="D89" i="3"/>
  <c r="D97" i="3"/>
  <c r="D105" i="3"/>
  <c r="D121" i="3"/>
  <c r="D145" i="3"/>
  <c r="D63" i="3"/>
  <c r="D71" i="3"/>
  <c r="D79" i="3"/>
  <c r="D87" i="3"/>
  <c r="D95" i="3"/>
  <c r="D103" i="3"/>
  <c r="D111" i="3"/>
  <c r="D119" i="3"/>
  <c r="D127" i="3"/>
  <c r="D135" i="3"/>
  <c r="D143" i="3"/>
  <c r="D151" i="3"/>
  <c r="D58" i="3"/>
  <c r="D66" i="3"/>
  <c r="D74" i="3"/>
  <c r="D82" i="3"/>
  <c r="D90" i="3"/>
  <c r="D98" i="3"/>
  <c r="D106" i="3"/>
  <c r="D114" i="3"/>
  <c r="D122" i="3"/>
  <c r="D130" i="3"/>
  <c r="D138" i="3"/>
  <c r="D146" i="3"/>
  <c r="D154" i="3"/>
  <c r="D69" i="3"/>
  <c r="D85" i="3"/>
  <c r="D101" i="3"/>
  <c r="D125" i="3"/>
  <c r="D141" i="3"/>
  <c r="D113" i="3"/>
  <c r="D59" i="3"/>
  <c r="D67" i="3"/>
  <c r="D75" i="3"/>
  <c r="D83" i="3"/>
  <c r="D91" i="3"/>
  <c r="D99" i="3"/>
  <c r="D107" i="3"/>
  <c r="D115" i="3"/>
  <c r="D123" i="3"/>
  <c r="D131" i="3"/>
  <c r="D139" i="3"/>
  <c r="D147" i="3"/>
  <c r="D155" i="3"/>
  <c r="D61" i="3"/>
  <c r="D117" i="3"/>
  <c r="D149" i="3"/>
  <c r="D137" i="3"/>
  <c r="D60" i="3"/>
  <c r="D68" i="3"/>
  <c r="D76" i="3"/>
  <c r="D84" i="3"/>
  <c r="D92" i="3"/>
  <c r="D100" i="3"/>
  <c r="D108" i="3"/>
  <c r="D116" i="3"/>
  <c r="D124" i="3"/>
  <c r="D132" i="3"/>
  <c r="D140" i="3"/>
  <c r="D148" i="3"/>
  <c r="D156" i="3"/>
  <c r="D77" i="3"/>
  <c r="D93" i="3"/>
  <c r="D109" i="3"/>
  <c r="D133" i="3"/>
  <c r="D157" i="3"/>
  <c r="D129" i="3"/>
  <c r="D153" i="3"/>
  <c r="C55" i="3"/>
  <c r="E55" i="3"/>
  <c r="J22" i="1" s="1"/>
  <c r="C58" i="3" l="1"/>
  <c r="J20" i="1"/>
  <c r="C61" i="3"/>
  <c r="C69" i="3"/>
  <c r="C77" i="3"/>
  <c r="C85" i="3"/>
  <c r="C93" i="3"/>
  <c r="C101" i="3"/>
  <c r="C109" i="3"/>
  <c r="C117" i="3"/>
  <c r="C125" i="3"/>
  <c r="C133" i="3"/>
  <c r="C141" i="3"/>
  <c r="C149" i="3"/>
  <c r="C157" i="3"/>
  <c r="C62" i="3"/>
  <c r="C70" i="3"/>
  <c r="C78" i="3"/>
  <c r="C86" i="3"/>
  <c r="C94" i="3"/>
  <c r="C102" i="3"/>
  <c r="C110" i="3"/>
  <c r="C118" i="3"/>
  <c r="C126" i="3"/>
  <c r="C134" i="3"/>
  <c r="C142" i="3"/>
  <c r="C150" i="3"/>
  <c r="C57" i="3"/>
  <c r="C63" i="3"/>
  <c r="C71" i="3"/>
  <c r="C79" i="3"/>
  <c r="C87" i="3"/>
  <c r="C95" i="3"/>
  <c r="C103" i="3"/>
  <c r="C111" i="3"/>
  <c r="C119" i="3"/>
  <c r="C127" i="3"/>
  <c r="C135" i="3"/>
  <c r="C143" i="3"/>
  <c r="C151" i="3"/>
  <c r="C64" i="3"/>
  <c r="C72" i="3"/>
  <c r="C80" i="3"/>
  <c r="C88" i="3"/>
  <c r="C96" i="3"/>
  <c r="C104" i="3"/>
  <c r="C112" i="3"/>
  <c r="C120" i="3"/>
  <c r="C128" i="3"/>
  <c r="C136" i="3"/>
  <c r="C144" i="3"/>
  <c r="C152" i="3"/>
  <c r="C65" i="3"/>
  <c r="C73" i="3"/>
  <c r="C81" i="3"/>
  <c r="C89" i="3"/>
  <c r="C97" i="3"/>
  <c r="C105" i="3"/>
  <c r="C113" i="3"/>
  <c r="C121" i="3"/>
  <c r="C129" i="3"/>
  <c r="C137" i="3"/>
  <c r="C145" i="3"/>
  <c r="C153" i="3"/>
  <c r="C60" i="3"/>
  <c r="C76" i="3"/>
  <c r="C92" i="3"/>
  <c r="C116" i="3"/>
  <c r="C132" i="3"/>
  <c r="C148" i="3"/>
  <c r="C66" i="3"/>
  <c r="C74" i="3"/>
  <c r="C82" i="3"/>
  <c r="C90" i="3"/>
  <c r="C98" i="3"/>
  <c r="C106" i="3"/>
  <c r="C114" i="3"/>
  <c r="C122" i="3"/>
  <c r="C130" i="3"/>
  <c r="C138" i="3"/>
  <c r="C146" i="3"/>
  <c r="C154" i="3"/>
  <c r="C108" i="3"/>
  <c r="C59" i="3"/>
  <c r="C67" i="3"/>
  <c r="C75" i="3"/>
  <c r="C83" i="3"/>
  <c r="C91" i="3"/>
  <c r="C99" i="3"/>
  <c r="C107" i="3"/>
  <c r="C115" i="3"/>
  <c r="C123" i="3"/>
  <c r="C131" i="3"/>
  <c r="C139" i="3"/>
  <c r="C147" i="3"/>
  <c r="C155" i="3"/>
  <c r="C68" i="3"/>
  <c r="C84" i="3"/>
  <c r="C100" i="3"/>
  <c r="C124" i="3"/>
  <c r="C140" i="3"/>
  <c r="C156" i="3"/>
  <c r="E58" i="3"/>
  <c r="E66" i="3"/>
  <c r="E74" i="3"/>
  <c r="E82" i="3"/>
  <c r="E90" i="3"/>
  <c r="E98" i="3"/>
  <c r="E106" i="3"/>
  <c r="E114" i="3"/>
  <c r="E122" i="3"/>
  <c r="E130" i="3"/>
  <c r="E138" i="3"/>
  <c r="E146" i="3"/>
  <c r="E154" i="3"/>
  <c r="E59" i="3"/>
  <c r="E67" i="3"/>
  <c r="E75" i="3"/>
  <c r="E83" i="3"/>
  <c r="E91" i="3"/>
  <c r="E99" i="3"/>
  <c r="E107" i="3"/>
  <c r="E115" i="3"/>
  <c r="E123" i="3"/>
  <c r="E131" i="3"/>
  <c r="E139" i="3"/>
  <c r="E147" i="3"/>
  <c r="E155" i="3"/>
  <c r="E60" i="3"/>
  <c r="E68" i="3"/>
  <c r="E76" i="3"/>
  <c r="E84" i="3"/>
  <c r="E92" i="3"/>
  <c r="E100" i="3"/>
  <c r="E108" i="3"/>
  <c r="E116" i="3"/>
  <c r="E124" i="3"/>
  <c r="E132" i="3"/>
  <c r="E140" i="3"/>
  <c r="E148" i="3"/>
  <c r="E156" i="3"/>
  <c r="E61" i="3"/>
  <c r="E69" i="3"/>
  <c r="E77" i="3"/>
  <c r="E85" i="3"/>
  <c r="E93" i="3"/>
  <c r="E101" i="3"/>
  <c r="E109" i="3"/>
  <c r="E117" i="3"/>
  <c r="E125" i="3"/>
  <c r="E133" i="3"/>
  <c r="E141" i="3"/>
  <c r="E149" i="3"/>
  <c r="E157" i="3"/>
  <c r="E62" i="3"/>
  <c r="E70" i="3"/>
  <c r="E78" i="3"/>
  <c r="E86" i="3"/>
  <c r="E94" i="3"/>
  <c r="E102" i="3"/>
  <c r="E110" i="3"/>
  <c r="E118" i="3"/>
  <c r="E126" i="3"/>
  <c r="E134" i="3"/>
  <c r="E142" i="3"/>
  <c r="E150" i="3"/>
  <c r="E57" i="3"/>
  <c r="E81" i="3"/>
  <c r="E89" i="3"/>
  <c r="E105" i="3"/>
  <c r="E121" i="3"/>
  <c r="E137" i="3"/>
  <c r="E63" i="3"/>
  <c r="E71" i="3"/>
  <c r="E79" i="3"/>
  <c r="E87" i="3"/>
  <c r="E95" i="3"/>
  <c r="E103" i="3"/>
  <c r="E111" i="3"/>
  <c r="E119" i="3"/>
  <c r="E127" i="3"/>
  <c r="E135" i="3"/>
  <c r="E143" i="3"/>
  <c r="E151" i="3"/>
  <c r="E73" i="3"/>
  <c r="E153" i="3"/>
  <c r="E64" i="3"/>
  <c r="E72" i="3"/>
  <c r="E80" i="3"/>
  <c r="E88" i="3"/>
  <c r="E96" i="3"/>
  <c r="E104" i="3"/>
  <c r="E112" i="3"/>
  <c r="E120" i="3"/>
  <c r="E128" i="3"/>
  <c r="E136" i="3"/>
  <c r="E144" i="3"/>
  <c r="E152" i="3"/>
  <c r="E65" i="3"/>
  <c r="E97" i="3"/>
  <c r="E113" i="3"/>
  <c r="E129" i="3"/>
  <c r="E145" i="3"/>
  <c r="J8" i="5" l="1"/>
  <c r="E3" i="2"/>
  <c r="B20" i="1" s="1"/>
  <c r="C6" i="3"/>
  <c r="F23" i="1" s="1"/>
  <c r="C4" i="3"/>
  <c r="F21" i="1" s="1"/>
  <c r="E6" i="3"/>
  <c r="E4" i="3"/>
  <c r="D6" i="3"/>
  <c r="G23" i="1" s="1"/>
  <c r="D4" i="3"/>
  <c r="G21" i="1" s="1"/>
  <c r="B6" i="3"/>
  <c r="E23" i="1" s="1"/>
  <c r="B4" i="3"/>
  <c r="E21" i="1" s="1"/>
  <c r="E3" i="3"/>
  <c r="D3" i="3"/>
  <c r="G20" i="1" s="1"/>
  <c r="C3" i="3"/>
  <c r="F20" i="1" s="1"/>
  <c r="B3" i="3"/>
  <c r="E20" i="1" s="1"/>
  <c r="E5" i="3"/>
  <c r="D5" i="3"/>
  <c r="G22" i="1" s="1"/>
  <c r="C5" i="3"/>
  <c r="F22" i="1" s="1"/>
  <c r="B5" i="3"/>
  <c r="E22" i="1" s="1"/>
</calcChain>
</file>

<file path=xl/sharedStrings.xml><?xml version="1.0" encoding="utf-8"?>
<sst xmlns="http://schemas.openxmlformats.org/spreadsheetml/2006/main" count="219" uniqueCount="135">
  <si>
    <t>Reference number</t>
  </si>
  <si>
    <t>Article</t>
  </si>
  <si>
    <t>Authors</t>
  </si>
  <si>
    <t>Revue</t>
  </si>
  <si>
    <t>Year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</si>
  <si>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</si>
  <si>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</si>
  <si>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</si>
  <si>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</si>
  <si>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</si>
  <si>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</si>
  <si>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</si>
  <si>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</si>
  <si>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</si>
  <si>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Nature Climate Change</t>
  </si>
  <si>
    <t>Ibrahim Dincer, Canan Acar</t>
  </si>
  <si>
    <t>10.1016/j.ijhydene.2014.12.035</t>
  </si>
  <si>
    <t>International Journal of Hydrogen Energy</t>
  </si>
  <si>
    <t>Mengdi Ji, Jianlong Wang</t>
  </si>
  <si>
    <t>10.1016/j.ijhydene.2021.09.142</t>
  </si>
  <si>
    <t>Life cycle assessment of hydrogen production via electrolysis - a review</t>
  </si>
  <si>
    <t>Ramchandra Bhandari, Clemens A. Trdewind, Petra Zapp</t>
  </si>
  <si>
    <t>10.1016/j.jclepro.2013.07.048</t>
  </si>
  <si>
    <t>DOI</t>
  </si>
  <si>
    <t>Journal of Cleaner Production</t>
  </si>
  <si>
    <t>Analyse de cycle de vie relative à l'hydrogène</t>
  </si>
  <si>
    <t>ADEME</t>
  </si>
  <si>
    <t>https://librairie.ademe.fr/changement-climatique-et-energie/4213-analyse-de-cycle-de-vie-relative-a-l-hydrogene.html</t>
  </si>
  <si>
    <t>Comparative assessment of hydrogen production methods from renewable and non-renewable sources</t>
  </si>
  <si>
    <t>Canan Acar, Ibrahim Dincer</t>
  </si>
  <si>
    <t>10.1016/j.ijhydene.2013.10.060</t>
  </si>
  <si>
    <t>A well to pump life cycle environmental impact assessment of some hydrogen production routes</t>
  </si>
  <si>
    <t>Osamah Siddiqui, Ibrahim Dincer</t>
  </si>
  <si>
    <t>10.1016/j.ijhydene.2019.01.118</t>
  </si>
  <si>
    <t>Energy &amp; Environmental Science</t>
  </si>
  <si>
    <t>B. Parkinson, P. Balcombe, J.F. Speirs, A.D. Hawkes, K. Hellgardt</t>
  </si>
  <si>
    <t>Levelized cost of CO2 mitigation from hydrogen production routes</t>
  </si>
  <si>
    <t>10.1039/C8EE02079E</t>
  </si>
  <si>
    <t>The future of hydrogen</t>
  </si>
  <si>
    <t>IEA</t>
  </si>
  <si>
    <t>https://www.iea.org/reports/the-future-of-hydrogen</t>
  </si>
  <si>
    <t>Processes</t>
  </si>
  <si>
    <t>Steam Methane Reforming</t>
  </si>
  <si>
    <t>Energy efficiency</t>
  </si>
  <si>
    <t>Reference</t>
  </si>
  <si>
    <t>Min</t>
  </si>
  <si>
    <t>Lower fence</t>
  </si>
  <si>
    <t>Q1</t>
  </si>
  <si>
    <t>Median</t>
  </si>
  <si>
    <t>Q3</t>
  </si>
  <si>
    <t>Upper fence</t>
  </si>
  <si>
    <t>Max</t>
  </si>
  <si>
    <t>Mean</t>
  </si>
  <si>
    <t>Nb of values</t>
  </si>
  <si>
    <t>SMR (w/o CCS)</t>
  </si>
  <si>
    <t>CG (w/o CCS)</t>
  </si>
  <si>
    <t>CG (w/ CCS)</t>
  </si>
  <si>
    <t>SMR (w/ CCS)</t>
  </si>
  <si>
    <t>Electrolysis</t>
  </si>
  <si>
    <t xml:space="preserve"> - </t>
  </si>
  <si>
    <t>Emission factors (kgCO2e/kgH2)</t>
  </si>
  <si>
    <t>Analysis of emission factors for Steam Methane Reforming (w/o CCS) using [3] [4] [5] [6] [7] &amp; [8]</t>
  </si>
  <si>
    <t>Analysis of emission factors for Steam Methane Reforming (w/ CCS) using [3] [7] &amp; [8]</t>
  </si>
  <si>
    <t>Analysis of emission factors for Coal Gasification (w/o CCS) using [1] [3] [4] [5] [6] [7] &amp; [8]</t>
  </si>
  <si>
    <t>Analysis of efficiency for Coal Gasification (w/ CCS) using [3] [7] &amp; [8]</t>
  </si>
  <si>
    <t>Type</t>
  </si>
  <si>
    <t>Electricity carbon intensity (gCO2e/kWh)</t>
  </si>
  <si>
    <t>Emission factor (kgCO2e/kgH2)</t>
  </si>
  <si>
    <t>Wind</t>
  </si>
  <si>
    <t>Solar PV</t>
  </si>
  <si>
    <t>EU electricity mix</t>
  </si>
  <si>
    <t>World electricity mix</t>
  </si>
  <si>
    <t>US electricity mix</t>
  </si>
  <si>
    <t>Analysis of electrolysis emission factors based on electricity mix, using [1] [2] [3] [4] [5] [6] &amp; [8]</t>
  </si>
  <si>
    <t>Analysis of electrolysis energy efficiency based on electricity mix, using [1] [4] [5] &amp; [8]</t>
  </si>
  <si>
    <t>Grid mix</t>
  </si>
  <si>
    <t>Nomenclature</t>
  </si>
  <si>
    <t>LF</t>
  </si>
  <si>
    <t>Lower Fence</t>
  </si>
  <si>
    <t>Third Quartile</t>
  </si>
  <si>
    <t>UF</t>
  </si>
  <si>
    <t>Upper Fence</t>
  </si>
  <si>
    <t>SMR</t>
  </si>
  <si>
    <t>CG</t>
  </si>
  <si>
    <t>Coal Gasification</t>
  </si>
  <si>
    <t>CCS</t>
  </si>
  <si>
    <t>Carbon Capture and Storage</t>
  </si>
  <si>
    <t>PV</t>
  </si>
  <si>
    <t>Photovoltaics</t>
  </si>
  <si>
    <t>CI</t>
  </si>
  <si>
    <t>Carbon Intensity (for electricity)</t>
  </si>
  <si>
    <t>First Quartile</t>
  </si>
  <si>
    <t>PtL</t>
  </si>
  <si>
    <t>Power-to-Liquid</t>
  </si>
  <si>
    <t>EU</t>
  </si>
  <si>
    <t>US</t>
  </si>
  <si>
    <t>European (for electricity)</t>
  </si>
  <si>
    <t>American (for electricity)</t>
  </si>
  <si>
    <t>Explanations on the use of the data file:</t>
  </si>
  <si>
    <t>Pathways</t>
  </si>
  <si>
    <t>Synthesis of energy efficiencies for various hydrogen production pathways using [1] [3] [4] [5] [8]</t>
  </si>
  <si>
    <t>Electrolysis (grid)</t>
  </si>
  <si>
    <t>Energy efficiencies of hydrogen production pathways (w/ electrolysis from grid)</t>
  </si>
  <si>
    <t>med</t>
  </si>
  <si>
    <t>For graph</t>
  </si>
  <si>
    <t>Electrolysis emission factors enveloppe definition</t>
  </si>
  <si>
    <t>Slope coefficient</t>
  </si>
  <si>
    <t>Potential and risks of hydrogen-based e-fuels in climate change mitigation</t>
  </si>
  <si>
    <t>F. Ueckerdt, C. Bauer, A. Dirnaichner, J. Everall, R. Sacchi, G. Luderer</t>
  </si>
  <si>
    <t>10.1038/s41558-021-01032-7</t>
  </si>
  <si>
    <t>Synthesis of emission factors for various hydrogen production pathways using all references except [9]</t>
  </si>
  <si>
    <t>Legend</t>
  </si>
  <si>
    <t>Red</t>
  </si>
  <si>
    <t>Calculated value</t>
  </si>
  <si>
    <t>PtL energy efficiencies</t>
  </si>
  <si>
    <t>MJ H2/MJ RE</t>
  </si>
  <si>
    <t>MJ e-fuel/MJ RE</t>
  </si>
  <si>
    <t>MJ e-fuel/MJ H2</t>
  </si>
  <si>
    <t>PtL ENERGY EFFICIENCY</t>
  </si>
  <si>
    <t>Emission factors of hydrogen production pathways (w/o electrolysis) in kgCO2e/kgH2</t>
  </si>
  <si>
    <t>Review and comparison of various hydrogen production methods based on costs and life cycle impact assessment indicators</t>
  </si>
  <si>
    <t>Review and evaluation of hydrogen production methods for better sustainability</t>
  </si>
  <si>
    <t>Median envelope</t>
  </si>
  <si>
    <t>RE</t>
  </si>
  <si>
    <t>Renewable Electricity</t>
  </si>
  <si>
    <t>0.05801279*CI</t>
  </si>
  <si>
    <t>0.06562173*CI</t>
  </si>
  <si>
    <t>0.08673913*CI</t>
  </si>
  <si>
    <t>NB: for electrolysis, a Q1 and Q3 envelope is drawn, supported by the median line, based on the carbon intensity (CI) of wind, PV and grid mix electrolyses</t>
  </si>
  <si>
    <t>Slope</t>
  </si>
  <si>
    <t>Slope points</t>
  </si>
  <si>
    <t>Data</t>
  </si>
  <si>
    <t>Q1 envelope</t>
  </si>
  <si>
    <t>Q3 envelope</t>
  </si>
  <si>
    <t>Modified from 0.4 of [9]to remove transport and distribution losses.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</si>
</sst>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8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left" wrapText="1"/>
    </xf>
    <xf numFmtId="0" fontId="6" fillId="0" borderId="1" xfId="2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top" wrapText="1"/>
    </xf>
    <xf numFmtId="0" fontId="3" fillId="0" borderId="40" xfId="0" applyFont="1" applyBorder="1"/>
    <xf numFmtId="0" fontId="3" fillId="0" borderId="5" xfId="0" applyFont="1" applyBorder="1"/>
    <xf numFmtId="0" fontId="3" fillId="0" borderId="41" xfId="0" applyFont="1" applyBorder="1"/>
    <xf numFmtId="0" fontId="3" fillId="0" borderId="8" xfId="0" applyFont="1" applyBorder="1"/>
    <xf numFmtId="0" fontId="3" fillId="0" borderId="0" xfId="0" applyFont="1" applyBorder="1"/>
    <xf numFmtId="0" fontId="0" fillId="3" borderId="39" xfId="0" applyFill="1" applyBorder="1"/>
    <xf numFmtId="0" fontId="3" fillId="0" borderId="18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2" fontId="0" fillId="0" borderId="0" xfId="0" applyNumberFormat="1"/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9" fontId="0" fillId="0" borderId="42" xfId="1" applyFont="1" applyBorder="1" applyAlignment="1">
      <alignment horizontal="center"/>
    </xf>
    <xf numFmtId="9" fontId="0" fillId="0" borderId="38" xfId="1" applyFont="1" applyBorder="1" applyAlignment="1">
      <alignment horizontal="center"/>
    </xf>
    <xf numFmtId="9" fontId="9" fillId="0" borderId="43" xfId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9" fontId="0" fillId="0" borderId="0" xfId="1" applyFont="1" applyBorder="1" applyAlignment="1"/>
    <xf numFmtId="0" fontId="3" fillId="0" borderId="44" xfId="0" applyFont="1" applyBorder="1" applyAlignment="1">
      <alignment horizontal="center"/>
    </xf>
    <xf numFmtId="9" fontId="0" fillId="0" borderId="37" xfId="1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9" fontId="0" fillId="0" borderId="3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31" xfId="0" applyNumberFormat="1" applyBorder="1" applyAlignment="1">
      <alignment horizontal="center"/>
    </xf>
    <xf numFmtId="166" fontId="0" fillId="0" borderId="49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50" xfId="0" applyNumberFormat="1" applyBorder="1" applyAlignment="1">
      <alignment horizontal="center"/>
    </xf>
    <xf numFmtId="0" fontId="0" fillId="0" borderId="27" xfId="0" applyBorder="1"/>
    <xf numFmtId="0" fontId="0" fillId="0" borderId="23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20" xfId="0" applyFill="1" applyBorder="1"/>
    <xf numFmtId="0" fontId="0" fillId="3" borderId="2" xfId="0" applyFill="1" applyBorder="1"/>
    <xf numFmtId="0" fontId="0" fillId="3" borderId="49" xfId="0" applyFill="1" applyBorder="1" applyAlignment="1">
      <alignment horizontal="center"/>
    </xf>
    <xf numFmtId="0" fontId="2" fillId="2" borderId="20" xfId="0" applyFont="1" applyFill="1" applyBorder="1" applyAlignment="1">
      <alignment horizontal="center" vertical="top" wrapText="1"/>
    </xf>
    <xf numFmtId="0" fontId="2" fillId="2" borderId="21" xfId="0" applyFont="1" applyFill="1" applyBorder="1" applyAlignment="1">
      <alignment horizontal="center" vertical="top" wrapText="1"/>
    </xf>
    <xf numFmtId="0" fontId="2" fillId="2" borderId="22" xfId="0" applyFont="1" applyFill="1" applyBorder="1" applyAlignment="1">
      <alignment horizontal="center" vertical="top" wrapText="1"/>
    </xf>
    <xf numFmtId="0" fontId="0" fillId="0" borderId="25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  <xf numFmtId="0" fontId="0" fillId="0" borderId="33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0" fontId="0" fillId="0" borderId="35" xfId="0" applyBorder="1" applyAlignment="1">
      <alignment horizontal="center" vertical="top" wrapText="1"/>
    </xf>
    <xf numFmtId="0" fontId="0" fillId="0" borderId="36" xfId="0" applyBorder="1" applyAlignment="1">
      <alignment horizontal="center" vertical="top" wrapText="1"/>
    </xf>
    <xf numFmtId="0" fontId="0" fillId="0" borderId="37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8" xfId="0" applyBorder="1" applyAlignment="1">
      <alignment horizontal="center"/>
    </xf>
    <xf numFmtId="0" fontId="2" fillId="2" borderId="18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8" fillId="2" borderId="2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wrapText="1"/>
    </xf>
    <xf numFmtId="0" fontId="2" fillId="2" borderId="21" xfId="0" applyFont="1" applyFill="1" applyBorder="1" applyAlignment="1">
      <alignment horizontal="center" wrapText="1"/>
    </xf>
    <xf numFmtId="0" fontId="2" fillId="2" borderId="22" xfId="0" applyFont="1" applyFill="1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4" fillId="0" borderId="1" xfId="2" applyBorder="1" applyAlignment="1">
      <alignment horizontal="left" vertical="center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'H2 Emission factors'!$B$57:$B$157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'H2 Emission factors'!$C$57:$C$157</c:f>
              <c:numCache>
                <c:formatCode>0.000</c:formatCode>
                <c:ptCount val="101"/>
                <c:pt idx="0">
                  <c:v>0</c:v>
                </c:pt>
                <c:pt idx="1">
                  <c:v>0.29006395786305494</c:v>
                </c:pt>
                <c:pt idx="2">
                  <c:v>0.58012791572610989</c:v>
                </c:pt>
                <c:pt idx="3">
                  <c:v>0.87019187358916483</c:v>
                </c:pt>
                <c:pt idx="4">
                  <c:v>1.1602558314522198</c:v>
                </c:pt>
                <c:pt idx="5">
                  <c:v>1.4503197893152746</c:v>
                </c:pt>
                <c:pt idx="6">
                  <c:v>1.7403837471783297</c:v>
                </c:pt>
                <c:pt idx="7">
                  <c:v>2.0304477050413845</c:v>
                </c:pt>
                <c:pt idx="8">
                  <c:v>2.3205116629044396</c:v>
                </c:pt>
                <c:pt idx="9">
                  <c:v>2.6105756207674946</c:v>
                </c:pt>
                <c:pt idx="10">
                  <c:v>2.9006395786305492</c:v>
                </c:pt>
                <c:pt idx="11">
                  <c:v>3.1907035364936043</c:v>
                </c:pt>
                <c:pt idx="12">
                  <c:v>3.4807674943566593</c:v>
                </c:pt>
                <c:pt idx="13">
                  <c:v>3.7708314522197144</c:v>
                </c:pt>
                <c:pt idx="14">
                  <c:v>4.060895410082769</c:v>
                </c:pt>
                <c:pt idx="15">
                  <c:v>4.3509593679458245</c:v>
                </c:pt>
                <c:pt idx="16">
                  <c:v>4.6410233258088791</c:v>
                </c:pt>
                <c:pt idx="17">
                  <c:v>4.9310872836719337</c:v>
                </c:pt>
                <c:pt idx="18">
                  <c:v>5.2211512415349892</c:v>
                </c:pt>
                <c:pt idx="19">
                  <c:v>5.5112151993980438</c:v>
                </c:pt>
                <c:pt idx="20">
                  <c:v>5.8012791572610984</c:v>
                </c:pt>
                <c:pt idx="21">
                  <c:v>6.0913431151241539</c:v>
                </c:pt>
                <c:pt idx="22">
                  <c:v>6.3814070729872086</c:v>
                </c:pt>
                <c:pt idx="23">
                  <c:v>6.6714710308502632</c:v>
                </c:pt>
                <c:pt idx="24">
                  <c:v>6.9615349887133187</c:v>
                </c:pt>
                <c:pt idx="25">
                  <c:v>7.2515989465763733</c:v>
                </c:pt>
                <c:pt idx="26">
                  <c:v>7.5416629044394288</c:v>
                </c:pt>
                <c:pt idx="27">
                  <c:v>7.8317268623024834</c:v>
                </c:pt>
                <c:pt idx="28">
                  <c:v>8.121790820165538</c:v>
                </c:pt>
                <c:pt idx="29">
                  <c:v>8.4118547780285926</c:v>
                </c:pt>
                <c:pt idx="30">
                  <c:v>8.701918735891649</c:v>
                </c:pt>
                <c:pt idx="31">
                  <c:v>8.9919826937547036</c:v>
                </c:pt>
                <c:pt idx="32">
                  <c:v>9.2820466516177582</c:v>
                </c:pt>
                <c:pt idx="33">
                  <c:v>9.5721106094808128</c:v>
                </c:pt>
                <c:pt idx="34">
                  <c:v>9.8621745673438674</c:v>
                </c:pt>
                <c:pt idx="35">
                  <c:v>10.152238525206922</c:v>
                </c:pt>
                <c:pt idx="36">
                  <c:v>10.442302483069978</c:v>
                </c:pt>
                <c:pt idx="37">
                  <c:v>10.732366440933033</c:v>
                </c:pt>
                <c:pt idx="38">
                  <c:v>11.022430398796088</c:v>
                </c:pt>
                <c:pt idx="39">
                  <c:v>11.312494356659142</c:v>
                </c:pt>
                <c:pt idx="40">
                  <c:v>11.602558314522197</c:v>
                </c:pt>
                <c:pt idx="41">
                  <c:v>11.892622272385253</c:v>
                </c:pt>
                <c:pt idx="42">
                  <c:v>12.182686230248308</c:v>
                </c:pt>
                <c:pt idx="43">
                  <c:v>12.472750188111362</c:v>
                </c:pt>
                <c:pt idx="44">
                  <c:v>12.762814145974417</c:v>
                </c:pt>
                <c:pt idx="45">
                  <c:v>13.052878103837472</c:v>
                </c:pt>
                <c:pt idx="46">
                  <c:v>13.342942061700526</c:v>
                </c:pt>
                <c:pt idx="47">
                  <c:v>13.633006019563583</c:v>
                </c:pt>
                <c:pt idx="48">
                  <c:v>13.923069977426637</c:v>
                </c:pt>
                <c:pt idx="49">
                  <c:v>14.213133935289692</c:v>
                </c:pt>
                <c:pt idx="50">
                  <c:v>14.503197893152747</c:v>
                </c:pt>
                <c:pt idx="51">
                  <c:v>14.793261851015801</c:v>
                </c:pt>
                <c:pt idx="52">
                  <c:v>15.083325808878858</c:v>
                </c:pt>
                <c:pt idx="53">
                  <c:v>15.373389766741912</c:v>
                </c:pt>
                <c:pt idx="54">
                  <c:v>15.663453724604967</c:v>
                </c:pt>
                <c:pt idx="55">
                  <c:v>15.953517682468021</c:v>
                </c:pt>
                <c:pt idx="56">
                  <c:v>16.243581640331076</c:v>
                </c:pt>
                <c:pt idx="57">
                  <c:v>16.533645598194131</c:v>
                </c:pt>
                <c:pt idx="58">
                  <c:v>16.823709556057185</c:v>
                </c:pt>
                <c:pt idx="59">
                  <c:v>17.11377351392024</c:v>
                </c:pt>
                <c:pt idx="60">
                  <c:v>17.403837471783298</c:v>
                </c:pt>
                <c:pt idx="61">
                  <c:v>17.693901429646353</c:v>
                </c:pt>
                <c:pt idx="62">
                  <c:v>17.983965387509407</c:v>
                </c:pt>
                <c:pt idx="63">
                  <c:v>18.274029345372462</c:v>
                </c:pt>
                <c:pt idx="64">
                  <c:v>18.564093303235516</c:v>
                </c:pt>
                <c:pt idx="65">
                  <c:v>18.854157261098571</c:v>
                </c:pt>
                <c:pt idx="66">
                  <c:v>19.144221218961626</c:v>
                </c:pt>
                <c:pt idx="67">
                  <c:v>19.43428517682468</c:v>
                </c:pt>
                <c:pt idx="68">
                  <c:v>19.724349134687735</c:v>
                </c:pt>
                <c:pt idx="69">
                  <c:v>20.014413092550789</c:v>
                </c:pt>
                <c:pt idx="70">
                  <c:v>20.304477050413844</c:v>
                </c:pt>
                <c:pt idx="71">
                  <c:v>20.594541008276902</c:v>
                </c:pt>
                <c:pt idx="72">
                  <c:v>20.884604966139957</c:v>
                </c:pt>
                <c:pt idx="73">
                  <c:v>21.174668924003011</c:v>
                </c:pt>
                <c:pt idx="74">
                  <c:v>21.464732881866066</c:v>
                </c:pt>
                <c:pt idx="75">
                  <c:v>21.754796839729121</c:v>
                </c:pt>
                <c:pt idx="76">
                  <c:v>22.044860797592175</c:v>
                </c:pt>
                <c:pt idx="77">
                  <c:v>22.33492475545523</c:v>
                </c:pt>
                <c:pt idx="78">
                  <c:v>22.624988713318285</c:v>
                </c:pt>
                <c:pt idx="79">
                  <c:v>22.915052671181339</c:v>
                </c:pt>
                <c:pt idx="80">
                  <c:v>23.205116629044394</c:v>
                </c:pt>
                <c:pt idx="81">
                  <c:v>23.495180586907448</c:v>
                </c:pt>
                <c:pt idx="82">
                  <c:v>23.785244544770507</c:v>
                </c:pt>
                <c:pt idx="83">
                  <c:v>24.075308502633561</c:v>
                </c:pt>
                <c:pt idx="84">
                  <c:v>24.365372460496616</c:v>
                </c:pt>
                <c:pt idx="85">
                  <c:v>24.65543641835967</c:v>
                </c:pt>
                <c:pt idx="86">
                  <c:v>24.945500376222725</c:v>
                </c:pt>
                <c:pt idx="87">
                  <c:v>25.23556433408578</c:v>
                </c:pt>
                <c:pt idx="88">
                  <c:v>25.525628291948834</c:v>
                </c:pt>
                <c:pt idx="89">
                  <c:v>25.815692249811889</c:v>
                </c:pt>
                <c:pt idx="90">
                  <c:v>26.105756207674943</c:v>
                </c:pt>
                <c:pt idx="91">
                  <c:v>26.395820165537998</c:v>
                </c:pt>
                <c:pt idx="92">
                  <c:v>26.685884123401053</c:v>
                </c:pt>
                <c:pt idx="93">
                  <c:v>26.975948081264111</c:v>
                </c:pt>
                <c:pt idx="94">
                  <c:v>27.266012039127165</c:v>
                </c:pt>
                <c:pt idx="95">
                  <c:v>27.55607599699022</c:v>
                </c:pt>
                <c:pt idx="96">
                  <c:v>27.846139954853275</c:v>
                </c:pt>
                <c:pt idx="97">
                  <c:v>28.136203912716329</c:v>
                </c:pt>
                <c:pt idx="98">
                  <c:v>28.426267870579384</c:v>
                </c:pt>
                <c:pt idx="99">
                  <c:v>28.716331828442438</c:v>
                </c:pt>
                <c:pt idx="100">
                  <c:v>29.006395786305493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0-49C6-AC21-9AAEF623FEB7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 Emission factors'!$B$57:$B$157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'H2 Emission factors'!$D$57:$D$157</c:f>
              <c:numCache>
                <c:formatCode>0.000</c:formatCode>
                <c:ptCount val="101"/>
                <c:pt idx="0">
                  <c:v>0</c:v>
                </c:pt>
                <c:pt idx="1">
                  <c:v>0.32810866943588368</c:v>
                </c:pt>
                <c:pt idx="2">
                  <c:v>0.65621733887176736</c:v>
                </c:pt>
                <c:pt idx="3">
                  <c:v>0.98432600830765105</c:v>
                </c:pt>
                <c:pt idx="4">
                  <c:v>1.3124346777435347</c:v>
                </c:pt>
                <c:pt idx="5">
                  <c:v>1.6405433471794184</c:v>
                </c:pt>
                <c:pt idx="6">
                  <c:v>1.9686520166153021</c:v>
                </c:pt>
                <c:pt idx="7">
                  <c:v>2.2967606860511856</c:v>
                </c:pt>
                <c:pt idx="8">
                  <c:v>2.6248693554870695</c:v>
                </c:pt>
                <c:pt idx="9">
                  <c:v>2.9529780249229534</c:v>
                </c:pt>
                <c:pt idx="10">
                  <c:v>3.2810866943588368</c:v>
                </c:pt>
                <c:pt idx="11">
                  <c:v>3.6091953637947203</c:v>
                </c:pt>
                <c:pt idx="12">
                  <c:v>3.9373040332306042</c:v>
                </c:pt>
                <c:pt idx="13">
                  <c:v>4.2654127026664881</c:v>
                </c:pt>
                <c:pt idx="14">
                  <c:v>4.5935213721023711</c:v>
                </c:pt>
                <c:pt idx="15">
                  <c:v>4.921630041538255</c:v>
                </c:pt>
                <c:pt idx="16">
                  <c:v>5.2497387109741389</c:v>
                </c:pt>
                <c:pt idx="17">
                  <c:v>5.5778473804100228</c:v>
                </c:pt>
                <c:pt idx="18">
                  <c:v>5.9059560498459067</c:v>
                </c:pt>
                <c:pt idx="19">
                  <c:v>6.2340647192817897</c:v>
                </c:pt>
                <c:pt idx="20">
                  <c:v>6.5621733887176736</c:v>
                </c:pt>
                <c:pt idx="21">
                  <c:v>6.8902820581535575</c:v>
                </c:pt>
                <c:pt idx="22">
                  <c:v>7.2183907275894406</c:v>
                </c:pt>
                <c:pt idx="23">
                  <c:v>7.5464993970253245</c:v>
                </c:pt>
                <c:pt idx="24">
                  <c:v>7.8746080664612084</c:v>
                </c:pt>
                <c:pt idx="25">
                  <c:v>8.2027167358970914</c:v>
                </c:pt>
                <c:pt idx="26">
                  <c:v>8.5308254053329762</c:v>
                </c:pt>
                <c:pt idx="27">
                  <c:v>8.8589340747688592</c:v>
                </c:pt>
                <c:pt idx="28">
                  <c:v>9.1870427442047422</c:v>
                </c:pt>
                <c:pt idx="29">
                  <c:v>9.515151413640627</c:v>
                </c:pt>
                <c:pt idx="30">
                  <c:v>9.84326008307651</c:v>
                </c:pt>
                <c:pt idx="31">
                  <c:v>10.171368752512395</c:v>
                </c:pt>
                <c:pt idx="32">
                  <c:v>10.499477421948278</c:v>
                </c:pt>
                <c:pt idx="33">
                  <c:v>10.827586091384161</c:v>
                </c:pt>
                <c:pt idx="34">
                  <c:v>11.155694760820046</c:v>
                </c:pt>
                <c:pt idx="35">
                  <c:v>11.483803430255929</c:v>
                </c:pt>
                <c:pt idx="36">
                  <c:v>11.811912099691813</c:v>
                </c:pt>
                <c:pt idx="37">
                  <c:v>12.140020769127696</c:v>
                </c:pt>
                <c:pt idx="38">
                  <c:v>12.468129438563579</c:v>
                </c:pt>
                <c:pt idx="39">
                  <c:v>12.796238107999464</c:v>
                </c:pt>
                <c:pt idx="40">
                  <c:v>13.124346777435347</c:v>
                </c:pt>
                <c:pt idx="41">
                  <c:v>13.45245544687123</c:v>
                </c:pt>
                <c:pt idx="42">
                  <c:v>13.780564116307115</c:v>
                </c:pt>
                <c:pt idx="43">
                  <c:v>14.108672785742998</c:v>
                </c:pt>
                <c:pt idx="44">
                  <c:v>14.436781455178881</c:v>
                </c:pt>
                <c:pt idx="45">
                  <c:v>14.764890124614766</c:v>
                </c:pt>
                <c:pt idx="46">
                  <c:v>15.092998794050649</c:v>
                </c:pt>
                <c:pt idx="47">
                  <c:v>15.421107463486534</c:v>
                </c:pt>
                <c:pt idx="48">
                  <c:v>15.749216132922417</c:v>
                </c:pt>
                <c:pt idx="49">
                  <c:v>16.077324802358302</c:v>
                </c:pt>
                <c:pt idx="50">
                  <c:v>16.405433471794183</c:v>
                </c:pt>
                <c:pt idx="51">
                  <c:v>16.733542141230068</c:v>
                </c:pt>
                <c:pt idx="52">
                  <c:v>17.061650810665952</c:v>
                </c:pt>
                <c:pt idx="53">
                  <c:v>17.389759480101834</c:v>
                </c:pt>
                <c:pt idx="54">
                  <c:v>17.717868149537718</c:v>
                </c:pt>
                <c:pt idx="55">
                  <c:v>18.045976818973603</c:v>
                </c:pt>
                <c:pt idx="56">
                  <c:v>18.374085488409484</c:v>
                </c:pt>
                <c:pt idx="57">
                  <c:v>18.702194157845369</c:v>
                </c:pt>
                <c:pt idx="58">
                  <c:v>19.030302827281254</c:v>
                </c:pt>
                <c:pt idx="59">
                  <c:v>19.358411496717139</c:v>
                </c:pt>
                <c:pt idx="60">
                  <c:v>19.68652016615302</c:v>
                </c:pt>
                <c:pt idx="61">
                  <c:v>20.014628835588905</c:v>
                </c:pt>
                <c:pt idx="62">
                  <c:v>20.34273750502479</c:v>
                </c:pt>
                <c:pt idx="63">
                  <c:v>20.670846174460671</c:v>
                </c:pt>
                <c:pt idx="64">
                  <c:v>20.998954843896556</c:v>
                </c:pt>
                <c:pt idx="65">
                  <c:v>21.32706351333244</c:v>
                </c:pt>
                <c:pt idx="66">
                  <c:v>21.655172182768322</c:v>
                </c:pt>
                <c:pt idx="67">
                  <c:v>21.983280852204206</c:v>
                </c:pt>
                <c:pt idx="68">
                  <c:v>22.311389521640091</c:v>
                </c:pt>
                <c:pt idx="69">
                  <c:v>22.639498191075972</c:v>
                </c:pt>
                <c:pt idx="70">
                  <c:v>22.967606860511857</c:v>
                </c:pt>
                <c:pt idx="71">
                  <c:v>23.295715529947742</c:v>
                </c:pt>
                <c:pt idx="72">
                  <c:v>23.623824199383627</c:v>
                </c:pt>
                <c:pt idx="73">
                  <c:v>23.951932868819508</c:v>
                </c:pt>
                <c:pt idx="74">
                  <c:v>24.280041538255393</c:v>
                </c:pt>
                <c:pt idx="75">
                  <c:v>24.608150207691278</c:v>
                </c:pt>
                <c:pt idx="76">
                  <c:v>24.936258877127159</c:v>
                </c:pt>
                <c:pt idx="77">
                  <c:v>25.264367546563044</c:v>
                </c:pt>
                <c:pt idx="78">
                  <c:v>25.592476215998929</c:v>
                </c:pt>
                <c:pt idx="79">
                  <c:v>25.92058488543481</c:v>
                </c:pt>
                <c:pt idx="80">
                  <c:v>26.248693554870695</c:v>
                </c:pt>
                <c:pt idx="81">
                  <c:v>26.576802224306579</c:v>
                </c:pt>
                <c:pt idx="82">
                  <c:v>26.904910893742461</c:v>
                </c:pt>
                <c:pt idx="83">
                  <c:v>27.233019563178345</c:v>
                </c:pt>
                <c:pt idx="84">
                  <c:v>27.56112823261423</c:v>
                </c:pt>
                <c:pt idx="85">
                  <c:v>27.889236902050111</c:v>
                </c:pt>
                <c:pt idx="86">
                  <c:v>28.217345571485996</c:v>
                </c:pt>
                <c:pt idx="87">
                  <c:v>28.545454240921881</c:v>
                </c:pt>
                <c:pt idx="88">
                  <c:v>28.873562910357762</c:v>
                </c:pt>
                <c:pt idx="89">
                  <c:v>29.201671579793647</c:v>
                </c:pt>
                <c:pt idx="90">
                  <c:v>29.529780249229532</c:v>
                </c:pt>
                <c:pt idx="91">
                  <c:v>29.857888918665417</c:v>
                </c:pt>
                <c:pt idx="92">
                  <c:v>30.185997588101298</c:v>
                </c:pt>
                <c:pt idx="93">
                  <c:v>30.514106257537183</c:v>
                </c:pt>
                <c:pt idx="94">
                  <c:v>30.842214926973067</c:v>
                </c:pt>
                <c:pt idx="95">
                  <c:v>31.170323596408949</c:v>
                </c:pt>
                <c:pt idx="96">
                  <c:v>31.498432265844833</c:v>
                </c:pt>
                <c:pt idx="97">
                  <c:v>31.826540935280718</c:v>
                </c:pt>
                <c:pt idx="98">
                  <c:v>32.154649604716603</c:v>
                </c:pt>
                <c:pt idx="99">
                  <c:v>32.482758274152488</c:v>
                </c:pt>
                <c:pt idx="100">
                  <c:v>32.810866943588366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70-49C6-AC21-9AAEF623FEB7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'H2 Emission factors'!$B$57:$B$157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'H2 Emission factors'!$E$57:$E$157</c:f>
              <c:numCache>
                <c:formatCode>0.000</c:formatCode>
                <c:ptCount val="101"/>
                <c:pt idx="0">
                  <c:v>0</c:v>
                </c:pt>
                <c:pt idx="1">
                  <c:v>0.43369565217391304</c:v>
                </c:pt>
                <c:pt idx="2">
                  <c:v>0.86739130434782608</c:v>
                </c:pt>
                <c:pt idx="3">
                  <c:v>1.3010869565217391</c:v>
                </c:pt>
                <c:pt idx="4">
                  <c:v>1.7347826086956522</c:v>
                </c:pt>
                <c:pt idx="5">
                  <c:v>2.1684782608695654</c:v>
                </c:pt>
                <c:pt idx="6">
                  <c:v>2.6021739130434782</c:v>
                </c:pt>
                <c:pt idx="7">
                  <c:v>3.0358695652173915</c:v>
                </c:pt>
                <c:pt idx="8">
                  <c:v>3.4695652173913043</c:v>
                </c:pt>
                <c:pt idx="9">
                  <c:v>3.9032608695652176</c:v>
                </c:pt>
                <c:pt idx="10">
                  <c:v>4.3369565217391308</c:v>
                </c:pt>
                <c:pt idx="11">
                  <c:v>4.7706521739130432</c:v>
                </c:pt>
                <c:pt idx="12">
                  <c:v>5.2043478260869565</c:v>
                </c:pt>
                <c:pt idx="13">
                  <c:v>5.6380434782608697</c:v>
                </c:pt>
                <c:pt idx="14">
                  <c:v>6.071739130434783</c:v>
                </c:pt>
                <c:pt idx="15">
                  <c:v>6.5054347826086953</c:v>
                </c:pt>
                <c:pt idx="16">
                  <c:v>6.9391304347826086</c:v>
                </c:pt>
                <c:pt idx="17">
                  <c:v>7.3728260869565219</c:v>
                </c:pt>
                <c:pt idx="18">
                  <c:v>7.8065217391304351</c:v>
                </c:pt>
                <c:pt idx="19">
                  <c:v>8.2402173913043484</c:v>
                </c:pt>
                <c:pt idx="20">
                  <c:v>8.6739130434782616</c:v>
                </c:pt>
                <c:pt idx="21">
                  <c:v>9.1076086956521749</c:v>
                </c:pt>
                <c:pt idx="22">
                  <c:v>9.5413043478260864</c:v>
                </c:pt>
                <c:pt idx="23">
                  <c:v>9.9749999999999996</c:v>
                </c:pt>
                <c:pt idx="24">
                  <c:v>10.408695652173913</c:v>
                </c:pt>
                <c:pt idx="25">
                  <c:v>10.842391304347826</c:v>
                </c:pt>
                <c:pt idx="26">
                  <c:v>11.276086956521739</c:v>
                </c:pt>
                <c:pt idx="27">
                  <c:v>11.709782608695653</c:v>
                </c:pt>
                <c:pt idx="28">
                  <c:v>12.143478260869566</c:v>
                </c:pt>
                <c:pt idx="29">
                  <c:v>12.577173913043479</c:v>
                </c:pt>
                <c:pt idx="30">
                  <c:v>13.010869565217391</c:v>
                </c:pt>
                <c:pt idx="31">
                  <c:v>13.444565217391304</c:v>
                </c:pt>
                <c:pt idx="32">
                  <c:v>13.878260869565217</c:v>
                </c:pt>
                <c:pt idx="33">
                  <c:v>14.31195652173913</c:v>
                </c:pt>
                <c:pt idx="34">
                  <c:v>14.745652173913044</c:v>
                </c:pt>
                <c:pt idx="35">
                  <c:v>15.179347826086957</c:v>
                </c:pt>
                <c:pt idx="36">
                  <c:v>15.61304347826087</c:v>
                </c:pt>
                <c:pt idx="37">
                  <c:v>16.046739130434784</c:v>
                </c:pt>
                <c:pt idx="38">
                  <c:v>16.480434782608697</c:v>
                </c:pt>
                <c:pt idx="39">
                  <c:v>16.91413043478261</c:v>
                </c:pt>
                <c:pt idx="40">
                  <c:v>17.347826086956523</c:v>
                </c:pt>
                <c:pt idx="41">
                  <c:v>17.781521739130437</c:v>
                </c:pt>
                <c:pt idx="42">
                  <c:v>18.21521739130435</c:v>
                </c:pt>
                <c:pt idx="43">
                  <c:v>18.64891304347826</c:v>
                </c:pt>
                <c:pt idx="44">
                  <c:v>19.082608695652173</c:v>
                </c:pt>
                <c:pt idx="45">
                  <c:v>19.516304347826086</c:v>
                </c:pt>
                <c:pt idx="46">
                  <c:v>19.95</c:v>
                </c:pt>
                <c:pt idx="47">
                  <c:v>20.383695652173913</c:v>
                </c:pt>
                <c:pt idx="48">
                  <c:v>20.817391304347826</c:v>
                </c:pt>
                <c:pt idx="49">
                  <c:v>21.251086956521739</c:v>
                </c:pt>
                <c:pt idx="50">
                  <c:v>21.684782608695652</c:v>
                </c:pt>
                <c:pt idx="51">
                  <c:v>22.118478260869566</c:v>
                </c:pt>
                <c:pt idx="52">
                  <c:v>22.552173913043479</c:v>
                </c:pt>
                <c:pt idx="53">
                  <c:v>22.985869565217392</c:v>
                </c:pt>
                <c:pt idx="54">
                  <c:v>23.419565217391305</c:v>
                </c:pt>
                <c:pt idx="55">
                  <c:v>23.853260869565219</c:v>
                </c:pt>
                <c:pt idx="56">
                  <c:v>24.286956521739132</c:v>
                </c:pt>
                <c:pt idx="57">
                  <c:v>24.720652173913045</c:v>
                </c:pt>
                <c:pt idx="58">
                  <c:v>25.154347826086958</c:v>
                </c:pt>
                <c:pt idx="59">
                  <c:v>25.588043478260872</c:v>
                </c:pt>
                <c:pt idx="60">
                  <c:v>26.021739130434781</c:v>
                </c:pt>
                <c:pt idx="61">
                  <c:v>26.455434782608695</c:v>
                </c:pt>
                <c:pt idx="62">
                  <c:v>26.889130434782608</c:v>
                </c:pt>
                <c:pt idx="63">
                  <c:v>27.322826086956521</c:v>
                </c:pt>
                <c:pt idx="64">
                  <c:v>27.756521739130434</c:v>
                </c:pt>
                <c:pt idx="65">
                  <c:v>28.190217391304348</c:v>
                </c:pt>
                <c:pt idx="66">
                  <c:v>28.623913043478261</c:v>
                </c:pt>
                <c:pt idx="67">
                  <c:v>29.057608695652174</c:v>
                </c:pt>
                <c:pt idx="68">
                  <c:v>29.491304347826087</c:v>
                </c:pt>
                <c:pt idx="69">
                  <c:v>29.925000000000001</c:v>
                </c:pt>
                <c:pt idx="70">
                  <c:v>30.358695652173914</c:v>
                </c:pt>
                <c:pt idx="71">
                  <c:v>30.792391304347827</c:v>
                </c:pt>
                <c:pt idx="72">
                  <c:v>31.22608695652174</c:v>
                </c:pt>
                <c:pt idx="73">
                  <c:v>31.659782608695654</c:v>
                </c:pt>
                <c:pt idx="74">
                  <c:v>32.093478260869567</c:v>
                </c:pt>
                <c:pt idx="75">
                  <c:v>32.527173913043477</c:v>
                </c:pt>
                <c:pt idx="76">
                  <c:v>32.960869565217394</c:v>
                </c:pt>
                <c:pt idx="77">
                  <c:v>33.394565217391303</c:v>
                </c:pt>
                <c:pt idx="78">
                  <c:v>33.82826086956522</c:v>
                </c:pt>
                <c:pt idx="79">
                  <c:v>34.26195652173913</c:v>
                </c:pt>
                <c:pt idx="80">
                  <c:v>34.695652173913047</c:v>
                </c:pt>
                <c:pt idx="81">
                  <c:v>35.129347826086956</c:v>
                </c:pt>
                <c:pt idx="82">
                  <c:v>35.563043478260873</c:v>
                </c:pt>
                <c:pt idx="83">
                  <c:v>35.996739130434783</c:v>
                </c:pt>
                <c:pt idx="84">
                  <c:v>36.4304347826087</c:v>
                </c:pt>
                <c:pt idx="85">
                  <c:v>36.864130434782609</c:v>
                </c:pt>
                <c:pt idx="86">
                  <c:v>37.297826086956519</c:v>
                </c:pt>
                <c:pt idx="87">
                  <c:v>37.731521739130436</c:v>
                </c:pt>
                <c:pt idx="88">
                  <c:v>38.165217391304346</c:v>
                </c:pt>
                <c:pt idx="89">
                  <c:v>38.598913043478262</c:v>
                </c:pt>
                <c:pt idx="90">
                  <c:v>39.032608695652172</c:v>
                </c:pt>
                <c:pt idx="91">
                  <c:v>39.466304347826089</c:v>
                </c:pt>
                <c:pt idx="92">
                  <c:v>39.9</c:v>
                </c:pt>
                <c:pt idx="93">
                  <c:v>40.333695652173915</c:v>
                </c:pt>
                <c:pt idx="94">
                  <c:v>40.767391304347825</c:v>
                </c:pt>
                <c:pt idx="95">
                  <c:v>41.201086956521742</c:v>
                </c:pt>
                <c:pt idx="96">
                  <c:v>41.634782608695652</c:v>
                </c:pt>
                <c:pt idx="97">
                  <c:v>42.068478260869568</c:v>
                </c:pt>
                <c:pt idx="98">
                  <c:v>42.502173913043478</c:v>
                </c:pt>
                <c:pt idx="99">
                  <c:v>42.935869565217395</c:v>
                </c:pt>
                <c:pt idx="100">
                  <c:v>43.369565217391305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70-49C6-AC21-9AAEF623FEB7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'H2 Emission factors'!$C$37:$C$48</c:f>
              <c:numCache>
                <c:formatCode>General</c:formatCode>
                <c:ptCount val="12"/>
                <c:pt idx="0">
                  <c:v>11.5</c:v>
                </c:pt>
                <c:pt idx="1">
                  <c:v>11.5</c:v>
                </c:pt>
                <c:pt idx="2">
                  <c:v>11.5</c:v>
                </c:pt>
                <c:pt idx="3">
                  <c:v>11.5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328</c:v>
                </c:pt>
                <c:pt idx="9">
                  <c:v>439</c:v>
                </c:pt>
                <c:pt idx="10">
                  <c:v>442</c:v>
                </c:pt>
                <c:pt idx="11">
                  <c:v>443</c:v>
                </c:pt>
              </c:numCache>
            </c:numRef>
          </c:xVal>
          <c:yVal>
            <c:numRef>
              <c:f>'H2 Emission factors'!$D$37:$D$48</c:f>
              <c:numCache>
                <c:formatCode>General</c:formatCode>
                <c:ptCount val="12"/>
                <c:pt idx="0">
                  <c:v>2</c:v>
                </c:pt>
                <c:pt idx="1">
                  <c:v>1.08</c:v>
                </c:pt>
                <c:pt idx="2">
                  <c:v>0.7</c:v>
                </c:pt>
                <c:pt idx="3">
                  <c:v>0.97</c:v>
                </c:pt>
                <c:pt idx="4">
                  <c:v>3</c:v>
                </c:pt>
                <c:pt idx="5">
                  <c:v>2.5</c:v>
                </c:pt>
                <c:pt idx="6">
                  <c:v>1.82</c:v>
                </c:pt>
                <c:pt idx="7">
                  <c:v>2.58</c:v>
                </c:pt>
                <c:pt idx="8">
                  <c:v>31</c:v>
                </c:pt>
                <c:pt idx="9">
                  <c:v>29.21</c:v>
                </c:pt>
                <c:pt idx="10">
                  <c:v>28.6</c:v>
                </c:pt>
                <c:pt idx="11">
                  <c:v>25.8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70-49C6-AC21-9AAEF623F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393152"/>
        <c:axId val="1338112640"/>
      </c:scatterChart>
      <c:valAx>
        <c:axId val="189939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ysClr val="windowText" lastClr="000000"/>
                    </a:solidFill>
                  </a:rPr>
                  <a:t>Carbon intensity of produced electricity (gCO2e/kWh)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12640"/>
        <c:crosses val="autoZero"/>
        <c:crossBetween val="midCat"/>
      </c:valAx>
      <c:valAx>
        <c:axId val="1338112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ysClr val="windowText" lastClr="000000"/>
                    </a:solidFill>
                  </a:rPr>
                  <a:t>Emmission</a:t>
                </a:r>
                <a:r>
                  <a:rPr lang="fr-FR" baseline="0">
                    <a:solidFill>
                      <a:sysClr val="windowText" lastClr="000000"/>
                    </a:solidFill>
                  </a:rPr>
                  <a:t> factor of electrolysis (kgCO2e/kgH2)</a:t>
                </a:r>
                <a:endParaRPr lang="fr-FR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8</xdr:row>
      <xdr:rowOff>57151</xdr:rowOff>
    </xdr:from>
    <xdr:to>
      <xdr:col>5</xdr:col>
      <xdr:colOff>625475</xdr:colOff>
      <xdr:row>21</xdr:row>
      <xdr:rowOff>187252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D8DA61A-3BF7-46F2-82C0-1AF3EF81C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847851"/>
          <a:ext cx="5616575" cy="260660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5</xdr:col>
      <xdr:colOff>676274</xdr:colOff>
      <xdr:row>8</xdr:row>
      <xdr:rowOff>42862</xdr:rowOff>
    </xdr:from>
    <xdr:to>
      <xdr:col>14</xdr:col>
      <xdr:colOff>200024</xdr:colOff>
      <xdr:row>22</xdr:row>
      <xdr:rowOff>9525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7072E25-A36D-4D1B-913E-3EA74A4D7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53975</xdr:rowOff>
    </xdr:from>
    <xdr:to>
      <xdr:col>7</xdr:col>
      <xdr:colOff>561976</xdr:colOff>
      <xdr:row>13</xdr:row>
      <xdr:rowOff>168275</xdr:rowOff>
    </xdr:to>
    <xdr:grpSp>
      <xdr:nvGrpSpPr>
        <xdr:cNvPr id="15" name="Groupe 14">
          <a:extLst>
            <a:ext uri="{FF2B5EF4-FFF2-40B4-BE49-F238E27FC236}">
              <a16:creationId xmlns:a16="http://schemas.microsoft.com/office/drawing/2014/main" id="{DEAD9AF2-A529-46FF-BD39-768BA631DBEE}"/>
            </a:ext>
          </a:extLst>
        </xdr:cNvPr>
        <xdr:cNvGrpSpPr/>
      </xdr:nvGrpSpPr>
      <xdr:grpSpPr>
        <a:xfrm>
          <a:off x="85726" y="53975"/>
          <a:ext cx="5848350" cy="2638425"/>
          <a:chOff x="396876" y="441325"/>
          <a:chExt cx="5848350" cy="2590800"/>
        </a:xfrm>
      </xdr:grpSpPr>
      <xdr:grpSp>
        <xdr:nvGrpSpPr>
          <xdr:cNvPr id="13" name="Groupe 12">
            <a:extLst>
              <a:ext uri="{FF2B5EF4-FFF2-40B4-BE49-F238E27FC236}">
                <a16:creationId xmlns:a16="http://schemas.microsoft.com/office/drawing/2014/main" id="{EE68A216-709D-4F88-A98C-085457C11FB2}"/>
              </a:ext>
            </a:extLst>
          </xdr:cNvPr>
          <xdr:cNvGrpSpPr/>
        </xdr:nvGrpSpPr>
        <xdr:grpSpPr>
          <a:xfrm>
            <a:off x="396876" y="441325"/>
            <a:ext cx="5848350" cy="2590800"/>
            <a:chOff x="377826" y="-273050"/>
            <a:chExt cx="5848350" cy="2593975"/>
          </a:xfrm>
        </xdr:grpSpPr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D11D42D4-95C1-42A8-8CDF-84A2C62233DF}"/>
                </a:ext>
              </a:extLst>
            </xdr:cNvPr>
            <xdr:cNvSpPr/>
          </xdr:nvSpPr>
          <xdr:spPr>
            <a:xfrm>
              <a:off x="377826" y="-273050"/>
              <a:ext cx="5848350" cy="2593975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3" name="Rectangle : coins arrondis 2">
              <a:extLst>
                <a:ext uri="{FF2B5EF4-FFF2-40B4-BE49-F238E27FC236}">
                  <a16:creationId xmlns:a16="http://schemas.microsoft.com/office/drawing/2014/main" id="{8EFA7116-0F84-4DAF-BF86-8E54635D453C}"/>
                </a:ext>
              </a:extLst>
            </xdr:cNvPr>
            <xdr:cNvSpPr/>
          </xdr:nvSpPr>
          <xdr:spPr>
            <a:xfrm>
              <a:off x="663575" y="777875"/>
              <a:ext cx="1352550" cy="533400"/>
            </a:xfrm>
            <a:prstGeom prst="roundRect">
              <a:avLst/>
            </a:prstGeom>
            <a:solidFill>
              <a:schemeClr val="accent6"/>
            </a:solidFill>
            <a:ln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fr-FR" sz="1100"/>
                <a:t>RENEWABLE</a:t>
              </a:r>
              <a:r>
                <a:rPr lang="fr-FR" sz="1100" baseline="0"/>
                <a:t> ELECTRICITY INPUT</a:t>
              </a:r>
              <a:endParaRPr lang="fr-FR" sz="1100"/>
            </a:p>
          </xdr:txBody>
        </xdr:sp>
        <xdr:sp macro="" textlink="">
          <xdr:nvSpPr>
            <xdr:cNvPr id="4" name="Rectangle : coins arrondis 3">
              <a:extLst>
                <a:ext uri="{FF2B5EF4-FFF2-40B4-BE49-F238E27FC236}">
                  <a16:creationId xmlns:a16="http://schemas.microsoft.com/office/drawing/2014/main" id="{118421FF-D792-4F76-BD4F-9834D3AB9CCF}"/>
                </a:ext>
              </a:extLst>
            </xdr:cNvPr>
            <xdr:cNvSpPr/>
          </xdr:nvSpPr>
          <xdr:spPr>
            <a:xfrm>
              <a:off x="2835275" y="815975"/>
              <a:ext cx="1273175" cy="532800"/>
            </a:xfrm>
            <a:prstGeom prst="roundRect">
              <a:avLst/>
            </a:prstGeom>
            <a:solidFill>
              <a:schemeClr val="accent1"/>
            </a:solidFill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fr-FR" sz="1100"/>
                <a:t>H2 PRODUCTION</a:t>
              </a:r>
            </a:p>
          </xdr:txBody>
        </xdr:sp>
        <xdr:sp macro="" textlink="">
          <xdr:nvSpPr>
            <xdr:cNvPr id="5" name="Rectangle : coins arrondis 4">
              <a:extLst>
                <a:ext uri="{FF2B5EF4-FFF2-40B4-BE49-F238E27FC236}">
                  <a16:creationId xmlns:a16="http://schemas.microsoft.com/office/drawing/2014/main" id="{1DD3EE9C-FE03-4912-8ECE-1E3CC0BC206C}"/>
                </a:ext>
              </a:extLst>
            </xdr:cNvPr>
            <xdr:cNvSpPr/>
          </xdr:nvSpPr>
          <xdr:spPr>
            <a:xfrm>
              <a:off x="4702175" y="796925"/>
              <a:ext cx="1047750" cy="533400"/>
            </a:xfrm>
            <a:prstGeom prst="roundRect">
              <a:avLst/>
            </a:prstGeom>
            <a:solidFill>
              <a:schemeClr val="accent3"/>
            </a:solidFill>
            <a:ln>
              <a:solidFill>
                <a:schemeClr val="accent3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fr-FR" sz="1100"/>
                <a:t>ELECTROFUEL SYNTHESIS</a:t>
              </a:r>
            </a:p>
          </xdr:txBody>
        </xdr:sp>
        <xdr:sp macro="" textlink="">
          <xdr:nvSpPr>
            <xdr:cNvPr id="6" name="Flèche : courbe vers le haut 5">
              <a:extLst>
                <a:ext uri="{FF2B5EF4-FFF2-40B4-BE49-F238E27FC236}">
                  <a16:creationId xmlns:a16="http://schemas.microsoft.com/office/drawing/2014/main" id="{AD6FAA79-BCAA-4E22-9983-4D95A3D6A0C1}"/>
                </a:ext>
              </a:extLst>
            </xdr:cNvPr>
            <xdr:cNvSpPr/>
          </xdr:nvSpPr>
          <xdr:spPr>
            <a:xfrm>
              <a:off x="1812925" y="1393825"/>
              <a:ext cx="1212977" cy="381000"/>
            </a:xfrm>
            <a:prstGeom prst="curvedUpArrow">
              <a:avLst>
                <a:gd name="adj1" fmla="val 0"/>
                <a:gd name="adj2" fmla="val 21468"/>
                <a:gd name="adj3" fmla="val 26762"/>
              </a:avLst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" name="Flèche : courbe vers le haut 6">
              <a:extLst>
                <a:ext uri="{FF2B5EF4-FFF2-40B4-BE49-F238E27FC236}">
                  <a16:creationId xmlns:a16="http://schemas.microsoft.com/office/drawing/2014/main" id="{1A07EF2A-553C-4FFF-B808-FD0D008CB1D1}"/>
                </a:ext>
              </a:extLst>
            </xdr:cNvPr>
            <xdr:cNvSpPr/>
          </xdr:nvSpPr>
          <xdr:spPr>
            <a:xfrm>
              <a:off x="3921125" y="1431925"/>
              <a:ext cx="1206627" cy="381000"/>
            </a:xfrm>
            <a:prstGeom prst="curvedUpArrow">
              <a:avLst>
                <a:gd name="adj1" fmla="val 0"/>
                <a:gd name="adj2" fmla="val 21468"/>
                <a:gd name="adj3" fmla="val 26762"/>
              </a:avLst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8" name="Flèche : courbe vers le haut 7">
              <a:extLst>
                <a:ext uri="{FF2B5EF4-FFF2-40B4-BE49-F238E27FC236}">
                  <a16:creationId xmlns:a16="http://schemas.microsoft.com/office/drawing/2014/main" id="{7D1F74C7-8DEF-4306-A31A-73AD51061D2D}"/>
                </a:ext>
              </a:extLst>
            </xdr:cNvPr>
            <xdr:cNvSpPr/>
          </xdr:nvSpPr>
          <xdr:spPr>
            <a:xfrm flipV="1">
              <a:off x="1577975" y="473075"/>
              <a:ext cx="3600450" cy="292099"/>
            </a:xfrm>
            <a:prstGeom prst="curvedUpArrow">
              <a:avLst>
                <a:gd name="adj1" fmla="val 0"/>
                <a:gd name="adj2" fmla="val 67540"/>
                <a:gd name="adj3" fmla="val 22414"/>
              </a:avLst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7E76D4D8-ABF1-435D-87D6-266AE3012B59}"/>
                </a:ext>
              </a:extLst>
            </xdr:cNvPr>
            <xdr:cNvSpPr txBox="1"/>
          </xdr:nvSpPr>
          <xdr:spPr>
            <a:xfrm>
              <a:off x="3194050" y="184150"/>
              <a:ext cx="612775" cy="2889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l-GR" sz="1100"/>
                <a:t>η</a:t>
              </a:r>
              <a:r>
                <a:rPr lang="fr-FR" sz="1100"/>
                <a:t> =0,44</a:t>
              </a:r>
            </a:p>
          </xdr:txBody>
        </xdr:sp>
        <xdr:sp macro="" textlink="">
          <xdr:nvSpPr>
            <xdr:cNvPr id="10" name="ZoneTexte 9">
              <a:extLst>
                <a:ext uri="{FF2B5EF4-FFF2-40B4-BE49-F238E27FC236}">
                  <a16:creationId xmlns:a16="http://schemas.microsoft.com/office/drawing/2014/main" id="{C232F65C-F9C6-4F75-B0A4-2D20EAEFC51C}"/>
                </a:ext>
              </a:extLst>
            </xdr:cNvPr>
            <xdr:cNvSpPr txBox="1"/>
          </xdr:nvSpPr>
          <xdr:spPr>
            <a:xfrm>
              <a:off x="2111375" y="1844675"/>
              <a:ext cx="593725" cy="2476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l-GR" sz="1100"/>
                <a:t>η</a:t>
              </a:r>
              <a:r>
                <a:rPr lang="fr-FR" sz="1100"/>
                <a:t> = 0.6</a:t>
              </a:r>
            </a:p>
          </xdr:txBody>
        </xdr:sp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5F175DD1-4A8A-4C77-B602-CEB0E3EE8175}"/>
                </a:ext>
              </a:extLst>
            </xdr:cNvPr>
            <xdr:cNvSpPr txBox="1"/>
          </xdr:nvSpPr>
          <xdr:spPr>
            <a:xfrm>
              <a:off x="4181475" y="1860550"/>
              <a:ext cx="666750" cy="2635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l-GR" sz="1100" b="1">
                  <a:solidFill>
                    <a:srgbClr val="FF0000"/>
                  </a:solidFill>
                </a:rPr>
                <a:t>η</a:t>
              </a:r>
              <a:r>
                <a:rPr lang="fr-FR" sz="1100" b="1">
                  <a:solidFill>
                    <a:srgbClr val="FF0000"/>
                  </a:solidFill>
                </a:rPr>
                <a:t> = 0.74</a:t>
              </a:r>
            </a:p>
          </xdr:txBody>
        </xdr:sp>
      </xdr:grpSp>
      <xdr:sp macro="" textlink="">
        <xdr:nvSpPr>
          <xdr:cNvPr id="14" name="ZoneTexte 13">
            <a:extLst>
              <a:ext uri="{FF2B5EF4-FFF2-40B4-BE49-F238E27FC236}">
                <a16:creationId xmlns:a16="http://schemas.microsoft.com/office/drawing/2014/main" id="{3A47F47B-4485-4694-B579-887077C9B15D}"/>
              </a:ext>
            </a:extLst>
          </xdr:cNvPr>
          <xdr:cNvSpPr txBox="1"/>
        </xdr:nvSpPr>
        <xdr:spPr>
          <a:xfrm>
            <a:off x="1425575" y="530225"/>
            <a:ext cx="4137025" cy="327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fr-FR" sz="1400" b="1"/>
              <a:t>ENERGY EFFICIENCIES FROM REF [9]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a.org/reports/the-future-of-hydrog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AC7A-CD3F-4DAB-BBF8-C0C02AFFC608}">
  <dimension ref="A1:N43"/>
  <sheetViews>
    <sheetView workbookViewId="0">
      <selection activeCell="I24" sqref="I24"/>
    </sheetView>
  </sheetViews>
  <sheetFormatPr baseColWidth="10" defaultRowHeight="15" x14ac:dyDescent="0.25"/>
  <cols>
    <col min="1" max="1" width="19" customWidth="1"/>
    <col min="2" max="2" width="18" customWidth="1"/>
    <col min="4" max="4" width="14.140625" bestFit="1" customWidth="1"/>
    <col min="9" max="9" width="18" bestFit="1" customWidth="1"/>
    <col min="11" max="11" width="4.85546875" bestFit="1" customWidth="1"/>
    <col min="13" max="13" width="15.5703125" bestFit="1" customWidth="1"/>
    <col min="14" max="14" width="4.5703125" bestFit="1" customWidth="1"/>
  </cols>
  <sheetData>
    <row r="1" spans="1:14" ht="15.75" customHeight="1" thickBot="1" x14ac:dyDescent="0.3">
      <c r="A1" s="123" t="s">
        <v>98</v>
      </c>
      <c r="B1" s="124"/>
      <c r="C1" s="124"/>
      <c r="D1" s="124"/>
      <c r="E1" s="124"/>
      <c r="F1" s="125"/>
      <c r="K1" s="140" t="s">
        <v>76</v>
      </c>
      <c r="L1" s="141"/>
      <c r="M1" s="141"/>
      <c r="N1" s="142"/>
    </row>
    <row r="2" spans="1:14" x14ac:dyDescent="0.25">
      <c r="A2" s="126"/>
      <c r="B2" s="127"/>
      <c r="C2" s="127"/>
      <c r="D2" s="127"/>
      <c r="E2" s="127"/>
      <c r="F2" s="128"/>
      <c r="K2" s="69" t="s">
        <v>82</v>
      </c>
      <c r="L2" s="143" t="s">
        <v>42</v>
      </c>
      <c r="M2" s="143"/>
      <c r="N2" s="144"/>
    </row>
    <row r="3" spans="1:14" x14ac:dyDescent="0.25">
      <c r="A3" s="129"/>
      <c r="B3" s="130"/>
      <c r="C3" s="130"/>
      <c r="D3" s="130"/>
      <c r="E3" s="130"/>
      <c r="F3" s="131"/>
      <c r="K3" s="30" t="s">
        <v>83</v>
      </c>
      <c r="L3" s="135" t="s">
        <v>84</v>
      </c>
      <c r="M3" s="135"/>
      <c r="N3" s="136"/>
    </row>
    <row r="4" spans="1:14" x14ac:dyDescent="0.25">
      <c r="A4" s="129"/>
      <c r="B4" s="130"/>
      <c r="C4" s="130"/>
      <c r="D4" s="130"/>
      <c r="E4" s="130"/>
      <c r="F4" s="131"/>
      <c r="K4" s="30" t="s">
        <v>85</v>
      </c>
      <c r="L4" s="135" t="s">
        <v>86</v>
      </c>
      <c r="M4" s="135"/>
      <c r="N4" s="136"/>
    </row>
    <row r="5" spans="1:14" x14ac:dyDescent="0.25">
      <c r="A5" s="129"/>
      <c r="B5" s="130"/>
      <c r="C5" s="130"/>
      <c r="D5" s="130"/>
      <c r="E5" s="130"/>
      <c r="F5" s="131"/>
      <c r="K5" s="30" t="s">
        <v>87</v>
      </c>
      <c r="L5" s="135" t="s">
        <v>88</v>
      </c>
      <c r="M5" s="135"/>
      <c r="N5" s="136"/>
    </row>
    <row r="6" spans="1:14" x14ac:dyDescent="0.25">
      <c r="A6" s="129"/>
      <c r="B6" s="130"/>
      <c r="C6" s="130"/>
      <c r="D6" s="130"/>
      <c r="E6" s="130"/>
      <c r="F6" s="131"/>
      <c r="K6" s="30" t="s">
        <v>89</v>
      </c>
      <c r="L6" s="135" t="s">
        <v>90</v>
      </c>
      <c r="M6" s="135"/>
      <c r="N6" s="136"/>
    </row>
    <row r="7" spans="1:14" x14ac:dyDescent="0.25">
      <c r="A7" s="129"/>
      <c r="B7" s="130"/>
      <c r="C7" s="130"/>
      <c r="D7" s="130"/>
      <c r="E7" s="130"/>
      <c r="F7" s="131"/>
      <c r="K7" s="30" t="s">
        <v>94</v>
      </c>
      <c r="L7" s="137" t="s">
        <v>96</v>
      </c>
      <c r="M7" s="138"/>
      <c r="N7" s="139"/>
    </row>
    <row r="8" spans="1:14" x14ac:dyDescent="0.25">
      <c r="A8" s="129"/>
      <c r="B8" s="130"/>
      <c r="C8" s="130"/>
      <c r="D8" s="130"/>
      <c r="E8" s="130"/>
      <c r="F8" s="131"/>
      <c r="K8" s="30" t="s">
        <v>95</v>
      </c>
      <c r="L8" s="137" t="s">
        <v>97</v>
      </c>
      <c r="M8" s="138"/>
      <c r="N8" s="139"/>
    </row>
    <row r="9" spans="1:14" x14ac:dyDescent="0.25">
      <c r="A9" s="129"/>
      <c r="B9" s="130"/>
      <c r="C9" s="130"/>
      <c r="D9" s="130"/>
      <c r="E9" s="130"/>
      <c r="F9" s="131"/>
      <c r="K9" s="30" t="s">
        <v>92</v>
      </c>
      <c r="L9" s="135" t="s">
        <v>93</v>
      </c>
      <c r="M9" s="135"/>
      <c r="N9" s="136"/>
    </row>
    <row r="10" spans="1:14" x14ac:dyDescent="0.25">
      <c r="A10" s="129"/>
      <c r="B10" s="130"/>
      <c r="C10" s="130"/>
      <c r="D10" s="130"/>
      <c r="E10" s="130"/>
      <c r="F10" s="131"/>
      <c r="K10" s="30" t="s">
        <v>123</v>
      </c>
      <c r="L10" s="137" t="s">
        <v>124</v>
      </c>
      <c r="M10" s="138"/>
      <c r="N10" s="139"/>
    </row>
    <row r="11" spans="1:14" x14ac:dyDescent="0.25">
      <c r="A11" s="129"/>
      <c r="B11" s="130"/>
      <c r="C11" s="130"/>
      <c r="D11" s="130"/>
      <c r="E11" s="130"/>
      <c r="F11" s="131"/>
      <c r="K11" s="30" t="s">
        <v>77</v>
      </c>
      <c r="L11" s="135" t="s">
        <v>78</v>
      </c>
      <c r="M11" s="135"/>
      <c r="N11" s="136"/>
    </row>
    <row r="12" spans="1:14" x14ac:dyDescent="0.25">
      <c r="A12" s="129"/>
      <c r="B12" s="130"/>
      <c r="C12" s="130"/>
      <c r="D12" s="130"/>
      <c r="E12" s="130"/>
      <c r="F12" s="131"/>
      <c r="K12" s="30" t="s">
        <v>47</v>
      </c>
      <c r="L12" s="135" t="s">
        <v>91</v>
      </c>
      <c r="M12" s="135"/>
      <c r="N12" s="136"/>
    </row>
    <row r="13" spans="1:14" ht="15.75" thickBot="1" x14ac:dyDescent="0.3">
      <c r="A13" s="132"/>
      <c r="B13" s="133"/>
      <c r="C13" s="133"/>
      <c r="D13" s="133"/>
      <c r="E13" s="133"/>
      <c r="F13" s="134"/>
      <c r="K13" s="30" t="s">
        <v>49</v>
      </c>
      <c r="L13" s="135" t="s">
        <v>79</v>
      </c>
      <c r="M13" s="135"/>
      <c r="N13" s="136"/>
    </row>
    <row r="14" spans="1:14" ht="15.75" thickBot="1" x14ac:dyDescent="0.3">
      <c r="A14" s="76"/>
      <c r="B14" s="76"/>
      <c r="C14" s="76"/>
      <c r="D14" s="76"/>
      <c r="E14" s="76"/>
      <c r="F14" s="76"/>
      <c r="K14" s="31" t="s">
        <v>80</v>
      </c>
      <c r="L14" s="155" t="s">
        <v>81</v>
      </c>
      <c r="M14" s="155"/>
      <c r="N14" s="156"/>
    </row>
    <row r="15" spans="1:14" x14ac:dyDescent="0.25">
      <c r="A15" s="76"/>
      <c r="B15" s="76"/>
      <c r="C15" s="76"/>
      <c r="D15" s="76"/>
      <c r="E15" s="76"/>
      <c r="F15" s="76"/>
      <c r="K15" s="56"/>
      <c r="L15" s="56"/>
      <c r="M15" s="56"/>
      <c r="N15" s="56"/>
    </row>
    <row r="16" spans="1:14" x14ac:dyDescent="0.25">
      <c r="A16" s="76"/>
      <c r="B16" s="76"/>
      <c r="C16" s="76"/>
      <c r="D16" s="76"/>
      <c r="E16" s="76"/>
      <c r="F16" s="76"/>
      <c r="K16" s="56"/>
      <c r="L16" s="56"/>
      <c r="M16" s="56"/>
      <c r="N16" s="56"/>
    </row>
    <row r="17" spans="1:14" ht="15.75" thickBot="1" x14ac:dyDescent="0.3">
      <c r="K17" s="56"/>
      <c r="L17" s="56"/>
      <c r="M17" s="56"/>
      <c r="N17" s="56"/>
    </row>
    <row r="18" spans="1:14" ht="64.5" customHeight="1" thickBot="1" x14ac:dyDescent="0.3">
      <c r="A18" s="145" t="s">
        <v>102</v>
      </c>
      <c r="B18" s="147"/>
      <c r="C18" s="56"/>
      <c r="D18" s="145" t="s">
        <v>119</v>
      </c>
      <c r="E18" s="146"/>
      <c r="F18" s="146"/>
      <c r="G18" s="147"/>
      <c r="I18" s="145" t="s">
        <v>105</v>
      </c>
      <c r="J18" s="146"/>
      <c r="K18" s="147"/>
      <c r="M18" s="145" t="s">
        <v>118</v>
      </c>
      <c r="N18" s="147"/>
    </row>
    <row r="19" spans="1:14" ht="15.75" thickBot="1" x14ac:dyDescent="0.3">
      <c r="A19" s="80" t="s">
        <v>99</v>
      </c>
      <c r="B19" s="104" t="s">
        <v>48</v>
      </c>
      <c r="D19" s="80" t="s">
        <v>99</v>
      </c>
      <c r="E19" s="83" t="s">
        <v>45</v>
      </c>
      <c r="F19" s="38" t="s">
        <v>48</v>
      </c>
      <c r="G19" s="103" t="s">
        <v>51</v>
      </c>
      <c r="I19" s="82"/>
      <c r="J19" s="153" t="s">
        <v>106</v>
      </c>
      <c r="K19" s="154"/>
      <c r="M19" s="93" t="s">
        <v>117</v>
      </c>
      <c r="N19" s="94">
        <v>0.66666666666666674</v>
      </c>
    </row>
    <row r="20" spans="1:14" ht="15.75" thickBot="1" x14ac:dyDescent="0.3">
      <c r="A20" s="78" t="s">
        <v>101</v>
      </c>
      <c r="B20" s="105">
        <f>'H2 Efficiency'!E3</f>
        <v>0.58499999999999996</v>
      </c>
      <c r="D20" s="79" t="s">
        <v>54</v>
      </c>
      <c r="E20" s="69">
        <f>'H2 Emission factors'!B3</f>
        <v>8.9</v>
      </c>
      <c r="F20" s="39">
        <f>'H2 Emission factors'!C3</f>
        <v>11.99</v>
      </c>
      <c r="G20" s="40">
        <f>'H2 Emission factors'!D3</f>
        <v>13.8</v>
      </c>
      <c r="I20" s="77" t="s">
        <v>132</v>
      </c>
      <c r="J20" s="151">
        <f>'H2 Emission factors'!C55</f>
        <v>5.8012791572610987E-2</v>
      </c>
      <c r="K20" s="152"/>
    </row>
    <row r="21" spans="1:14" x14ac:dyDescent="0.25">
      <c r="A21" s="81"/>
      <c r="B21" s="56"/>
      <c r="C21" s="56"/>
      <c r="D21" s="77" t="s">
        <v>57</v>
      </c>
      <c r="E21" s="33">
        <f>'H2 Emission factors'!B4</f>
        <v>1</v>
      </c>
      <c r="F21" s="74">
        <f>'H2 Emission factors'!C4</f>
        <v>3.7</v>
      </c>
      <c r="G21" s="75">
        <f>'H2 Emission factors'!D4</f>
        <v>5.61</v>
      </c>
      <c r="I21" s="77" t="s">
        <v>122</v>
      </c>
      <c r="J21" s="150">
        <f>'H2 Emission factors'!D55</f>
        <v>6.5621733887176736E-2</v>
      </c>
      <c r="K21" s="139"/>
    </row>
    <row r="22" spans="1:14" ht="15.75" thickBot="1" x14ac:dyDescent="0.3">
      <c r="A22" s="81"/>
      <c r="B22" s="56"/>
      <c r="C22" s="56"/>
      <c r="D22" s="77" t="s">
        <v>55</v>
      </c>
      <c r="E22" s="33">
        <f>'H2 Emission factors'!B5</f>
        <v>12</v>
      </c>
      <c r="F22" s="74">
        <f>'H2 Emission factors'!C5</f>
        <v>22.99</v>
      </c>
      <c r="G22" s="75">
        <f>'H2 Emission factors'!D5</f>
        <v>24.2</v>
      </c>
      <c r="I22" s="78" t="s">
        <v>133</v>
      </c>
      <c r="J22" s="148">
        <f>'H2 Emission factors'!E55</f>
        <v>8.673913043478261E-2</v>
      </c>
      <c r="K22" s="149"/>
    </row>
    <row r="23" spans="1:14" ht="15.75" thickBot="1" x14ac:dyDescent="0.3">
      <c r="D23" s="78" t="s">
        <v>56</v>
      </c>
      <c r="E23" s="35">
        <f>'H2 Emission factors'!B6</f>
        <v>2.1</v>
      </c>
      <c r="F23" s="101">
        <f>'H2 Emission factors'!C6</f>
        <v>4.87</v>
      </c>
      <c r="G23" s="102">
        <f>'H2 Emission factors'!D6</f>
        <v>6.2</v>
      </c>
    </row>
    <row r="33" spans="3:3" ht="39" customHeight="1" x14ac:dyDescent="0.25"/>
    <row r="41" spans="3:3" ht="19.5" customHeight="1" x14ac:dyDescent="0.25">
      <c r="C41" s="28"/>
    </row>
    <row r="42" spans="3:3" x14ac:dyDescent="0.25">
      <c r="C42" s="92"/>
    </row>
    <row r="43" spans="3:3" x14ac:dyDescent="0.25">
      <c r="C43" s="92"/>
    </row>
  </sheetData>
  <mergeCells count="24">
    <mergeCell ref="L14:N14"/>
    <mergeCell ref="M18:N18"/>
    <mergeCell ref="D18:G18"/>
    <mergeCell ref="A18:B18"/>
    <mergeCell ref="J22:K22"/>
    <mergeCell ref="J21:K21"/>
    <mergeCell ref="J20:K20"/>
    <mergeCell ref="J19:K19"/>
    <mergeCell ref="I18:K18"/>
    <mergeCell ref="A1:F1"/>
    <mergeCell ref="A2:F13"/>
    <mergeCell ref="L5:N5"/>
    <mergeCell ref="L6:N6"/>
    <mergeCell ref="L9:N9"/>
    <mergeCell ref="L11:N11"/>
    <mergeCell ref="L12:N12"/>
    <mergeCell ref="L13:N13"/>
    <mergeCell ref="L7:N7"/>
    <mergeCell ref="L8:N8"/>
    <mergeCell ref="K1:N1"/>
    <mergeCell ref="L2:N2"/>
    <mergeCell ref="L3:N3"/>
    <mergeCell ref="L4:N4"/>
    <mergeCell ref="L10:N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176A1-27F9-4A88-9EC8-76A40B0B1C79}">
  <dimension ref="A1:J13"/>
  <sheetViews>
    <sheetView zoomScale="115" zoomScaleNormal="115" workbookViewId="0">
      <selection activeCell="D19" sqref="D19"/>
    </sheetView>
  </sheetViews>
  <sheetFormatPr baseColWidth="10" defaultRowHeight="15" x14ac:dyDescent="0.25"/>
  <cols>
    <col min="1" max="1" width="16.42578125" bestFit="1" customWidth="1"/>
    <col min="2" max="2" width="16.28515625" bestFit="1" customWidth="1"/>
    <col min="3" max="3" width="11.85546875" bestFit="1" customWidth="1"/>
    <col min="4" max="4" width="12" bestFit="1" customWidth="1"/>
    <col min="5" max="5" width="16.28515625" bestFit="1" customWidth="1"/>
    <col min="7" max="7" width="12" bestFit="1" customWidth="1"/>
    <col min="8" max="8" width="16.28515625" bestFit="1" customWidth="1"/>
    <col min="10" max="10" width="12" bestFit="1" customWidth="1"/>
    <col min="11" max="11" width="16.28515625" bestFit="1" customWidth="1"/>
  </cols>
  <sheetData>
    <row r="1" spans="1:10" ht="15.75" thickBot="1" x14ac:dyDescent="0.3">
      <c r="A1" s="157" t="s">
        <v>100</v>
      </c>
      <c r="B1" s="158"/>
      <c r="C1" s="158"/>
      <c r="D1" s="158"/>
      <c r="E1" s="158"/>
      <c r="F1" s="158"/>
      <c r="G1" s="158"/>
      <c r="H1" s="158"/>
      <c r="I1" s="158"/>
      <c r="J1" s="159"/>
    </row>
    <row r="2" spans="1:10" ht="15.75" thickBot="1" x14ac:dyDescent="0.3">
      <c r="A2" s="36" t="s">
        <v>41</v>
      </c>
      <c r="B2" s="38" t="s">
        <v>45</v>
      </c>
      <c r="C2" s="38" t="s">
        <v>46</v>
      </c>
      <c r="D2" s="38" t="s">
        <v>47</v>
      </c>
      <c r="E2" s="38" t="s">
        <v>48</v>
      </c>
      <c r="F2" s="38" t="s">
        <v>49</v>
      </c>
      <c r="G2" s="38" t="s">
        <v>50</v>
      </c>
      <c r="H2" s="38" t="s">
        <v>51</v>
      </c>
      <c r="I2" s="38" t="s">
        <v>52</v>
      </c>
      <c r="J2" s="37" t="s">
        <v>53</v>
      </c>
    </row>
    <row r="3" spans="1:10" ht="15.75" thickBot="1" x14ac:dyDescent="0.3">
      <c r="A3" s="31" t="s">
        <v>101</v>
      </c>
      <c r="B3" s="41"/>
      <c r="C3" s="41"/>
      <c r="D3" s="41"/>
      <c r="E3" s="100">
        <f>MEDIAN(C12:C13)</f>
        <v>0.58499999999999996</v>
      </c>
      <c r="F3" s="41"/>
      <c r="G3" s="41"/>
      <c r="H3" s="41"/>
      <c r="I3" s="41"/>
      <c r="J3" s="32">
        <v>2</v>
      </c>
    </row>
    <row r="4" spans="1:10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0" ht="15" customHeight="1" thickBot="1" x14ac:dyDescent="0.3"/>
    <row r="6" spans="1:10" ht="42.75" customHeight="1" thickBot="1" x14ac:dyDescent="0.3">
      <c r="A6" s="160" t="s">
        <v>74</v>
      </c>
      <c r="B6" s="161"/>
      <c r="C6" s="162"/>
      <c r="F6" s="26"/>
      <c r="G6" s="26"/>
    </row>
    <row r="7" spans="1:10" ht="30.75" thickBot="1" x14ac:dyDescent="0.3">
      <c r="A7" s="57" t="s">
        <v>44</v>
      </c>
      <c r="B7" s="58" t="s">
        <v>65</v>
      </c>
      <c r="C7" s="60" t="s">
        <v>43</v>
      </c>
    </row>
    <row r="8" spans="1:10" ht="15.75" thickBot="1" x14ac:dyDescent="0.3">
      <c r="A8" s="31" t="s">
        <v>9</v>
      </c>
      <c r="B8" s="41" t="s">
        <v>68</v>
      </c>
      <c r="C8" s="96">
        <v>0.31</v>
      </c>
    </row>
    <row r="9" spans="1:10" x14ac:dyDescent="0.25">
      <c r="A9" s="69" t="s">
        <v>5</v>
      </c>
      <c r="B9" s="39" t="s">
        <v>69</v>
      </c>
      <c r="C9" s="97">
        <v>0.124</v>
      </c>
    </row>
    <row r="10" spans="1:10" x14ac:dyDescent="0.25">
      <c r="A10" s="30" t="s">
        <v>8</v>
      </c>
      <c r="B10" s="29" t="s">
        <v>69</v>
      </c>
      <c r="C10" s="95">
        <v>0.124</v>
      </c>
    </row>
    <row r="11" spans="1:10" ht="15.75" thickBot="1" x14ac:dyDescent="0.3">
      <c r="A11" s="31" t="s">
        <v>9</v>
      </c>
      <c r="B11" s="41" t="s">
        <v>69</v>
      </c>
      <c r="C11" s="96">
        <v>0.05</v>
      </c>
    </row>
    <row r="12" spans="1:10" x14ac:dyDescent="0.25">
      <c r="A12" s="70" t="s">
        <v>5</v>
      </c>
      <c r="B12" s="71" t="s">
        <v>75</v>
      </c>
      <c r="C12" s="98">
        <v>0.53</v>
      </c>
    </row>
    <row r="13" spans="1:10" ht="30.75" thickBot="1" x14ac:dyDescent="0.3">
      <c r="A13" s="65" t="s">
        <v>12</v>
      </c>
      <c r="B13" s="66" t="s">
        <v>71</v>
      </c>
      <c r="C13" s="99">
        <v>0.64</v>
      </c>
    </row>
  </sheetData>
  <mergeCells count="2">
    <mergeCell ref="A1:J1"/>
    <mergeCell ref="A6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1880-BBB6-450E-9F9A-6C01F7F0B90B}">
  <dimension ref="A1:K157"/>
  <sheetViews>
    <sheetView tabSelected="1" topLeftCell="A11" workbookViewId="0">
      <selection activeCell="E27" sqref="E27"/>
    </sheetView>
  </sheetViews>
  <sheetFormatPr baseColWidth="10" defaultRowHeight="15" x14ac:dyDescent="0.25"/>
  <cols>
    <col min="1" max="1" width="14" bestFit="1" customWidth="1"/>
    <col min="2" max="2" width="15.42578125" customWidth="1"/>
    <col min="3" max="3" width="15.28515625" customWidth="1"/>
    <col min="4" max="4" width="15.5703125" customWidth="1"/>
    <col min="5" max="5" width="15.85546875" customWidth="1"/>
    <col min="8" max="8" width="17.85546875" customWidth="1"/>
    <col min="9" max="9" width="12" bestFit="1" customWidth="1"/>
    <col min="11" max="11" width="16.5703125" customWidth="1"/>
  </cols>
  <sheetData>
    <row r="1" spans="1:10" ht="33.75" customHeight="1" thickBot="1" x14ac:dyDescent="0.3">
      <c r="A1" s="163" t="s">
        <v>110</v>
      </c>
      <c r="B1" s="164"/>
      <c r="C1" s="164"/>
      <c r="D1" s="164"/>
      <c r="E1" s="164"/>
      <c r="F1" s="165"/>
    </row>
    <row r="2" spans="1:10" ht="15.75" thickBot="1" x14ac:dyDescent="0.3">
      <c r="A2" s="36" t="s">
        <v>41</v>
      </c>
      <c r="B2" s="38" t="s">
        <v>45</v>
      </c>
      <c r="C2" s="38" t="s">
        <v>48</v>
      </c>
      <c r="D2" s="38" t="s">
        <v>51</v>
      </c>
      <c r="E2" s="38" t="s">
        <v>52</v>
      </c>
      <c r="F2" s="37" t="s">
        <v>53</v>
      </c>
    </row>
    <row r="3" spans="1:10" x14ac:dyDescent="0.25">
      <c r="A3" s="33" t="s">
        <v>54</v>
      </c>
      <c r="B3" s="54">
        <f>QUARTILE(B26:B31,0)</f>
        <v>8.9</v>
      </c>
      <c r="C3" s="54">
        <f>MEDIAN(B26:B31)</f>
        <v>11.99</v>
      </c>
      <c r="D3" s="54">
        <f>QUARTILE(B26:B31,4)</f>
        <v>13.8</v>
      </c>
      <c r="E3" s="54">
        <f>AVERAGE(B26:B31)</f>
        <v>11.836666666666666</v>
      </c>
      <c r="F3" s="34">
        <v>6</v>
      </c>
    </row>
    <row r="4" spans="1:10" x14ac:dyDescent="0.25">
      <c r="A4" s="30" t="s">
        <v>57</v>
      </c>
      <c r="B4" s="55">
        <f>QUARTILE(E26:E28,0)</f>
        <v>1</v>
      </c>
      <c r="C4" s="55">
        <f>MEDIAN(E26:E28)</f>
        <v>3.7</v>
      </c>
      <c r="D4" s="55">
        <f>QUARTILE(E26:E28,4)</f>
        <v>5.61</v>
      </c>
      <c r="E4" s="55">
        <f>AVERAGE(E26:E28)</f>
        <v>3.436666666666667</v>
      </c>
      <c r="F4" s="11">
        <v>3</v>
      </c>
      <c r="H4" s="27"/>
    </row>
    <row r="5" spans="1:10" x14ac:dyDescent="0.25">
      <c r="A5" s="30" t="s">
        <v>55</v>
      </c>
      <c r="B5" s="55">
        <f>QUARTILE(H26:H32,0)</f>
        <v>12</v>
      </c>
      <c r="C5" s="55">
        <f>MEDIAN(H26:H32)</f>
        <v>22.99</v>
      </c>
      <c r="D5" s="55">
        <f>QUARTILE(H26:H32,4)</f>
        <v>24.2</v>
      </c>
      <c r="E5" s="55">
        <f>AVERAGE(H26:H32)</f>
        <v>20.562857142857144</v>
      </c>
      <c r="F5" s="11">
        <v>6</v>
      </c>
    </row>
    <row r="6" spans="1:10" x14ac:dyDescent="0.25">
      <c r="A6" s="30" t="s">
        <v>56</v>
      </c>
      <c r="B6" s="55">
        <f>QUARTILE(K26:K28,0)</f>
        <v>2.1</v>
      </c>
      <c r="C6" s="55">
        <f>MEDIAN(K26:K28)</f>
        <v>4.87</v>
      </c>
      <c r="D6" s="55">
        <f>QUARTILE(K26:K28,4)</f>
        <v>6.2</v>
      </c>
      <c r="E6" s="55">
        <f>AVERAGE(K26:K28)</f>
        <v>4.3899999999999997</v>
      </c>
      <c r="F6" s="11">
        <v>3</v>
      </c>
    </row>
    <row r="7" spans="1:10" ht="15.75" thickBot="1" x14ac:dyDescent="0.3">
      <c r="A7" s="31" t="s">
        <v>58</v>
      </c>
      <c r="B7" s="41" t="s">
        <v>125</v>
      </c>
      <c r="C7" s="41" t="s">
        <v>126</v>
      </c>
      <c r="D7" s="41" t="s">
        <v>127</v>
      </c>
      <c r="E7" s="41" t="s">
        <v>59</v>
      </c>
      <c r="F7" s="32">
        <v>12</v>
      </c>
    </row>
    <row r="8" spans="1:10" ht="15.75" thickBot="1" x14ac:dyDescent="0.3">
      <c r="A8" s="172" t="s">
        <v>128</v>
      </c>
      <c r="B8" s="173"/>
      <c r="C8" s="173"/>
      <c r="D8" s="173"/>
      <c r="E8" s="173"/>
      <c r="F8" s="173"/>
      <c r="G8" s="173"/>
      <c r="H8" s="173"/>
      <c r="I8" s="173"/>
      <c r="J8" s="174"/>
    </row>
    <row r="9" spans="1:10" x14ac:dyDescent="0.25">
      <c r="A9" s="56"/>
      <c r="B9" s="56"/>
      <c r="C9" s="56"/>
      <c r="D9" s="56"/>
      <c r="E9" s="56"/>
      <c r="F9" s="56"/>
      <c r="G9" s="56"/>
      <c r="H9" s="56"/>
      <c r="I9" s="56"/>
      <c r="J9" s="56"/>
    </row>
    <row r="10" spans="1:10" x14ac:dyDescent="0.25">
      <c r="A10" s="56"/>
      <c r="B10" s="56"/>
      <c r="C10" s="56"/>
      <c r="D10" s="56"/>
      <c r="E10" s="56"/>
      <c r="F10" s="56"/>
      <c r="G10" s="56"/>
      <c r="H10" s="56"/>
      <c r="I10" s="56"/>
      <c r="J10" s="56"/>
    </row>
    <row r="11" spans="1:10" x14ac:dyDescent="0.25">
      <c r="A11" s="56"/>
      <c r="B11" s="56"/>
      <c r="C11" s="56"/>
      <c r="D11" s="56"/>
      <c r="E11" s="56"/>
      <c r="F11" s="56"/>
      <c r="G11" s="56"/>
      <c r="H11" s="56"/>
      <c r="I11" s="56"/>
      <c r="J11" s="56"/>
    </row>
    <row r="12" spans="1:10" x14ac:dyDescent="0.25">
      <c r="A12" s="56"/>
      <c r="B12" s="56"/>
      <c r="C12" s="56"/>
      <c r="D12" s="56"/>
      <c r="E12" s="56"/>
      <c r="F12" s="56"/>
      <c r="G12" s="56"/>
      <c r="H12" s="56"/>
      <c r="I12" s="56"/>
      <c r="J12" s="56"/>
    </row>
    <row r="13" spans="1:10" x14ac:dyDescent="0.25">
      <c r="A13" s="56"/>
      <c r="B13" s="56"/>
      <c r="C13" s="56"/>
      <c r="D13" s="56"/>
      <c r="E13" s="56"/>
      <c r="F13" s="56"/>
      <c r="G13" s="56"/>
      <c r="H13" s="56"/>
      <c r="I13" s="56"/>
      <c r="J13" s="56"/>
    </row>
    <row r="14" spans="1:10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</row>
    <row r="15" spans="1:10" x14ac:dyDescent="0.25">
      <c r="A15" s="56"/>
      <c r="B15" s="56"/>
      <c r="C15" s="56"/>
      <c r="D15" s="56"/>
      <c r="E15" s="56"/>
      <c r="F15" s="56"/>
      <c r="G15" s="56"/>
      <c r="H15" s="56"/>
      <c r="I15" s="56"/>
      <c r="J15" s="56"/>
    </row>
    <row r="16" spans="1:10" x14ac:dyDescent="0.25">
      <c r="A16" s="56"/>
      <c r="B16" s="56"/>
      <c r="C16" s="56"/>
      <c r="D16" s="56"/>
      <c r="E16" s="56"/>
      <c r="F16" s="56"/>
      <c r="G16" s="56"/>
      <c r="H16" s="56"/>
      <c r="I16" s="56"/>
      <c r="J16" s="56"/>
    </row>
    <row r="17" spans="1:11" x14ac:dyDescent="0.25">
      <c r="A17" s="56"/>
      <c r="B17" s="56"/>
      <c r="C17" s="56"/>
      <c r="D17" s="56"/>
      <c r="E17" s="56"/>
      <c r="F17" s="56"/>
      <c r="G17" s="56"/>
      <c r="H17" s="56"/>
      <c r="I17" s="56"/>
      <c r="J17" s="56"/>
    </row>
    <row r="18" spans="1:11" x14ac:dyDescent="0.25">
      <c r="A18" s="56"/>
      <c r="B18" s="56"/>
      <c r="C18" s="56"/>
      <c r="D18" s="56"/>
      <c r="E18" s="56"/>
      <c r="F18" s="56"/>
      <c r="G18" s="56"/>
      <c r="H18" s="56"/>
      <c r="I18" s="56"/>
      <c r="J18" s="56"/>
    </row>
    <row r="19" spans="1:11" x14ac:dyDescent="0.25">
      <c r="A19" s="56"/>
      <c r="B19" s="56"/>
      <c r="C19" s="56"/>
      <c r="D19" s="56"/>
      <c r="E19" s="56"/>
      <c r="F19" s="56"/>
      <c r="G19" s="56"/>
      <c r="H19" s="56"/>
      <c r="I19" s="56"/>
      <c r="J19" s="56"/>
    </row>
    <row r="20" spans="1:11" x14ac:dyDescent="0.25">
      <c r="A20" s="56"/>
      <c r="B20" s="56"/>
      <c r="C20" s="56"/>
      <c r="D20" s="56"/>
      <c r="E20" s="56"/>
      <c r="F20" s="56"/>
      <c r="G20" s="56"/>
      <c r="H20" s="56"/>
      <c r="I20" s="56"/>
      <c r="J20" s="56"/>
    </row>
    <row r="21" spans="1:11" x14ac:dyDescent="0.25">
      <c r="A21" s="56"/>
      <c r="B21" s="56"/>
      <c r="C21" s="56"/>
      <c r="D21" s="56"/>
      <c r="E21" s="56"/>
      <c r="F21" s="56"/>
      <c r="G21" s="56"/>
      <c r="H21" s="56"/>
      <c r="I21" s="56"/>
      <c r="J21" s="56"/>
    </row>
    <row r="23" spans="1:11" ht="15.75" thickBot="1" x14ac:dyDescent="0.3">
      <c r="F23" s="28"/>
      <c r="G23" s="28"/>
    </row>
    <row r="24" spans="1:11" ht="61.5" customHeight="1" thickBot="1" x14ac:dyDescent="0.3">
      <c r="A24" s="175" t="s">
        <v>61</v>
      </c>
      <c r="B24" s="176"/>
      <c r="C24" s="28"/>
      <c r="D24" s="175" t="s">
        <v>62</v>
      </c>
      <c r="E24" s="176"/>
      <c r="G24" s="175" t="s">
        <v>63</v>
      </c>
      <c r="H24" s="176"/>
      <c r="J24" s="175" t="s">
        <v>64</v>
      </c>
      <c r="K24" s="176"/>
    </row>
    <row r="25" spans="1:11" ht="30.75" thickBot="1" x14ac:dyDescent="0.3">
      <c r="A25" s="50" t="s">
        <v>44</v>
      </c>
      <c r="B25" s="51" t="s">
        <v>60</v>
      </c>
      <c r="C25" s="12"/>
      <c r="D25" s="50" t="s">
        <v>44</v>
      </c>
      <c r="E25" s="51" t="s">
        <v>60</v>
      </c>
      <c r="F25" s="12"/>
      <c r="G25" s="50" t="s">
        <v>44</v>
      </c>
      <c r="H25" s="51" t="s">
        <v>60</v>
      </c>
      <c r="I25" s="12"/>
      <c r="J25" s="52" t="s">
        <v>44</v>
      </c>
      <c r="K25" s="53" t="s">
        <v>60</v>
      </c>
    </row>
    <row r="26" spans="1:11" x14ac:dyDescent="0.25">
      <c r="A26" s="33" t="s">
        <v>7</v>
      </c>
      <c r="B26" s="34">
        <v>11.98</v>
      </c>
      <c r="D26" s="44" t="s">
        <v>7</v>
      </c>
      <c r="E26" s="45">
        <v>3.7</v>
      </c>
      <c r="G26" s="33" t="s">
        <v>5</v>
      </c>
      <c r="H26" s="34">
        <v>12</v>
      </c>
      <c r="J26" s="44" t="s">
        <v>7</v>
      </c>
      <c r="K26" s="45">
        <v>4.87</v>
      </c>
    </row>
    <row r="27" spans="1:11" x14ac:dyDescent="0.25">
      <c r="A27" s="30" t="s">
        <v>8</v>
      </c>
      <c r="B27" s="11">
        <v>11.1</v>
      </c>
      <c r="D27" s="46" t="s">
        <v>11</v>
      </c>
      <c r="E27" s="47">
        <v>5.61</v>
      </c>
      <c r="G27" s="30" t="s">
        <v>7</v>
      </c>
      <c r="H27" s="11">
        <v>22.99</v>
      </c>
      <c r="J27" s="46" t="s">
        <v>11</v>
      </c>
      <c r="K27" s="47">
        <v>6.2</v>
      </c>
    </row>
    <row r="28" spans="1:11" ht="15.75" thickBot="1" x14ac:dyDescent="0.3">
      <c r="A28" s="30" t="s">
        <v>9</v>
      </c>
      <c r="B28" s="11">
        <v>12</v>
      </c>
      <c r="D28" s="48" t="s">
        <v>12</v>
      </c>
      <c r="E28" s="49">
        <v>1</v>
      </c>
      <c r="G28" s="30" t="s">
        <v>8</v>
      </c>
      <c r="H28" s="11">
        <v>24.2</v>
      </c>
      <c r="J28" s="48" t="s">
        <v>12</v>
      </c>
      <c r="K28" s="49">
        <v>2.1</v>
      </c>
    </row>
    <row r="29" spans="1:11" x14ac:dyDescent="0.25">
      <c r="A29" s="42" t="s">
        <v>10</v>
      </c>
      <c r="B29" s="43">
        <v>13.8</v>
      </c>
      <c r="G29" s="30" t="s">
        <v>9</v>
      </c>
      <c r="H29" s="11">
        <v>17</v>
      </c>
    </row>
    <row r="30" spans="1:11" x14ac:dyDescent="0.25">
      <c r="A30" s="42" t="s">
        <v>11</v>
      </c>
      <c r="B30" s="43">
        <v>13.24</v>
      </c>
      <c r="G30" s="42" t="s">
        <v>10</v>
      </c>
      <c r="H30" s="43">
        <v>23.7</v>
      </c>
    </row>
    <row r="31" spans="1:11" ht="15.75" thickBot="1" x14ac:dyDescent="0.3">
      <c r="A31" s="31" t="s">
        <v>12</v>
      </c>
      <c r="B31" s="32">
        <v>8.9</v>
      </c>
      <c r="G31" s="42" t="s">
        <v>11</v>
      </c>
      <c r="H31" s="43">
        <v>23.85</v>
      </c>
    </row>
    <row r="32" spans="1:11" ht="15.75" thickBot="1" x14ac:dyDescent="0.3">
      <c r="G32" s="31" t="s">
        <v>12</v>
      </c>
      <c r="H32" s="32">
        <v>20.2</v>
      </c>
    </row>
    <row r="34" spans="1:4" ht="15.75" thickBot="1" x14ac:dyDescent="0.3"/>
    <row r="35" spans="1:4" ht="35.25" customHeight="1" thickBot="1" x14ac:dyDescent="0.3">
      <c r="A35" s="169" t="s">
        <v>73</v>
      </c>
      <c r="B35" s="170"/>
      <c r="C35" s="170"/>
      <c r="D35" s="171"/>
    </row>
    <row r="36" spans="1:4" ht="45.75" thickBot="1" x14ac:dyDescent="0.3">
      <c r="A36" s="57" t="s">
        <v>44</v>
      </c>
      <c r="B36" s="58" t="s">
        <v>65</v>
      </c>
      <c r="C36" s="59" t="s">
        <v>66</v>
      </c>
      <c r="D36" s="60" t="s">
        <v>67</v>
      </c>
    </row>
    <row r="37" spans="1:4" x14ac:dyDescent="0.25">
      <c r="A37" s="69" t="s">
        <v>6</v>
      </c>
      <c r="B37" s="39" t="s">
        <v>68</v>
      </c>
      <c r="C37" s="39">
        <v>11.5</v>
      </c>
      <c r="D37" s="40">
        <v>2</v>
      </c>
    </row>
    <row r="38" spans="1:4" x14ac:dyDescent="0.25">
      <c r="A38" s="30" t="s">
        <v>7</v>
      </c>
      <c r="B38" s="29" t="s">
        <v>68</v>
      </c>
      <c r="C38" s="29">
        <v>11.5</v>
      </c>
      <c r="D38" s="11">
        <v>1.08</v>
      </c>
    </row>
    <row r="39" spans="1:4" x14ac:dyDescent="0.25">
      <c r="A39" s="30" t="s">
        <v>8</v>
      </c>
      <c r="B39" s="29" t="s">
        <v>68</v>
      </c>
      <c r="C39" s="29">
        <v>11.5</v>
      </c>
      <c r="D39" s="11">
        <v>0.7</v>
      </c>
    </row>
    <row r="40" spans="1:4" ht="15.75" thickBot="1" x14ac:dyDescent="0.3">
      <c r="A40" s="31" t="s">
        <v>9</v>
      </c>
      <c r="B40" s="41" t="s">
        <v>68</v>
      </c>
      <c r="C40" s="41">
        <v>11.5</v>
      </c>
      <c r="D40" s="32">
        <v>0.97</v>
      </c>
    </row>
    <row r="41" spans="1:4" x14ac:dyDescent="0.25">
      <c r="A41" s="69" t="s">
        <v>5</v>
      </c>
      <c r="B41" s="39" t="s">
        <v>69</v>
      </c>
      <c r="C41" s="39">
        <v>45</v>
      </c>
      <c r="D41" s="40">
        <v>3</v>
      </c>
    </row>
    <row r="42" spans="1:4" x14ac:dyDescent="0.25">
      <c r="A42" s="30" t="s">
        <v>6</v>
      </c>
      <c r="B42" s="29" t="s">
        <v>69</v>
      </c>
      <c r="C42" s="29">
        <v>45</v>
      </c>
      <c r="D42" s="11">
        <v>2.5</v>
      </c>
    </row>
    <row r="43" spans="1:4" x14ac:dyDescent="0.25">
      <c r="A43" s="30" t="s">
        <v>7</v>
      </c>
      <c r="B43" s="29" t="s">
        <v>69</v>
      </c>
      <c r="C43" s="29">
        <v>45</v>
      </c>
      <c r="D43" s="11">
        <v>1.82</v>
      </c>
    </row>
    <row r="44" spans="1:4" ht="15.75" thickBot="1" x14ac:dyDescent="0.3">
      <c r="A44" s="31" t="s">
        <v>8</v>
      </c>
      <c r="B44" s="41" t="s">
        <v>69</v>
      </c>
      <c r="C44" s="41">
        <v>45</v>
      </c>
      <c r="D44" s="32">
        <v>2.58</v>
      </c>
    </row>
    <row r="45" spans="1:4" ht="30" x14ac:dyDescent="0.25">
      <c r="A45" s="70" t="s">
        <v>6</v>
      </c>
      <c r="B45" s="71" t="s">
        <v>70</v>
      </c>
      <c r="C45" s="72">
        <v>328</v>
      </c>
      <c r="D45" s="73">
        <v>31</v>
      </c>
    </row>
    <row r="46" spans="1:4" ht="30" x14ac:dyDescent="0.25">
      <c r="A46" s="61" t="s">
        <v>7</v>
      </c>
      <c r="B46" s="62" t="s">
        <v>71</v>
      </c>
      <c r="C46" s="63">
        <v>439</v>
      </c>
      <c r="D46" s="64">
        <v>29.21</v>
      </c>
    </row>
    <row r="47" spans="1:4" ht="30" x14ac:dyDescent="0.25">
      <c r="A47" s="61" t="s">
        <v>10</v>
      </c>
      <c r="B47" s="62" t="s">
        <v>72</v>
      </c>
      <c r="C47" s="63">
        <v>442</v>
      </c>
      <c r="D47" s="64">
        <v>28.6</v>
      </c>
    </row>
    <row r="48" spans="1:4" ht="30.75" thickBot="1" x14ac:dyDescent="0.3">
      <c r="A48" s="65" t="s">
        <v>12</v>
      </c>
      <c r="B48" s="66" t="s">
        <v>71</v>
      </c>
      <c r="C48" s="67">
        <v>443</v>
      </c>
      <c r="D48" s="68">
        <v>25.8</v>
      </c>
    </row>
    <row r="51" spans="1:7" ht="15.75" thickBot="1" x14ac:dyDescent="0.3"/>
    <row r="52" spans="1:7" ht="15.75" thickBot="1" x14ac:dyDescent="0.3">
      <c r="A52" s="166" t="s">
        <v>104</v>
      </c>
      <c r="B52" s="167"/>
      <c r="C52" s="167"/>
      <c r="D52" s="167"/>
      <c r="E52" s="168"/>
      <c r="F52" s="28"/>
      <c r="G52" s="28"/>
    </row>
    <row r="53" spans="1:7" ht="15.75" thickBot="1" x14ac:dyDescent="0.3">
      <c r="A53" s="117" t="s">
        <v>130</v>
      </c>
      <c r="B53" s="120"/>
      <c r="C53" s="119" t="s">
        <v>47</v>
      </c>
      <c r="D53" s="116" t="s">
        <v>103</v>
      </c>
      <c r="E53" s="118" t="s">
        <v>49</v>
      </c>
    </row>
    <row r="54" spans="1:7" x14ac:dyDescent="0.25">
      <c r="A54" s="109">
        <f t="shared" ref="A54:A65" si="0">D37/C37</f>
        <v>0.17391304347826086</v>
      </c>
      <c r="B54" s="121"/>
      <c r="C54" s="74" t="s">
        <v>129</v>
      </c>
      <c r="D54" s="74" t="s">
        <v>129</v>
      </c>
      <c r="E54" s="75" t="s">
        <v>129</v>
      </c>
    </row>
    <row r="55" spans="1:7" ht="15.75" thickBot="1" x14ac:dyDescent="0.3">
      <c r="A55" s="106">
        <f t="shared" si="0"/>
        <v>9.3913043478260877E-2</v>
      </c>
      <c r="B55" s="122"/>
      <c r="C55" s="108">
        <f>QUARTILE(A54:A65,1)</f>
        <v>5.8012791572610987E-2</v>
      </c>
      <c r="D55" s="108">
        <f>MEDIAN(A54:A65)</f>
        <v>6.5621733887176736E-2</v>
      </c>
      <c r="E55" s="113">
        <f>QUARTILE(A54:A65,3)</f>
        <v>8.673913043478261E-2</v>
      </c>
    </row>
    <row r="56" spans="1:7" ht="15.75" thickBot="1" x14ac:dyDescent="0.3">
      <c r="A56" s="107">
        <f t="shared" si="0"/>
        <v>6.08695652173913E-2</v>
      </c>
      <c r="B56" s="166" t="s">
        <v>131</v>
      </c>
      <c r="C56" s="167"/>
      <c r="D56" s="167"/>
      <c r="E56" s="168"/>
    </row>
    <row r="57" spans="1:7" x14ac:dyDescent="0.25">
      <c r="A57" s="107">
        <f t="shared" si="0"/>
        <v>8.4347826086956526E-2</v>
      </c>
      <c r="B57" s="33">
        <v>0</v>
      </c>
      <c r="C57" s="109">
        <f t="shared" ref="C57:C88" si="1">$C$55*B57</f>
        <v>0</v>
      </c>
      <c r="D57" s="109">
        <f t="shared" ref="D57:D88" si="2">$D$55*B57</f>
        <v>0</v>
      </c>
      <c r="E57" s="110">
        <f t="shared" ref="E57:E88" si="3">$E$55*B57</f>
        <v>0</v>
      </c>
    </row>
    <row r="58" spans="1:7" x14ac:dyDescent="0.25">
      <c r="A58" s="107">
        <f t="shared" si="0"/>
        <v>6.6666666666666666E-2</v>
      </c>
      <c r="B58" s="30">
        <v>5</v>
      </c>
      <c r="C58" s="106">
        <f t="shared" si="1"/>
        <v>0.29006395786305494</v>
      </c>
      <c r="D58" s="106">
        <f t="shared" si="2"/>
        <v>0.32810866943588368</v>
      </c>
      <c r="E58" s="111">
        <f t="shared" si="3"/>
        <v>0.43369565217391304</v>
      </c>
    </row>
    <row r="59" spans="1:7" x14ac:dyDescent="0.25">
      <c r="A59" s="107">
        <f t="shared" si="0"/>
        <v>5.5555555555555552E-2</v>
      </c>
      <c r="B59" s="30">
        <v>10</v>
      </c>
      <c r="C59" s="106">
        <f t="shared" si="1"/>
        <v>0.58012791572610989</v>
      </c>
      <c r="D59" s="106">
        <f t="shared" si="2"/>
        <v>0.65621733887176736</v>
      </c>
      <c r="E59" s="111">
        <f t="shared" si="3"/>
        <v>0.86739130434782608</v>
      </c>
    </row>
    <row r="60" spans="1:7" x14ac:dyDescent="0.25">
      <c r="A60" s="107">
        <f t="shared" si="0"/>
        <v>4.0444444444444443E-2</v>
      </c>
      <c r="B60" s="30">
        <v>15</v>
      </c>
      <c r="C60" s="106">
        <f t="shared" si="1"/>
        <v>0.87019187358916483</v>
      </c>
      <c r="D60" s="106">
        <f t="shared" si="2"/>
        <v>0.98432600830765105</v>
      </c>
      <c r="E60" s="111">
        <f t="shared" si="3"/>
        <v>1.3010869565217391</v>
      </c>
    </row>
    <row r="61" spans="1:7" x14ac:dyDescent="0.25">
      <c r="A61" s="107">
        <f t="shared" si="0"/>
        <v>5.7333333333333333E-2</v>
      </c>
      <c r="B61" s="30">
        <v>20</v>
      </c>
      <c r="C61" s="106">
        <f t="shared" si="1"/>
        <v>1.1602558314522198</v>
      </c>
      <c r="D61" s="106">
        <f t="shared" si="2"/>
        <v>1.3124346777435347</v>
      </c>
      <c r="E61" s="111">
        <f t="shared" si="3"/>
        <v>1.7347826086956522</v>
      </c>
    </row>
    <row r="62" spans="1:7" x14ac:dyDescent="0.25">
      <c r="A62" s="107">
        <f t="shared" si="0"/>
        <v>9.451219512195122E-2</v>
      </c>
      <c r="B62" s="30">
        <v>25</v>
      </c>
      <c r="C62" s="106">
        <f t="shared" si="1"/>
        <v>1.4503197893152746</v>
      </c>
      <c r="D62" s="106">
        <f t="shared" si="2"/>
        <v>1.6405433471794184</v>
      </c>
      <c r="E62" s="111">
        <f t="shared" si="3"/>
        <v>2.1684782608695654</v>
      </c>
    </row>
    <row r="63" spans="1:7" x14ac:dyDescent="0.25">
      <c r="A63" s="107">
        <f t="shared" si="0"/>
        <v>6.6537585421412304E-2</v>
      </c>
      <c r="B63" s="30">
        <v>30</v>
      </c>
      <c r="C63" s="106">
        <f t="shared" si="1"/>
        <v>1.7403837471783297</v>
      </c>
      <c r="D63" s="106">
        <f t="shared" si="2"/>
        <v>1.9686520166153021</v>
      </c>
      <c r="E63" s="111">
        <f t="shared" si="3"/>
        <v>2.6021739130434782</v>
      </c>
    </row>
    <row r="64" spans="1:7" x14ac:dyDescent="0.25">
      <c r="A64" s="107">
        <f t="shared" si="0"/>
        <v>6.4705882352941183E-2</v>
      </c>
      <c r="B64" s="30">
        <v>35</v>
      </c>
      <c r="C64" s="106">
        <f t="shared" si="1"/>
        <v>2.0304477050413845</v>
      </c>
      <c r="D64" s="106">
        <f t="shared" si="2"/>
        <v>2.2967606860511856</v>
      </c>
      <c r="E64" s="111">
        <f t="shared" si="3"/>
        <v>3.0358695652173915</v>
      </c>
    </row>
    <row r="65" spans="1:5" ht="15.75" thickBot="1" x14ac:dyDescent="0.3">
      <c r="A65" s="114">
        <f t="shared" si="0"/>
        <v>5.8239277652370205E-2</v>
      </c>
      <c r="B65" s="30">
        <v>40</v>
      </c>
      <c r="C65" s="106">
        <f t="shared" si="1"/>
        <v>2.3205116629044396</v>
      </c>
      <c r="D65" s="106">
        <f t="shared" si="2"/>
        <v>2.6248693554870695</v>
      </c>
      <c r="E65" s="111">
        <f t="shared" si="3"/>
        <v>3.4695652173913043</v>
      </c>
    </row>
    <row r="66" spans="1:5" x14ac:dyDescent="0.25">
      <c r="A66" s="115"/>
      <c r="B66" s="30">
        <v>45</v>
      </c>
      <c r="C66" s="106">
        <f t="shared" si="1"/>
        <v>2.6105756207674946</v>
      </c>
      <c r="D66" s="106">
        <f t="shared" si="2"/>
        <v>2.9529780249229534</v>
      </c>
      <c r="E66" s="111">
        <f t="shared" si="3"/>
        <v>3.9032608695652176</v>
      </c>
    </row>
    <row r="67" spans="1:5" x14ac:dyDescent="0.25">
      <c r="B67" s="30">
        <v>50</v>
      </c>
      <c r="C67" s="106">
        <f t="shared" si="1"/>
        <v>2.9006395786305492</v>
      </c>
      <c r="D67" s="106">
        <f t="shared" si="2"/>
        <v>3.2810866943588368</v>
      </c>
      <c r="E67" s="111">
        <f t="shared" si="3"/>
        <v>4.3369565217391308</v>
      </c>
    </row>
    <row r="68" spans="1:5" x14ac:dyDescent="0.25">
      <c r="B68" s="30">
        <v>55</v>
      </c>
      <c r="C68" s="106">
        <f t="shared" si="1"/>
        <v>3.1907035364936043</v>
      </c>
      <c r="D68" s="106">
        <f t="shared" si="2"/>
        <v>3.6091953637947203</v>
      </c>
      <c r="E68" s="111">
        <f t="shared" si="3"/>
        <v>4.7706521739130432</v>
      </c>
    </row>
    <row r="69" spans="1:5" x14ac:dyDescent="0.25">
      <c r="B69" s="30">
        <v>60</v>
      </c>
      <c r="C69" s="106">
        <f t="shared" si="1"/>
        <v>3.4807674943566593</v>
      </c>
      <c r="D69" s="106">
        <f t="shared" si="2"/>
        <v>3.9373040332306042</v>
      </c>
      <c r="E69" s="111">
        <f t="shared" si="3"/>
        <v>5.2043478260869565</v>
      </c>
    </row>
    <row r="70" spans="1:5" x14ac:dyDescent="0.25">
      <c r="B70" s="30">
        <v>65</v>
      </c>
      <c r="C70" s="106">
        <f t="shared" si="1"/>
        <v>3.7708314522197144</v>
      </c>
      <c r="D70" s="106">
        <f t="shared" si="2"/>
        <v>4.2654127026664881</v>
      </c>
      <c r="E70" s="111">
        <f t="shared" si="3"/>
        <v>5.6380434782608697</v>
      </c>
    </row>
    <row r="71" spans="1:5" x14ac:dyDescent="0.25">
      <c r="B71" s="30">
        <v>70</v>
      </c>
      <c r="C71" s="106">
        <f t="shared" si="1"/>
        <v>4.060895410082769</v>
      </c>
      <c r="D71" s="106">
        <f t="shared" si="2"/>
        <v>4.5935213721023711</v>
      </c>
      <c r="E71" s="111">
        <f t="shared" si="3"/>
        <v>6.071739130434783</v>
      </c>
    </row>
    <row r="72" spans="1:5" x14ac:dyDescent="0.25">
      <c r="B72" s="30">
        <v>75</v>
      </c>
      <c r="C72" s="106">
        <f t="shared" si="1"/>
        <v>4.3509593679458245</v>
      </c>
      <c r="D72" s="106">
        <f t="shared" si="2"/>
        <v>4.921630041538255</v>
      </c>
      <c r="E72" s="111">
        <f t="shared" si="3"/>
        <v>6.5054347826086953</v>
      </c>
    </row>
    <row r="73" spans="1:5" x14ac:dyDescent="0.25">
      <c r="B73" s="30">
        <v>80</v>
      </c>
      <c r="C73" s="106">
        <f t="shared" si="1"/>
        <v>4.6410233258088791</v>
      </c>
      <c r="D73" s="106">
        <f t="shared" si="2"/>
        <v>5.2497387109741389</v>
      </c>
      <c r="E73" s="111">
        <f t="shared" si="3"/>
        <v>6.9391304347826086</v>
      </c>
    </row>
    <row r="74" spans="1:5" x14ac:dyDescent="0.25">
      <c r="B74" s="30">
        <v>85</v>
      </c>
      <c r="C74" s="106">
        <f t="shared" si="1"/>
        <v>4.9310872836719337</v>
      </c>
      <c r="D74" s="106">
        <f t="shared" si="2"/>
        <v>5.5778473804100228</v>
      </c>
      <c r="E74" s="111">
        <f t="shared" si="3"/>
        <v>7.3728260869565219</v>
      </c>
    </row>
    <row r="75" spans="1:5" x14ac:dyDescent="0.25">
      <c r="B75" s="30">
        <v>90</v>
      </c>
      <c r="C75" s="106">
        <f t="shared" si="1"/>
        <v>5.2211512415349892</v>
      </c>
      <c r="D75" s="106">
        <f t="shared" si="2"/>
        <v>5.9059560498459067</v>
      </c>
      <c r="E75" s="111">
        <f t="shared" si="3"/>
        <v>7.8065217391304351</v>
      </c>
    </row>
    <row r="76" spans="1:5" x14ac:dyDescent="0.25">
      <c r="B76" s="30">
        <v>95</v>
      </c>
      <c r="C76" s="106">
        <f t="shared" si="1"/>
        <v>5.5112151993980438</v>
      </c>
      <c r="D76" s="106">
        <f t="shared" si="2"/>
        <v>6.2340647192817897</v>
      </c>
      <c r="E76" s="111">
        <f t="shared" si="3"/>
        <v>8.2402173913043484</v>
      </c>
    </row>
    <row r="77" spans="1:5" x14ac:dyDescent="0.25">
      <c r="B77" s="30">
        <v>100</v>
      </c>
      <c r="C77" s="106">
        <f t="shared" si="1"/>
        <v>5.8012791572610984</v>
      </c>
      <c r="D77" s="106">
        <f t="shared" si="2"/>
        <v>6.5621733887176736</v>
      </c>
      <c r="E77" s="111">
        <f t="shared" si="3"/>
        <v>8.6739130434782616</v>
      </c>
    </row>
    <row r="78" spans="1:5" x14ac:dyDescent="0.25">
      <c r="B78" s="30">
        <v>105</v>
      </c>
      <c r="C78" s="106">
        <f t="shared" si="1"/>
        <v>6.0913431151241539</v>
      </c>
      <c r="D78" s="106">
        <f t="shared" si="2"/>
        <v>6.8902820581535575</v>
      </c>
      <c r="E78" s="111">
        <f t="shared" si="3"/>
        <v>9.1076086956521749</v>
      </c>
    </row>
    <row r="79" spans="1:5" x14ac:dyDescent="0.25">
      <c r="B79" s="30">
        <v>110</v>
      </c>
      <c r="C79" s="106">
        <f t="shared" si="1"/>
        <v>6.3814070729872086</v>
      </c>
      <c r="D79" s="106">
        <f t="shared" si="2"/>
        <v>7.2183907275894406</v>
      </c>
      <c r="E79" s="111">
        <f t="shared" si="3"/>
        <v>9.5413043478260864</v>
      </c>
    </row>
    <row r="80" spans="1:5" x14ac:dyDescent="0.25">
      <c r="B80" s="30">
        <v>115</v>
      </c>
      <c r="C80" s="106">
        <f t="shared" si="1"/>
        <v>6.6714710308502632</v>
      </c>
      <c r="D80" s="106">
        <f t="shared" si="2"/>
        <v>7.5464993970253245</v>
      </c>
      <c r="E80" s="111">
        <f t="shared" si="3"/>
        <v>9.9749999999999996</v>
      </c>
    </row>
    <row r="81" spans="2:5" x14ac:dyDescent="0.25">
      <c r="B81" s="30">
        <v>120</v>
      </c>
      <c r="C81" s="106">
        <f t="shared" si="1"/>
        <v>6.9615349887133187</v>
      </c>
      <c r="D81" s="106">
        <f t="shared" si="2"/>
        <v>7.8746080664612084</v>
      </c>
      <c r="E81" s="111">
        <f t="shared" si="3"/>
        <v>10.408695652173913</v>
      </c>
    </row>
    <row r="82" spans="2:5" x14ac:dyDescent="0.25">
      <c r="B82" s="30">
        <v>125</v>
      </c>
      <c r="C82" s="106">
        <f t="shared" si="1"/>
        <v>7.2515989465763733</v>
      </c>
      <c r="D82" s="106">
        <f t="shared" si="2"/>
        <v>8.2027167358970914</v>
      </c>
      <c r="E82" s="111">
        <f t="shared" si="3"/>
        <v>10.842391304347826</v>
      </c>
    </row>
    <row r="83" spans="2:5" x14ac:dyDescent="0.25">
      <c r="B83" s="30">
        <v>130</v>
      </c>
      <c r="C83" s="106">
        <f t="shared" si="1"/>
        <v>7.5416629044394288</v>
      </c>
      <c r="D83" s="106">
        <f t="shared" si="2"/>
        <v>8.5308254053329762</v>
      </c>
      <c r="E83" s="111">
        <f t="shared" si="3"/>
        <v>11.276086956521739</v>
      </c>
    </row>
    <row r="84" spans="2:5" x14ac:dyDescent="0.25">
      <c r="B84" s="30">
        <v>135</v>
      </c>
      <c r="C84" s="106">
        <f t="shared" si="1"/>
        <v>7.8317268623024834</v>
      </c>
      <c r="D84" s="106">
        <f t="shared" si="2"/>
        <v>8.8589340747688592</v>
      </c>
      <c r="E84" s="111">
        <f t="shared" si="3"/>
        <v>11.709782608695653</v>
      </c>
    </row>
    <row r="85" spans="2:5" x14ac:dyDescent="0.25">
      <c r="B85" s="30">
        <v>140</v>
      </c>
      <c r="C85" s="106">
        <f t="shared" si="1"/>
        <v>8.121790820165538</v>
      </c>
      <c r="D85" s="106">
        <f t="shared" si="2"/>
        <v>9.1870427442047422</v>
      </c>
      <c r="E85" s="111">
        <f t="shared" si="3"/>
        <v>12.143478260869566</v>
      </c>
    </row>
    <row r="86" spans="2:5" x14ac:dyDescent="0.25">
      <c r="B86" s="30">
        <v>145</v>
      </c>
      <c r="C86" s="106">
        <f t="shared" si="1"/>
        <v>8.4118547780285926</v>
      </c>
      <c r="D86" s="106">
        <f t="shared" si="2"/>
        <v>9.515151413640627</v>
      </c>
      <c r="E86" s="111">
        <f t="shared" si="3"/>
        <v>12.577173913043479</v>
      </c>
    </row>
    <row r="87" spans="2:5" x14ac:dyDescent="0.25">
      <c r="B87" s="30">
        <v>150</v>
      </c>
      <c r="C87" s="106">
        <f t="shared" si="1"/>
        <v>8.701918735891649</v>
      </c>
      <c r="D87" s="106">
        <f t="shared" si="2"/>
        <v>9.84326008307651</v>
      </c>
      <c r="E87" s="111">
        <f t="shared" si="3"/>
        <v>13.010869565217391</v>
      </c>
    </row>
    <row r="88" spans="2:5" x14ac:dyDescent="0.25">
      <c r="B88" s="30">
        <v>155</v>
      </c>
      <c r="C88" s="106">
        <f t="shared" si="1"/>
        <v>8.9919826937547036</v>
      </c>
      <c r="D88" s="106">
        <f t="shared" si="2"/>
        <v>10.171368752512395</v>
      </c>
      <c r="E88" s="111">
        <f t="shared" si="3"/>
        <v>13.444565217391304</v>
      </c>
    </row>
    <row r="89" spans="2:5" x14ac:dyDescent="0.25">
      <c r="B89" s="30">
        <v>160</v>
      </c>
      <c r="C89" s="106">
        <f t="shared" ref="C89:C120" si="4">$C$55*B89</f>
        <v>9.2820466516177582</v>
      </c>
      <c r="D89" s="106">
        <f t="shared" ref="D89:D120" si="5">$D$55*B89</f>
        <v>10.499477421948278</v>
      </c>
      <c r="E89" s="111">
        <f t="shared" ref="E89:E120" si="6">$E$55*B89</f>
        <v>13.878260869565217</v>
      </c>
    </row>
    <row r="90" spans="2:5" x14ac:dyDescent="0.25">
      <c r="B90" s="30">
        <v>165</v>
      </c>
      <c r="C90" s="106">
        <f t="shared" si="4"/>
        <v>9.5721106094808128</v>
      </c>
      <c r="D90" s="106">
        <f t="shared" si="5"/>
        <v>10.827586091384161</v>
      </c>
      <c r="E90" s="111">
        <f t="shared" si="6"/>
        <v>14.31195652173913</v>
      </c>
    </row>
    <row r="91" spans="2:5" x14ac:dyDescent="0.25">
      <c r="B91" s="30">
        <v>170</v>
      </c>
      <c r="C91" s="106">
        <f t="shared" si="4"/>
        <v>9.8621745673438674</v>
      </c>
      <c r="D91" s="106">
        <f t="shared" si="5"/>
        <v>11.155694760820046</v>
      </c>
      <c r="E91" s="111">
        <f t="shared" si="6"/>
        <v>14.745652173913044</v>
      </c>
    </row>
    <row r="92" spans="2:5" x14ac:dyDescent="0.25">
      <c r="B92" s="30">
        <v>175</v>
      </c>
      <c r="C92" s="106">
        <f t="shared" si="4"/>
        <v>10.152238525206922</v>
      </c>
      <c r="D92" s="106">
        <f t="shared" si="5"/>
        <v>11.483803430255929</v>
      </c>
      <c r="E92" s="111">
        <f t="shared" si="6"/>
        <v>15.179347826086957</v>
      </c>
    </row>
    <row r="93" spans="2:5" x14ac:dyDescent="0.25">
      <c r="B93" s="30">
        <v>180</v>
      </c>
      <c r="C93" s="106">
        <f t="shared" si="4"/>
        <v>10.442302483069978</v>
      </c>
      <c r="D93" s="106">
        <f t="shared" si="5"/>
        <v>11.811912099691813</v>
      </c>
      <c r="E93" s="111">
        <f t="shared" si="6"/>
        <v>15.61304347826087</v>
      </c>
    </row>
    <row r="94" spans="2:5" x14ac:dyDescent="0.25">
      <c r="B94" s="30">
        <v>185</v>
      </c>
      <c r="C94" s="106">
        <f t="shared" si="4"/>
        <v>10.732366440933033</v>
      </c>
      <c r="D94" s="106">
        <f t="shared" si="5"/>
        <v>12.140020769127696</v>
      </c>
      <c r="E94" s="111">
        <f t="shared" si="6"/>
        <v>16.046739130434784</v>
      </c>
    </row>
    <row r="95" spans="2:5" x14ac:dyDescent="0.25">
      <c r="B95" s="30">
        <v>190</v>
      </c>
      <c r="C95" s="106">
        <f t="shared" si="4"/>
        <v>11.022430398796088</v>
      </c>
      <c r="D95" s="106">
        <f t="shared" si="5"/>
        <v>12.468129438563579</v>
      </c>
      <c r="E95" s="111">
        <f t="shared" si="6"/>
        <v>16.480434782608697</v>
      </c>
    </row>
    <row r="96" spans="2:5" x14ac:dyDescent="0.25">
      <c r="B96" s="30">
        <v>195</v>
      </c>
      <c r="C96" s="106">
        <f t="shared" si="4"/>
        <v>11.312494356659142</v>
      </c>
      <c r="D96" s="106">
        <f t="shared" si="5"/>
        <v>12.796238107999464</v>
      </c>
      <c r="E96" s="111">
        <f t="shared" si="6"/>
        <v>16.91413043478261</v>
      </c>
    </row>
    <row r="97" spans="2:5" x14ac:dyDescent="0.25">
      <c r="B97" s="30">
        <v>200</v>
      </c>
      <c r="C97" s="106">
        <f t="shared" si="4"/>
        <v>11.602558314522197</v>
      </c>
      <c r="D97" s="106">
        <f t="shared" si="5"/>
        <v>13.124346777435347</v>
      </c>
      <c r="E97" s="111">
        <f t="shared" si="6"/>
        <v>17.347826086956523</v>
      </c>
    </row>
    <row r="98" spans="2:5" x14ac:dyDescent="0.25">
      <c r="B98" s="30">
        <v>205</v>
      </c>
      <c r="C98" s="106">
        <f t="shared" si="4"/>
        <v>11.892622272385253</v>
      </c>
      <c r="D98" s="106">
        <f t="shared" si="5"/>
        <v>13.45245544687123</v>
      </c>
      <c r="E98" s="111">
        <f t="shared" si="6"/>
        <v>17.781521739130437</v>
      </c>
    </row>
    <row r="99" spans="2:5" x14ac:dyDescent="0.25">
      <c r="B99" s="30">
        <v>210</v>
      </c>
      <c r="C99" s="106">
        <f t="shared" si="4"/>
        <v>12.182686230248308</v>
      </c>
      <c r="D99" s="106">
        <f t="shared" si="5"/>
        <v>13.780564116307115</v>
      </c>
      <c r="E99" s="111">
        <f t="shared" si="6"/>
        <v>18.21521739130435</v>
      </c>
    </row>
    <row r="100" spans="2:5" x14ac:dyDescent="0.25">
      <c r="B100" s="30">
        <v>215</v>
      </c>
      <c r="C100" s="106">
        <f t="shared" si="4"/>
        <v>12.472750188111362</v>
      </c>
      <c r="D100" s="106">
        <f t="shared" si="5"/>
        <v>14.108672785742998</v>
      </c>
      <c r="E100" s="111">
        <f t="shared" si="6"/>
        <v>18.64891304347826</v>
      </c>
    </row>
    <row r="101" spans="2:5" x14ac:dyDescent="0.25">
      <c r="B101" s="30">
        <v>220</v>
      </c>
      <c r="C101" s="106">
        <f t="shared" si="4"/>
        <v>12.762814145974417</v>
      </c>
      <c r="D101" s="106">
        <f t="shared" si="5"/>
        <v>14.436781455178881</v>
      </c>
      <c r="E101" s="111">
        <f t="shared" si="6"/>
        <v>19.082608695652173</v>
      </c>
    </row>
    <row r="102" spans="2:5" x14ac:dyDescent="0.25">
      <c r="B102" s="30">
        <v>225</v>
      </c>
      <c r="C102" s="106">
        <f t="shared" si="4"/>
        <v>13.052878103837472</v>
      </c>
      <c r="D102" s="106">
        <f t="shared" si="5"/>
        <v>14.764890124614766</v>
      </c>
      <c r="E102" s="111">
        <f t="shared" si="6"/>
        <v>19.516304347826086</v>
      </c>
    </row>
    <row r="103" spans="2:5" x14ac:dyDescent="0.25">
      <c r="B103" s="30">
        <v>230</v>
      </c>
      <c r="C103" s="106">
        <f t="shared" si="4"/>
        <v>13.342942061700526</v>
      </c>
      <c r="D103" s="106">
        <f t="shared" si="5"/>
        <v>15.092998794050649</v>
      </c>
      <c r="E103" s="111">
        <f t="shared" si="6"/>
        <v>19.95</v>
      </c>
    </row>
    <row r="104" spans="2:5" x14ac:dyDescent="0.25">
      <c r="B104" s="30">
        <v>235</v>
      </c>
      <c r="C104" s="106">
        <f t="shared" si="4"/>
        <v>13.633006019563583</v>
      </c>
      <c r="D104" s="106">
        <f t="shared" si="5"/>
        <v>15.421107463486534</v>
      </c>
      <c r="E104" s="111">
        <f t="shared" si="6"/>
        <v>20.383695652173913</v>
      </c>
    </row>
    <row r="105" spans="2:5" x14ac:dyDescent="0.25">
      <c r="B105" s="30">
        <v>240</v>
      </c>
      <c r="C105" s="106">
        <f t="shared" si="4"/>
        <v>13.923069977426637</v>
      </c>
      <c r="D105" s="106">
        <f t="shared" si="5"/>
        <v>15.749216132922417</v>
      </c>
      <c r="E105" s="111">
        <f t="shared" si="6"/>
        <v>20.817391304347826</v>
      </c>
    </row>
    <row r="106" spans="2:5" x14ac:dyDescent="0.25">
      <c r="B106" s="30">
        <v>245</v>
      </c>
      <c r="C106" s="106">
        <f t="shared" si="4"/>
        <v>14.213133935289692</v>
      </c>
      <c r="D106" s="106">
        <f t="shared" si="5"/>
        <v>16.077324802358302</v>
      </c>
      <c r="E106" s="111">
        <f t="shared" si="6"/>
        <v>21.251086956521739</v>
      </c>
    </row>
    <row r="107" spans="2:5" x14ac:dyDescent="0.25">
      <c r="B107" s="30">
        <v>250</v>
      </c>
      <c r="C107" s="106">
        <f t="shared" si="4"/>
        <v>14.503197893152747</v>
      </c>
      <c r="D107" s="106">
        <f t="shared" si="5"/>
        <v>16.405433471794183</v>
      </c>
      <c r="E107" s="111">
        <f t="shared" si="6"/>
        <v>21.684782608695652</v>
      </c>
    </row>
    <row r="108" spans="2:5" x14ac:dyDescent="0.25">
      <c r="B108" s="30">
        <v>255</v>
      </c>
      <c r="C108" s="106">
        <f t="shared" si="4"/>
        <v>14.793261851015801</v>
      </c>
      <c r="D108" s="106">
        <f t="shared" si="5"/>
        <v>16.733542141230068</v>
      </c>
      <c r="E108" s="111">
        <f t="shared" si="6"/>
        <v>22.118478260869566</v>
      </c>
    </row>
    <row r="109" spans="2:5" x14ac:dyDescent="0.25">
      <c r="B109" s="30">
        <v>260</v>
      </c>
      <c r="C109" s="106">
        <f t="shared" si="4"/>
        <v>15.083325808878858</v>
      </c>
      <c r="D109" s="106">
        <f t="shared" si="5"/>
        <v>17.061650810665952</v>
      </c>
      <c r="E109" s="111">
        <f t="shared" si="6"/>
        <v>22.552173913043479</v>
      </c>
    </row>
    <row r="110" spans="2:5" x14ac:dyDescent="0.25">
      <c r="B110" s="30">
        <v>265</v>
      </c>
      <c r="C110" s="106">
        <f t="shared" si="4"/>
        <v>15.373389766741912</v>
      </c>
      <c r="D110" s="106">
        <f t="shared" si="5"/>
        <v>17.389759480101834</v>
      </c>
      <c r="E110" s="111">
        <f t="shared" si="6"/>
        <v>22.985869565217392</v>
      </c>
    </row>
    <row r="111" spans="2:5" x14ac:dyDescent="0.25">
      <c r="B111" s="30">
        <v>270</v>
      </c>
      <c r="C111" s="106">
        <f t="shared" si="4"/>
        <v>15.663453724604967</v>
      </c>
      <c r="D111" s="106">
        <f t="shared" si="5"/>
        <v>17.717868149537718</v>
      </c>
      <c r="E111" s="111">
        <f t="shared" si="6"/>
        <v>23.419565217391305</v>
      </c>
    </row>
    <row r="112" spans="2:5" x14ac:dyDescent="0.25">
      <c r="B112" s="30">
        <v>275</v>
      </c>
      <c r="C112" s="106">
        <f t="shared" si="4"/>
        <v>15.953517682468021</v>
      </c>
      <c r="D112" s="106">
        <f t="shared" si="5"/>
        <v>18.045976818973603</v>
      </c>
      <c r="E112" s="111">
        <f t="shared" si="6"/>
        <v>23.853260869565219</v>
      </c>
    </row>
    <row r="113" spans="2:5" x14ac:dyDescent="0.25">
      <c r="B113" s="30">
        <v>280</v>
      </c>
      <c r="C113" s="106">
        <f t="shared" si="4"/>
        <v>16.243581640331076</v>
      </c>
      <c r="D113" s="106">
        <f t="shared" si="5"/>
        <v>18.374085488409484</v>
      </c>
      <c r="E113" s="111">
        <f t="shared" si="6"/>
        <v>24.286956521739132</v>
      </c>
    </row>
    <row r="114" spans="2:5" x14ac:dyDescent="0.25">
      <c r="B114" s="30">
        <v>285</v>
      </c>
      <c r="C114" s="106">
        <f t="shared" si="4"/>
        <v>16.533645598194131</v>
      </c>
      <c r="D114" s="106">
        <f t="shared" si="5"/>
        <v>18.702194157845369</v>
      </c>
      <c r="E114" s="111">
        <f t="shared" si="6"/>
        <v>24.720652173913045</v>
      </c>
    </row>
    <row r="115" spans="2:5" x14ac:dyDescent="0.25">
      <c r="B115" s="30">
        <v>290</v>
      </c>
      <c r="C115" s="106">
        <f t="shared" si="4"/>
        <v>16.823709556057185</v>
      </c>
      <c r="D115" s="106">
        <f t="shared" si="5"/>
        <v>19.030302827281254</v>
      </c>
      <c r="E115" s="111">
        <f t="shared" si="6"/>
        <v>25.154347826086958</v>
      </c>
    </row>
    <row r="116" spans="2:5" x14ac:dyDescent="0.25">
      <c r="B116" s="30">
        <v>295</v>
      </c>
      <c r="C116" s="106">
        <f t="shared" si="4"/>
        <v>17.11377351392024</v>
      </c>
      <c r="D116" s="106">
        <f t="shared" si="5"/>
        <v>19.358411496717139</v>
      </c>
      <c r="E116" s="111">
        <f t="shared" si="6"/>
        <v>25.588043478260872</v>
      </c>
    </row>
    <row r="117" spans="2:5" x14ac:dyDescent="0.25">
      <c r="B117" s="30">
        <v>300</v>
      </c>
      <c r="C117" s="106">
        <f t="shared" si="4"/>
        <v>17.403837471783298</v>
      </c>
      <c r="D117" s="106">
        <f t="shared" si="5"/>
        <v>19.68652016615302</v>
      </c>
      <c r="E117" s="111">
        <f t="shared" si="6"/>
        <v>26.021739130434781</v>
      </c>
    </row>
    <row r="118" spans="2:5" x14ac:dyDescent="0.25">
      <c r="B118" s="30">
        <v>305</v>
      </c>
      <c r="C118" s="106">
        <f t="shared" si="4"/>
        <v>17.693901429646353</v>
      </c>
      <c r="D118" s="106">
        <f t="shared" si="5"/>
        <v>20.014628835588905</v>
      </c>
      <c r="E118" s="111">
        <f t="shared" si="6"/>
        <v>26.455434782608695</v>
      </c>
    </row>
    <row r="119" spans="2:5" x14ac:dyDescent="0.25">
      <c r="B119" s="30">
        <v>310</v>
      </c>
      <c r="C119" s="106">
        <f t="shared" si="4"/>
        <v>17.983965387509407</v>
      </c>
      <c r="D119" s="106">
        <f t="shared" si="5"/>
        <v>20.34273750502479</v>
      </c>
      <c r="E119" s="111">
        <f t="shared" si="6"/>
        <v>26.889130434782608</v>
      </c>
    </row>
    <row r="120" spans="2:5" x14ac:dyDescent="0.25">
      <c r="B120" s="30">
        <v>315</v>
      </c>
      <c r="C120" s="106">
        <f t="shared" si="4"/>
        <v>18.274029345372462</v>
      </c>
      <c r="D120" s="106">
        <f t="shared" si="5"/>
        <v>20.670846174460671</v>
      </c>
      <c r="E120" s="111">
        <f t="shared" si="6"/>
        <v>27.322826086956521</v>
      </c>
    </row>
    <row r="121" spans="2:5" x14ac:dyDescent="0.25">
      <c r="B121" s="30">
        <v>320</v>
      </c>
      <c r="C121" s="106">
        <f t="shared" ref="C121:C152" si="7">$C$55*B121</f>
        <v>18.564093303235516</v>
      </c>
      <c r="D121" s="106">
        <f t="shared" ref="D121:D157" si="8">$D$55*B121</f>
        <v>20.998954843896556</v>
      </c>
      <c r="E121" s="111">
        <f t="shared" ref="E121:E157" si="9">$E$55*B121</f>
        <v>27.756521739130434</v>
      </c>
    </row>
    <row r="122" spans="2:5" x14ac:dyDescent="0.25">
      <c r="B122" s="30">
        <v>325</v>
      </c>
      <c r="C122" s="106">
        <f t="shared" si="7"/>
        <v>18.854157261098571</v>
      </c>
      <c r="D122" s="106">
        <f t="shared" si="8"/>
        <v>21.32706351333244</v>
      </c>
      <c r="E122" s="111">
        <f t="shared" si="9"/>
        <v>28.190217391304348</v>
      </c>
    </row>
    <row r="123" spans="2:5" x14ac:dyDescent="0.25">
      <c r="B123" s="30">
        <v>330</v>
      </c>
      <c r="C123" s="106">
        <f t="shared" si="7"/>
        <v>19.144221218961626</v>
      </c>
      <c r="D123" s="106">
        <f t="shared" si="8"/>
        <v>21.655172182768322</v>
      </c>
      <c r="E123" s="111">
        <f t="shared" si="9"/>
        <v>28.623913043478261</v>
      </c>
    </row>
    <row r="124" spans="2:5" x14ac:dyDescent="0.25">
      <c r="B124" s="30">
        <v>335</v>
      </c>
      <c r="C124" s="106">
        <f t="shared" si="7"/>
        <v>19.43428517682468</v>
      </c>
      <c r="D124" s="106">
        <f t="shared" si="8"/>
        <v>21.983280852204206</v>
      </c>
      <c r="E124" s="111">
        <f t="shared" si="9"/>
        <v>29.057608695652174</v>
      </c>
    </row>
    <row r="125" spans="2:5" x14ac:dyDescent="0.25">
      <c r="B125" s="30">
        <v>340</v>
      </c>
      <c r="C125" s="106">
        <f t="shared" si="7"/>
        <v>19.724349134687735</v>
      </c>
      <c r="D125" s="106">
        <f t="shared" si="8"/>
        <v>22.311389521640091</v>
      </c>
      <c r="E125" s="111">
        <f t="shared" si="9"/>
        <v>29.491304347826087</v>
      </c>
    </row>
    <row r="126" spans="2:5" x14ac:dyDescent="0.25">
      <c r="B126" s="30">
        <v>345</v>
      </c>
      <c r="C126" s="106">
        <f t="shared" si="7"/>
        <v>20.014413092550789</v>
      </c>
      <c r="D126" s="106">
        <f t="shared" si="8"/>
        <v>22.639498191075972</v>
      </c>
      <c r="E126" s="111">
        <f t="shared" si="9"/>
        <v>29.925000000000001</v>
      </c>
    </row>
    <row r="127" spans="2:5" x14ac:dyDescent="0.25">
      <c r="B127" s="30">
        <v>350</v>
      </c>
      <c r="C127" s="106">
        <f t="shared" si="7"/>
        <v>20.304477050413844</v>
      </c>
      <c r="D127" s="106">
        <f t="shared" si="8"/>
        <v>22.967606860511857</v>
      </c>
      <c r="E127" s="111">
        <f t="shared" si="9"/>
        <v>30.358695652173914</v>
      </c>
    </row>
    <row r="128" spans="2:5" x14ac:dyDescent="0.25">
      <c r="B128" s="30">
        <v>355</v>
      </c>
      <c r="C128" s="106">
        <f t="shared" si="7"/>
        <v>20.594541008276902</v>
      </c>
      <c r="D128" s="106">
        <f t="shared" si="8"/>
        <v>23.295715529947742</v>
      </c>
      <c r="E128" s="111">
        <f t="shared" si="9"/>
        <v>30.792391304347827</v>
      </c>
    </row>
    <row r="129" spans="2:5" x14ac:dyDescent="0.25">
      <c r="B129" s="30">
        <v>360</v>
      </c>
      <c r="C129" s="106">
        <f t="shared" si="7"/>
        <v>20.884604966139957</v>
      </c>
      <c r="D129" s="106">
        <f t="shared" si="8"/>
        <v>23.623824199383627</v>
      </c>
      <c r="E129" s="111">
        <f t="shared" si="9"/>
        <v>31.22608695652174</v>
      </c>
    </row>
    <row r="130" spans="2:5" x14ac:dyDescent="0.25">
      <c r="B130" s="30">
        <v>365</v>
      </c>
      <c r="C130" s="106">
        <f t="shared" si="7"/>
        <v>21.174668924003011</v>
      </c>
      <c r="D130" s="106">
        <f t="shared" si="8"/>
        <v>23.951932868819508</v>
      </c>
      <c r="E130" s="111">
        <f t="shared" si="9"/>
        <v>31.659782608695654</v>
      </c>
    </row>
    <row r="131" spans="2:5" x14ac:dyDescent="0.25">
      <c r="B131" s="30">
        <v>370</v>
      </c>
      <c r="C131" s="106">
        <f t="shared" si="7"/>
        <v>21.464732881866066</v>
      </c>
      <c r="D131" s="106">
        <f t="shared" si="8"/>
        <v>24.280041538255393</v>
      </c>
      <c r="E131" s="111">
        <f t="shared" si="9"/>
        <v>32.093478260869567</v>
      </c>
    </row>
    <row r="132" spans="2:5" x14ac:dyDescent="0.25">
      <c r="B132" s="30">
        <v>375</v>
      </c>
      <c r="C132" s="106">
        <f t="shared" si="7"/>
        <v>21.754796839729121</v>
      </c>
      <c r="D132" s="106">
        <f t="shared" si="8"/>
        <v>24.608150207691278</v>
      </c>
      <c r="E132" s="111">
        <f t="shared" si="9"/>
        <v>32.527173913043477</v>
      </c>
    </row>
    <row r="133" spans="2:5" x14ac:dyDescent="0.25">
      <c r="B133" s="30">
        <v>380</v>
      </c>
      <c r="C133" s="106">
        <f t="shared" si="7"/>
        <v>22.044860797592175</v>
      </c>
      <c r="D133" s="106">
        <f t="shared" si="8"/>
        <v>24.936258877127159</v>
      </c>
      <c r="E133" s="111">
        <f t="shared" si="9"/>
        <v>32.960869565217394</v>
      </c>
    </row>
    <row r="134" spans="2:5" x14ac:dyDescent="0.25">
      <c r="B134" s="30">
        <v>385</v>
      </c>
      <c r="C134" s="106">
        <f t="shared" si="7"/>
        <v>22.33492475545523</v>
      </c>
      <c r="D134" s="106">
        <f t="shared" si="8"/>
        <v>25.264367546563044</v>
      </c>
      <c r="E134" s="111">
        <f t="shared" si="9"/>
        <v>33.394565217391303</v>
      </c>
    </row>
    <row r="135" spans="2:5" x14ac:dyDescent="0.25">
      <c r="B135" s="30">
        <v>390</v>
      </c>
      <c r="C135" s="106">
        <f t="shared" si="7"/>
        <v>22.624988713318285</v>
      </c>
      <c r="D135" s="106">
        <f t="shared" si="8"/>
        <v>25.592476215998929</v>
      </c>
      <c r="E135" s="111">
        <f t="shared" si="9"/>
        <v>33.82826086956522</v>
      </c>
    </row>
    <row r="136" spans="2:5" x14ac:dyDescent="0.25">
      <c r="B136" s="30">
        <v>395</v>
      </c>
      <c r="C136" s="106">
        <f t="shared" si="7"/>
        <v>22.915052671181339</v>
      </c>
      <c r="D136" s="106">
        <f t="shared" si="8"/>
        <v>25.92058488543481</v>
      </c>
      <c r="E136" s="111">
        <f t="shared" si="9"/>
        <v>34.26195652173913</v>
      </c>
    </row>
    <row r="137" spans="2:5" x14ac:dyDescent="0.25">
      <c r="B137" s="30">
        <v>400</v>
      </c>
      <c r="C137" s="106">
        <f t="shared" si="7"/>
        <v>23.205116629044394</v>
      </c>
      <c r="D137" s="106">
        <f t="shared" si="8"/>
        <v>26.248693554870695</v>
      </c>
      <c r="E137" s="111">
        <f t="shared" si="9"/>
        <v>34.695652173913047</v>
      </c>
    </row>
    <row r="138" spans="2:5" x14ac:dyDescent="0.25">
      <c r="B138" s="30">
        <v>405</v>
      </c>
      <c r="C138" s="106">
        <f t="shared" si="7"/>
        <v>23.495180586907448</v>
      </c>
      <c r="D138" s="106">
        <f t="shared" si="8"/>
        <v>26.576802224306579</v>
      </c>
      <c r="E138" s="111">
        <f t="shared" si="9"/>
        <v>35.129347826086956</v>
      </c>
    </row>
    <row r="139" spans="2:5" x14ac:dyDescent="0.25">
      <c r="B139" s="30">
        <v>410</v>
      </c>
      <c r="C139" s="106">
        <f t="shared" si="7"/>
        <v>23.785244544770507</v>
      </c>
      <c r="D139" s="106">
        <f t="shared" si="8"/>
        <v>26.904910893742461</v>
      </c>
      <c r="E139" s="111">
        <f t="shared" si="9"/>
        <v>35.563043478260873</v>
      </c>
    </row>
    <row r="140" spans="2:5" x14ac:dyDescent="0.25">
      <c r="B140" s="30">
        <v>415</v>
      </c>
      <c r="C140" s="106">
        <f t="shared" si="7"/>
        <v>24.075308502633561</v>
      </c>
      <c r="D140" s="106">
        <f t="shared" si="8"/>
        <v>27.233019563178345</v>
      </c>
      <c r="E140" s="111">
        <f t="shared" si="9"/>
        <v>35.996739130434783</v>
      </c>
    </row>
    <row r="141" spans="2:5" x14ac:dyDescent="0.25">
      <c r="B141" s="30">
        <v>420</v>
      </c>
      <c r="C141" s="106">
        <f t="shared" si="7"/>
        <v>24.365372460496616</v>
      </c>
      <c r="D141" s="106">
        <f t="shared" si="8"/>
        <v>27.56112823261423</v>
      </c>
      <c r="E141" s="111">
        <f t="shared" si="9"/>
        <v>36.4304347826087</v>
      </c>
    </row>
    <row r="142" spans="2:5" x14ac:dyDescent="0.25">
      <c r="B142" s="30">
        <v>425</v>
      </c>
      <c r="C142" s="106">
        <f t="shared" si="7"/>
        <v>24.65543641835967</v>
      </c>
      <c r="D142" s="106">
        <f t="shared" si="8"/>
        <v>27.889236902050111</v>
      </c>
      <c r="E142" s="111">
        <f t="shared" si="9"/>
        <v>36.864130434782609</v>
      </c>
    </row>
    <row r="143" spans="2:5" x14ac:dyDescent="0.25">
      <c r="B143" s="30">
        <v>430</v>
      </c>
      <c r="C143" s="106">
        <f t="shared" si="7"/>
        <v>24.945500376222725</v>
      </c>
      <c r="D143" s="106">
        <f t="shared" si="8"/>
        <v>28.217345571485996</v>
      </c>
      <c r="E143" s="111">
        <f t="shared" si="9"/>
        <v>37.297826086956519</v>
      </c>
    </row>
    <row r="144" spans="2:5" x14ac:dyDescent="0.25">
      <c r="B144" s="30">
        <v>435</v>
      </c>
      <c r="C144" s="106">
        <f t="shared" si="7"/>
        <v>25.23556433408578</v>
      </c>
      <c r="D144" s="106">
        <f t="shared" si="8"/>
        <v>28.545454240921881</v>
      </c>
      <c r="E144" s="111">
        <f t="shared" si="9"/>
        <v>37.731521739130436</v>
      </c>
    </row>
    <row r="145" spans="2:5" x14ac:dyDescent="0.25">
      <c r="B145" s="30">
        <v>440</v>
      </c>
      <c r="C145" s="106">
        <f t="shared" si="7"/>
        <v>25.525628291948834</v>
      </c>
      <c r="D145" s="106">
        <f t="shared" si="8"/>
        <v>28.873562910357762</v>
      </c>
      <c r="E145" s="111">
        <f t="shared" si="9"/>
        <v>38.165217391304346</v>
      </c>
    </row>
    <row r="146" spans="2:5" x14ac:dyDescent="0.25">
      <c r="B146" s="30">
        <v>445</v>
      </c>
      <c r="C146" s="106">
        <f t="shared" si="7"/>
        <v>25.815692249811889</v>
      </c>
      <c r="D146" s="106">
        <f t="shared" si="8"/>
        <v>29.201671579793647</v>
      </c>
      <c r="E146" s="111">
        <f t="shared" si="9"/>
        <v>38.598913043478262</v>
      </c>
    </row>
    <row r="147" spans="2:5" x14ac:dyDescent="0.25">
      <c r="B147" s="30">
        <v>450</v>
      </c>
      <c r="C147" s="106">
        <f t="shared" si="7"/>
        <v>26.105756207674943</v>
      </c>
      <c r="D147" s="106">
        <f t="shared" si="8"/>
        <v>29.529780249229532</v>
      </c>
      <c r="E147" s="111">
        <f t="shared" si="9"/>
        <v>39.032608695652172</v>
      </c>
    </row>
    <row r="148" spans="2:5" x14ac:dyDescent="0.25">
      <c r="B148" s="30">
        <v>455</v>
      </c>
      <c r="C148" s="106">
        <f t="shared" si="7"/>
        <v>26.395820165537998</v>
      </c>
      <c r="D148" s="106">
        <f t="shared" si="8"/>
        <v>29.857888918665417</v>
      </c>
      <c r="E148" s="111">
        <f t="shared" si="9"/>
        <v>39.466304347826089</v>
      </c>
    </row>
    <row r="149" spans="2:5" x14ac:dyDescent="0.25">
      <c r="B149" s="30">
        <v>460</v>
      </c>
      <c r="C149" s="106">
        <f t="shared" si="7"/>
        <v>26.685884123401053</v>
      </c>
      <c r="D149" s="106">
        <f t="shared" si="8"/>
        <v>30.185997588101298</v>
      </c>
      <c r="E149" s="111">
        <f t="shared" si="9"/>
        <v>39.9</v>
      </c>
    </row>
    <row r="150" spans="2:5" x14ac:dyDescent="0.25">
      <c r="B150" s="30">
        <v>465</v>
      </c>
      <c r="C150" s="106">
        <f t="shared" si="7"/>
        <v>26.975948081264111</v>
      </c>
      <c r="D150" s="106">
        <f t="shared" si="8"/>
        <v>30.514106257537183</v>
      </c>
      <c r="E150" s="111">
        <f t="shared" si="9"/>
        <v>40.333695652173915</v>
      </c>
    </row>
    <row r="151" spans="2:5" x14ac:dyDescent="0.25">
      <c r="B151" s="30">
        <v>470</v>
      </c>
      <c r="C151" s="106">
        <f t="shared" si="7"/>
        <v>27.266012039127165</v>
      </c>
      <c r="D151" s="106">
        <f t="shared" si="8"/>
        <v>30.842214926973067</v>
      </c>
      <c r="E151" s="111">
        <f t="shared" si="9"/>
        <v>40.767391304347825</v>
      </c>
    </row>
    <row r="152" spans="2:5" x14ac:dyDescent="0.25">
      <c r="B152" s="30">
        <v>475</v>
      </c>
      <c r="C152" s="106">
        <f t="shared" si="7"/>
        <v>27.55607599699022</v>
      </c>
      <c r="D152" s="106">
        <f t="shared" si="8"/>
        <v>31.170323596408949</v>
      </c>
      <c r="E152" s="111">
        <f t="shared" si="9"/>
        <v>41.201086956521742</v>
      </c>
    </row>
    <row r="153" spans="2:5" x14ac:dyDescent="0.25">
      <c r="B153" s="30">
        <v>480</v>
      </c>
      <c r="C153" s="106">
        <f t="shared" ref="C153:C157" si="10">$C$55*B153</f>
        <v>27.846139954853275</v>
      </c>
      <c r="D153" s="106">
        <f t="shared" si="8"/>
        <v>31.498432265844833</v>
      </c>
      <c r="E153" s="111">
        <f t="shared" si="9"/>
        <v>41.634782608695652</v>
      </c>
    </row>
    <row r="154" spans="2:5" x14ac:dyDescent="0.25">
      <c r="B154" s="30">
        <v>485</v>
      </c>
      <c r="C154" s="106">
        <f t="shared" si="10"/>
        <v>28.136203912716329</v>
      </c>
      <c r="D154" s="106">
        <f t="shared" si="8"/>
        <v>31.826540935280718</v>
      </c>
      <c r="E154" s="111">
        <f t="shared" si="9"/>
        <v>42.068478260869568</v>
      </c>
    </row>
    <row r="155" spans="2:5" x14ac:dyDescent="0.25">
      <c r="B155" s="30">
        <v>490</v>
      </c>
      <c r="C155" s="106">
        <f t="shared" si="10"/>
        <v>28.426267870579384</v>
      </c>
      <c r="D155" s="106">
        <f t="shared" si="8"/>
        <v>32.154649604716603</v>
      </c>
      <c r="E155" s="111">
        <f t="shared" si="9"/>
        <v>42.502173913043478</v>
      </c>
    </row>
    <row r="156" spans="2:5" x14ac:dyDescent="0.25">
      <c r="B156" s="30">
        <v>495</v>
      </c>
      <c r="C156" s="106">
        <f t="shared" si="10"/>
        <v>28.716331828442438</v>
      </c>
      <c r="D156" s="106">
        <f t="shared" si="8"/>
        <v>32.482758274152488</v>
      </c>
      <c r="E156" s="111">
        <f t="shared" si="9"/>
        <v>42.935869565217395</v>
      </c>
    </row>
    <row r="157" spans="2:5" ht="15.75" thickBot="1" x14ac:dyDescent="0.3">
      <c r="B157" s="31">
        <v>500</v>
      </c>
      <c r="C157" s="112">
        <f t="shared" si="10"/>
        <v>29.006395786305493</v>
      </c>
      <c r="D157" s="112">
        <f t="shared" si="8"/>
        <v>32.810866943588366</v>
      </c>
      <c r="E157" s="113">
        <f t="shared" si="9"/>
        <v>43.369565217391305</v>
      </c>
    </row>
  </sheetData>
  <mergeCells count="9">
    <mergeCell ref="A1:F1"/>
    <mergeCell ref="A52:E52"/>
    <mergeCell ref="B56:E56"/>
    <mergeCell ref="A35:D35"/>
    <mergeCell ref="A8:J8"/>
    <mergeCell ref="A24:B24"/>
    <mergeCell ref="D24:E24"/>
    <mergeCell ref="G24:H24"/>
    <mergeCell ref="J24:K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C50A1-9512-4A2C-8EB9-0AAA8B7135B9}">
  <dimension ref="D1:K15"/>
  <sheetViews>
    <sheetView workbookViewId="0">
      <selection activeCell="M9" sqref="M9"/>
    </sheetView>
  </sheetViews>
  <sheetFormatPr baseColWidth="10" defaultRowHeight="15" x14ac:dyDescent="0.25"/>
  <cols>
    <col min="1" max="1" width="11.42578125" customWidth="1"/>
    <col min="2" max="2" width="12" customWidth="1"/>
    <col min="4" max="4" width="11.42578125" customWidth="1"/>
    <col min="9" max="10" width="15.5703125" bestFit="1" customWidth="1"/>
  </cols>
  <sheetData>
    <row r="1" spans="4:11" ht="15.75" thickBot="1" x14ac:dyDescent="0.3"/>
    <row r="2" spans="4:11" x14ac:dyDescent="0.25">
      <c r="I2" s="177" t="s">
        <v>111</v>
      </c>
      <c r="J2" s="178"/>
    </row>
    <row r="3" spans="4:11" ht="15.75" thickBot="1" x14ac:dyDescent="0.3">
      <c r="I3" s="31" t="s">
        <v>112</v>
      </c>
      <c r="J3" s="32" t="s">
        <v>113</v>
      </c>
    </row>
    <row r="4" spans="4:11" ht="15.75" thickBot="1" x14ac:dyDescent="0.3"/>
    <row r="5" spans="4:11" ht="15.75" thickBot="1" x14ac:dyDescent="0.3">
      <c r="I5" s="179" t="s">
        <v>114</v>
      </c>
      <c r="J5" s="180"/>
    </row>
    <row r="6" spans="4:11" x14ac:dyDescent="0.25">
      <c r="I6" s="86" t="s">
        <v>115</v>
      </c>
      <c r="J6" s="88">
        <v>0.6</v>
      </c>
    </row>
    <row r="7" spans="4:11" x14ac:dyDescent="0.25">
      <c r="I7" s="87" t="s">
        <v>116</v>
      </c>
      <c r="J7" s="89">
        <v>0.44440000000000002</v>
      </c>
      <c r="K7" t="s">
        <v>134</v>
      </c>
    </row>
    <row r="8" spans="4:11" ht="15.75" thickBot="1" x14ac:dyDescent="0.3">
      <c r="I8" s="91" t="s">
        <v>117</v>
      </c>
      <c r="J8" s="90">
        <f>J7/J6</f>
        <v>0.7406666666666667</v>
      </c>
    </row>
    <row r="15" spans="4:11" x14ac:dyDescent="0.25">
      <c r="D15" s="85"/>
    </row>
  </sheetData>
  <mergeCells count="2">
    <mergeCell ref="I2:J2"/>
    <mergeCell ref="I5:J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0C725-84BC-4866-8D6E-21EB2D5010F6}">
  <dimension ref="A1:F20"/>
  <sheetViews>
    <sheetView workbookViewId="0">
      <selection activeCell="F8" sqref="F8"/>
    </sheetView>
  </sheetViews>
  <sheetFormatPr baseColWidth="10" defaultRowHeight="15" x14ac:dyDescent="0.25"/>
  <cols>
    <col min="1" max="1" width="10.140625" bestFit="1" customWidth="1"/>
    <col min="2" max="2" width="83.5703125" customWidth="1"/>
    <col min="3" max="3" width="34.140625" customWidth="1"/>
    <col min="4" max="4" width="40.42578125" bestFit="1" customWidth="1"/>
    <col min="6" max="6" width="76.28515625" bestFit="1" customWidth="1"/>
  </cols>
  <sheetData>
    <row r="1" spans="1:6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23</v>
      </c>
    </row>
    <row r="2" spans="1:6" x14ac:dyDescent="0.25">
      <c r="A2" s="3" t="s">
        <v>5</v>
      </c>
      <c r="B2" s="9" t="s">
        <v>121</v>
      </c>
      <c r="C2" s="10" t="s">
        <v>15</v>
      </c>
      <c r="D2" s="5" t="s">
        <v>17</v>
      </c>
      <c r="E2" s="6">
        <v>2015</v>
      </c>
      <c r="F2" s="10" t="s">
        <v>16</v>
      </c>
    </row>
    <row r="3" spans="1:6" ht="30" x14ac:dyDescent="0.25">
      <c r="A3" s="3" t="s">
        <v>6</v>
      </c>
      <c r="B3" s="10" t="s">
        <v>20</v>
      </c>
      <c r="C3" s="13" t="s">
        <v>21</v>
      </c>
      <c r="D3" s="4" t="s">
        <v>24</v>
      </c>
      <c r="E3" s="6">
        <v>2014</v>
      </c>
      <c r="F3" s="7" t="s">
        <v>22</v>
      </c>
    </row>
    <row r="4" spans="1:6" ht="30" x14ac:dyDescent="0.25">
      <c r="A4" s="3" t="s">
        <v>7</v>
      </c>
      <c r="B4" s="8" t="s">
        <v>120</v>
      </c>
      <c r="C4" s="10" t="s">
        <v>18</v>
      </c>
      <c r="D4" s="5" t="s">
        <v>17</v>
      </c>
      <c r="E4" s="6">
        <v>2021</v>
      </c>
      <c r="F4" s="7" t="s">
        <v>19</v>
      </c>
    </row>
    <row r="5" spans="1:6" ht="30" x14ac:dyDescent="0.25">
      <c r="A5" s="3" t="s">
        <v>8</v>
      </c>
      <c r="B5" s="10" t="s">
        <v>25</v>
      </c>
      <c r="C5" s="5" t="s">
        <v>26</v>
      </c>
      <c r="D5" s="4"/>
      <c r="E5" s="6">
        <v>2020</v>
      </c>
      <c r="F5" s="13" t="s">
        <v>27</v>
      </c>
    </row>
    <row r="6" spans="1:6" ht="30" x14ac:dyDescent="0.25">
      <c r="A6" s="3" t="s">
        <v>9</v>
      </c>
      <c r="B6" s="8" t="s">
        <v>28</v>
      </c>
      <c r="C6" s="10" t="s">
        <v>29</v>
      </c>
      <c r="D6" s="5" t="s">
        <v>17</v>
      </c>
      <c r="E6" s="6">
        <v>2014</v>
      </c>
      <c r="F6" s="14" t="s">
        <v>30</v>
      </c>
    </row>
    <row r="7" spans="1:6" ht="30" x14ac:dyDescent="0.25">
      <c r="A7" s="3" t="s">
        <v>10</v>
      </c>
      <c r="B7" s="15" t="s">
        <v>31</v>
      </c>
      <c r="C7" s="10" t="s">
        <v>32</v>
      </c>
      <c r="D7" s="5" t="s">
        <v>17</v>
      </c>
      <c r="E7" s="6">
        <v>2019</v>
      </c>
      <c r="F7" s="16" t="s">
        <v>33</v>
      </c>
    </row>
    <row r="8" spans="1:6" ht="30" x14ac:dyDescent="0.25">
      <c r="A8" s="3" t="s">
        <v>11</v>
      </c>
      <c r="B8" s="10" t="s">
        <v>36</v>
      </c>
      <c r="C8" s="4" t="s">
        <v>35</v>
      </c>
      <c r="D8" s="4" t="s">
        <v>34</v>
      </c>
      <c r="E8" s="6">
        <v>2019</v>
      </c>
      <c r="F8" s="14" t="s">
        <v>37</v>
      </c>
    </row>
    <row r="9" spans="1:6" x14ac:dyDescent="0.25">
      <c r="A9" s="3" t="s">
        <v>12</v>
      </c>
      <c r="B9" s="9" t="s">
        <v>38</v>
      </c>
      <c r="C9" s="5" t="s">
        <v>39</v>
      </c>
      <c r="D9" s="4"/>
      <c r="E9" s="6">
        <v>2019</v>
      </c>
      <c r="F9" s="181" t="s">
        <v>40</v>
      </c>
    </row>
    <row r="10" spans="1:6" ht="30" x14ac:dyDescent="0.25">
      <c r="A10" s="84" t="s">
        <v>13</v>
      </c>
      <c r="B10" s="4" t="s">
        <v>107</v>
      </c>
      <c r="C10" s="4" t="s">
        <v>108</v>
      </c>
      <c r="D10" s="4" t="s">
        <v>14</v>
      </c>
      <c r="E10" s="6">
        <v>2021</v>
      </c>
      <c r="F10" s="14" t="s">
        <v>109</v>
      </c>
    </row>
    <row r="11" spans="1:6" x14ac:dyDescent="0.25">
      <c r="A11" s="17"/>
      <c r="B11" s="17"/>
      <c r="C11" s="18"/>
      <c r="D11" s="17"/>
      <c r="E11" s="19"/>
      <c r="F11" s="20"/>
    </row>
    <row r="12" spans="1:6" x14ac:dyDescent="0.25">
      <c r="A12" s="17"/>
      <c r="B12" s="17"/>
      <c r="C12" s="18"/>
      <c r="D12" s="17"/>
      <c r="E12" s="19"/>
      <c r="F12" s="20"/>
    </row>
    <row r="13" spans="1:6" x14ac:dyDescent="0.25">
      <c r="A13" s="17"/>
      <c r="B13" s="17"/>
      <c r="C13" s="18"/>
      <c r="D13" s="17"/>
      <c r="E13" s="19"/>
      <c r="F13" s="20"/>
    </row>
    <row r="14" spans="1:6" x14ac:dyDescent="0.25">
      <c r="A14" s="17"/>
      <c r="B14" s="17"/>
      <c r="C14" s="18"/>
      <c r="D14" s="17"/>
      <c r="E14" s="19"/>
      <c r="F14" s="20"/>
    </row>
    <row r="15" spans="1:6" x14ac:dyDescent="0.25">
      <c r="A15" s="17"/>
      <c r="B15" s="17"/>
      <c r="C15" s="18"/>
      <c r="D15" s="17"/>
      <c r="E15" s="19"/>
      <c r="F15" s="20"/>
    </row>
    <row r="16" spans="1:6" x14ac:dyDescent="0.25">
      <c r="A16" s="17"/>
      <c r="B16" s="17"/>
      <c r="C16" s="18"/>
      <c r="D16" s="17"/>
      <c r="E16" s="19"/>
      <c r="F16" s="20"/>
    </row>
    <row r="17" spans="1:6" x14ac:dyDescent="0.25">
      <c r="A17" s="17"/>
      <c r="B17" s="17"/>
      <c r="C17" s="18"/>
      <c r="D17" s="17"/>
      <c r="E17" s="19"/>
      <c r="F17" s="20"/>
    </row>
    <row r="18" spans="1:6" x14ac:dyDescent="0.25">
      <c r="A18" s="17"/>
      <c r="B18" s="22"/>
      <c r="C18" s="23"/>
      <c r="D18" s="24"/>
      <c r="E18" s="21"/>
      <c r="F18" s="25"/>
    </row>
    <row r="19" spans="1:6" x14ac:dyDescent="0.25">
      <c r="A19" s="17"/>
      <c r="B19" s="25"/>
      <c r="C19" s="25"/>
      <c r="D19" s="25"/>
      <c r="E19" s="25"/>
      <c r="F19" s="25"/>
    </row>
    <row r="20" spans="1:6" x14ac:dyDescent="0.25">
      <c r="A20" s="25"/>
      <c r="B20" s="25"/>
      <c r="C20" s="25"/>
      <c r="D20" s="25"/>
      <c r="E20" s="25"/>
      <c r="F20" s="25"/>
    </row>
  </sheetData>
  <hyperlinks>
    <hyperlink ref="F9" r:id="rId1" xr:uid="{C093ACC6-6F21-484D-8F66-30D572F639BD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Synthesis</vt:lpstr>
      <vt:lpstr>H2 Efficiency</vt:lpstr>
      <vt:lpstr>H2 Emission factors</vt:lpstr>
      <vt:lpstr>PtL</vt:lpstr>
      <vt:lpstr>References</vt:lpstr>
    </vt:vector>
  </TitlesOfParts>
  <Company>ISAE-SupAero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a.fabre</dc:creator>
  <cp:lastModifiedBy>Antoine SALGAS</cp:lastModifiedBy>
  <dcterms:created xsi:type="dcterms:W3CDTF">2022-02-23T10:13:34Z</dcterms:created>
  <dcterms:modified xsi:type="dcterms:W3CDTF">2024-04-16T09:53:05Z</dcterms:modified>
</cp:coreProperties>
</file>