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salgas/PycharmProjects/AeroMAPS/aeromaps/notebooks/publications/trd_macc_2025/data/alternate_high/"/>
    </mc:Choice>
  </mc:AlternateContent>
  <xr:revisionPtr revIDLastSave="0" documentId="13_ncr:1_{51259059-A489-7A46-9667-80BB5E693798}" xr6:coauthVersionLast="47" xr6:coauthVersionMax="47" xr10:uidLastSave="{00000000-0000-0000-0000-000000000000}"/>
  <bookViews>
    <workbookView xWindow="33340" yWindow="-8020" windowWidth="31840" windowHeight="19060" xr2:uid="{778A835D-52FF-486E-BB97-8BC4BD7219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T2" i="1"/>
  <c r="Q3" i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I3" i="1"/>
  <c r="I4" i="1"/>
  <c r="I5" i="1"/>
  <c r="I2" i="1"/>
  <c r="D7" i="1"/>
  <c r="F7" i="1" s="1"/>
  <c r="D8" i="1"/>
  <c r="F8" i="1" s="1"/>
  <c r="D9" i="1"/>
  <c r="G9" i="1" s="1"/>
  <c r="D10" i="1"/>
  <c r="G10" i="1" s="1"/>
  <c r="D11" i="1"/>
  <c r="F11" i="1" s="1"/>
  <c r="D12" i="1"/>
  <c r="F12" i="1" s="1"/>
  <c r="D13" i="1"/>
  <c r="F13" i="1" s="1"/>
  <c r="D14" i="1"/>
  <c r="G14" i="1" s="1"/>
  <c r="D15" i="1"/>
  <c r="F15" i="1" s="1"/>
  <c r="D16" i="1"/>
  <c r="G16" i="1" s="1"/>
  <c r="D17" i="1"/>
  <c r="G17" i="1" s="1"/>
  <c r="D18" i="1"/>
  <c r="H18" i="1" s="1"/>
  <c r="D19" i="1"/>
  <c r="G19" i="1" s="1"/>
  <c r="D20" i="1"/>
  <c r="G20" i="1" s="1"/>
  <c r="D21" i="1"/>
  <c r="G21" i="1" s="1"/>
  <c r="D22" i="1"/>
  <c r="D23" i="1"/>
  <c r="D24" i="1"/>
  <c r="D25" i="1"/>
  <c r="D26" i="1"/>
  <c r="D27" i="1"/>
  <c r="D28" i="1"/>
  <c r="D29" i="1"/>
  <c r="D30" i="1"/>
  <c r="D31" i="1"/>
  <c r="D32" i="1"/>
  <c r="D6" i="1"/>
  <c r="F6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V14" i="1"/>
  <c r="G12" i="1" l="1"/>
  <c r="F20" i="1"/>
  <c r="G7" i="1"/>
  <c r="F19" i="1"/>
  <c r="G11" i="1"/>
  <c r="G15" i="1"/>
  <c r="I15" i="1" s="1"/>
  <c r="H19" i="1"/>
  <c r="I19" i="1" s="1"/>
  <c r="H23" i="1"/>
  <c r="H20" i="1"/>
  <c r="G18" i="1"/>
  <c r="F16" i="1"/>
  <c r="G13" i="1"/>
  <c r="I13" i="1" s="1"/>
  <c r="H21" i="1"/>
  <c r="F21" i="1"/>
  <c r="F14" i="1"/>
  <c r="I14" i="1" s="1"/>
  <c r="G6" i="1"/>
  <c r="I6" i="1" s="1"/>
  <c r="F18" i="1"/>
  <c r="F17" i="1"/>
  <c r="I17" i="1" s="1"/>
  <c r="G8" i="1"/>
  <c r="I8" i="1" s="1"/>
  <c r="F9" i="1"/>
  <c r="F10" i="1"/>
  <c r="I10" i="1" s="1"/>
  <c r="G23" i="1"/>
  <c r="F28" i="1"/>
  <c r="F27" i="1"/>
  <c r="H22" i="1"/>
  <c r="F26" i="1"/>
  <c r="F25" i="1"/>
  <c r="F23" i="1"/>
  <c r="F24" i="1"/>
  <c r="G22" i="1"/>
  <c r="H32" i="1"/>
  <c r="G32" i="1"/>
  <c r="H31" i="1"/>
  <c r="G31" i="1"/>
  <c r="H30" i="1"/>
  <c r="G30" i="1"/>
  <c r="H29" i="1"/>
  <c r="G29" i="1"/>
  <c r="H28" i="1"/>
  <c r="F22" i="1"/>
  <c r="G28" i="1"/>
  <c r="H27" i="1"/>
  <c r="F32" i="1"/>
  <c r="G27" i="1"/>
  <c r="H26" i="1"/>
  <c r="F31" i="1"/>
  <c r="G26" i="1"/>
  <c r="H25" i="1"/>
  <c r="F30" i="1"/>
  <c r="H24" i="1"/>
  <c r="G25" i="1"/>
  <c r="F29" i="1"/>
  <c r="G24" i="1"/>
  <c r="I7" i="1"/>
  <c r="I11" i="1"/>
  <c r="I16" i="1"/>
  <c r="I12" i="1"/>
  <c r="I20" i="1" l="1"/>
  <c r="I18" i="1"/>
  <c r="I32" i="1"/>
  <c r="I24" i="1"/>
  <c r="I30" i="1"/>
  <c r="I25" i="1"/>
  <c r="I21" i="1"/>
  <c r="I22" i="1"/>
  <c r="I29" i="1"/>
  <c r="I28" i="1"/>
  <c r="I26" i="1"/>
  <c r="I31" i="1"/>
  <c r="I27" i="1"/>
  <c r="I23" i="1"/>
  <c r="I9" i="1"/>
</calcChain>
</file>

<file path=xl/sharedStrings.xml><?xml version="1.0" encoding="utf-8"?>
<sst xmlns="http://schemas.openxmlformats.org/spreadsheetml/2006/main" count="24" uniqueCount="24">
  <si>
    <t>Feed_FTO</t>
  </si>
  <si>
    <t>Feed_FTM</t>
  </si>
  <si>
    <t>Feed_ATJ</t>
  </si>
  <si>
    <t>Feed_HFG</t>
  </si>
  <si>
    <t>Feed_HFO</t>
  </si>
  <si>
    <t>FTO</t>
  </si>
  <si>
    <t>FTM</t>
  </si>
  <si>
    <t>HFO</t>
  </si>
  <si>
    <t>HFG</t>
  </si>
  <si>
    <t>energy biofuel</t>
  </si>
  <si>
    <t>total w/o HFG</t>
  </si>
  <si>
    <t>ATJ check</t>
  </si>
  <si>
    <t>ATJ</t>
  </si>
  <si>
    <t>HFG (rounded for 100)</t>
  </si>
  <si>
    <t>FTO (rounded for 100)</t>
  </si>
  <si>
    <t>FTM (rounded for 100)</t>
  </si>
  <si>
    <t>HFO (rounded for 100)</t>
  </si>
  <si>
    <t>Energy_dropin</t>
  </si>
  <si>
    <t>BIOSHARE</t>
  </si>
  <si>
    <t>Abs HFG (rounded for 100)</t>
  </si>
  <si>
    <t>Abs FTO (rounded for 100)</t>
  </si>
  <si>
    <t>Abs FTM (rounded for 100)</t>
  </si>
  <si>
    <t>Abs HFO (rounded for 100)</t>
  </si>
  <si>
    <t>Abs ATJ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</si>
</sst>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rgb="FFD19A6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4F10-8F1F-4E8B-8A95-38FA812E2365}">
  <dimension ref="A1:V32"/>
  <sheetViews>
    <sheetView tabSelected="1" workbookViewId="0">
      <selection activeCell="P2" sqref="P2:T32"/>
    </sheetView>
  </sheetViews>
  <sheetFormatPr baseColWidth="10" defaultRowHeight="15"/>
  <cols>
    <col min="2" max="2" width="21.33203125" customWidth="1"/>
    <col min="3" max="3" width="20.5" customWidth="1"/>
    <col min="4" max="4" width="11.5" customWidth="1"/>
    <col min="5" max="5" width="11.5" style="4"/>
    <col min="9" max="9" width="11.5" style="4"/>
  </cols>
  <sheetData>
    <row r="1" spans="1:22">
      <c r="B1" t="s">
        <v>17</v>
      </c>
      <c r="C1" t="s">
        <v>9</v>
      </c>
      <c r="D1" s="3" t="s">
        <v>10</v>
      </c>
      <c r="E1" s="4" t="s">
        <v>8</v>
      </c>
      <c r="F1" t="s">
        <v>5</v>
      </c>
      <c r="G1" t="s">
        <v>6</v>
      </c>
      <c r="H1" t="s">
        <v>7</v>
      </c>
      <c r="I1" s="4" t="s">
        <v>11</v>
      </c>
      <c r="J1" t="s">
        <v>13</v>
      </c>
      <c r="K1" t="s">
        <v>14</v>
      </c>
      <c r="L1" t="s">
        <v>15</v>
      </c>
      <c r="M1" t="s">
        <v>16</v>
      </c>
      <c r="N1" t="s">
        <v>12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2" ht="16">
      <c r="A2" s="1">
        <v>2020</v>
      </c>
      <c r="B2" s="5">
        <v>6904533769695.1299</v>
      </c>
      <c r="C2" s="2">
        <v>0</v>
      </c>
      <c r="D2" s="3">
        <v>0</v>
      </c>
      <c r="E2" s="4">
        <v>100</v>
      </c>
      <c r="F2">
        <v>0</v>
      </c>
      <c r="G2">
        <v>0</v>
      </c>
      <c r="H2">
        <v>0</v>
      </c>
      <c r="I2" s="4">
        <f>100-SUM(E2:H2)</f>
        <v>0</v>
      </c>
      <c r="J2" s="3">
        <v>100</v>
      </c>
      <c r="K2" s="3">
        <v>0</v>
      </c>
      <c r="L2" s="3">
        <v>0</v>
      </c>
      <c r="M2" s="3">
        <v>0</v>
      </c>
      <c r="N2" s="3">
        <v>0</v>
      </c>
      <c r="O2" s="3">
        <f>C2/B2*100</f>
        <v>0</v>
      </c>
      <c r="P2">
        <f>J2*$O2/100</f>
        <v>0</v>
      </c>
      <c r="Q2">
        <f t="shared" ref="Q2:T17" si="0">K2*$O2/100</f>
        <v>0</v>
      </c>
      <c r="R2">
        <f t="shared" si="0"/>
        <v>0</v>
      </c>
      <c r="S2">
        <f t="shared" si="0"/>
        <v>0</v>
      </c>
      <c r="T2">
        <f t="shared" si="0"/>
        <v>0</v>
      </c>
    </row>
    <row r="3" spans="1:22" ht="16">
      <c r="A3" s="1">
        <v>2021</v>
      </c>
      <c r="B3" s="5">
        <v>6205517358071.7803</v>
      </c>
      <c r="C3" s="2">
        <v>22755303348.354</v>
      </c>
      <c r="D3" s="3">
        <v>0</v>
      </c>
      <c r="E3" s="4">
        <v>100</v>
      </c>
      <c r="F3">
        <v>0</v>
      </c>
      <c r="G3">
        <v>0</v>
      </c>
      <c r="H3">
        <v>0</v>
      </c>
      <c r="I3" s="4">
        <f t="shared" ref="I3:I32" si="1">100-SUM(E3:H3)</f>
        <v>0</v>
      </c>
      <c r="J3" s="3">
        <v>100</v>
      </c>
      <c r="K3" s="3">
        <v>0</v>
      </c>
      <c r="L3" s="3">
        <v>0</v>
      </c>
      <c r="M3" s="3">
        <v>0</v>
      </c>
      <c r="N3" s="3">
        <v>0</v>
      </c>
      <c r="O3" s="3">
        <f t="shared" ref="O3:O32" si="2">C3/B3*100</f>
        <v>0.36669470142977217</v>
      </c>
      <c r="P3">
        <f t="shared" ref="P3:P32" si="3">J3*$O3/100</f>
        <v>0.36669470142977217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</row>
    <row r="4" spans="1:22" ht="16">
      <c r="A4" s="1">
        <v>2022</v>
      </c>
      <c r="B4" s="5">
        <v>8073423298405.46</v>
      </c>
      <c r="C4" s="2">
        <v>60554069785.685303</v>
      </c>
      <c r="D4" s="3">
        <v>0</v>
      </c>
      <c r="E4" s="4">
        <v>100</v>
      </c>
      <c r="F4">
        <v>0</v>
      </c>
      <c r="G4">
        <v>0</v>
      </c>
      <c r="H4">
        <v>0</v>
      </c>
      <c r="I4" s="4">
        <f t="shared" si="1"/>
        <v>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f t="shared" si="2"/>
        <v>0.75004205214465869</v>
      </c>
      <c r="P4">
        <f t="shared" si="3"/>
        <v>0.75004205214465869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</row>
    <row r="5" spans="1:22" ht="16">
      <c r="A5" s="1">
        <v>2023</v>
      </c>
      <c r="B5" s="5">
        <v>9852077073275.6602</v>
      </c>
      <c r="C5" s="2">
        <v>113303029352.373</v>
      </c>
      <c r="D5" s="3">
        <v>0</v>
      </c>
      <c r="E5" s="4">
        <v>100</v>
      </c>
      <c r="F5">
        <v>0</v>
      </c>
      <c r="G5">
        <v>0</v>
      </c>
      <c r="H5">
        <v>0</v>
      </c>
      <c r="I5" s="4">
        <f t="shared" si="1"/>
        <v>0</v>
      </c>
      <c r="J5" s="3">
        <v>100</v>
      </c>
      <c r="K5" s="3">
        <v>0</v>
      </c>
      <c r="L5" s="3">
        <v>0</v>
      </c>
      <c r="M5" s="3">
        <v>0</v>
      </c>
      <c r="N5" s="3">
        <v>0</v>
      </c>
      <c r="O5" s="3">
        <f t="shared" si="2"/>
        <v>1.1500420521446604</v>
      </c>
      <c r="P5">
        <f t="shared" si="3"/>
        <v>1.1500420521446604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</row>
    <row r="6" spans="1:22" ht="16">
      <c r="A6" s="1">
        <v>2024</v>
      </c>
      <c r="B6" s="5">
        <v>11541074501852.9</v>
      </c>
      <c r="C6" s="2">
        <v>180813402708.59299</v>
      </c>
      <c r="D6" s="3">
        <f>100-(C$5/C6*100)</f>
        <v>37.33704047648655</v>
      </c>
      <c r="E6" s="4">
        <f>C$5/C6*100</f>
        <v>62.66295952351345</v>
      </c>
      <c r="F6">
        <f t="shared" ref="F6:F17" si="4">$D6*$V$11/($V$12+$V$11)</f>
        <v>34.073140249402961</v>
      </c>
      <c r="G6">
        <f t="shared" ref="G6:G17" si="5">$D6*$V$12/($V$12+$V$11)</f>
        <v>3.2639002270835924</v>
      </c>
      <c r="H6">
        <v>0</v>
      </c>
      <c r="I6" s="4">
        <f t="shared" si="1"/>
        <v>0</v>
      </c>
      <c r="J6" s="3">
        <v>62.66295952351345</v>
      </c>
      <c r="K6" s="3">
        <v>34.073140249402961</v>
      </c>
      <c r="L6" s="3">
        <v>3.2639002270835924</v>
      </c>
      <c r="M6" s="3">
        <v>0</v>
      </c>
      <c r="N6" s="3">
        <v>0</v>
      </c>
      <c r="O6" s="3">
        <f t="shared" si="2"/>
        <v>1.5666947014297821</v>
      </c>
      <c r="P6">
        <f t="shared" si="3"/>
        <v>0.9817372666139742</v>
      </c>
      <c r="Q6">
        <f t="shared" si="0"/>
        <v>0.5338220828981346</v>
      </c>
      <c r="R6">
        <f t="shared" si="0"/>
        <v>5.1135351917673273E-2</v>
      </c>
      <c r="S6">
        <f t="shared" si="0"/>
        <v>0</v>
      </c>
      <c r="T6">
        <f t="shared" si="0"/>
        <v>0</v>
      </c>
    </row>
    <row r="7" spans="1:22" ht="16">
      <c r="A7" s="1">
        <v>2025</v>
      </c>
      <c r="B7" s="5">
        <v>11603306505485.301</v>
      </c>
      <c r="C7" s="2">
        <v>232066130109.707</v>
      </c>
      <c r="D7" s="3">
        <f t="shared" ref="D7:D32" si="6">100-(C$5/C7*100)</f>
        <v>51.176404200470742</v>
      </c>
      <c r="E7" s="4">
        <f t="shared" ref="E7:E32" si="7">C$5/C7*100</f>
        <v>48.823595799529258</v>
      </c>
      <c r="F7">
        <f t="shared" si="4"/>
        <v>46.702705290230917</v>
      </c>
      <c r="G7">
        <f t="shared" si="5"/>
        <v>4.4736989102398255</v>
      </c>
      <c r="H7">
        <v>0</v>
      </c>
      <c r="I7" s="4">
        <f t="shared" si="1"/>
        <v>0</v>
      </c>
      <c r="J7" s="3">
        <v>48.823595799529258</v>
      </c>
      <c r="K7" s="3">
        <v>46.702705290230917</v>
      </c>
      <c r="L7" s="3">
        <v>4.4736989102398255</v>
      </c>
      <c r="M7" s="3">
        <v>0</v>
      </c>
      <c r="N7" s="3">
        <v>0</v>
      </c>
      <c r="O7" s="3">
        <f t="shared" si="2"/>
        <v>2.0000000000000084</v>
      </c>
      <c r="P7">
        <f t="shared" si="3"/>
        <v>0.97647191599058925</v>
      </c>
      <c r="Q7">
        <f t="shared" si="0"/>
        <v>0.93405410580462234</v>
      </c>
      <c r="R7">
        <f t="shared" si="0"/>
        <v>8.9473978204796883E-2</v>
      </c>
      <c r="S7">
        <f t="shared" si="0"/>
        <v>0</v>
      </c>
      <c r="T7">
        <f t="shared" si="0"/>
        <v>0</v>
      </c>
    </row>
    <row r="8" spans="1:22" ht="16">
      <c r="A8" s="1">
        <v>2026</v>
      </c>
      <c r="B8" s="5">
        <v>11679768637108.199</v>
      </c>
      <c r="C8" s="2">
        <v>286149420015.94897</v>
      </c>
      <c r="D8" s="3">
        <f t="shared" si="6"/>
        <v>60.404242879102156</v>
      </c>
      <c r="E8" s="4">
        <f t="shared" si="7"/>
        <v>39.595757120897844</v>
      </c>
      <c r="F8">
        <f t="shared" si="4"/>
        <v>55.123871978412438</v>
      </c>
      <c r="G8">
        <f t="shared" si="5"/>
        <v>5.280370900689725</v>
      </c>
      <c r="H8">
        <v>0</v>
      </c>
      <c r="I8" s="4">
        <f t="shared" si="1"/>
        <v>0</v>
      </c>
      <c r="J8" s="3">
        <v>39.595757120897844</v>
      </c>
      <c r="K8" s="3">
        <v>55.123871978412438</v>
      </c>
      <c r="L8" s="3">
        <v>5.280370900689725</v>
      </c>
      <c r="M8" s="3">
        <v>0</v>
      </c>
      <c r="N8" s="3">
        <v>0</v>
      </c>
      <c r="O8" s="3">
        <f t="shared" si="2"/>
        <v>2.4499579478553515</v>
      </c>
      <c r="P8">
        <f t="shared" si="3"/>
        <v>0.97007939859693804</v>
      </c>
      <c r="Q8">
        <f t="shared" si="0"/>
        <v>1.3505116827007244</v>
      </c>
      <c r="R8">
        <f t="shared" si="0"/>
        <v>0.12936686655768914</v>
      </c>
      <c r="S8">
        <f t="shared" si="0"/>
        <v>0</v>
      </c>
      <c r="T8">
        <f t="shared" si="0"/>
        <v>0</v>
      </c>
    </row>
    <row r="9" spans="1:22" ht="16">
      <c r="A9" s="1">
        <v>2027</v>
      </c>
      <c r="B9" s="5">
        <v>11764114431932.4</v>
      </c>
      <c r="C9" s="2">
        <v>343108461119.052</v>
      </c>
      <c r="D9" s="3">
        <f t="shared" si="6"/>
        <v>66.977488989098688</v>
      </c>
      <c r="E9" s="4">
        <f t="shared" si="7"/>
        <v>33.022511010901312</v>
      </c>
      <c r="F9">
        <f t="shared" si="4"/>
        <v>61.122503196674167</v>
      </c>
      <c r="G9">
        <f t="shared" si="5"/>
        <v>5.8549857924245208</v>
      </c>
      <c r="H9">
        <v>0</v>
      </c>
      <c r="I9" s="4">
        <f t="shared" si="1"/>
        <v>0</v>
      </c>
      <c r="J9" s="3">
        <v>33.022511010901312</v>
      </c>
      <c r="K9" s="3">
        <v>61.122503196674167</v>
      </c>
      <c r="L9" s="3">
        <v>5.8549857924245208</v>
      </c>
      <c r="M9" s="3">
        <v>0</v>
      </c>
      <c r="N9" s="3">
        <v>0</v>
      </c>
      <c r="O9" s="3">
        <f t="shared" si="2"/>
        <v>2.9165685449958021</v>
      </c>
      <c r="P9">
        <f t="shared" si="3"/>
        <v>0.96312416891172292</v>
      </c>
      <c r="Q9">
        <f t="shared" si="0"/>
        <v>1.7826797021482523</v>
      </c>
      <c r="R9">
        <f t="shared" si="0"/>
        <v>0.17076467393582678</v>
      </c>
      <c r="S9">
        <f t="shared" si="0"/>
        <v>0</v>
      </c>
      <c r="T9">
        <f t="shared" si="0"/>
        <v>0</v>
      </c>
    </row>
    <row r="10" spans="1:22" ht="16">
      <c r="A10" s="1">
        <v>2028</v>
      </c>
      <c r="B10" s="5">
        <v>11862931704277.301</v>
      </c>
      <c r="C10" s="2">
        <v>410834576428.40198</v>
      </c>
      <c r="D10" s="3">
        <f t="shared" si="6"/>
        <v>72.421252773470286</v>
      </c>
      <c r="E10" s="4">
        <f t="shared" si="7"/>
        <v>27.57874722652971</v>
      </c>
      <c r="F10">
        <f t="shared" si="4"/>
        <v>66.090388292610641</v>
      </c>
      <c r="G10">
        <f t="shared" si="5"/>
        <v>6.3308644808596535</v>
      </c>
      <c r="H10">
        <v>0</v>
      </c>
      <c r="I10" s="4">
        <f t="shared" si="1"/>
        <v>0</v>
      </c>
      <c r="J10" s="3">
        <v>27.57874722652971</v>
      </c>
      <c r="K10" s="3">
        <v>66.090388292610641</v>
      </c>
      <c r="L10" s="3">
        <v>6.3308644808596535</v>
      </c>
      <c r="M10" s="3">
        <v>0</v>
      </c>
      <c r="N10" s="3">
        <v>0</v>
      </c>
      <c r="O10" s="3">
        <f t="shared" si="2"/>
        <v>3.4631791421362683</v>
      </c>
      <c r="P10">
        <f t="shared" si="3"/>
        <v>0.95510142161166156</v>
      </c>
      <c r="Q10">
        <f t="shared" si="0"/>
        <v>2.288828542306562</v>
      </c>
      <c r="R10">
        <f t="shared" si="0"/>
        <v>0.21924917821804507</v>
      </c>
      <c r="S10">
        <f t="shared" si="0"/>
        <v>0</v>
      </c>
      <c r="T10">
        <f t="shared" si="0"/>
        <v>0</v>
      </c>
      <c r="U10" t="s">
        <v>3</v>
      </c>
      <c r="V10">
        <v>0.6</v>
      </c>
    </row>
    <row r="11" spans="1:22" ht="16">
      <c r="A11" s="1">
        <v>2029</v>
      </c>
      <c r="B11" s="5">
        <v>11981258324627.9</v>
      </c>
      <c r="C11" s="2">
        <v>535547131982.62</v>
      </c>
      <c r="D11" s="3">
        <f t="shared" si="6"/>
        <v>78.843499930077115</v>
      </c>
      <c r="E11" s="4">
        <f t="shared" si="7"/>
        <v>21.156500069922885</v>
      </c>
      <c r="F11">
        <f t="shared" si="4"/>
        <v>71.951220465990914</v>
      </c>
      <c r="G11">
        <f t="shared" si="5"/>
        <v>6.8922794640862106</v>
      </c>
      <c r="H11">
        <v>0</v>
      </c>
      <c r="I11" s="4">
        <f t="shared" si="1"/>
        <v>0</v>
      </c>
      <c r="J11" s="3">
        <v>21.156500069922885</v>
      </c>
      <c r="K11" s="3">
        <v>71.951220465990914</v>
      </c>
      <c r="L11" s="3">
        <v>6.8922794640862106</v>
      </c>
      <c r="M11" s="3">
        <v>0</v>
      </c>
      <c r="N11" s="3">
        <v>0</v>
      </c>
      <c r="O11" s="3">
        <f t="shared" si="2"/>
        <v>4.4698738435660292</v>
      </c>
      <c r="P11">
        <f t="shared" si="3"/>
        <v>0.94566886283951179</v>
      </c>
      <c r="Q11">
        <f t="shared" si="0"/>
        <v>3.2161287837358556</v>
      </c>
      <c r="R11">
        <f t="shared" si="0"/>
        <v>0.30807619699066247</v>
      </c>
      <c r="S11">
        <f t="shared" si="0"/>
        <v>0</v>
      </c>
      <c r="T11">
        <f t="shared" si="0"/>
        <v>0</v>
      </c>
      <c r="U11" t="s">
        <v>0</v>
      </c>
      <c r="V11">
        <v>68.900000000000006</v>
      </c>
    </row>
    <row r="12" spans="1:22" ht="16">
      <c r="A12" s="1">
        <v>2030</v>
      </c>
      <c r="B12" s="5">
        <v>12090254907963.6</v>
      </c>
      <c r="C12" s="2">
        <v>725415294477.81995</v>
      </c>
      <c r="D12" s="3">
        <f t="shared" si="6"/>
        <v>84.380942859230373</v>
      </c>
      <c r="E12" s="4">
        <f t="shared" si="7"/>
        <v>15.619057140769632</v>
      </c>
      <c r="F12">
        <f t="shared" si="4"/>
        <v>77.004595536436725</v>
      </c>
      <c r="G12">
        <f t="shared" si="5"/>
        <v>7.3763473227936478</v>
      </c>
      <c r="H12">
        <v>0</v>
      </c>
      <c r="I12" s="4">
        <f t="shared" si="1"/>
        <v>0</v>
      </c>
      <c r="J12" s="3">
        <v>15.619057140769632</v>
      </c>
      <c r="K12" s="3">
        <v>77.004595536436725</v>
      </c>
      <c r="L12" s="3">
        <v>7.3763473227936478</v>
      </c>
      <c r="M12" s="3">
        <v>0</v>
      </c>
      <c r="N12" s="3">
        <v>0</v>
      </c>
      <c r="O12" s="3">
        <f t="shared" si="2"/>
        <v>6.0000000000000329</v>
      </c>
      <c r="P12">
        <f t="shared" si="3"/>
        <v>0.93714342844618304</v>
      </c>
      <c r="Q12">
        <f t="shared" si="0"/>
        <v>4.6202757321862284</v>
      </c>
      <c r="R12">
        <f t="shared" si="0"/>
        <v>0.44258083936762127</v>
      </c>
      <c r="S12">
        <f t="shared" si="0"/>
        <v>0</v>
      </c>
      <c r="T12">
        <f t="shared" si="0"/>
        <v>0</v>
      </c>
      <c r="U12" t="s">
        <v>1</v>
      </c>
      <c r="V12">
        <v>6.6</v>
      </c>
    </row>
    <row r="13" spans="1:22" ht="16">
      <c r="A13" s="1">
        <v>2031</v>
      </c>
      <c r="B13" s="5">
        <v>12241641799410.301</v>
      </c>
      <c r="C13" s="2">
        <v>985887674901.41003</v>
      </c>
      <c r="D13" s="3">
        <f t="shared" si="6"/>
        <v>88.507511328437744</v>
      </c>
      <c r="E13" s="4">
        <f t="shared" si="7"/>
        <v>11.492488671562249</v>
      </c>
      <c r="F13">
        <f t="shared" si="4"/>
        <v>80.770430867938558</v>
      </c>
      <c r="G13">
        <f t="shared" si="5"/>
        <v>7.7370804604991923</v>
      </c>
      <c r="H13">
        <v>0</v>
      </c>
      <c r="I13" s="4">
        <f t="shared" si="1"/>
        <v>0</v>
      </c>
      <c r="J13" s="3">
        <v>11.492488671562249</v>
      </c>
      <c r="K13" s="3">
        <v>80.770430867938558</v>
      </c>
      <c r="L13" s="3">
        <v>7.7370804604991923</v>
      </c>
      <c r="M13" s="3">
        <v>0</v>
      </c>
      <c r="N13" s="3">
        <v>0</v>
      </c>
      <c r="O13" s="3">
        <f t="shared" si="2"/>
        <v>8.0535576114382135</v>
      </c>
      <c r="P13">
        <f t="shared" si="3"/>
        <v>0.92555419615227597</v>
      </c>
      <c r="Q13">
        <f t="shared" si="0"/>
        <v>6.5048931829563061</v>
      </c>
      <c r="R13">
        <f t="shared" si="0"/>
        <v>0.62311023232963147</v>
      </c>
      <c r="S13">
        <f t="shared" si="0"/>
        <v>0</v>
      </c>
      <c r="T13">
        <f t="shared" si="0"/>
        <v>0</v>
      </c>
      <c r="U13" t="s">
        <v>4</v>
      </c>
      <c r="V13">
        <v>12.5</v>
      </c>
    </row>
    <row r="14" spans="1:22" ht="16">
      <c r="A14" s="1">
        <v>2032</v>
      </c>
      <c r="B14" s="5">
        <v>12410036730333.301</v>
      </c>
      <c r="C14" s="2">
        <v>1319254747360.2</v>
      </c>
      <c r="D14" s="3">
        <f t="shared" si="6"/>
        <v>91.411588278981753</v>
      </c>
      <c r="E14" s="4">
        <f t="shared" si="7"/>
        <v>8.5884117210182414</v>
      </c>
      <c r="F14">
        <f t="shared" si="4"/>
        <v>83.420641489031041</v>
      </c>
      <c r="G14">
        <f t="shared" si="5"/>
        <v>7.9909467899507227</v>
      </c>
      <c r="H14">
        <v>0</v>
      </c>
      <c r="I14" s="4">
        <f t="shared" si="1"/>
        <v>0</v>
      </c>
      <c r="J14" s="3">
        <v>8.5884117210182414</v>
      </c>
      <c r="K14" s="3">
        <v>83.420641489031041</v>
      </c>
      <c r="L14" s="3">
        <v>7.9909467899507227</v>
      </c>
      <c r="M14" s="3">
        <v>0</v>
      </c>
      <c r="N14" s="3">
        <v>0</v>
      </c>
      <c r="O14" s="3">
        <f t="shared" si="2"/>
        <v>10.630546677880528</v>
      </c>
      <c r="P14">
        <f t="shared" si="3"/>
        <v>0.91299511689140644</v>
      </c>
      <c r="Q14">
        <f t="shared" si="0"/>
        <v>8.8680702324788143</v>
      </c>
      <c r="R14">
        <f t="shared" si="0"/>
        <v>0.84948132851030722</v>
      </c>
      <c r="S14">
        <f t="shared" si="0"/>
        <v>0</v>
      </c>
      <c r="T14">
        <f t="shared" si="0"/>
        <v>0</v>
      </c>
      <c r="U14" t="s">
        <v>2</v>
      </c>
      <c r="V14">
        <f>100-SUM(V10:V13)</f>
        <v>11.400000000000006</v>
      </c>
    </row>
    <row r="15" spans="1:22" ht="16">
      <c r="A15" s="1">
        <v>2033</v>
      </c>
      <c r="B15" s="5">
        <v>12591164953551.9</v>
      </c>
      <c r="C15" s="2">
        <v>1721323441103.45</v>
      </c>
      <c r="D15" s="3">
        <f t="shared" si="6"/>
        <v>93.417679289852671</v>
      </c>
      <c r="E15" s="4">
        <f t="shared" si="7"/>
        <v>6.5823207101473269</v>
      </c>
      <c r="F15">
        <f t="shared" si="4"/>
        <v>85.251365603587416</v>
      </c>
      <c r="G15">
        <f t="shared" si="5"/>
        <v>8.1663136862652674</v>
      </c>
      <c r="H15">
        <v>0</v>
      </c>
      <c r="I15" s="4">
        <f t="shared" si="1"/>
        <v>0</v>
      </c>
      <c r="J15" s="3">
        <v>6.5823207101473269</v>
      </c>
      <c r="K15" s="3">
        <v>85.251365603587416</v>
      </c>
      <c r="L15" s="3">
        <v>8.1663136862652674</v>
      </c>
      <c r="M15" s="3">
        <v>0</v>
      </c>
      <c r="N15" s="3">
        <v>0</v>
      </c>
      <c r="O15" s="3">
        <f t="shared" si="2"/>
        <v>13.670883095037793</v>
      </c>
      <c r="P15">
        <f t="shared" si="3"/>
        <v>0.8998613692247025</v>
      </c>
      <c r="Q15">
        <f t="shared" si="0"/>
        <v>11.654614528589695</v>
      </c>
      <c r="R15">
        <f t="shared" si="0"/>
        <v>1.1164071972233962</v>
      </c>
      <c r="S15">
        <f t="shared" si="0"/>
        <v>0</v>
      </c>
      <c r="T15">
        <f t="shared" si="0"/>
        <v>0</v>
      </c>
    </row>
    <row r="16" spans="1:22" ht="16">
      <c r="A16" s="1">
        <v>2034</v>
      </c>
      <c r="B16" s="5">
        <v>12779864303922.301</v>
      </c>
      <c r="C16" s="2">
        <v>2148814337887.8999</v>
      </c>
      <c r="D16" s="3">
        <f t="shared" si="6"/>
        <v>94.727183854155584</v>
      </c>
      <c r="E16" s="4">
        <f t="shared" si="7"/>
        <v>5.2728161458444172</v>
      </c>
      <c r="F16">
        <f t="shared" si="4"/>
        <v>86.446396921209541</v>
      </c>
      <c r="G16">
        <f t="shared" si="5"/>
        <v>8.2807869329460519</v>
      </c>
      <c r="H16">
        <v>0</v>
      </c>
      <c r="I16" s="4">
        <f t="shared" si="1"/>
        <v>0</v>
      </c>
      <c r="J16" s="3">
        <v>5.2728161458444172</v>
      </c>
      <c r="K16" s="3">
        <v>86.446396921209541</v>
      </c>
      <c r="L16" s="3">
        <v>8.2807869329460519</v>
      </c>
      <c r="M16" s="3">
        <v>0</v>
      </c>
      <c r="N16" s="3">
        <v>0</v>
      </c>
      <c r="O16" s="3">
        <f t="shared" si="2"/>
        <v>16.814062237174159</v>
      </c>
      <c r="P16">
        <f t="shared" si="3"/>
        <v>0.88657458841404801</v>
      </c>
      <c r="Q16">
        <f t="shared" si="0"/>
        <v>14.535150980126778</v>
      </c>
      <c r="R16">
        <f t="shared" si="0"/>
        <v>1.3923366686333345</v>
      </c>
      <c r="S16">
        <f t="shared" si="0"/>
        <v>0</v>
      </c>
      <c r="T16">
        <f t="shared" si="0"/>
        <v>0</v>
      </c>
    </row>
    <row r="17" spans="1:20" ht="16">
      <c r="A17" s="1">
        <v>2035</v>
      </c>
      <c r="B17" s="5">
        <v>12890335128673.4</v>
      </c>
      <c r="C17" s="2">
        <v>2578067025734.6899</v>
      </c>
      <c r="D17" s="3">
        <f t="shared" si="6"/>
        <v>95.605117003500553</v>
      </c>
      <c r="E17" s="4">
        <f t="shared" si="7"/>
        <v>4.39488299649945</v>
      </c>
      <c r="F17">
        <f t="shared" si="4"/>
        <v>87.247583596572028</v>
      </c>
      <c r="G17">
        <f t="shared" si="5"/>
        <v>8.3575334069285248</v>
      </c>
      <c r="H17">
        <v>0</v>
      </c>
      <c r="I17" s="4">
        <f t="shared" si="1"/>
        <v>0</v>
      </c>
      <c r="J17" s="3">
        <v>4.39488299649945</v>
      </c>
      <c r="K17" s="3">
        <v>87.247583596572028</v>
      </c>
      <c r="L17" s="3">
        <v>8.3575334069285248</v>
      </c>
      <c r="M17" s="3">
        <v>0</v>
      </c>
      <c r="N17" s="3">
        <v>0</v>
      </c>
      <c r="O17" s="3">
        <f t="shared" si="2"/>
        <v>20.000000000000075</v>
      </c>
      <c r="P17">
        <f t="shared" si="3"/>
        <v>0.87897659929989336</v>
      </c>
      <c r="Q17">
        <f t="shared" si="0"/>
        <v>17.44951671931447</v>
      </c>
      <c r="R17">
        <f t="shared" si="0"/>
        <v>1.6715066813857111</v>
      </c>
      <c r="S17">
        <f t="shared" si="0"/>
        <v>0</v>
      </c>
      <c r="T17">
        <f t="shared" si="0"/>
        <v>0</v>
      </c>
    </row>
    <row r="18" spans="1:20" ht="16">
      <c r="A18" s="1">
        <v>2036</v>
      </c>
      <c r="B18" s="5">
        <v>13048301225270.1</v>
      </c>
      <c r="C18" s="2">
        <v>3030950274824.5498</v>
      </c>
      <c r="D18" s="3">
        <f t="shared" si="6"/>
        <v>96.261798476422328</v>
      </c>
      <c r="E18" s="4">
        <f t="shared" si="7"/>
        <v>3.7382015235776738</v>
      </c>
      <c r="F18">
        <f>$D18*$V$11/($V$12+$V$11+$V$13)</f>
        <v>75.368612670744312</v>
      </c>
      <c r="G18">
        <f>$D18*$V$12/($V$12+$V$11+$V$13)</f>
        <v>7.2196348857316739</v>
      </c>
      <c r="H18">
        <f>$D18*$V$13/($V$12+$V$11+$V$13)</f>
        <v>13.673550919946354</v>
      </c>
      <c r="I18" s="4">
        <f t="shared" si="1"/>
        <v>0</v>
      </c>
      <c r="J18" s="3">
        <v>3.7382015235776738</v>
      </c>
      <c r="K18" s="3">
        <v>75.368612670744312</v>
      </c>
      <c r="L18" s="3">
        <v>7.2196348857316739</v>
      </c>
      <c r="M18" s="3">
        <v>13.673550919946354</v>
      </c>
      <c r="N18" s="3">
        <v>0</v>
      </c>
      <c r="O18" s="3">
        <f t="shared" si="2"/>
        <v>23.228696383515697</v>
      </c>
      <c r="P18">
        <f t="shared" si="3"/>
        <v>0.86833548211581568</v>
      </c>
      <c r="Q18">
        <f t="shared" ref="Q18:Q32" si="8">K18*$O18/100</f>
        <v>17.507146205755138</v>
      </c>
      <c r="R18">
        <f t="shared" ref="R18:R32" si="9">L18*$O18/100</f>
        <v>1.677027067604991</v>
      </c>
      <c r="S18">
        <f t="shared" ref="S18:S32" si="10">M18*$O18/100</f>
        <v>3.1761876280397559</v>
      </c>
      <c r="T18">
        <f t="shared" ref="T18:T32" si="11">N18*$O18/100</f>
        <v>0</v>
      </c>
    </row>
    <row r="19" spans="1:20" ht="16">
      <c r="A19" s="1">
        <v>2037</v>
      </c>
      <c r="B19" s="5">
        <v>13189611782885.9</v>
      </c>
      <c r="C19" s="2">
        <v>3495267089917.4199</v>
      </c>
      <c r="D19" s="3">
        <f t="shared" si="6"/>
        <v>96.758387086377141</v>
      </c>
      <c r="E19" s="4">
        <f t="shared" si="7"/>
        <v>3.2416129136228591</v>
      </c>
      <c r="F19">
        <f>$D19*$V$11/($V$12+$V$11+$V$13)</f>
        <v>75.757418980129373</v>
      </c>
      <c r="G19">
        <f>$D19*$V$12/($V$12+$V$11+$V$13)</f>
        <v>7.2568790314782854</v>
      </c>
      <c r="H19">
        <f>$D19*$V$13/($V$12+$V$11+$V$13)</f>
        <v>13.744089074769478</v>
      </c>
      <c r="I19" s="4">
        <f t="shared" si="1"/>
        <v>0</v>
      </c>
      <c r="J19" s="3">
        <v>3.2416129136228591</v>
      </c>
      <c r="K19" s="3">
        <v>75.757418980129373</v>
      </c>
      <c r="L19" s="3">
        <v>7.2568790314782854</v>
      </c>
      <c r="M19" s="3">
        <v>13.744089074769478</v>
      </c>
      <c r="N19" s="3">
        <v>0</v>
      </c>
      <c r="O19" s="3">
        <f t="shared" si="2"/>
        <v>26.500151387720766</v>
      </c>
      <c r="P19">
        <f t="shared" si="3"/>
        <v>0.85903232951396358</v>
      </c>
      <c r="Q19">
        <f t="shared" si="8"/>
        <v>20.075830717164191</v>
      </c>
      <c r="R19">
        <f t="shared" si="9"/>
        <v>1.92308392936551</v>
      </c>
      <c r="S19">
        <f t="shared" si="10"/>
        <v>3.6422044116771017</v>
      </c>
      <c r="T19">
        <f t="shared" si="11"/>
        <v>0</v>
      </c>
    </row>
    <row r="20" spans="1:20" ht="16">
      <c r="A20" s="1">
        <v>2038</v>
      </c>
      <c r="B20" s="5">
        <v>13308897509168.5</v>
      </c>
      <c r="C20" s="2">
        <v>3954276049675.3301</v>
      </c>
      <c r="D20" s="3">
        <f t="shared" si="6"/>
        <v>97.13467072280713</v>
      </c>
      <c r="E20" s="4">
        <f t="shared" si="7"/>
        <v>2.8653292771928722</v>
      </c>
      <c r="F20">
        <f>$D20*$V$11/($V$12+$V$11+$V$13)</f>
        <v>76.052031963652411</v>
      </c>
      <c r="G20">
        <f>$D20*$V$12/($V$12+$V$11+$V$13)</f>
        <v>7.285100304210534</v>
      </c>
      <c r="H20">
        <f>$D20*$V$13/($V$12+$V$11+$V$13)</f>
        <v>13.797538454944196</v>
      </c>
      <c r="I20" s="4">
        <f t="shared" si="1"/>
        <v>0</v>
      </c>
      <c r="J20" s="3">
        <v>2.8653292771928722</v>
      </c>
      <c r="K20" s="3">
        <v>76.052031963652411</v>
      </c>
      <c r="L20" s="3">
        <v>7.285100304210534</v>
      </c>
      <c r="M20" s="3">
        <v>13.797538454944196</v>
      </c>
      <c r="N20" s="3">
        <v>0</v>
      </c>
      <c r="O20" s="3">
        <f t="shared" si="2"/>
        <v>29.711522287636743</v>
      </c>
      <c r="P20">
        <f t="shared" si="3"/>
        <v>0.85133294680734106</v>
      </c>
      <c r="Q20">
        <f t="shared" si="8"/>
        <v>22.59621642708121</v>
      </c>
      <c r="R20">
        <f t="shared" si="9"/>
        <v>2.1645142005622051</v>
      </c>
      <c r="S20">
        <f t="shared" si="10"/>
        <v>4.099458713185995</v>
      </c>
      <c r="T20">
        <f t="shared" si="11"/>
        <v>0</v>
      </c>
    </row>
    <row r="21" spans="1:20" ht="16">
      <c r="A21" s="1">
        <v>2039</v>
      </c>
      <c r="B21" s="5">
        <v>13401408340983.301</v>
      </c>
      <c r="C21" s="2">
        <v>4321384996425.3198</v>
      </c>
      <c r="D21" s="3">
        <f t="shared" si="6"/>
        <v>97.378085279462539</v>
      </c>
      <c r="E21" s="4">
        <f t="shared" si="7"/>
        <v>2.6219147205374682</v>
      </c>
      <c r="F21">
        <f>$D21*$V$11/($V$12+$V$11+$V$13)</f>
        <v>76.242614497215556</v>
      </c>
      <c r="G21">
        <f>$D21*$V$12/($V$12+$V$11+$V$13)</f>
        <v>7.3033563959596899</v>
      </c>
      <c r="H21">
        <f>$D21*$V$13/($V$12+$V$11+$V$13)</f>
        <v>13.832114386287293</v>
      </c>
      <c r="I21" s="4">
        <f t="shared" si="1"/>
        <v>0</v>
      </c>
      <c r="J21" s="3">
        <v>2.6219147205374682</v>
      </c>
      <c r="K21" s="3">
        <v>76.242614497215556</v>
      </c>
      <c r="L21" s="3">
        <v>7.3033563959596899</v>
      </c>
      <c r="M21" s="3">
        <v>13.832114386287293</v>
      </c>
      <c r="N21" s="3">
        <v>0</v>
      </c>
      <c r="O21" s="3">
        <f t="shared" si="2"/>
        <v>32.245752733389565</v>
      </c>
      <c r="P21">
        <f t="shared" si="3"/>
        <v>0.84545613766485406</v>
      </c>
      <c r="Q21">
        <f t="shared" si="8"/>
        <v>24.585004948243554</v>
      </c>
      <c r="R21">
        <f t="shared" si="9"/>
        <v>2.3550222446793536</v>
      </c>
      <c r="S21">
        <f t="shared" si="10"/>
        <v>4.4602694028018064</v>
      </c>
      <c r="T21">
        <f t="shared" si="11"/>
        <v>0</v>
      </c>
    </row>
    <row r="22" spans="1:20" ht="16">
      <c r="A22" s="1">
        <v>2040</v>
      </c>
      <c r="B22" s="5">
        <v>13462847006529.301</v>
      </c>
      <c r="C22" s="2">
        <v>4577367982219.9805</v>
      </c>
      <c r="D22" s="3">
        <f t="shared" si="6"/>
        <v>97.524712240910503</v>
      </c>
      <c r="E22" s="4">
        <f t="shared" si="7"/>
        <v>2.4752877590894955</v>
      </c>
      <c r="F22">
        <f t="shared" ref="F22:F32" si="12">$D22*$V$11/($V$12+$V$11+$V$13+$V$14)</f>
        <v>67.600127498981223</v>
      </c>
      <c r="G22">
        <f t="shared" ref="G22:G32" si="13">$D22*$V$12/($V$12+$V$11+$V$13+$V$14)</f>
        <v>6.4754839113683023</v>
      </c>
      <c r="H22">
        <f t="shared" ref="H22:H32" si="14">$D22*$V$13/($V$12+$V$11+$V$13+$V$14)</f>
        <v>12.264174074561179</v>
      </c>
      <c r="I22" s="4">
        <f t="shared" si="1"/>
        <v>11.184926755999797</v>
      </c>
      <c r="J22" s="3">
        <v>2.4752877590894955</v>
      </c>
      <c r="K22" s="3">
        <v>67.600127498981223</v>
      </c>
      <c r="L22" s="3">
        <v>6.4754839113683023</v>
      </c>
      <c r="M22" s="3">
        <v>12.264174074561179</v>
      </c>
      <c r="N22" s="3">
        <v>11.184926755999797</v>
      </c>
      <c r="O22" s="3">
        <f t="shared" si="2"/>
        <v>34.000000000000135</v>
      </c>
      <c r="P22">
        <f t="shared" si="3"/>
        <v>0.84159783809043176</v>
      </c>
      <c r="Q22">
        <f t="shared" si="8"/>
        <v>22.984043349653707</v>
      </c>
      <c r="R22">
        <f t="shared" si="9"/>
        <v>2.2016645298652318</v>
      </c>
      <c r="S22">
        <f t="shared" si="10"/>
        <v>4.1698191853508177</v>
      </c>
      <c r="T22">
        <f t="shared" si="11"/>
        <v>3.8028750970399461</v>
      </c>
    </row>
    <row r="23" spans="1:20" ht="16">
      <c r="A23" s="1">
        <v>2041</v>
      </c>
      <c r="B23" s="5">
        <v>13489381587102.199</v>
      </c>
      <c r="C23" s="2">
        <v>4717811940039.4902</v>
      </c>
      <c r="D23" s="3">
        <f t="shared" si="6"/>
        <v>97.598398774847638</v>
      </c>
      <c r="E23" s="4">
        <f t="shared" si="7"/>
        <v>2.401601225152366</v>
      </c>
      <c r="F23">
        <f t="shared" si="12"/>
        <v>67.651203979748516</v>
      </c>
      <c r="G23">
        <f t="shared" si="13"/>
        <v>6.4803765786116125</v>
      </c>
      <c r="H23">
        <f t="shared" si="14"/>
        <v>12.273440489794723</v>
      </c>
      <c r="I23" s="4">
        <f t="shared" si="1"/>
        <v>11.193377726692788</v>
      </c>
      <c r="J23" s="3">
        <v>2.401601225152366</v>
      </c>
      <c r="K23" s="3">
        <v>67.651203979748516</v>
      </c>
      <c r="L23" s="3">
        <v>6.4803765786116125</v>
      </c>
      <c r="M23" s="3">
        <v>12.273440489794723</v>
      </c>
      <c r="N23" s="3">
        <v>11.193377726692788</v>
      </c>
      <c r="O23" s="3">
        <f t="shared" si="2"/>
        <v>34.974264087468633</v>
      </c>
      <c r="P23">
        <f t="shared" si="3"/>
        <v>0.83994235481267066</v>
      </c>
      <c r="Q23">
        <f t="shared" si="8"/>
        <v>23.660510738229338</v>
      </c>
      <c r="R23">
        <f t="shared" si="9"/>
        <v>2.2664640184660896</v>
      </c>
      <c r="S23">
        <f t="shared" si="10"/>
        <v>4.2925454895191102</v>
      </c>
      <c r="T23">
        <f t="shared" si="11"/>
        <v>3.9148014864414282</v>
      </c>
    </row>
    <row r="24" spans="1:20" ht="16">
      <c r="A24" s="1">
        <v>2042</v>
      </c>
      <c r="B24" s="5">
        <v>13477952269944.301</v>
      </c>
      <c r="C24" s="2">
        <v>4739999708567.1201</v>
      </c>
      <c r="D24" s="3">
        <f t="shared" si="6"/>
        <v>97.609640583994377</v>
      </c>
      <c r="E24" s="4">
        <f t="shared" si="7"/>
        <v>2.3903594160056181</v>
      </c>
      <c r="F24">
        <f t="shared" si="12"/>
        <v>67.658996340414618</v>
      </c>
      <c r="G24">
        <f t="shared" si="13"/>
        <v>6.4811230166434886</v>
      </c>
      <c r="H24">
        <f t="shared" si="14"/>
        <v>12.274854198188425</v>
      </c>
      <c r="I24" s="4">
        <f t="shared" si="1"/>
        <v>11.194667028747844</v>
      </c>
      <c r="J24" s="3">
        <v>2.3903594160056181</v>
      </c>
      <c r="K24" s="3">
        <v>67.658996340414618</v>
      </c>
      <c r="L24" s="3">
        <v>6.4811230166434886</v>
      </c>
      <c r="M24" s="3">
        <v>12.274854198188425</v>
      </c>
      <c r="N24" s="3">
        <v>11.194667028747844</v>
      </c>
      <c r="O24" s="3">
        <f t="shared" si="2"/>
        <v>35.168544995794889</v>
      </c>
      <c r="P24">
        <f t="shared" si="3"/>
        <v>0.84065462677915581</v>
      </c>
      <c r="Q24">
        <f t="shared" si="8"/>
        <v>23.794684571681934</v>
      </c>
      <c r="R24">
        <f t="shared" si="9"/>
        <v>2.279316664341084</v>
      </c>
      <c r="S24">
        <f t="shared" si="10"/>
        <v>4.3168876218581138</v>
      </c>
      <c r="T24">
        <f t="shared" si="11"/>
        <v>3.9370015111346004</v>
      </c>
    </row>
    <row r="25" spans="1:20" ht="16">
      <c r="A25" s="1">
        <v>2043</v>
      </c>
      <c r="B25" s="5">
        <v>13426834509084.1</v>
      </c>
      <c r="C25" s="2">
        <v>4659109316143.4502</v>
      </c>
      <c r="D25" s="3">
        <f t="shared" si="6"/>
        <v>97.568139709455053</v>
      </c>
      <c r="E25" s="4">
        <f t="shared" si="7"/>
        <v>2.4318602905449511</v>
      </c>
      <c r="F25">
        <f t="shared" si="12"/>
        <v>67.630229637640369</v>
      </c>
      <c r="G25">
        <f t="shared" si="13"/>
        <v>6.4783674253762911</v>
      </c>
      <c r="H25">
        <f t="shared" si="14"/>
        <v>12.269635275333883</v>
      </c>
      <c r="I25" s="4">
        <f t="shared" si="1"/>
        <v>11.189907371104511</v>
      </c>
      <c r="J25" s="3">
        <v>2.4318602905449511</v>
      </c>
      <c r="K25" s="3">
        <v>67.630229637640369</v>
      </c>
      <c r="L25" s="3">
        <v>6.4783674253762911</v>
      </c>
      <c r="M25" s="3">
        <v>12.269635275333883</v>
      </c>
      <c r="N25" s="3">
        <v>11.189907371104511</v>
      </c>
      <c r="O25" s="3">
        <f t="shared" si="2"/>
        <v>34.699983179142258</v>
      </c>
      <c r="P25">
        <f t="shared" si="3"/>
        <v>0.84385511175933814</v>
      </c>
      <c r="Q25">
        <f t="shared" si="8"/>
        <v>23.46767830827649</v>
      </c>
      <c r="R25">
        <f t="shared" si="9"/>
        <v>2.2479924068886046</v>
      </c>
      <c r="S25">
        <f t="shared" si="10"/>
        <v>4.2575613766829621</v>
      </c>
      <c r="T25">
        <f t="shared" si="11"/>
        <v>3.8828959755348649</v>
      </c>
    </row>
    <row r="26" spans="1:20" ht="16">
      <c r="A26" s="1">
        <v>2044</v>
      </c>
      <c r="B26" s="5">
        <v>13336389023629.9</v>
      </c>
      <c r="C26" s="2">
        <v>4570570076829.0098</v>
      </c>
      <c r="D26" s="3">
        <f t="shared" si="6"/>
        <v>97.52103069315632</v>
      </c>
      <c r="E26" s="4">
        <f t="shared" si="7"/>
        <v>2.4789693068436853</v>
      </c>
      <c r="F26">
        <f t="shared" si="12"/>
        <v>67.597575601191863</v>
      </c>
      <c r="G26">
        <f t="shared" si="13"/>
        <v>6.4752394625234571</v>
      </c>
      <c r="H26">
        <f t="shared" si="14"/>
        <v>12.263711103264123</v>
      </c>
      <c r="I26" s="4">
        <f t="shared" si="1"/>
        <v>11.184504526176866</v>
      </c>
      <c r="J26" s="3">
        <v>2.4789693068436853</v>
      </c>
      <c r="K26" s="3">
        <v>67.597575601191863</v>
      </c>
      <c r="L26" s="3">
        <v>6.4752394625234571</v>
      </c>
      <c r="M26" s="3">
        <v>12.263711103264123</v>
      </c>
      <c r="N26" s="3">
        <v>11.184504526176866</v>
      </c>
      <c r="O26" s="3">
        <f t="shared" si="2"/>
        <v>34.271421362489555</v>
      </c>
      <c r="P26">
        <f t="shared" si="3"/>
        <v>0.84957801659518606</v>
      </c>
      <c r="Q26">
        <f t="shared" si="8"/>
        <v>23.166649965111898</v>
      </c>
      <c r="R26">
        <f t="shared" si="9"/>
        <v>2.2191566004316177</v>
      </c>
      <c r="S26">
        <f t="shared" si="10"/>
        <v>4.2029481068780647</v>
      </c>
      <c r="T26">
        <f t="shared" si="11"/>
        <v>3.8330886734727896</v>
      </c>
    </row>
    <row r="27" spans="1:20" ht="16">
      <c r="A27" s="1">
        <v>2045</v>
      </c>
      <c r="B27" s="5">
        <v>13117086304685.199</v>
      </c>
      <c r="C27" s="2">
        <v>4459809343592.9902</v>
      </c>
      <c r="D27" s="3">
        <f t="shared" si="6"/>
        <v>97.459464729918437</v>
      </c>
      <c r="E27" s="4">
        <f t="shared" si="7"/>
        <v>2.540535270081564</v>
      </c>
      <c r="F27">
        <f t="shared" si="12"/>
        <v>67.554900602528974</v>
      </c>
      <c r="G27">
        <f t="shared" si="13"/>
        <v>6.4711515816646044</v>
      </c>
      <c r="H27">
        <f t="shared" si="14"/>
        <v>12.25596890466781</v>
      </c>
      <c r="I27" s="4">
        <f t="shared" si="1"/>
        <v>11.177443641057053</v>
      </c>
      <c r="J27" s="3">
        <v>2.540535270081564</v>
      </c>
      <c r="K27" s="3">
        <v>67.554900602528974</v>
      </c>
      <c r="L27" s="3">
        <v>6.4711515816646044</v>
      </c>
      <c r="M27" s="3">
        <v>12.25596890466781</v>
      </c>
      <c r="N27" s="3">
        <v>11.177443641057053</v>
      </c>
      <c r="O27" s="3">
        <f t="shared" si="2"/>
        <v>34.000000000000171</v>
      </c>
      <c r="P27">
        <f t="shared" si="3"/>
        <v>0.86378199182773618</v>
      </c>
      <c r="Q27">
        <f t="shared" si="8"/>
        <v>22.968666204859964</v>
      </c>
      <c r="R27">
        <f t="shared" si="9"/>
        <v>2.2001915377659764</v>
      </c>
      <c r="S27">
        <f t="shared" si="10"/>
        <v>4.1670294275870763</v>
      </c>
      <c r="T27">
        <f t="shared" si="11"/>
        <v>3.8003308379594172</v>
      </c>
    </row>
    <row r="28" spans="1:20" ht="16">
      <c r="A28" s="1">
        <v>2046</v>
      </c>
      <c r="B28" s="5">
        <v>12925578393842.801</v>
      </c>
      <c r="C28" s="2">
        <v>4379925185511.6401</v>
      </c>
      <c r="D28" s="3">
        <f t="shared" si="6"/>
        <v>97.413128659659108</v>
      </c>
      <c r="E28" s="4">
        <f t="shared" si="7"/>
        <v>2.5868713403408861</v>
      </c>
      <c r="F28">
        <f t="shared" si="12"/>
        <v>67.522782340548417</v>
      </c>
      <c r="G28">
        <f t="shared" si="13"/>
        <v>6.4680749411846081</v>
      </c>
      <c r="H28">
        <f t="shared" si="14"/>
        <v>12.250141934061759</v>
      </c>
      <c r="I28" s="4">
        <f t="shared" si="1"/>
        <v>11.172129443864321</v>
      </c>
      <c r="J28" s="3">
        <v>2.5868713403408861</v>
      </c>
      <c r="K28" s="3">
        <v>67.522782340548417</v>
      </c>
      <c r="L28" s="3">
        <v>6.4680749411846081</v>
      </c>
      <c r="M28" s="3">
        <v>12.250141934061759</v>
      </c>
      <c r="N28" s="3">
        <v>11.172129443864321</v>
      </c>
      <c r="O28" s="3">
        <f t="shared" si="2"/>
        <v>33.885719091673693</v>
      </c>
      <c r="P28">
        <f t="shared" si="3"/>
        <v>0.87657995565092672</v>
      </c>
      <c r="Q28">
        <f t="shared" si="8"/>
        <v>22.880580346800489</v>
      </c>
      <c r="R28">
        <f t="shared" si="9"/>
        <v>2.1917537052087548</v>
      </c>
      <c r="S28">
        <f t="shared" si="10"/>
        <v>4.1510486841074901</v>
      </c>
      <c r="T28">
        <f t="shared" si="11"/>
        <v>3.7857563999060302</v>
      </c>
    </row>
    <row r="29" spans="1:20" ht="16">
      <c r="A29" s="1">
        <v>2047</v>
      </c>
      <c r="B29" s="5">
        <v>12703374137247.301</v>
      </c>
      <c r="C29" s="2">
        <v>4310074283773.1499</v>
      </c>
      <c r="D29" s="3">
        <f t="shared" si="6"/>
        <v>97.371204719627599</v>
      </c>
      <c r="E29" s="4">
        <f t="shared" si="7"/>
        <v>2.628795280372398</v>
      </c>
      <c r="F29">
        <f t="shared" si="12"/>
        <v>67.493722386140263</v>
      </c>
      <c r="G29">
        <f t="shared" si="13"/>
        <v>6.4652912590497182</v>
      </c>
      <c r="H29">
        <f t="shared" si="14"/>
        <v>12.244869808806287</v>
      </c>
      <c r="I29" s="4">
        <f t="shared" si="1"/>
        <v>11.16732126563133</v>
      </c>
      <c r="J29" s="3">
        <v>2.628795280372398</v>
      </c>
      <c r="K29" s="3">
        <v>67.493722386140263</v>
      </c>
      <c r="L29" s="3">
        <v>6.4652912590497182</v>
      </c>
      <c r="M29" s="3">
        <v>12.244869808806287</v>
      </c>
      <c r="N29" s="3">
        <v>11.16732126563133</v>
      </c>
      <c r="O29" s="3">
        <f t="shared" si="2"/>
        <v>33.928578637510725</v>
      </c>
      <c r="P29">
        <f t="shared" si="3"/>
        <v>0.89191287392031948</v>
      </c>
      <c r="Q29">
        <f t="shared" si="8"/>
        <v>22.899660675164778</v>
      </c>
      <c r="R29">
        <f t="shared" si="9"/>
        <v>2.1935814289707909</v>
      </c>
      <c r="S29">
        <f t="shared" si="10"/>
        <v>4.1545102821416506</v>
      </c>
      <c r="T29">
        <f t="shared" si="11"/>
        <v>3.7889133773131833</v>
      </c>
    </row>
    <row r="30" spans="1:20" ht="16">
      <c r="A30" s="1">
        <v>2048</v>
      </c>
      <c r="B30" s="5">
        <v>12461507104400.6</v>
      </c>
      <c r="C30" s="2">
        <v>4252935251544.3198</v>
      </c>
      <c r="D30" s="3">
        <f t="shared" si="6"/>
        <v>97.3358863314171</v>
      </c>
      <c r="E30" s="4">
        <f t="shared" si="7"/>
        <v>2.6641136685829054</v>
      </c>
      <c r="F30">
        <f t="shared" si="12"/>
        <v>67.469241129121116</v>
      </c>
      <c r="G30">
        <f t="shared" si="13"/>
        <v>6.4629461749230659</v>
      </c>
      <c r="H30">
        <f t="shared" si="14"/>
        <v>12.240428361596717</v>
      </c>
      <c r="I30" s="4">
        <f t="shared" si="1"/>
        <v>11.16327066577621</v>
      </c>
      <c r="J30" s="3">
        <v>2.6641136685829054</v>
      </c>
      <c r="K30" s="3">
        <v>67.469241129121116</v>
      </c>
      <c r="L30" s="3">
        <v>6.4629461749230659</v>
      </c>
      <c r="M30" s="3">
        <v>12.240428361596717</v>
      </c>
      <c r="N30" s="3">
        <v>11.16327066577621</v>
      </c>
      <c r="O30" s="3">
        <f t="shared" si="2"/>
        <v>34.128578637510529</v>
      </c>
      <c r="P30">
        <f t="shared" si="3"/>
        <v>0.90922412837498356</v>
      </c>
      <c r="Q30">
        <f t="shared" si="8"/>
        <v>23.026293014883695</v>
      </c>
      <c r="R30">
        <f t="shared" si="9"/>
        <v>2.2057116676085973</v>
      </c>
      <c r="S30">
        <f t="shared" si="10"/>
        <v>4.1774842189556773</v>
      </c>
      <c r="T30">
        <f t="shared" si="11"/>
        <v>3.8098656076875788</v>
      </c>
    </row>
    <row r="31" spans="1:20" ht="16">
      <c r="A31" s="1">
        <v>2049</v>
      </c>
      <c r="B31" s="5">
        <v>12211815080224.5</v>
      </c>
      <c r="C31" s="2">
        <v>4211332244560.8901</v>
      </c>
      <c r="D31" s="3">
        <f t="shared" si="6"/>
        <v>97.309568023308813</v>
      </c>
      <c r="E31" s="4">
        <f t="shared" si="7"/>
        <v>2.6904319766911899</v>
      </c>
      <c r="F31">
        <f t="shared" si="12"/>
        <v>67.45099835820902</v>
      </c>
      <c r="G31">
        <f t="shared" si="13"/>
        <v>6.4611986816281499</v>
      </c>
      <c r="H31">
        <f t="shared" si="14"/>
        <v>12.237118715204831</v>
      </c>
      <c r="I31" s="4">
        <f t="shared" si="1"/>
        <v>11.160252268266817</v>
      </c>
      <c r="J31" s="3">
        <v>2.6904319766911899</v>
      </c>
      <c r="K31" s="3">
        <v>67.45099835820902</v>
      </c>
      <c r="L31" s="3">
        <v>6.4611986816281499</v>
      </c>
      <c r="M31" s="3">
        <v>12.237118715204831</v>
      </c>
      <c r="N31" s="3">
        <v>11.160252268266817</v>
      </c>
      <c r="O31" s="3">
        <f t="shared" si="2"/>
        <v>34.485719091673879</v>
      </c>
      <c r="P31">
        <f t="shared" si="3"/>
        <v>0.92781481383429265</v>
      </c>
      <c r="Q31">
        <f t="shared" si="8"/>
        <v>23.260961818341521</v>
      </c>
      <c r="R31">
        <f t="shared" si="9"/>
        <v>2.2281908273012196</v>
      </c>
      <c r="S31">
        <f t="shared" si="10"/>
        <v>4.2200583850401898</v>
      </c>
      <c r="T31">
        <f t="shared" si="11"/>
        <v>3.8486932471566564</v>
      </c>
    </row>
    <row r="32" spans="1:20" ht="16">
      <c r="A32" s="1">
        <v>2050</v>
      </c>
      <c r="B32" s="5">
        <v>11963921933098.199</v>
      </c>
      <c r="C32" s="2">
        <v>4187372676584.3901</v>
      </c>
      <c r="D32" s="3">
        <f t="shared" si="6"/>
        <v>97.294173743217101</v>
      </c>
      <c r="E32" s="4">
        <f t="shared" si="7"/>
        <v>2.7058262567828923</v>
      </c>
      <c r="F32">
        <f t="shared" si="12"/>
        <v>67.440327675127349</v>
      </c>
      <c r="G32">
        <f t="shared" si="13"/>
        <v>6.4601765262095858</v>
      </c>
      <c r="H32">
        <f t="shared" si="14"/>
        <v>12.235182814790884</v>
      </c>
      <c r="I32" s="4">
        <f t="shared" si="1"/>
        <v>11.158486727089283</v>
      </c>
      <c r="J32" s="3">
        <v>2.7058262567828923</v>
      </c>
      <c r="K32" s="3">
        <v>67.440327675127349</v>
      </c>
      <c r="L32" s="3">
        <v>6.4601765262095858</v>
      </c>
      <c r="M32" s="3">
        <v>12.235182814790884</v>
      </c>
      <c r="N32" s="3">
        <v>11.158486727089283</v>
      </c>
      <c r="O32" s="3">
        <f t="shared" si="2"/>
        <v>35.000000000000171</v>
      </c>
      <c r="P32">
        <f t="shared" si="3"/>
        <v>0.94703918987401692</v>
      </c>
      <c r="Q32">
        <f t="shared" si="8"/>
        <v>23.60411468629469</v>
      </c>
      <c r="R32">
        <f t="shared" si="9"/>
        <v>2.261061784173366</v>
      </c>
      <c r="S32">
        <f t="shared" si="10"/>
        <v>4.2823139851768302</v>
      </c>
      <c r="T32">
        <f t="shared" si="11"/>
        <v>3.9054703544812681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2024-04-26T09:38:33Z</dcterms:created>
  <dcterms:modified xsi:type="dcterms:W3CDTF">2025-06-17T17:18:56Z</dcterms:modified>
</cp:coreProperties>
</file>