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867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7" i="1" l="1"/>
  <c r="I5" i="1"/>
  <c r="G7" i="1"/>
  <c r="G6" i="1"/>
  <c r="G4" i="1"/>
  <c r="I4" i="1"/>
  <c r="J4" i="1"/>
  <c r="K4" i="1"/>
  <c r="G5" i="1"/>
  <c r="J5" i="1"/>
  <c r="K5" i="1"/>
  <c r="G8" i="1"/>
  <c r="I8" i="1"/>
  <c r="J8" i="1"/>
  <c r="K8" i="1"/>
  <c r="G9" i="1"/>
  <c r="I9" i="1"/>
  <c r="J9" i="1"/>
  <c r="K9" i="1"/>
  <c r="G10" i="1"/>
  <c r="I10" i="1"/>
  <c r="J10" i="1"/>
  <c r="K10" i="1"/>
  <c r="G11" i="1"/>
  <c r="I11" i="1"/>
  <c r="J11" i="1"/>
  <c r="K11" i="1"/>
  <c r="G12" i="1"/>
  <c r="I12" i="1"/>
  <c r="K12" i="1"/>
  <c r="G13" i="1"/>
  <c r="I13" i="1"/>
  <c r="J13" i="1"/>
  <c r="K13" i="1"/>
  <c r="G14" i="1"/>
  <c r="I14" i="1"/>
  <c r="J14" i="1"/>
  <c r="K14" i="1"/>
  <c r="G15" i="1"/>
  <c r="I15" i="1"/>
  <c r="J15" i="1"/>
  <c r="K15" i="1"/>
  <c r="G16" i="1"/>
  <c r="I16" i="1"/>
  <c r="J16" i="1"/>
  <c r="K16" i="1"/>
  <c r="G17" i="1"/>
  <c r="I17" i="1"/>
  <c r="J17" i="1"/>
  <c r="K17" i="1"/>
  <c r="G18" i="1"/>
  <c r="I18" i="1"/>
  <c r="J18" i="1"/>
  <c r="K18" i="1"/>
  <c r="G19" i="1"/>
  <c r="I19" i="1"/>
  <c r="J19" i="1"/>
  <c r="K19" i="1"/>
  <c r="G20" i="1"/>
  <c r="I20" i="1"/>
  <c r="G21" i="1"/>
  <c r="I21" i="1"/>
  <c r="J21" i="1"/>
  <c r="K21" i="1"/>
  <c r="G22" i="1"/>
  <c r="I22" i="1"/>
  <c r="J22" i="1"/>
  <c r="K22" i="1"/>
  <c r="G23" i="1"/>
  <c r="I23" i="1"/>
  <c r="J23" i="1"/>
  <c r="K23" i="1"/>
  <c r="G24" i="1"/>
  <c r="I24" i="1"/>
  <c r="J24" i="1"/>
  <c r="K24" i="1"/>
  <c r="G25" i="1"/>
  <c r="I25" i="1"/>
  <c r="J25" i="1"/>
  <c r="K25" i="1"/>
  <c r="G26" i="1"/>
  <c r="I26" i="1"/>
  <c r="J26" i="1"/>
  <c r="K26" i="1"/>
  <c r="G27" i="1"/>
  <c r="I27" i="1"/>
  <c r="J27" i="1"/>
  <c r="K27" i="1"/>
  <c r="G28" i="1"/>
  <c r="I28" i="1"/>
  <c r="J28" i="1"/>
  <c r="K28" i="1"/>
  <c r="G29" i="1"/>
  <c r="I29" i="1"/>
  <c r="J29" i="1"/>
  <c r="K29" i="1"/>
  <c r="G30" i="1"/>
  <c r="I30" i="1"/>
  <c r="J30" i="1"/>
  <c r="K30" i="1"/>
  <c r="G31" i="1"/>
  <c r="I31" i="1"/>
  <c r="J31" i="1"/>
  <c r="K31" i="1"/>
  <c r="G32" i="1"/>
  <c r="I32" i="1"/>
  <c r="J32" i="1"/>
  <c r="K32" i="1"/>
  <c r="G33" i="1"/>
  <c r="I33" i="1"/>
  <c r="J33" i="1"/>
  <c r="K33" i="1"/>
  <c r="G34" i="1"/>
  <c r="I34" i="1"/>
  <c r="J34" i="1"/>
  <c r="K34" i="1"/>
  <c r="G35" i="1"/>
  <c r="I35" i="1"/>
  <c r="J35" i="1"/>
  <c r="K35" i="1"/>
  <c r="G36" i="1"/>
  <c r="I36" i="1"/>
  <c r="J36" i="1"/>
  <c r="K36" i="1"/>
  <c r="G37" i="1"/>
  <c r="I37" i="1"/>
  <c r="K37" i="1"/>
  <c r="G38" i="1"/>
  <c r="I38" i="1"/>
  <c r="J38" i="1"/>
  <c r="K38" i="1"/>
  <c r="G39" i="1"/>
  <c r="I39" i="1"/>
  <c r="J39" i="1"/>
  <c r="K39" i="1"/>
  <c r="G40" i="1"/>
  <c r="I40" i="1"/>
  <c r="J40" i="1"/>
  <c r="K40" i="1"/>
  <c r="G41" i="1"/>
  <c r="I41" i="1"/>
  <c r="J41" i="1"/>
  <c r="K41" i="1"/>
  <c r="G42" i="1"/>
  <c r="I42" i="1"/>
  <c r="J42" i="1"/>
  <c r="K42" i="1"/>
  <c r="G43" i="1"/>
  <c r="I43" i="1"/>
  <c r="J43" i="1"/>
  <c r="K43" i="1"/>
  <c r="G44" i="1"/>
  <c r="I44" i="1"/>
  <c r="J44" i="1"/>
  <c r="K44" i="1"/>
  <c r="G45" i="1"/>
  <c r="I45" i="1"/>
  <c r="J45" i="1"/>
  <c r="K45" i="1"/>
  <c r="G46" i="1"/>
  <c r="I46" i="1"/>
  <c r="J46" i="1"/>
  <c r="K46" i="1"/>
  <c r="G47" i="1"/>
  <c r="I47" i="1"/>
  <c r="J47" i="1"/>
  <c r="K47" i="1"/>
  <c r="G48" i="1"/>
  <c r="I48" i="1"/>
  <c r="J48" i="1"/>
  <c r="K48" i="1"/>
  <c r="G49" i="1"/>
  <c r="I49" i="1"/>
  <c r="J49" i="1"/>
  <c r="K49" i="1"/>
  <c r="G50" i="1"/>
  <c r="I50" i="1"/>
  <c r="J50" i="1"/>
  <c r="K50" i="1"/>
  <c r="G51" i="1"/>
  <c r="I51" i="1"/>
  <c r="J51" i="1"/>
  <c r="K51" i="1"/>
  <c r="G52" i="1"/>
  <c r="I52" i="1"/>
  <c r="J52" i="1"/>
  <c r="K52" i="1"/>
  <c r="G53" i="1"/>
  <c r="I53" i="1"/>
  <c r="J53" i="1"/>
  <c r="K53" i="1"/>
  <c r="G54" i="1"/>
  <c r="I54" i="1"/>
  <c r="G55" i="1"/>
  <c r="K55" i="1"/>
  <c r="G56" i="1"/>
  <c r="I56" i="1"/>
  <c r="J56" i="1"/>
  <c r="K56" i="1"/>
  <c r="G57" i="1"/>
  <c r="I57" i="1"/>
  <c r="A58" i="1"/>
  <c r="I58" i="1"/>
  <c r="J58" i="1"/>
  <c r="K58" i="1"/>
  <c r="K2" i="1" l="1"/>
  <c r="J2" i="1"/>
  <c r="I3" i="1"/>
  <c r="G3" i="1"/>
  <c r="J3" i="1"/>
  <c r="K3" i="1"/>
</calcChain>
</file>

<file path=xl/sharedStrings.xml><?xml version="1.0" encoding="utf-8"?>
<sst xmlns="http://schemas.openxmlformats.org/spreadsheetml/2006/main" count="562" uniqueCount="364">
  <si>
    <t>P470LDKR-ND</t>
  </si>
  <si>
    <t>18pF 40ohm  (STM32 datasheet page 58: 5-25pF 30ohm)</t>
  </si>
  <si>
    <t>http://search.digikey.com/scripts/DkSearch/dksus.dll?Detail&amp;name=P120KLCT-ND</t>
  </si>
  <si>
    <t>445-5238-1-ND</t>
  </si>
  <si>
    <t>C20, C24 (see note)</t>
  </si>
  <si>
    <t>P220KLCT-ND</t>
  </si>
  <si>
    <t>http://search.digikey.com/scripts/DkSearch/dksus.dll?Detail&amp;name=587-2453-1-ND</t>
  </si>
  <si>
    <t>RES TF 732 OHM 1% 0.1W 0603</t>
  </si>
  <si>
    <t xml:space="preserve">0402 (1005 Metric)
</t>
  </si>
  <si>
    <t>Vf=3.3</t>
  </si>
  <si>
    <t>587-2484-1-ND</t>
  </si>
  <si>
    <t>SOD-323</t>
  </si>
  <si>
    <t>CERB3UX5R0G105M</t>
  </si>
  <si>
    <t>TS922IN</t>
  </si>
  <si>
    <t>MPXH6115A6U</t>
  </si>
  <si>
    <t>stuff for bmp085 option</t>
  </si>
  <si>
    <t>MPXH6115A6U-ND</t>
  </si>
  <si>
    <t>220k</t>
  </si>
  <si>
    <t>CASE 1317</t>
  </si>
  <si>
    <t>Stackpole Electronics Inc</t>
  </si>
  <si>
    <t>INDUCTOR0805</t>
  </si>
  <si>
    <t>R9, R10, R12, R13</t>
  </si>
  <si>
    <t>http://search.digikey.com/scripts/DkSearch/dksus.dll?Detail&amp;name=BCV27CT-ND</t>
  </si>
  <si>
    <t>C41</t>
  </si>
  <si>
    <t>F921A475MPA</t>
  </si>
  <si>
    <t>U9</t>
  </si>
  <si>
    <t>http://search.digikey.com/scripts/DkSearch/dksus.dll?Detail&amp;name=P220KLCT-ND</t>
  </si>
  <si>
    <t>Panasonic - ECG</t>
  </si>
  <si>
    <t>U6</t>
  </si>
  <si>
    <t>ERJ-2RKF6801X</t>
  </si>
  <si>
    <t>U7</t>
  </si>
  <si>
    <t>Footprint</t>
  </si>
  <si>
    <t>P1.50KLCT-ND</t>
  </si>
  <si>
    <t>2.2nF</t>
  </si>
  <si>
    <t>http://search.digikey.com/scripts/DkSearch/dksus.dll?Detail&amp;name=LM317MBSTT3GOSCT-ND</t>
  </si>
  <si>
    <t>XT</t>
  </si>
  <si>
    <t>3223J-1-103ECT-ND</t>
  </si>
  <si>
    <t>LM317</t>
  </si>
  <si>
    <t>0R</t>
  </si>
  <si>
    <t>datasheet: low ESR 0.22uF &lt;200 milli-ohm  (Size the traces between the HMC5883L and the external capacitors (C1 and C2) to handle the 1 ampere peak current pulses with low voltage drop on the traces)   The use of a tantalum 4.7uF part on the SparkFun HMC5843 breakout caused the device to reset with every set/reset pulse</t>
  </si>
  <si>
    <t>CCR8.0MXC8WT</t>
  </si>
  <si>
    <t>P6.80KLCT-ND</t>
  </si>
  <si>
    <t>GMK316BJ106KL-T</t>
  </si>
  <si>
    <t>CAP TANTALUM 4.7UF 10V 20% SMD</t>
  </si>
  <si>
    <t>445-6847-1-ND</t>
  </si>
  <si>
    <t>732R</t>
  </si>
  <si>
    <t>1K</t>
  </si>
  <si>
    <t>R26, R35</t>
  </si>
  <si>
    <t>Distributor Part Number</t>
  </si>
  <si>
    <t>LED 1.6X0.8MM 568NM GRN CLR SMD</t>
  </si>
  <si>
    <t>STMicroelectronics</t>
  </si>
  <si>
    <t>0402 (1005 Metric)</t>
  </si>
  <si>
    <t>C5, C18</t>
  </si>
  <si>
    <t>4.7uF</t>
  </si>
  <si>
    <t>243R</t>
  </si>
  <si>
    <t>BCV27CT-ND</t>
  </si>
  <si>
    <t>X2</t>
  </si>
  <si>
    <t>Total Digikey</t>
  </si>
  <si>
    <t>http://search.digikey.com/scripts/DkSearch/dksus.dll?Detail&amp;name=445-5938-1-ND</t>
  </si>
  <si>
    <t>CAP CER 10UF 35V X5R 10% 1206</t>
  </si>
  <si>
    <t>http://search.digikey.com/scripts/DkSearch/dksus.dll?Detail&amp;name=P4.70KLCT-ND</t>
  </si>
  <si>
    <t>Amphenol Commercial Products</t>
  </si>
  <si>
    <t>101-00660-68-6-1-ND</t>
  </si>
  <si>
    <t>ERJ-2RKF3401X</t>
  </si>
  <si>
    <t>http://search.digikey.com/scripts/DkSearch/dksus.dll?Detail&amp;name=445-3720-1-ND</t>
  </si>
  <si>
    <t>http://search.digikey.com/scripts/DkSearch/dksus.dll?detail&amp;name=445-6847-1-ND</t>
  </si>
  <si>
    <t xml:space="preserve">0805 (2012 Metric)
</t>
  </si>
  <si>
    <t>CAP CER 2200PF 25V X7R 0402</t>
  </si>
  <si>
    <t>Note</t>
  </si>
  <si>
    <t>RES 243 OHM 1/10W 1% 0603 SMD</t>
  </si>
  <si>
    <t>P1.00KLCT-ND</t>
  </si>
  <si>
    <t>445-3720-1-ND</t>
  </si>
  <si>
    <t>CKN9104CT-ND</t>
  </si>
  <si>
    <t>C1005X7R1H471M</t>
  </si>
  <si>
    <t>RMCF0603FT732RCT-ND</t>
  </si>
  <si>
    <t xml:space="preserve">SENSOR ABS PRESS 16.7PSI MAX
</t>
  </si>
  <si>
    <t>C1005X5R0J225K</t>
  </si>
  <si>
    <t>Link</t>
  </si>
  <si>
    <t>5.25X5.25</t>
  </si>
  <si>
    <t>http://search.digikey.com/scripts/DkSearch/dksus.dll?Detail&amp;name=P1.5MJCT-ND</t>
  </si>
  <si>
    <t>ON Semiconductor</t>
  </si>
  <si>
    <t>CPOL-USSMCZ</t>
  </si>
  <si>
    <t>8MHz</t>
  </si>
  <si>
    <t>http://search.digikey.com/scripts/DkSearch/dksus.dll?Detail&amp;name=P1.50KLCT-ND</t>
  </si>
  <si>
    <t>http://search.digikey.com/scripts/DkSearch/dksus.dll?Detail&amp;name=RMCF0603FT402RCT-ND</t>
  </si>
  <si>
    <t>LED 1.6X0.8 470NM BL WTR CLR SMD</t>
  </si>
  <si>
    <t>SW-MOMENT-2SMD</t>
  </si>
  <si>
    <t>CBL2012T220M</t>
  </si>
  <si>
    <t>LM317MBSTT3GOSCT-ND</t>
  </si>
  <si>
    <t>RES 220K OHM 1/10W 1% 0402 SMD</t>
  </si>
  <si>
    <t>LED0603</t>
  </si>
  <si>
    <t>P10.0KLCT-ND</t>
  </si>
  <si>
    <t>CAP0402</t>
  </si>
  <si>
    <t>1206 (3216 Metric)</t>
  </si>
  <si>
    <t>S1</t>
  </si>
  <si>
    <t>RES 1.00K OHM 1/10W 1% 0402 SMD</t>
  </si>
  <si>
    <t>8-SSOP</t>
  </si>
  <si>
    <t>R8</t>
  </si>
  <si>
    <t>InvenSense Inc</t>
  </si>
  <si>
    <t>Blue</t>
  </si>
  <si>
    <t>P120KLCT-ND</t>
  </si>
  <si>
    <t xml:space="preserve">TRIMPOT 10K OHM 3MM SQ CER MT
</t>
  </si>
  <si>
    <t>http://search.digikey.com/scripts/DkSearch/dksus.dll?Detail&amp;name=445-4952-1-ND</t>
  </si>
  <si>
    <t>http://www.mouser.com/ProductDetail/Tyco-Electronics-AMP/1734035-1/?qs=sGAEpiMZZMulM8LPOQ%252bykzAp4yt8IxVb5wkAPDivxn0%3d</t>
  </si>
  <si>
    <t xml:space="preserve">1206 (3216 Metric)
</t>
  </si>
  <si>
    <t>SOT23-3</t>
  </si>
  <si>
    <t>R41, R42, R43, R44, R45, R51</t>
  </si>
  <si>
    <t>TDK Corporation</t>
  </si>
  <si>
    <t>587-1633-2-ND</t>
  </si>
  <si>
    <t>CAP_POL1206</t>
  </si>
  <si>
    <t>RES 10.0K OHM 1/10W 1% 0402 SMD</t>
  </si>
  <si>
    <t>HMC5883L-TR</t>
  </si>
  <si>
    <t>Value</t>
  </si>
  <si>
    <t>LED3, LED4, LED5</t>
  </si>
  <si>
    <t>stuff for mpx option       http://www.freescale.com/files/sensors/doc/data_sheet/MPXA6115A.pdf</t>
  </si>
  <si>
    <t>445-5938-1-ND</t>
  </si>
  <si>
    <t>BMP Option</t>
  </si>
  <si>
    <t>TRANSISTOR NPN DARL 30V SOT23</t>
  </si>
  <si>
    <t>Freescale Semiconductor</t>
  </si>
  <si>
    <t>SWITCH TACT SMT SPST 160GF</t>
  </si>
  <si>
    <t>10uF (35V)</t>
  </si>
  <si>
    <t>RESISTOR0603</t>
  </si>
  <si>
    <t>C9, C23</t>
  </si>
  <si>
    <t>RESISTOR0402</t>
  </si>
  <si>
    <t>USD-SOCKETNEW</t>
  </si>
  <si>
    <t>ERJ-2RKF1501X</t>
  </si>
  <si>
    <t>10k</t>
  </si>
  <si>
    <t>APT1608QBC/D</t>
  </si>
  <si>
    <t>RMCF0603FT402R</t>
  </si>
  <si>
    <t>RMCF0603FT243RCT-ND</t>
  </si>
  <si>
    <t>C7</t>
  </si>
  <si>
    <t>http://search.digikey.com/scripts/DkSearch/dksus.dll?Detail&amp;name=P1.69KLCT-ND</t>
  </si>
  <si>
    <t>IC COMPASS 3 AXIS I2C 16LCC SMD</t>
  </si>
  <si>
    <t>Device</t>
  </si>
  <si>
    <t>ERJ-2RKF3300X</t>
  </si>
  <si>
    <t>493-4147-1-ND</t>
  </si>
  <si>
    <t>http://search.digikey.com/scripts/DkSearch/dksus.dll?Detail&amp;name=P1.00KLCT-ND</t>
  </si>
  <si>
    <t>5k6</t>
  </si>
  <si>
    <t>http://search.digikey.com/scripts/DkSearch/dksus.dll?Detail&amp;name=P470LDKR-ND</t>
  </si>
  <si>
    <t>4k7</t>
  </si>
  <si>
    <t>LM317MBSTT3G</t>
  </si>
  <si>
    <t>1k5</t>
  </si>
  <si>
    <t>http://search.digikey.com/scripts/DkSearch/dksus.dll?Detail&amp;name=445-5000-1-ND</t>
  </si>
  <si>
    <t>http://search.digikey.com/scripts/DkSearch/dksus.dll?Detail&amp;name=P0.0JDKR-ND</t>
  </si>
  <si>
    <t>C27, C29, C30, C31, C32</t>
  </si>
  <si>
    <t>http://search.digikey.com/scripts/DkSearch/dksus.dll?Detail&amp;name=CKN9104CT-ND</t>
  </si>
  <si>
    <t>470pF</t>
  </si>
  <si>
    <t>MPX Option</t>
  </si>
  <si>
    <t>C&amp;K Components</t>
  </si>
  <si>
    <t xml:space="preserve">D1, D2 // or SDM100K30L-7 </t>
  </si>
  <si>
    <t>C1</t>
  </si>
  <si>
    <t xml:space="preserve">Integrated ThreeAxisGyroscope
</t>
  </si>
  <si>
    <t>http://search.digikey.com/scripts/DkSearch/dksus.dll?Detail&amp;name=MPXH6115A6U-ND</t>
  </si>
  <si>
    <t>497-10255-1-ND</t>
  </si>
  <si>
    <t>LED 1.6X0.8MM 625NM RED CLR SMD</t>
  </si>
  <si>
    <t>1M5</t>
  </si>
  <si>
    <t>P22.0LCT-ND</t>
  </si>
  <si>
    <t>http://search.digikey.com/scripts/DkSearch/dksus.dll?Detail&amp;name=P22.0LCT-ND</t>
  </si>
  <si>
    <t>max 250mA in 0805 package</t>
  </si>
  <si>
    <t>Description</t>
  </si>
  <si>
    <t>10nF</t>
  </si>
  <si>
    <t>Red</t>
  </si>
  <si>
    <t>497-6443-ND</t>
  </si>
  <si>
    <t>732ohm 1%.....    1.25 * (1 + 732/243) = 5.0154 Volt</t>
  </si>
  <si>
    <t>http://search.digikey.com/scripts/DkSearch/dksus.dll?Detail&amp;name=445-4928-1-ND</t>
  </si>
  <si>
    <t>Bourns Inc.</t>
  </si>
  <si>
    <t>RES 0.0 OHM 1/10W 0402 SMD</t>
  </si>
  <si>
    <t>CAP CER 10000PF 25V X7R 10% 0402</t>
  </si>
  <si>
    <t>754-1121-1-ND</t>
  </si>
  <si>
    <t>3223J-1-103E</t>
  </si>
  <si>
    <t>HMC5883LSMD</t>
  </si>
  <si>
    <t>RESONATORSMD</t>
  </si>
  <si>
    <t>RES 4.70K OHM 1/10W 1% 0402 SMD</t>
  </si>
  <si>
    <t>C1005X7R1E103K</t>
  </si>
  <si>
    <t xml:space="preserve">3-SMD, Non-Standard (3.20mm x 1.25mm)
</t>
  </si>
  <si>
    <t>402ohm 1% 1/10W</t>
  </si>
  <si>
    <t>101-00660-68-6</t>
  </si>
  <si>
    <t>BAT760DICT-ND</t>
  </si>
  <si>
    <t>MFGR</t>
  </si>
  <si>
    <t xml:space="preserve">MCU ARM 512KB FLASH MEM
</t>
  </si>
  <si>
    <t>RES 330 OHM 1/10W 1% 0402 SMD</t>
  </si>
  <si>
    <t>C1005X7R1C104K</t>
  </si>
  <si>
    <t>571-1734035-1</t>
  </si>
  <si>
    <t>TS922AIYDT</t>
  </si>
  <si>
    <t>100-LQFP</t>
  </si>
  <si>
    <t>U$2</t>
  </si>
  <si>
    <t>Footprint checked</t>
  </si>
  <si>
    <t>http://search.digikey.com/scripts/DkSearch/dksus.dll?Detail&amp;name=BAT760DICT-ND</t>
  </si>
  <si>
    <t>C1005X7R1A224K</t>
  </si>
  <si>
    <t>USB Mini-B SMD Connector</t>
  </si>
  <si>
    <t>http://search.digikey.com/scripts/DkSearch/dksus.dll?Detail&amp;name=342-1082-1-ND</t>
  </si>
  <si>
    <t>R6, R11, R55, R56, R57</t>
  </si>
  <si>
    <t>RES 120K OHM 1/10W 1% 0402 SMD</t>
  </si>
  <si>
    <t>CAP CER .10UF 16V X7R 0402</t>
  </si>
  <si>
    <t>R3, R58</t>
  </si>
  <si>
    <t>C1005X7R1E222K</t>
  </si>
  <si>
    <t>stuff for mpx option</t>
  </si>
  <si>
    <t>IC REG POS 500MA ADJ 4% SOT-223</t>
  </si>
  <si>
    <t>stacking 2 on top of each other, 1.2milliOhm each, in parallel = 1.2/4 = 0.3milliOhm</t>
  </si>
  <si>
    <t>http://search.digikey.com/scripts/DkSearch/dksus.dll?Detail&amp;name=RMCF0603FT732RCT-ND</t>
  </si>
  <si>
    <t>Parts</t>
  </si>
  <si>
    <t>402R</t>
  </si>
  <si>
    <t xml:space="preserve">22µH </t>
  </si>
  <si>
    <t>0.22uF</t>
  </si>
  <si>
    <t>http://search.digikey.com/scripts/DkSearch/dksus.dll?Detail&amp;name=587-1633-2-ND</t>
  </si>
  <si>
    <t>10uF</t>
  </si>
  <si>
    <t>RMCF0603FT402RCT-ND</t>
  </si>
  <si>
    <t>gyro datasheet: Ceramic, X7R, 2.2nF ±10%, 50V</t>
  </si>
  <si>
    <t>http://search.digikey.com/scripts/DkSearch/dksus.dll?Detail&amp;name=511-1491-1-ND</t>
  </si>
  <si>
    <t>APT1608EC</t>
  </si>
  <si>
    <t>U4, U8</t>
  </si>
  <si>
    <t>342-1082-1-ND</t>
  </si>
  <si>
    <t>P47.0KLCT-ND</t>
  </si>
  <si>
    <t>ERJ-2RKF22R0X</t>
  </si>
  <si>
    <t>Q2, Q3, Q5, Q6</t>
  </si>
  <si>
    <t>ERJ-2RKF1691X</t>
  </si>
  <si>
    <t>QFN</t>
  </si>
  <si>
    <t>MFGR Part Number</t>
  </si>
  <si>
    <t>CER RESONATOR 8.0MHZ SMD</t>
  </si>
  <si>
    <t>RES TF 402 OHM 1% 0.1W 0603</t>
  </si>
  <si>
    <t>RES 1.5M OHM 1/10W 5% 0402 SMD</t>
  </si>
  <si>
    <t>C1005X6S0J105K</t>
  </si>
  <si>
    <t>6k8</t>
  </si>
  <si>
    <t>R27, R28, R33, R34</t>
  </si>
  <si>
    <t>754-1117-1-ND</t>
  </si>
  <si>
    <t>P0.0JDKR-ND</t>
  </si>
  <si>
    <t>CAP CER 1.0UF 4V X5R C-ESR 0603</t>
  </si>
  <si>
    <t>http://search.digikey.com/scripts/DkSearch/dksus.dll?Detail&amp;name=445-5238-1-ND</t>
  </si>
  <si>
    <t>http://search.digikey.com/scripts/DkSearch/dksus.dll?Detail&amp;name=P47.0KLCT-ND</t>
  </si>
  <si>
    <t>SOT-223</t>
  </si>
  <si>
    <t>330R</t>
  </si>
  <si>
    <t>CAP CER 1.0UF 6.3V X6S 0402</t>
  </si>
  <si>
    <t>P1.5MJCT-ND</t>
  </si>
  <si>
    <t>or http://search.digikey.com/scripts/DkSearch/dksus.dll?Detail&amp;name=WM17116CT-ND</t>
  </si>
  <si>
    <t>http://search.digikey.com/scripts/DkSearch/dksus.dll?Detail&amp;name=754-1121-1-ND</t>
  </si>
  <si>
    <t>BOURNS Pot</t>
  </si>
  <si>
    <t>http://search.digikey.com/scripts/DkSearch/dksus.dll?Detail&amp;name=P6.80KLCT-ND</t>
  </si>
  <si>
    <t>RES 1.69K OHM 1/10W 1% 0402 SMD</t>
  </si>
  <si>
    <t>SW-MOM</t>
  </si>
  <si>
    <t>Kingbright Corp</t>
  </si>
  <si>
    <t>ERJ-2GE0R00X</t>
  </si>
  <si>
    <t>R38, R39</t>
  </si>
  <si>
    <t>RES 47.0K OHM 1/10W 1% 0402 SMD</t>
  </si>
  <si>
    <t>Honeywell Microelectronics &amp; Precision Sensors</t>
  </si>
  <si>
    <t xml:space="preserve">243ohm 1% 1/10W (see R36)  </t>
  </si>
  <si>
    <t>P1.69KLCT-ND</t>
  </si>
  <si>
    <t>Diodes Inc</t>
  </si>
  <si>
    <t>C14, C16</t>
  </si>
  <si>
    <t>http://search.digikey.com/scripts/DkSearch/dksus.dll?Detail&amp;name=445-4912-1-ND</t>
  </si>
  <si>
    <t>R4, R5, R7, R14, R15, R16, R17, R18, R19, R20, R21, R22, R23, R24, R25, R29, R30, R31, R32</t>
  </si>
  <si>
    <t>ERJ-2RKF1203X</t>
  </si>
  <si>
    <t>PTS525SM10SMTR LFS</t>
  </si>
  <si>
    <t>47k</t>
  </si>
  <si>
    <t>http://search.digikey.com/scripts/DkSearch/dksus.dll?Detail&amp;name=587-2484-1-ND</t>
  </si>
  <si>
    <t>ERJ-2RKF2203X</t>
  </si>
  <si>
    <t>INDUCTOR 22UH 20% 0805 SMD</t>
  </si>
  <si>
    <t>CAP CER 2.2UF 6.3V X5R 10% 0402</t>
  </si>
  <si>
    <t>RMCF0603FT243R</t>
  </si>
  <si>
    <t>445-5000-1-ND</t>
  </si>
  <si>
    <t>3223J</t>
  </si>
  <si>
    <t>Total</t>
  </si>
  <si>
    <t>1uF</t>
  </si>
  <si>
    <t>R40</t>
  </si>
  <si>
    <t>http://search.digikey.com/scripts/DkSearch/dksus.dll?Detail&amp;name=493-4147-1-ND</t>
  </si>
  <si>
    <t>Fairchild Semiconductor</t>
  </si>
  <si>
    <t xml:space="preserve">0603 (1608 Metric)
</t>
  </si>
  <si>
    <t>2.2uF</t>
  </si>
  <si>
    <t>R49</t>
  </si>
  <si>
    <t>0.1uF</t>
  </si>
  <si>
    <t>R48</t>
  </si>
  <si>
    <t>R47</t>
  </si>
  <si>
    <t>C2, C6, C10, C17, C19, C25, C33, C34, C37</t>
  </si>
  <si>
    <t>http://search.digikey.com/scripts/DkSearch/dksus.dll?Detail&amp;name=RMCF0603FT243RCT-ND</t>
  </si>
  <si>
    <t>R46</t>
  </si>
  <si>
    <t>C35, C36</t>
  </si>
  <si>
    <t>ERJ-2RKF4700X</t>
  </si>
  <si>
    <t>V_REG_317SMD</t>
  </si>
  <si>
    <t>1k69</t>
  </si>
  <si>
    <t>Nichicon</t>
  </si>
  <si>
    <t>445-4928-1-ND</t>
  </si>
  <si>
    <t>USBOLD</t>
  </si>
  <si>
    <t xml:space="preserve">08 PIN SMT 90° STANDOFF=0 NORMAL PUSH PUSH TYPE FRONT SOLDER TAIL </t>
  </si>
  <si>
    <t>1734035-1</t>
  </si>
  <si>
    <t>CAP CER .22UF 10V X7R 10% 0402</t>
  </si>
  <si>
    <t>http://search.digikey.com/scripts/DkSearch/dksus.dll?Detail&amp;name=101-00660-68-6-1-ND</t>
  </si>
  <si>
    <t>RES 6.80K OHM 1/10W 1% 0402 SMD</t>
  </si>
  <si>
    <t>445-4952-1-ND</t>
  </si>
  <si>
    <t>R50</t>
  </si>
  <si>
    <t>http://search.digikey.com/scripts/DkSearch/dksus.dll?Detail&amp;name=3223J-1-103ECT-ND</t>
  </si>
  <si>
    <t>445-4912-1-ND</t>
  </si>
  <si>
    <t>http://search.digikey.com/scripts/DkSearch/dksus.dll?Detail&amp;name=445-1260-1-ND</t>
  </si>
  <si>
    <t>APT1608SGC</t>
  </si>
  <si>
    <t>http://search.digikey.com/scripts/DkSearch/dksus.dll?Detail&amp;name=754-1117-1-ND</t>
  </si>
  <si>
    <t>R54</t>
  </si>
  <si>
    <t>R1, R2, R52, R59, R61, R62, R63</t>
  </si>
  <si>
    <t>Cost</t>
  </si>
  <si>
    <t>R53</t>
  </si>
  <si>
    <t>SOT23</t>
  </si>
  <si>
    <t>DIODE SCHOTTKY 30V 1A SOD323</t>
  </si>
  <si>
    <t>Green</t>
  </si>
  <si>
    <t>22R</t>
  </si>
  <si>
    <t>P4.70KLCT-ND</t>
  </si>
  <si>
    <t>ERJ-2RKF4701X</t>
  </si>
  <si>
    <t>F931C106KAA</t>
  </si>
  <si>
    <t>10ma led</t>
  </si>
  <si>
    <t>http://search.digikey.com/scripts/DkSearch/dksus.dll?Detail&amp;name=754-1434-1-ND</t>
  </si>
  <si>
    <t>ITG-3200</t>
  </si>
  <si>
    <t>IC OP AMP R-R DUAL BICMOS 8-SOIC</t>
  </si>
  <si>
    <t>ERJ-2RKF1002X</t>
  </si>
  <si>
    <t>http://search.digikey.com/scripts/DkSearch/dksus.dll?Detail&amp;name=497-10255-1-ND</t>
  </si>
  <si>
    <t>C28</t>
  </si>
  <si>
    <t>C3, C11, C13</t>
  </si>
  <si>
    <t>C26</t>
  </si>
  <si>
    <t>Yes</t>
  </si>
  <si>
    <t>C21</t>
  </si>
  <si>
    <t>CAP CER 470PF 50V X7R 0402</t>
  </si>
  <si>
    <t>C4, C8, C12, C15, C22</t>
  </si>
  <si>
    <t>SOP-8</t>
  </si>
  <si>
    <t>STM32F103VET6</t>
  </si>
  <si>
    <t>IC1</t>
  </si>
  <si>
    <t>IC2</t>
  </si>
  <si>
    <t>Taiyo Yuden</t>
  </si>
  <si>
    <t>RES 470 OHM 1/10W 1% 0402 SMD</t>
  </si>
  <si>
    <t>ERJ-2RKF4702X</t>
  </si>
  <si>
    <t>$8.00 @ QTY 100 + $39 S&amp;H to the US</t>
  </si>
  <si>
    <t>Tyco Electronics</t>
  </si>
  <si>
    <t>L1</t>
  </si>
  <si>
    <t>L2</t>
  </si>
  <si>
    <t>Vf=2.0</t>
  </si>
  <si>
    <t>RES 1.50K OHM 1/10W 1% 0402 SMD</t>
  </si>
  <si>
    <t>http://search.digikey.com/scripts/DkSearch/dksus.dll?Detail&amp;name=P10.0KLCT-ND</t>
  </si>
  <si>
    <t>BAT760-7</t>
  </si>
  <si>
    <t>ERJ-2RKF1001X</t>
  </si>
  <si>
    <t>16-LCC</t>
  </si>
  <si>
    <t>511-1491-1-ND</t>
  </si>
  <si>
    <t>470R</t>
  </si>
  <si>
    <t>120k</t>
  </si>
  <si>
    <t>CAP TANTALUM 10UF 16V 10% SMD</t>
  </si>
  <si>
    <t>BCV27</t>
  </si>
  <si>
    <t>Vf=2.2</t>
  </si>
  <si>
    <t>http://search.digikey.com/scripts/DkSearch/dksus.dll?Detail&amp;name=P330LDKR-ND</t>
  </si>
  <si>
    <t>'= DO NOT INSTALL</t>
  </si>
  <si>
    <t>LED2</t>
  </si>
  <si>
    <t>LED1</t>
  </si>
  <si>
    <t>R36</t>
  </si>
  <si>
    <t>ERJ-2GEJ155X</t>
  </si>
  <si>
    <t>R37</t>
  </si>
  <si>
    <t>445-1260-1-ND</t>
  </si>
  <si>
    <t>RMCF0603FT732R</t>
  </si>
  <si>
    <t>754-1434-1-ND</t>
  </si>
  <si>
    <t>P330LDKR-ND</t>
  </si>
  <si>
    <t>0603 (1608 Metric)</t>
  </si>
  <si>
    <t>RES 22.0 OHM 1/10W 1% 0402 SMD</t>
  </si>
  <si>
    <t>http://www.invensense.com/mems/gyro/mpu6050.html</t>
  </si>
  <si>
    <t>MPU-6000</t>
  </si>
  <si>
    <t>http://www.digikey.com/product-detail/en/STM32F407VGT6/497-11605-ND/2747117</t>
  </si>
  <si>
    <t>STM32F407VGT6</t>
  </si>
  <si>
    <t>MS5611-01BA03</t>
  </si>
  <si>
    <t>U10</t>
  </si>
  <si>
    <t>http://www.meas-spec.com/product/t_product.aspx?id=8503</t>
  </si>
  <si>
    <t>http://www.digikey.com/product-detail/en/MIC5239-3.3YS/576-1837-5-ND/1030749</t>
  </si>
  <si>
    <t>MIC5239</t>
  </si>
  <si>
    <t>U11</t>
  </si>
  <si>
    <t>3.3V 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</si>
</sst>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0"/>
      <name val="Arial"/>
      <family val="2"/>
    </font>
    <font>
      <b/>
      <sz val="10"/>
      <name val="Arial"/>
      <family val="2"/>
    </font>
    <font>
      <sz val="10"/>
      <color indexed="14"/>
      <name val="Arial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164" fontId="1" fillId="0" borderId="0" xfId="0" applyNumberFormat="1" applyFont="1" applyFill="1" applyAlignment="1">
      <alignment horizontal="center" vertical="center" wrapText="1"/>
    </xf>
    <xf numFmtId="0" fontId="0" fillId="0" borderId="0" xfId="0" applyNumberFormat="1" applyFont="1" applyFill="1" applyAlignment="1">
      <alignment vertical="center" wrapText="1"/>
    </xf>
    <xf numFmtId="0" fontId="0" fillId="2" borderId="0" xfId="0" applyNumberFormat="1" applyFont="1" applyFill="1" applyAlignment="1">
      <alignment vertical="center" wrapText="1"/>
    </xf>
    <xf numFmtId="0" fontId="2" fillId="0" borderId="0" xfId="0" applyNumberFormat="1" applyFont="1" applyFill="1" applyAlignment="1">
      <alignment vertical="center" wrapText="1"/>
    </xf>
    <xf numFmtId="0" fontId="0" fillId="0" borderId="0" xfId="0" applyNumberFormat="1" applyFont="1" applyFill="1" applyAlignment="1">
      <alignment horizontal="center" vertical="center" wrapText="1"/>
    </xf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 applyFont="1" applyFill="1" applyAlignment="1">
      <alignment horizontal="center" vertical="center" wrapText="1"/>
    </xf>
    <xf numFmtId="164" fontId="0" fillId="3" borderId="0" xfId="0" applyNumberFormat="1" applyFont="1" applyFill="1" applyAlignment="1">
      <alignment vertical="center" wrapText="1"/>
    </xf>
    <xf numFmtId="164" fontId="0" fillId="4" borderId="0" xfId="0" applyNumberFormat="1" applyFont="1" applyFill="1" applyAlignment="1">
      <alignment vertical="center" wrapText="1"/>
    </xf>
    <xf numFmtId="0" fontId="0" fillId="5" borderId="0" xfId="0" applyNumberFormat="1" applyFont="1" applyFill="1" applyAlignment="1">
      <alignment vertical="center" wrapText="1"/>
    </xf>
    <xf numFmtId="0" fontId="0" fillId="0" borderId="0" xfId="0" applyNumberFormat="1" applyFont="1" applyFill="1" applyAlignment="1">
      <alignment horizontal="left" vertical="center" wrapText="1"/>
    </xf>
    <xf numFmtId="0" fontId="0" fillId="0" borderId="0" xfId="0" applyNumberFormat="1" applyFont="1" applyFill="1" applyAlignment="1">
      <alignment wrapText="1"/>
    </xf>
    <xf numFmtId="0" fontId="0" fillId="0" borderId="0" xfId="0" applyNumberFormat="1" applyFont="1" applyFill="1" applyAlignment="1">
      <alignment horizontal="left" vertical="center"/>
    </xf>
    <xf numFmtId="0" fontId="3" fillId="0" borderId="0" xfId="1" applyNumberForma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FFFF"/>
      <rgbColor rgb="00000000"/>
      <rgbColor rgb="00C0C0C0"/>
      <rgbColor rgb="00CCFFCC"/>
      <rgbColor rgb="00808080"/>
      <rgbColor rgb="00FFFF00"/>
      <rgbColor rgb="00FF0000"/>
      <rgbColor rgb="00FF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earch.digikey.com/scripts/DkSearch/dksus.dll?Detail&amp;name=101-00660-68-6-1-ND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product-detail/en/STM32F407VGT6/497-11605-ND/2747117" TargetMode="External"/><Relationship Id="rId1" Type="http://schemas.openxmlformats.org/officeDocument/2006/relationships/hyperlink" Target="http://www.invensense.com/mems/gyro/mpu6050.html" TargetMode="External"/><Relationship Id="rId6" Type="http://schemas.openxmlformats.org/officeDocument/2006/relationships/hyperlink" Target="http://search.digikey.com/scripts/DkSearch/dksus.dll?Detail&amp;name=MPXH6115A6U-ND" TargetMode="External"/><Relationship Id="rId5" Type="http://schemas.openxmlformats.org/officeDocument/2006/relationships/hyperlink" Target="http://search.digikey.com/scripts/DkSearch/dksus.dll?Detail&amp;name=497-10255-1-ND" TargetMode="External"/><Relationship Id="rId4" Type="http://schemas.openxmlformats.org/officeDocument/2006/relationships/hyperlink" Target="http://www.mouser.com/ProductDetail/Tyco-Electronics-AMP/1734035-1/?qs=sGAEpiMZZMulM8LPOQ%252bykzAp4yt8IxVb5wkAPDivxn0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L5" sqref="L5"/>
    </sheetView>
  </sheetViews>
  <sheetFormatPr defaultColWidth="17.140625" defaultRowHeight="12.75" customHeight="1" x14ac:dyDescent="0.2"/>
  <cols>
    <col min="1" max="1" width="4.85546875" customWidth="1"/>
    <col min="2" max="2" width="18" customWidth="1"/>
    <col min="3" max="3" width="32.42578125" customWidth="1"/>
    <col min="4" max="4" width="18.7109375" customWidth="1"/>
    <col min="5" max="5" width="8.7109375" customWidth="1"/>
    <col min="6" max="6" width="6.5703125" customWidth="1"/>
    <col min="7" max="7" width="7.140625" customWidth="1"/>
    <col min="8" max="8" width="3.5703125" customWidth="1"/>
    <col min="9" max="9" width="7.85546875" customWidth="1"/>
    <col min="10" max="11" width="7.5703125" customWidth="1"/>
    <col min="12" max="12" width="79.85546875" customWidth="1"/>
    <col min="13" max="13" width="23.5703125" customWidth="1"/>
    <col min="14" max="14" width="26.28515625" customWidth="1"/>
    <col min="15" max="15" width="22.140625" customWidth="1"/>
    <col min="16" max="16" width="19.42578125" customWidth="1"/>
    <col min="17" max="17" width="43.85546875" customWidth="1"/>
    <col min="18" max="18" width="94.140625" customWidth="1"/>
  </cols>
  <sheetData>
    <row r="1" spans="1:18" ht="38.25" x14ac:dyDescent="0.2">
      <c r="A1" s="1"/>
      <c r="B1" s="2" t="s">
        <v>112</v>
      </c>
      <c r="C1" s="2" t="s">
        <v>200</v>
      </c>
      <c r="D1" s="2" t="s">
        <v>133</v>
      </c>
      <c r="E1" s="3" t="s">
        <v>186</v>
      </c>
      <c r="F1" s="3" t="s">
        <v>295</v>
      </c>
      <c r="G1" s="3" t="s">
        <v>260</v>
      </c>
      <c r="H1" s="2"/>
      <c r="I1" s="2" t="s">
        <v>57</v>
      </c>
      <c r="J1" s="2" t="s">
        <v>147</v>
      </c>
      <c r="K1" s="2" t="s">
        <v>116</v>
      </c>
      <c r="L1" s="2" t="s">
        <v>77</v>
      </c>
      <c r="M1" s="1" t="s">
        <v>48</v>
      </c>
      <c r="N1" s="2" t="s">
        <v>178</v>
      </c>
      <c r="O1" s="1" t="s">
        <v>217</v>
      </c>
      <c r="P1" s="2" t="s">
        <v>31</v>
      </c>
      <c r="Q1" s="1" t="s">
        <v>159</v>
      </c>
      <c r="R1" s="1" t="s">
        <v>68</v>
      </c>
    </row>
    <row r="2" spans="1:18" x14ac:dyDescent="0.2">
      <c r="A2" s="4"/>
      <c r="B2" s="5"/>
      <c r="C2" s="6" t="s">
        <v>341</v>
      </c>
      <c r="D2" s="4"/>
      <c r="E2" s="7"/>
      <c r="F2" s="8"/>
      <c r="G2" s="9"/>
      <c r="H2" s="1"/>
      <c r="I2" s="8"/>
      <c r="J2" s="10">
        <f>SUM(J4:J58)</f>
        <v>5.78</v>
      </c>
      <c r="K2" s="10">
        <f>SUM(K4:K58)</f>
        <v>0.18</v>
      </c>
      <c r="L2" s="4"/>
      <c r="M2" s="4"/>
      <c r="N2" s="4"/>
      <c r="O2" s="4"/>
      <c r="P2" s="4"/>
      <c r="Q2" s="4"/>
      <c r="R2" s="4"/>
    </row>
    <row r="3" spans="1:18" ht="12.75" customHeight="1" x14ac:dyDescent="0.2">
      <c r="A3" s="4"/>
      <c r="B3" s="4"/>
      <c r="C3" s="4"/>
      <c r="D3" s="4"/>
      <c r="E3" s="7"/>
      <c r="F3" s="8"/>
      <c r="G3" s="10">
        <f>SUM(G4:G58)</f>
        <v>74.312500000000028</v>
      </c>
      <c r="H3" s="4"/>
      <c r="I3" s="10">
        <f>SUM(I4:I58)</f>
        <v>41.472499999999997</v>
      </c>
      <c r="J3" s="11">
        <f>G3-K2</f>
        <v>74.132500000000022</v>
      </c>
      <c r="K3" s="11">
        <f>G3-J2</f>
        <v>68.532500000000027</v>
      </c>
      <c r="L3" s="4"/>
      <c r="M3" s="4"/>
      <c r="N3" s="4"/>
      <c r="O3" s="4"/>
      <c r="P3" s="4"/>
      <c r="Q3" s="4"/>
      <c r="R3" s="4"/>
    </row>
    <row r="4" spans="1:18" ht="25.5" x14ac:dyDescent="0.2">
      <c r="A4" s="4">
        <v>1</v>
      </c>
      <c r="B4" s="4" t="s">
        <v>354</v>
      </c>
      <c r="C4" s="4" t="s">
        <v>28</v>
      </c>
      <c r="D4" s="4" t="s">
        <v>354</v>
      </c>
      <c r="E4" s="7"/>
      <c r="F4" s="8">
        <v>15</v>
      </c>
      <c r="G4" s="8">
        <f t="shared" ref="G4:G34" si="0">A4*F4</f>
        <v>15</v>
      </c>
      <c r="H4" s="12"/>
      <c r="I4" s="8" t="str">
        <f t="shared" ref="I4:I34" si="1">IF(ISNUMBER(FIND("digikey",L4)),G4,"")</f>
        <v/>
      </c>
      <c r="J4" s="8" t="str">
        <f t="shared" ref="J4:J11" si="2">IF(ISNUMBER(FIND("mpx",R4)),G4,"")</f>
        <v/>
      </c>
      <c r="K4" s="8" t="str">
        <f t="shared" ref="K4:K19" si="3">IF(ISNUMBER(FIND("bmp",R4)),G4,"")</f>
        <v/>
      </c>
      <c r="L4" s="16" t="s">
        <v>353</v>
      </c>
      <c r="M4" s="13" t="s">
        <v>306</v>
      </c>
      <c r="N4" s="4" t="s">
        <v>98</v>
      </c>
      <c r="O4" s="4" t="s">
        <v>306</v>
      </c>
      <c r="P4" s="4" t="s">
        <v>216</v>
      </c>
      <c r="Q4" s="4" t="s">
        <v>151</v>
      </c>
      <c r="R4" s="4" t="s">
        <v>324</v>
      </c>
    </row>
    <row r="5" spans="1:18" ht="25.5" x14ac:dyDescent="0.2">
      <c r="A5" s="4">
        <v>1</v>
      </c>
      <c r="B5" s="4" t="s">
        <v>356</v>
      </c>
      <c r="C5" s="4" t="s">
        <v>319</v>
      </c>
      <c r="D5" s="4" t="s">
        <v>356</v>
      </c>
      <c r="E5" s="7"/>
      <c r="F5" s="8">
        <v>12.78</v>
      </c>
      <c r="G5" s="8">
        <f t="shared" si="0"/>
        <v>12.78</v>
      </c>
      <c r="H5" s="12"/>
      <c r="I5" s="8">
        <f>IF(ISNUMBER(FIND("digikey",L5)),G5,"")</f>
        <v>12.78</v>
      </c>
      <c r="J5" s="8" t="str">
        <f t="shared" si="2"/>
        <v/>
      </c>
      <c r="K5" s="8" t="str">
        <f t="shared" si="3"/>
        <v/>
      </c>
      <c r="L5" s="16" t="s">
        <v>355</v>
      </c>
      <c r="M5" s="4" t="s">
        <v>162</v>
      </c>
      <c r="N5" s="4" t="s">
        <v>50</v>
      </c>
      <c r="O5" s="4" t="s">
        <v>318</v>
      </c>
      <c r="P5" s="4" t="s">
        <v>184</v>
      </c>
      <c r="Q5" s="4" t="s">
        <v>179</v>
      </c>
      <c r="R5" s="4"/>
    </row>
    <row r="6" spans="1:18" x14ac:dyDescent="0.2">
      <c r="A6" s="4">
        <v>1</v>
      </c>
      <c r="B6" s="4" t="s">
        <v>357</v>
      </c>
      <c r="C6" s="4" t="s">
        <v>358</v>
      </c>
      <c r="D6" s="4" t="s">
        <v>357</v>
      </c>
      <c r="E6" s="7"/>
      <c r="F6" s="8">
        <v>17</v>
      </c>
      <c r="G6" s="8">
        <f t="shared" si="0"/>
        <v>17</v>
      </c>
      <c r="H6" s="12"/>
      <c r="I6" s="8"/>
      <c r="J6" s="8"/>
      <c r="K6" s="8"/>
      <c r="L6" s="16" t="s">
        <v>359</v>
      </c>
      <c r="M6" s="4"/>
      <c r="N6" s="4"/>
      <c r="O6" s="4"/>
      <c r="P6" s="4"/>
      <c r="Q6" s="4"/>
      <c r="R6" s="4"/>
    </row>
    <row r="7" spans="1:18" x14ac:dyDescent="0.2">
      <c r="A7" s="4">
        <v>1</v>
      </c>
      <c r="B7" s="4" t="s">
        <v>363</v>
      </c>
      <c r="C7" s="4" t="s">
        <v>362</v>
      </c>
      <c r="D7" s="4" t="s">
        <v>361</v>
      </c>
      <c r="E7" s="7"/>
      <c r="F7" s="8">
        <v>2.27</v>
      </c>
      <c r="G7" s="8">
        <f t="shared" si="0"/>
        <v>2.27</v>
      </c>
      <c r="H7" s="12"/>
      <c r="I7" s="8">
        <f>IF(ISNUMBER(FIND("digikey",L7)),G7,"")</f>
        <v>2.27</v>
      </c>
      <c r="J7" s="8"/>
      <c r="K7" s="8"/>
      <c r="L7" s="16" t="s">
        <v>360</v>
      </c>
      <c r="M7" s="4"/>
      <c r="N7" s="4"/>
      <c r="O7" s="4"/>
      <c r="P7" s="4"/>
      <c r="Q7" s="4"/>
      <c r="R7" s="4"/>
    </row>
    <row r="8" spans="1:18" ht="25.5" x14ac:dyDescent="0.2">
      <c r="A8" s="4">
        <v>0</v>
      </c>
      <c r="B8" s="4" t="s">
        <v>14</v>
      </c>
      <c r="C8" s="4" t="s">
        <v>185</v>
      </c>
      <c r="D8" s="4" t="s">
        <v>18</v>
      </c>
      <c r="E8" s="7"/>
      <c r="F8" s="8">
        <v>9.66</v>
      </c>
      <c r="G8" s="8">
        <f t="shared" si="0"/>
        <v>0</v>
      </c>
      <c r="H8" s="12"/>
      <c r="I8" s="8">
        <f t="shared" si="1"/>
        <v>0</v>
      </c>
      <c r="J8" s="8">
        <f t="shared" si="2"/>
        <v>0</v>
      </c>
      <c r="K8" s="8" t="str">
        <f t="shared" si="3"/>
        <v/>
      </c>
      <c r="L8" s="16" t="s">
        <v>152</v>
      </c>
      <c r="M8" s="4" t="s">
        <v>16</v>
      </c>
      <c r="N8" s="4" t="s">
        <v>118</v>
      </c>
      <c r="O8" s="4" t="s">
        <v>14</v>
      </c>
      <c r="P8" s="4" t="s">
        <v>96</v>
      </c>
      <c r="Q8" s="4" t="s">
        <v>75</v>
      </c>
      <c r="R8" s="4" t="s">
        <v>114</v>
      </c>
    </row>
    <row r="9" spans="1:18" ht="25.5" x14ac:dyDescent="0.2">
      <c r="A9" s="4">
        <v>1</v>
      </c>
      <c r="B9" s="4" t="s">
        <v>170</v>
      </c>
      <c r="C9" s="4" t="s">
        <v>25</v>
      </c>
      <c r="D9" s="4" t="s">
        <v>170</v>
      </c>
      <c r="E9" s="7"/>
      <c r="F9" s="4">
        <v>3.79</v>
      </c>
      <c r="G9" s="4">
        <f t="shared" si="0"/>
        <v>3.79</v>
      </c>
      <c r="H9" s="12"/>
      <c r="I9" s="4">
        <f t="shared" si="1"/>
        <v>3.79</v>
      </c>
      <c r="J9" s="4" t="str">
        <f t="shared" si="2"/>
        <v/>
      </c>
      <c r="K9" s="4" t="str">
        <f t="shared" si="3"/>
        <v/>
      </c>
      <c r="L9" s="4" t="s">
        <v>190</v>
      </c>
      <c r="M9" s="4" t="s">
        <v>211</v>
      </c>
      <c r="N9" s="4" t="s">
        <v>243</v>
      </c>
      <c r="O9" s="4" t="s">
        <v>111</v>
      </c>
      <c r="P9" s="4" t="s">
        <v>333</v>
      </c>
      <c r="Q9" s="4" t="s">
        <v>132</v>
      </c>
      <c r="R9" s="4"/>
    </row>
    <row r="10" spans="1:18" ht="25.5" x14ac:dyDescent="0.2">
      <c r="A10" s="4">
        <v>1</v>
      </c>
      <c r="B10" s="4" t="s">
        <v>124</v>
      </c>
      <c r="C10" s="4" t="s">
        <v>30</v>
      </c>
      <c r="D10" s="4" t="s">
        <v>124</v>
      </c>
      <c r="E10" s="7"/>
      <c r="F10" s="8">
        <v>1.97</v>
      </c>
      <c r="G10" s="8">
        <f t="shared" si="0"/>
        <v>1.97</v>
      </c>
      <c r="H10" s="12"/>
      <c r="I10" s="8">
        <f t="shared" si="1"/>
        <v>1.97</v>
      </c>
      <c r="J10" s="8" t="str">
        <f t="shared" si="2"/>
        <v/>
      </c>
      <c r="K10" s="8" t="str">
        <f t="shared" si="3"/>
        <v/>
      </c>
      <c r="L10" s="16" t="s">
        <v>284</v>
      </c>
      <c r="M10" s="4" t="s">
        <v>62</v>
      </c>
      <c r="N10" s="4" t="s">
        <v>61</v>
      </c>
      <c r="O10" s="4" t="s">
        <v>176</v>
      </c>
      <c r="P10" s="4"/>
      <c r="Q10" s="4" t="s">
        <v>281</v>
      </c>
      <c r="R10" s="4"/>
    </row>
    <row r="11" spans="1:18" ht="25.5" x14ac:dyDescent="0.2">
      <c r="A11" s="4">
        <v>1</v>
      </c>
      <c r="B11" s="4" t="s">
        <v>280</v>
      </c>
      <c r="C11" s="4" t="s">
        <v>56</v>
      </c>
      <c r="D11" s="4" t="s">
        <v>280</v>
      </c>
      <c r="E11" s="7"/>
      <c r="F11" s="8">
        <v>0.89</v>
      </c>
      <c r="G11" s="8">
        <f t="shared" si="0"/>
        <v>0.89</v>
      </c>
      <c r="H11" s="12"/>
      <c r="I11" s="8" t="str">
        <f t="shared" si="1"/>
        <v/>
      </c>
      <c r="J11" s="8" t="str">
        <f t="shared" si="2"/>
        <v/>
      </c>
      <c r="K11" s="8" t="str">
        <f t="shared" si="3"/>
        <v/>
      </c>
      <c r="L11" s="16" t="s">
        <v>103</v>
      </c>
      <c r="M11" s="4" t="s">
        <v>182</v>
      </c>
      <c r="N11" s="4" t="s">
        <v>325</v>
      </c>
      <c r="O11" s="4" t="s">
        <v>282</v>
      </c>
      <c r="P11" s="4"/>
      <c r="Q11" s="4" t="s">
        <v>189</v>
      </c>
      <c r="R11" s="4" t="s">
        <v>233</v>
      </c>
    </row>
    <row r="12" spans="1:18" x14ac:dyDescent="0.2">
      <c r="A12" s="4">
        <v>0</v>
      </c>
      <c r="B12" s="4" t="s">
        <v>13</v>
      </c>
      <c r="C12" s="4" t="s">
        <v>320</v>
      </c>
      <c r="D12" s="4" t="s">
        <v>317</v>
      </c>
      <c r="E12" s="7" t="s">
        <v>313</v>
      </c>
      <c r="F12" s="8">
        <v>1.88</v>
      </c>
      <c r="G12" s="8">
        <f t="shared" si="0"/>
        <v>0</v>
      </c>
      <c r="H12" s="12"/>
      <c r="I12" s="8">
        <f t="shared" si="1"/>
        <v>0</v>
      </c>
      <c r="J12" s="8">
        <v>1.88</v>
      </c>
      <c r="K12" s="8" t="str">
        <f t="shared" si="3"/>
        <v/>
      </c>
      <c r="L12" s="16" t="s">
        <v>309</v>
      </c>
      <c r="M12" s="4" t="s">
        <v>153</v>
      </c>
      <c r="N12" s="4" t="s">
        <v>50</v>
      </c>
      <c r="O12" s="4" t="s">
        <v>183</v>
      </c>
      <c r="P12" s="4" t="s">
        <v>317</v>
      </c>
      <c r="Q12" s="4" t="s">
        <v>307</v>
      </c>
      <c r="R12" s="4"/>
    </row>
    <row r="13" spans="1:18" ht="25.5" x14ac:dyDescent="0.2">
      <c r="A13" s="4">
        <v>2</v>
      </c>
      <c r="B13" s="4" t="s">
        <v>37</v>
      </c>
      <c r="C13" s="4" t="s">
        <v>210</v>
      </c>
      <c r="D13" s="4" t="s">
        <v>276</v>
      </c>
      <c r="E13" s="7" t="s">
        <v>313</v>
      </c>
      <c r="F13" s="8">
        <v>1.04</v>
      </c>
      <c r="G13" s="8">
        <f t="shared" si="0"/>
        <v>2.08</v>
      </c>
      <c r="H13" s="12"/>
      <c r="I13" s="8">
        <f t="shared" si="1"/>
        <v>2.08</v>
      </c>
      <c r="J13" s="8" t="str">
        <f t="shared" ref="J13:J19" si="4">IF(ISNUMBER(FIND("mpx",R13)),G13,"")</f>
        <v/>
      </c>
      <c r="K13" s="8" t="str">
        <f t="shared" si="3"/>
        <v/>
      </c>
      <c r="L13" s="13" t="s">
        <v>34</v>
      </c>
      <c r="M13" s="4" t="s">
        <v>88</v>
      </c>
      <c r="N13" s="4" t="s">
        <v>80</v>
      </c>
      <c r="O13" s="4" t="s">
        <v>140</v>
      </c>
      <c r="P13" s="4" t="s">
        <v>229</v>
      </c>
      <c r="Q13" s="4" t="s">
        <v>197</v>
      </c>
      <c r="R13" s="4"/>
    </row>
    <row r="14" spans="1:18" ht="25.5" x14ac:dyDescent="0.2">
      <c r="A14" s="4">
        <v>1</v>
      </c>
      <c r="B14" s="4" t="s">
        <v>238</v>
      </c>
      <c r="C14" s="4" t="s">
        <v>94</v>
      </c>
      <c r="D14" s="4" t="s">
        <v>86</v>
      </c>
      <c r="E14" s="7" t="s">
        <v>313</v>
      </c>
      <c r="F14" s="8">
        <v>0.96</v>
      </c>
      <c r="G14" s="8">
        <f t="shared" si="0"/>
        <v>0.96</v>
      </c>
      <c r="H14" s="12"/>
      <c r="I14" s="8">
        <f t="shared" si="1"/>
        <v>0.96</v>
      </c>
      <c r="J14" s="8" t="str">
        <f t="shared" si="4"/>
        <v/>
      </c>
      <c r="K14" s="8" t="str">
        <f t="shared" si="3"/>
        <v/>
      </c>
      <c r="L14" s="13" t="s">
        <v>145</v>
      </c>
      <c r="M14" s="4" t="s">
        <v>72</v>
      </c>
      <c r="N14" s="4" t="s">
        <v>148</v>
      </c>
      <c r="O14" s="4" t="s">
        <v>251</v>
      </c>
      <c r="P14" s="4" t="s">
        <v>78</v>
      </c>
      <c r="Q14" s="4" t="s">
        <v>119</v>
      </c>
      <c r="R14" s="4"/>
    </row>
    <row r="15" spans="1:18" ht="38.25" x14ac:dyDescent="0.2">
      <c r="A15" s="4">
        <v>1</v>
      </c>
      <c r="B15" s="4" t="s">
        <v>82</v>
      </c>
      <c r="C15" s="4" t="s">
        <v>35</v>
      </c>
      <c r="D15" s="4" t="s">
        <v>171</v>
      </c>
      <c r="E15" s="7" t="s">
        <v>313</v>
      </c>
      <c r="F15" s="8">
        <v>0.95</v>
      </c>
      <c r="G15" s="8">
        <f t="shared" si="0"/>
        <v>0.95</v>
      </c>
      <c r="H15" s="12"/>
      <c r="I15" s="8">
        <f t="shared" si="1"/>
        <v>0.95</v>
      </c>
      <c r="J15" s="8" t="str">
        <f t="shared" si="4"/>
        <v/>
      </c>
      <c r="K15" s="8" t="str">
        <f t="shared" si="3"/>
        <v/>
      </c>
      <c r="L15" s="13" t="s">
        <v>227</v>
      </c>
      <c r="M15" s="4" t="s">
        <v>3</v>
      </c>
      <c r="N15" s="4" t="s">
        <v>107</v>
      </c>
      <c r="O15" s="4" t="s">
        <v>40</v>
      </c>
      <c r="P15" s="4" t="s">
        <v>174</v>
      </c>
      <c r="Q15" s="4" t="s">
        <v>218</v>
      </c>
      <c r="R15" s="4" t="s">
        <v>1</v>
      </c>
    </row>
    <row r="16" spans="1:18" x14ac:dyDescent="0.2">
      <c r="A16" s="4">
        <v>2</v>
      </c>
      <c r="B16" s="4" t="s">
        <v>331</v>
      </c>
      <c r="C16" s="4" t="s">
        <v>149</v>
      </c>
      <c r="D16" s="4" t="s">
        <v>11</v>
      </c>
      <c r="E16" s="7" t="s">
        <v>313</v>
      </c>
      <c r="F16" s="8">
        <v>0.68</v>
      </c>
      <c r="G16" s="8">
        <f t="shared" si="0"/>
        <v>1.36</v>
      </c>
      <c r="H16" s="12"/>
      <c r="I16" s="8">
        <f t="shared" si="1"/>
        <v>1.36</v>
      </c>
      <c r="J16" s="8" t="str">
        <f t="shared" si="4"/>
        <v/>
      </c>
      <c r="K16" s="8" t="str">
        <f t="shared" si="3"/>
        <v/>
      </c>
      <c r="L16" s="13" t="s">
        <v>187</v>
      </c>
      <c r="M16" s="4" t="s">
        <v>177</v>
      </c>
      <c r="N16" s="4" t="s">
        <v>246</v>
      </c>
      <c r="O16" s="4" t="s">
        <v>331</v>
      </c>
      <c r="P16" s="4" t="s">
        <v>11</v>
      </c>
      <c r="Q16" s="4" t="s">
        <v>298</v>
      </c>
      <c r="R16" s="4"/>
    </row>
    <row r="17" spans="1:18" x14ac:dyDescent="0.2">
      <c r="A17" s="4">
        <v>4</v>
      </c>
      <c r="B17" s="4" t="s">
        <v>338</v>
      </c>
      <c r="C17" s="4" t="s">
        <v>214</v>
      </c>
      <c r="D17" s="4" t="s">
        <v>105</v>
      </c>
      <c r="E17" s="7" t="s">
        <v>313</v>
      </c>
      <c r="F17" s="8">
        <v>0.41</v>
      </c>
      <c r="G17" s="8">
        <f t="shared" si="0"/>
        <v>1.64</v>
      </c>
      <c r="H17" s="12"/>
      <c r="I17" s="8">
        <f t="shared" si="1"/>
        <v>1.64</v>
      </c>
      <c r="J17" s="8" t="str">
        <f t="shared" si="4"/>
        <v/>
      </c>
      <c r="K17" s="8" t="str">
        <f t="shared" si="3"/>
        <v/>
      </c>
      <c r="L17" s="13" t="s">
        <v>22</v>
      </c>
      <c r="M17" s="4" t="s">
        <v>55</v>
      </c>
      <c r="N17" s="4" t="s">
        <v>264</v>
      </c>
      <c r="O17" s="4" t="s">
        <v>63</v>
      </c>
      <c r="P17" s="4" t="s">
        <v>297</v>
      </c>
      <c r="Q17" s="4" t="s">
        <v>117</v>
      </c>
      <c r="R17" s="4"/>
    </row>
    <row r="18" spans="1:18" ht="25.5" x14ac:dyDescent="0.2">
      <c r="A18" s="4">
        <v>1</v>
      </c>
      <c r="B18" s="4" t="s">
        <v>99</v>
      </c>
      <c r="C18" s="4" t="s">
        <v>343</v>
      </c>
      <c r="D18" s="4" t="s">
        <v>90</v>
      </c>
      <c r="E18" s="7" t="s">
        <v>313</v>
      </c>
      <c r="F18" s="8">
        <v>0.33</v>
      </c>
      <c r="G18" s="8">
        <f t="shared" si="0"/>
        <v>0.33</v>
      </c>
      <c r="H18" s="12"/>
      <c r="I18" s="8">
        <f t="shared" si="1"/>
        <v>0.33</v>
      </c>
      <c r="J18" s="8" t="str">
        <f t="shared" si="4"/>
        <v/>
      </c>
      <c r="K18" s="8" t="str">
        <f t="shared" si="3"/>
        <v/>
      </c>
      <c r="L18" s="13" t="s">
        <v>305</v>
      </c>
      <c r="M18" s="4" t="s">
        <v>349</v>
      </c>
      <c r="N18" s="4" t="s">
        <v>239</v>
      </c>
      <c r="O18" s="4" t="s">
        <v>127</v>
      </c>
      <c r="P18" s="4" t="s">
        <v>265</v>
      </c>
      <c r="Q18" s="4" t="s">
        <v>85</v>
      </c>
      <c r="R18" s="4" t="s">
        <v>9</v>
      </c>
    </row>
    <row r="19" spans="1:18" ht="25.5" x14ac:dyDescent="0.2">
      <c r="A19" s="4">
        <v>1</v>
      </c>
      <c r="B19" s="4" t="s">
        <v>299</v>
      </c>
      <c r="C19" s="4" t="s">
        <v>342</v>
      </c>
      <c r="D19" s="4" t="s">
        <v>90</v>
      </c>
      <c r="E19" s="7" t="s">
        <v>313</v>
      </c>
      <c r="F19" s="8">
        <v>0.13</v>
      </c>
      <c r="G19" s="8">
        <f t="shared" si="0"/>
        <v>0.13</v>
      </c>
      <c r="H19" s="12"/>
      <c r="I19" s="8">
        <f t="shared" si="1"/>
        <v>0.13</v>
      </c>
      <c r="J19" s="8" t="str">
        <f t="shared" si="4"/>
        <v/>
      </c>
      <c r="K19" s="8" t="str">
        <f t="shared" si="3"/>
        <v/>
      </c>
      <c r="L19" s="13" t="s">
        <v>234</v>
      </c>
      <c r="M19" s="4" t="s">
        <v>168</v>
      </c>
      <c r="N19" s="4" t="s">
        <v>239</v>
      </c>
      <c r="O19" s="4" t="s">
        <v>291</v>
      </c>
      <c r="P19" s="4" t="s">
        <v>265</v>
      </c>
      <c r="Q19" s="4" t="s">
        <v>49</v>
      </c>
      <c r="R19" s="4" t="s">
        <v>339</v>
      </c>
    </row>
    <row r="20" spans="1:18" ht="25.5" x14ac:dyDescent="0.2">
      <c r="A20" s="4">
        <v>3</v>
      </c>
      <c r="B20" s="4" t="s">
        <v>161</v>
      </c>
      <c r="C20" s="4" t="s">
        <v>113</v>
      </c>
      <c r="D20" s="4" t="s">
        <v>90</v>
      </c>
      <c r="E20" s="7" t="s">
        <v>313</v>
      </c>
      <c r="F20" s="8">
        <v>0.13</v>
      </c>
      <c r="G20" s="8">
        <f t="shared" si="0"/>
        <v>0.39</v>
      </c>
      <c r="H20" s="12"/>
      <c r="I20" s="8">
        <f t="shared" si="1"/>
        <v>0.39</v>
      </c>
      <c r="J20" s="8"/>
      <c r="K20" s="8"/>
      <c r="L20" s="13" t="s">
        <v>292</v>
      </c>
      <c r="M20" s="4" t="s">
        <v>224</v>
      </c>
      <c r="N20" s="4" t="s">
        <v>239</v>
      </c>
      <c r="O20" s="4" t="s">
        <v>209</v>
      </c>
      <c r="P20" s="4" t="s">
        <v>265</v>
      </c>
      <c r="Q20" s="4" t="s">
        <v>154</v>
      </c>
      <c r="R20" s="4" t="s">
        <v>328</v>
      </c>
    </row>
    <row r="21" spans="1:18" ht="25.5" x14ac:dyDescent="0.2">
      <c r="A21" s="4">
        <v>1</v>
      </c>
      <c r="B21" s="4" t="s">
        <v>202</v>
      </c>
      <c r="C21" s="4" t="s">
        <v>326</v>
      </c>
      <c r="D21" s="4" t="s">
        <v>20</v>
      </c>
      <c r="E21" s="7" t="s">
        <v>313</v>
      </c>
      <c r="F21" s="8">
        <v>8.2500000000000004E-2</v>
      </c>
      <c r="G21" s="8">
        <f t="shared" si="0"/>
        <v>8.2500000000000004E-2</v>
      </c>
      <c r="H21" s="12"/>
      <c r="I21" s="8">
        <f t="shared" si="1"/>
        <v>8.2500000000000004E-2</v>
      </c>
      <c r="J21" s="8" t="str">
        <f t="shared" ref="J21:J36" si="5">IF(ISNUMBER(FIND("mpx",R21)),G21,"")</f>
        <v/>
      </c>
      <c r="K21" s="8" t="str">
        <f t="shared" ref="K21:K53" si="6">IF(ISNUMBER(FIND("bmp",R21)),G21,"")</f>
        <v/>
      </c>
      <c r="L21" s="13" t="s">
        <v>204</v>
      </c>
      <c r="M21" s="4" t="s">
        <v>108</v>
      </c>
      <c r="N21" s="4" t="s">
        <v>321</v>
      </c>
      <c r="O21" s="4" t="s">
        <v>87</v>
      </c>
      <c r="P21" s="4" t="s">
        <v>66</v>
      </c>
      <c r="Q21" s="4" t="s">
        <v>255</v>
      </c>
      <c r="R21" s="4" t="s">
        <v>158</v>
      </c>
    </row>
    <row r="22" spans="1:18" ht="25.5" x14ac:dyDescent="0.2">
      <c r="A22" s="4">
        <v>0</v>
      </c>
      <c r="B22" s="4" t="s">
        <v>202</v>
      </c>
      <c r="C22" s="4" t="s">
        <v>327</v>
      </c>
      <c r="D22" s="4" t="s">
        <v>20</v>
      </c>
      <c r="E22" s="7" t="s">
        <v>313</v>
      </c>
      <c r="F22" s="8">
        <v>8.2500000000000004E-2</v>
      </c>
      <c r="G22" s="8">
        <f t="shared" si="0"/>
        <v>0</v>
      </c>
      <c r="H22" s="12"/>
      <c r="I22" s="8">
        <f t="shared" si="1"/>
        <v>0</v>
      </c>
      <c r="J22" s="8">
        <f t="shared" si="5"/>
        <v>0</v>
      </c>
      <c r="K22" s="8" t="str">
        <f t="shared" si="6"/>
        <v/>
      </c>
      <c r="L22" s="13" t="s">
        <v>6</v>
      </c>
      <c r="M22" s="4" t="s">
        <v>108</v>
      </c>
      <c r="N22" s="4" t="s">
        <v>321</v>
      </c>
      <c r="O22" s="4" t="s">
        <v>87</v>
      </c>
      <c r="P22" s="4" t="s">
        <v>66</v>
      </c>
      <c r="Q22" s="4" t="s">
        <v>255</v>
      </c>
      <c r="R22" s="4" t="s">
        <v>196</v>
      </c>
    </row>
    <row r="23" spans="1:18" ht="25.5" x14ac:dyDescent="0.2">
      <c r="A23" s="4">
        <v>2</v>
      </c>
      <c r="B23" s="4" t="s">
        <v>120</v>
      </c>
      <c r="C23" s="4" t="s">
        <v>122</v>
      </c>
      <c r="D23" s="4" t="s">
        <v>109</v>
      </c>
      <c r="E23" s="7" t="s">
        <v>313</v>
      </c>
      <c r="F23" s="8">
        <v>0.56999999999999995</v>
      </c>
      <c r="G23" s="8">
        <f t="shared" si="0"/>
        <v>1.1399999999999999</v>
      </c>
      <c r="H23" s="12"/>
      <c r="I23" s="8">
        <f t="shared" si="1"/>
        <v>1.1399999999999999</v>
      </c>
      <c r="J23" s="8" t="str">
        <f t="shared" si="5"/>
        <v/>
      </c>
      <c r="K23" s="8" t="str">
        <f t="shared" si="6"/>
        <v/>
      </c>
      <c r="L23" s="13" t="s">
        <v>253</v>
      </c>
      <c r="M23" s="4" t="s">
        <v>10</v>
      </c>
      <c r="N23" s="4" t="s">
        <v>321</v>
      </c>
      <c r="O23" s="4" t="s">
        <v>42</v>
      </c>
      <c r="P23" s="4" t="s">
        <v>104</v>
      </c>
      <c r="Q23" s="4" t="s">
        <v>59</v>
      </c>
      <c r="R23" s="4"/>
    </row>
    <row r="24" spans="1:18" ht="63.75" x14ac:dyDescent="12.75">
      <c r="A24" s="4">
        <v>3</v>
      </c>
      <c r="B24" s="4" t="s">
        <v>205</v>
      </c>
      <c r="C24" s="4" t="s">
        <v>311</v>
      </c>
      <c r="D24" s="4" t="s">
        <v>109</v>
      </c>
      <c r="E24" s="7" t="s">
        <v>313</v>
      </c>
      <c r="F24" s="8">
        <v>0.48</v>
      </c>
      <c r="G24" s="8">
        <f t="shared" si="0"/>
        <v>1.44</v>
      </c>
      <c r="H24" s="12"/>
      <c r="I24" s="8">
        <f t="shared" si="1"/>
        <v>1.44</v>
      </c>
      <c r="J24" s="8" t="str">
        <f t="shared" si="5"/>
        <v/>
      </c>
      <c r="K24" s="8" t="str">
        <f t="shared" si="6"/>
        <v/>
      </c>
      <c r="L24" s="13" t="s">
        <v>263</v>
      </c>
      <c r="M24" s="4" t="s">
        <v>135</v>
      </c>
      <c r="N24" s="4" t="s">
        <v>278</v>
      </c>
      <c r="O24" s="14" t="s">
        <v>303</v>
      </c>
      <c r="P24" s="14" t="s">
        <v>93</v>
      </c>
      <c r="Q24" s="14" t="s">
        <v>337</v>
      </c>
      <c r="R24" s="4"/>
    </row>
    <row r="25" spans="1:18" ht="25.5" x14ac:dyDescent="0.2">
      <c r="A25" s="4">
        <v>1</v>
      </c>
      <c r="B25" s="4" t="s">
        <v>53</v>
      </c>
      <c r="C25" s="4" t="s">
        <v>150</v>
      </c>
      <c r="D25" s="4" t="s">
        <v>81</v>
      </c>
      <c r="E25" s="7" t="s">
        <v>313</v>
      </c>
      <c r="F25" s="8">
        <v>0.48</v>
      </c>
      <c r="G25" s="8">
        <f t="shared" si="0"/>
        <v>0.48</v>
      </c>
      <c r="H25" s="12"/>
      <c r="I25" s="4">
        <f t="shared" si="1"/>
        <v>0.48</v>
      </c>
      <c r="J25" s="8" t="str">
        <f t="shared" si="5"/>
        <v/>
      </c>
      <c r="K25" s="4" t="str">
        <f t="shared" si="6"/>
        <v/>
      </c>
      <c r="L25" s="4" t="s">
        <v>208</v>
      </c>
      <c r="M25" s="4" t="s">
        <v>334</v>
      </c>
      <c r="N25" s="4" t="s">
        <v>278</v>
      </c>
      <c r="O25" s="4" t="s">
        <v>24</v>
      </c>
      <c r="P25" s="4" t="s">
        <v>66</v>
      </c>
      <c r="Q25" s="4" t="s">
        <v>43</v>
      </c>
      <c r="R25" s="4"/>
    </row>
    <row r="26" spans="1:18" ht="25.5" x14ac:dyDescent="0.2">
      <c r="A26" s="4">
        <v>4</v>
      </c>
      <c r="B26" s="4" t="s">
        <v>261</v>
      </c>
      <c r="C26" s="4" t="s">
        <v>4</v>
      </c>
      <c r="D26" s="4" t="s">
        <v>81</v>
      </c>
      <c r="E26" s="7" t="s">
        <v>313</v>
      </c>
      <c r="F26" s="8">
        <v>0.94</v>
      </c>
      <c r="G26" s="8">
        <f t="shared" si="0"/>
        <v>3.76</v>
      </c>
      <c r="H26" s="12"/>
      <c r="I26" s="4">
        <f t="shared" si="1"/>
        <v>3.76</v>
      </c>
      <c r="J26" s="8" t="str">
        <f t="shared" si="5"/>
        <v/>
      </c>
      <c r="K26" s="4" t="str">
        <f t="shared" si="6"/>
        <v/>
      </c>
      <c r="L26" s="4" t="s">
        <v>64</v>
      </c>
      <c r="M26" s="4" t="s">
        <v>71</v>
      </c>
      <c r="N26" s="4" t="s">
        <v>107</v>
      </c>
      <c r="O26" s="4" t="s">
        <v>12</v>
      </c>
      <c r="P26" s="4" t="s">
        <v>265</v>
      </c>
      <c r="Q26" s="4" t="s">
        <v>226</v>
      </c>
      <c r="R26" s="4" t="s">
        <v>198</v>
      </c>
    </row>
    <row r="27" spans="1:18" ht="25.5" x14ac:dyDescent="0.2">
      <c r="A27" s="4">
        <v>2</v>
      </c>
      <c r="B27" s="4" t="s">
        <v>261</v>
      </c>
      <c r="C27" s="4" t="s">
        <v>247</v>
      </c>
      <c r="D27" s="4" t="s">
        <v>92</v>
      </c>
      <c r="E27" s="7" t="s">
        <v>313</v>
      </c>
      <c r="F27" s="4">
        <v>0.24</v>
      </c>
      <c r="G27" s="4">
        <f t="shared" si="0"/>
        <v>0.48</v>
      </c>
      <c r="H27" s="12"/>
      <c r="I27" s="4">
        <f t="shared" si="1"/>
        <v>0.48</v>
      </c>
      <c r="J27" s="8" t="str">
        <f t="shared" si="5"/>
        <v/>
      </c>
      <c r="K27" s="4" t="str">
        <f t="shared" si="6"/>
        <v/>
      </c>
      <c r="L27" s="4" t="s">
        <v>142</v>
      </c>
      <c r="M27" s="4" t="s">
        <v>258</v>
      </c>
      <c r="N27" s="4" t="s">
        <v>107</v>
      </c>
      <c r="O27" s="4" t="s">
        <v>221</v>
      </c>
      <c r="P27" s="4" t="s">
        <v>8</v>
      </c>
      <c r="Q27" s="4" t="s">
        <v>231</v>
      </c>
      <c r="R27" s="4"/>
    </row>
    <row r="28" spans="1:18" ht="25.5" x14ac:dyDescent="0.2">
      <c r="A28" s="4">
        <v>0</v>
      </c>
      <c r="B28" s="4" t="s">
        <v>261</v>
      </c>
      <c r="C28" s="4" t="s">
        <v>144</v>
      </c>
      <c r="D28" s="4" t="s">
        <v>92</v>
      </c>
      <c r="E28" s="7" t="s">
        <v>313</v>
      </c>
      <c r="F28" s="4">
        <v>0.24</v>
      </c>
      <c r="G28" s="8">
        <f t="shared" si="0"/>
        <v>0</v>
      </c>
      <c r="H28" s="12"/>
      <c r="I28" s="8">
        <f t="shared" si="1"/>
        <v>0</v>
      </c>
      <c r="J28" s="8">
        <f t="shared" si="5"/>
        <v>0</v>
      </c>
      <c r="K28" s="4" t="str">
        <f t="shared" si="6"/>
        <v/>
      </c>
      <c r="L28" s="4" t="s">
        <v>142</v>
      </c>
      <c r="M28" s="4" t="s">
        <v>258</v>
      </c>
      <c r="N28" s="4" t="s">
        <v>107</v>
      </c>
      <c r="O28" s="4" t="s">
        <v>221</v>
      </c>
      <c r="P28" s="4" t="s">
        <v>8</v>
      </c>
      <c r="Q28" s="4" t="s">
        <v>231</v>
      </c>
      <c r="R28" s="4" t="s">
        <v>196</v>
      </c>
    </row>
    <row r="29" spans="1:18" ht="25.5" x14ac:dyDescent="0.2">
      <c r="A29" s="4">
        <v>2</v>
      </c>
      <c r="B29" s="4" t="s">
        <v>268</v>
      </c>
      <c r="C29" s="4" t="s">
        <v>274</v>
      </c>
      <c r="D29" s="4" t="s">
        <v>92</v>
      </c>
      <c r="E29" s="7" t="s">
        <v>313</v>
      </c>
      <c r="F29" s="4">
        <v>0.09</v>
      </c>
      <c r="G29" s="4">
        <f t="shared" si="0"/>
        <v>0.18</v>
      </c>
      <c r="H29" s="12"/>
      <c r="I29" s="4">
        <f t="shared" si="1"/>
        <v>0.18</v>
      </c>
      <c r="J29" s="4" t="str">
        <f t="shared" si="5"/>
        <v/>
      </c>
      <c r="K29" s="4">
        <f t="shared" si="6"/>
        <v>0.18</v>
      </c>
      <c r="L29" s="4" t="s">
        <v>102</v>
      </c>
      <c r="M29" s="4" t="s">
        <v>286</v>
      </c>
      <c r="N29" s="4" t="s">
        <v>107</v>
      </c>
      <c r="O29" s="4" t="s">
        <v>181</v>
      </c>
      <c r="P29" s="4" t="s">
        <v>8</v>
      </c>
      <c r="Q29" s="4" t="s">
        <v>193</v>
      </c>
      <c r="R29" s="4" t="s">
        <v>15</v>
      </c>
    </row>
    <row r="30" spans="1:18" ht="25.5" x14ac:dyDescent="0.2">
      <c r="A30" s="4">
        <v>5</v>
      </c>
      <c r="B30" s="4" t="s">
        <v>268</v>
      </c>
      <c r="C30" s="4" t="s">
        <v>316</v>
      </c>
      <c r="D30" s="4" t="s">
        <v>92</v>
      </c>
      <c r="E30" s="7" t="s">
        <v>313</v>
      </c>
      <c r="F30" s="4">
        <v>0.09</v>
      </c>
      <c r="G30" s="4">
        <f t="shared" si="0"/>
        <v>0.44999999999999996</v>
      </c>
      <c r="H30" s="12"/>
      <c r="I30" s="4">
        <f t="shared" si="1"/>
        <v>0.44999999999999996</v>
      </c>
      <c r="J30" s="4" t="str">
        <f t="shared" si="5"/>
        <v/>
      </c>
      <c r="K30" s="4" t="str">
        <f t="shared" si="6"/>
        <v/>
      </c>
      <c r="L30" s="4" t="s">
        <v>102</v>
      </c>
      <c r="M30" s="4" t="s">
        <v>286</v>
      </c>
      <c r="N30" s="4" t="s">
        <v>107</v>
      </c>
      <c r="O30" s="4" t="s">
        <v>181</v>
      </c>
      <c r="P30" s="4" t="s">
        <v>8</v>
      </c>
      <c r="Q30" s="4" t="s">
        <v>193</v>
      </c>
      <c r="R30" s="4"/>
    </row>
    <row r="31" spans="1:18" ht="25.5" x14ac:dyDescent="0.2">
      <c r="A31" s="4">
        <v>0</v>
      </c>
      <c r="B31" s="4" t="s">
        <v>268</v>
      </c>
      <c r="C31" s="4" t="s">
        <v>312</v>
      </c>
      <c r="D31" s="4" t="s">
        <v>92</v>
      </c>
      <c r="E31" s="7" t="s">
        <v>313</v>
      </c>
      <c r="F31" s="4">
        <v>0.09</v>
      </c>
      <c r="G31" s="4">
        <f t="shared" si="0"/>
        <v>0</v>
      </c>
      <c r="H31" s="12"/>
      <c r="I31" s="4">
        <f t="shared" si="1"/>
        <v>0</v>
      </c>
      <c r="J31" s="4">
        <f t="shared" si="5"/>
        <v>0</v>
      </c>
      <c r="K31" s="4" t="str">
        <f t="shared" si="6"/>
        <v/>
      </c>
      <c r="L31" s="4" t="s">
        <v>102</v>
      </c>
      <c r="M31" s="4" t="s">
        <v>286</v>
      </c>
      <c r="N31" s="4" t="s">
        <v>107</v>
      </c>
      <c r="O31" s="4" t="s">
        <v>181</v>
      </c>
      <c r="P31" s="4" t="s">
        <v>8</v>
      </c>
      <c r="Q31" s="4" t="s">
        <v>193</v>
      </c>
      <c r="R31" s="4" t="s">
        <v>196</v>
      </c>
    </row>
    <row r="32" spans="1:18" ht="25.5" x14ac:dyDescent="0.2">
      <c r="A32" s="4">
        <v>12</v>
      </c>
      <c r="B32" s="4" t="s">
        <v>268</v>
      </c>
      <c r="C32" s="4" t="s">
        <v>271</v>
      </c>
      <c r="D32" s="4" t="s">
        <v>92</v>
      </c>
      <c r="E32" s="7" t="s">
        <v>313</v>
      </c>
      <c r="F32" s="4">
        <v>0.09</v>
      </c>
      <c r="G32" s="4">
        <f t="shared" si="0"/>
        <v>1.08</v>
      </c>
      <c r="H32" s="12"/>
      <c r="I32" s="4">
        <f t="shared" si="1"/>
        <v>1.08</v>
      </c>
      <c r="J32" s="4" t="str">
        <f t="shared" si="5"/>
        <v/>
      </c>
      <c r="K32" s="4" t="str">
        <f t="shared" si="6"/>
        <v/>
      </c>
      <c r="L32" s="4" t="s">
        <v>102</v>
      </c>
      <c r="M32" s="4" t="s">
        <v>286</v>
      </c>
      <c r="N32" s="4" t="s">
        <v>107</v>
      </c>
      <c r="O32" s="4" t="s">
        <v>181</v>
      </c>
      <c r="P32" s="4" t="s">
        <v>8</v>
      </c>
      <c r="Q32" s="4" t="s">
        <v>193</v>
      </c>
      <c r="R32" s="4"/>
    </row>
    <row r="33" spans="1:18" ht="25.5" x14ac:dyDescent="0.2">
      <c r="A33" s="4">
        <v>2</v>
      </c>
      <c r="B33" s="4" t="s">
        <v>160</v>
      </c>
      <c r="C33" s="4" t="s">
        <v>52</v>
      </c>
      <c r="D33" s="4" t="s">
        <v>92</v>
      </c>
      <c r="E33" s="7" t="s">
        <v>313</v>
      </c>
      <c r="F33" s="4">
        <v>0.05</v>
      </c>
      <c r="G33" s="8">
        <f t="shared" si="0"/>
        <v>0.1</v>
      </c>
      <c r="H33" s="12"/>
      <c r="I33" s="8">
        <f t="shared" si="1"/>
        <v>0.1</v>
      </c>
      <c r="J33" s="4" t="str">
        <f t="shared" si="5"/>
        <v/>
      </c>
      <c r="K33" s="4" t="str">
        <f t="shared" si="6"/>
        <v/>
      </c>
      <c r="L33" s="4" t="s">
        <v>290</v>
      </c>
      <c r="M33" s="4" t="s">
        <v>347</v>
      </c>
      <c r="N33" s="4" t="s">
        <v>107</v>
      </c>
      <c r="O33" s="4" t="s">
        <v>173</v>
      </c>
      <c r="P33" s="4" t="s">
        <v>8</v>
      </c>
      <c r="Q33" s="4" t="s">
        <v>167</v>
      </c>
      <c r="R33" s="4"/>
    </row>
    <row r="34" spans="1:18" ht="25.5" x14ac:dyDescent="0.2">
      <c r="A34" s="4">
        <v>1</v>
      </c>
      <c r="B34" s="4" t="s">
        <v>33</v>
      </c>
      <c r="C34" s="4" t="s">
        <v>130</v>
      </c>
      <c r="D34" s="4" t="s">
        <v>92</v>
      </c>
      <c r="E34" s="7" t="s">
        <v>313</v>
      </c>
      <c r="F34" s="4">
        <v>0.08</v>
      </c>
      <c r="G34" s="4">
        <f t="shared" si="0"/>
        <v>0.08</v>
      </c>
      <c r="H34" s="12"/>
      <c r="I34" s="4">
        <f t="shared" si="1"/>
        <v>0.08</v>
      </c>
      <c r="J34" s="4" t="str">
        <f t="shared" si="5"/>
        <v/>
      </c>
      <c r="K34" s="4" t="str">
        <f t="shared" si="6"/>
        <v/>
      </c>
      <c r="L34" s="4" t="s">
        <v>164</v>
      </c>
      <c r="M34" s="4" t="s">
        <v>279</v>
      </c>
      <c r="N34" s="4" t="s">
        <v>107</v>
      </c>
      <c r="O34" s="4" t="s">
        <v>195</v>
      </c>
      <c r="P34" s="4" t="s">
        <v>8</v>
      </c>
      <c r="Q34" s="4" t="s">
        <v>67</v>
      </c>
      <c r="R34" s="4" t="s">
        <v>207</v>
      </c>
    </row>
    <row r="35" spans="1:18" ht="51" x14ac:dyDescent="0.2">
      <c r="A35" s="4">
        <v>1</v>
      </c>
      <c r="B35" s="4" t="s">
        <v>203</v>
      </c>
      <c r="C35" s="4" t="s">
        <v>314</v>
      </c>
      <c r="D35" s="4" t="s">
        <v>92</v>
      </c>
      <c r="E35" s="7" t="s">
        <v>313</v>
      </c>
      <c r="F35" s="8">
        <v>0.24</v>
      </c>
      <c r="G35" s="8">
        <f t="shared" ref="G35:G66" si="7">A35*F35</f>
        <v>0.24</v>
      </c>
      <c r="H35" s="12"/>
      <c r="I35" s="8">
        <f t="shared" ref="I35:I54" si="8">IF(ISNUMBER(FIND("digikey",L35)),G35,"")</f>
        <v>0.24</v>
      </c>
      <c r="J35" s="8" t="str">
        <f t="shared" si="5"/>
        <v/>
      </c>
      <c r="K35" s="8" t="str">
        <f t="shared" si="6"/>
        <v/>
      </c>
      <c r="L35" s="13" t="s">
        <v>58</v>
      </c>
      <c r="M35" s="4" t="s">
        <v>115</v>
      </c>
      <c r="N35" s="4" t="s">
        <v>107</v>
      </c>
      <c r="O35" s="4" t="s">
        <v>188</v>
      </c>
      <c r="P35" s="4" t="s">
        <v>8</v>
      </c>
      <c r="Q35" s="4" t="s">
        <v>283</v>
      </c>
      <c r="R35" s="4" t="s">
        <v>39</v>
      </c>
    </row>
    <row r="36" spans="1:18" ht="25.5" x14ac:dyDescent="0.2">
      <c r="A36" s="4">
        <v>0</v>
      </c>
      <c r="B36" s="4" t="s">
        <v>146</v>
      </c>
      <c r="C36" s="4" t="s">
        <v>310</v>
      </c>
      <c r="D36" s="4" t="s">
        <v>92</v>
      </c>
      <c r="E36" s="7" t="s">
        <v>313</v>
      </c>
      <c r="F36" s="8">
        <v>0.08</v>
      </c>
      <c r="G36" s="8">
        <f t="shared" si="7"/>
        <v>0</v>
      </c>
      <c r="H36" s="12"/>
      <c r="I36" s="8">
        <f t="shared" si="8"/>
        <v>0</v>
      </c>
      <c r="J36" s="8">
        <f t="shared" si="5"/>
        <v>0</v>
      </c>
      <c r="K36" s="8" t="str">
        <f t="shared" si="6"/>
        <v/>
      </c>
      <c r="L36" s="13" t="s">
        <v>248</v>
      </c>
      <c r="M36" s="4" t="s">
        <v>289</v>
      </c>
      <c r="N36" s="4" t="s">
        <v>107</v>
      </c>
      <c r="O36" s="4" t="s">
        <v>73</v>
      </c>
      <c r="P36" s="4" t="s">
        <v>8</v>
      </c>
      <c r="Q36" s="4" t="s">
        <v>315</v>
      </c>
      <c r="R36" s="4" t="s">
        <v>196</v>
      </c>
    </row>
    <row r="37" spans="1:18" ht="25.5" x14ac:dyDescent="0.2">
      <c r="A37" s="4">
        <v>0</v>
      </c>
      <c r="B37" s="4" t="s">
        <v>235</v>
      </c>
      <c r="C37" s="4" t="s">
        <v>262</v>
      </c>
      <c r="D37" s="4" t="s">
        <v>259</v>
      </c>
      <c r="E37" s="7" t="s">
        <v>313</v>
      </c>
      <c r="F37" s="4">
        <v>3.85</v>
      </c>
      <c r="G37" s="4">
        <f t="shared" si="7"/>
        <v>0</v>
      </c>
      <c r="H37" s="12"/>
      <c r="I37" s="4">
        <f t="shared" si="8"/>
        <v>0</v>
      </c>
      <c r="J37" s="4">
        <v>3.85</v>
      </c>
      <c r="K37" s="4" t="str">
        <f t="shared" si="6"/>
        <v/>
      </c>
      <c r="L37" s="4" t="s">
        <v>288</v>
      </c>
      <c r="M37" s="4" t="s">
        <v>36</v>
      </c>
      <c r="N37" s="4" t="s">
        <v>165</v>
      </c>
      <c r="O37" s="4" t="s">
        <v>169</v>
      </c>
      <c r="P37" s="4" t="s">
        <v>259</v>
      </c>
      <c r="Q37" s="4" t="s">
        <v>101</v>
      </c>
      <c r="R37" s="4"/>
    </row>
    <row r="38" spans="1:18" ht="51" x14ac:dyDescent="0.2">
      <c r="A38" s="4">
        <v>19</v>
      </c>
      <c r="B38" s="4" t="s">
        <v>46</v>
      </c>
      <c r="C38" s="4" t="s">
        <v>249</v>
      </c>
      <c r="D38" s="4" t="s">
        <v>123</v>
      </c>
      <c r="E38" s="7" t="s">
        <v>313</v>
      </c>
      <c r="F38" s="8">
        <v>0.06</v>
      </c>
      <c r="G38" s="8">
        <f t="shared" si="7"/>
        <v>1.1399999999999999</v>
      </c>
      <c r="H38" s="12"/>
      <c r="I38" s="8">
        <f t="shared" si="8"/>
        <v>1.1399999999999999</v>
      </c>
      <c r="J38" s="8" t="str">
        <f t="shared" ref="J38:J53" si="9">IF(ISNUMBER(FIND("mpx",R38)),G38,"")</f>
        <v/>
      </c>
      <c r="K38" s="8" t="str">
        <f t="shared" si="6"/>
        <v/>
      </c>
      <c r="L38" s="13" t="s">
        <v>136</v>
      </c>
      <c r="M38" s="4" t="s">
        <v>70</v>
      </c>
      <c r="N38" s="4" t="s">
        <v>27</v>
      </c>
      <c r="O38" s="4" t="s">
        <v>332</v>
      </c>
      <c r="P38" s="4" t="s">
        <v>8</v>
      </c>
      <c r="Q38" s="4" t="s">
        <v>95</v>
      </c>
      <c r="R38" s="4"/>
    </row>
    <row r="39" spans="1:18" ht="25.5" x14ac:dyDescent="0.2">
      <c r="A39" s="4">
        <v>2</v>
      </c>
      <c r="B39" s="4" t="s">
        <v>141</v>
      </c>
      <c r="C39" s="4" t="s">
        <v>194</v>
      </c>
      <c r="D39" s="4" t="s">
        <v>123</v>
      </c>
      <c r="E39" s="7" t="s">
        <v>313</v>
      </c>
      <c r="F39" s="8">
        <v>0.06</v>
      </c>
      <c r="G39" s="8">
        <f t="shared" si="7"/>
        <v>0.12</v>
      </c>
      <c r="H39" s="12"/>
      <c r="I39" s="8">
        <f t="shared" si="8"/>
        <v>0.12</v>
      </c>
      <c r="J39" s="8" t="str">
        <f t="shared" si="9"/>
        <v/>
      </c>
      <c r="K39" s="8" t="str">
        <f t="shared" si="6"/>
        <v/>
      </c>
      <c r="L39" s="13" t="s">
        <v>83</v>
      </c>
      <c r="M39" s="4" t="s">
        <v>32</v>
      </c>
      <c r="N39" s="4" t="s">
        <v>27</v>
      </c>
      <c r="O39" s="4" t="s">
        <v>125</v>
      </c>
      <c r="P39" s="4" t="s">
        <v>8</v>
      </c>
      <c r="Q39" s="4" t="s">
        <v>329</v>
      </c>
      <c r="R39" s="4"/>
    </row>
    <row r="40" spans="1:18" ht="25.5" x14ac:dyDescent="0.2">
      <c r="A40" s="4">
        <v>4</v>
      </c>
      <c r="B40" s="4" t="s">
        <v>277</v>
      </c>
      <c r="C40" s="4" t="s">
        <v>21</v>
      </c>
      <c r="D40" s="4" t="s">
        <v>123</v>
      </c>
      <c r="E40" s="7" t="s">
        <v>313</v>
      </c>
      <c r="F40" s="8">
        <v>0.06</v>
      </c>
      <c r="G40" s="8">
        <f t="shared" si="7"/>
        <v>0.24</v>
      </c>
      <c r="H40" s="12"/>
      <c r="I40" s="8">
        <f t="shared" si="8"/>
        <v>0.24</v>
      </c>
      <c r="J40" s="8" t="str">
        <f t="shared" si="9"/>
        <v/>
      </c>
      <c r="K40" s="8" t="str">
        <f t="shared" si="6"/>
        <v/>
      </c>
      <c r="L40" s="13" t="s">
        <v>131</v>
      </c>
      <c r="M40" s="4" t="s">
        <v>245</v>
      </c>
      <c r="N40" s="4" t="s">
        <v>27</v>
      </c>
      <c r="O40" s="4" t="s">
        <v>215</v>
      </c>
      <c r="P40" s="4" t="s">
        <v>8</v>
      </c>
      <c r="Q40" s="4" t="s">
        <v>237</v>
      </c>
      <c r="R40" s="4"/>
    </row>
    <row r="41" spans="1:18" ht="25.5" x14ac:dyDescent="0.2">
      <c r="A41" s="4">
        <v>4</v>
      </c>
      <c r="B41" s="4" t="s">
        <v>139</v>
      </c>
      <c r="C41" s="4" t="s">
        <v>223</v>
      </c>
      <c r="D41" s="4" t="s">
        <v>123</v>
      </c>
      <c r="E41" s="7" t="s">
        <v>313</v>
      </c>
      <c r="F41" s="8">
        <v>0.06</v>
      </c>
      <c r="G41" s="8">
        <f t="shared" si="7"/>
        <v>0.24</v>
      </c>
      <c r="H41" s="12"/>
      <c r="I41" s="8">
        <f t="shared" si="8"/>
        <v>0.24</v>
      </c>
      <c r="J41" s="8" t="str">
        <f t="shared" si="9"/>
        <v/>
      </c>
      <c r="K41" s="8" t="str">
        <f t="shared" si="6"/>
        <v/>
      </c>
      <c r="L41" s="13" t="s">
        <v>60</v>
      </c>
      <c r="M41" s="4" t="s">
        <v>301</v>
      </c>
      <c r="N41" s="4" t="s">
        <v>27</v>
      </c>
      <c r="O41" s="4" t="s">
        <v>302</v>
      </c>
      <c r="P41" s="4" t="s">
        <v>8</v>
      </c>
      <c r="Q41" s="4" t="s">
        <v>172</v>
      </c>
      <c r="R41" s="4"/>
    </row>
    <row r="42" spans="1:18" ht="25.5" x14ac:dyDescent="0.2">
      <c r="A42" s="4">
        <v>0</v>
      </c>
      <c r="B42" s="4" t="s">
        <v>137</v>
      </c>
      <c r="C42" s="4" t="s">
        <v>287</v>
      </c>
      <c r="D42" s="4" t="s">
        <v>123</v>
      </c>
      <c r="E42" s="7" t="s">
        <v>313</v>
      </c>
      <c r="F42" s="8">
        <v>0.06</v>
      </c>
      <c r="G42" s="8">
        <f t="shared" si="7"/>
        <v>0</v>
      </c>
      <c r="H42" s="12"/>
      <c r="I42" s="8">
        <f t="shared" si="8"/>
        <v>0</v>
      </c>
      <c r="J42" s="8">
        <f t="shared" si="9"/>
        <v>0</v>
      </c>
      <c r="K42" s="8" t="str">
        <f t="shared" si="6"/>
        <v/>
      </c>
      <c r="L42" s="13" t="s">
        <v>60</v>
      </c>
      <c r="M42" s="4" t="s">
        <v>301</v>
      </c>
      <c r="N42" s="4" t="s">
        <v>27</v>
      </c>
      <c r="O42" s="4" t="s">
        <v>302</v>
      </c>
      <c r="P42" s="4" t="s">
        <v>8</v>
      </c>
      <c r="Q42" s="4" t="s">
        <v>172</v>
      </c>
      <c r="R42" s="4" t="s">
        <v>196</v>
      </c>
    </row>
    <row r="43" spans="1:18" ht="25.5" x14ac:dyDescent="0.2">
      <c r="A43" s="4">
        <v>0</v>
      </c>
      <c r="B43" s="4" t="s">
        <v>222</v>
      </c>
      <c r="C43" s="4" t="s">
        <v>267</v>
      </c>
      <c r="D43" s="4" t="s">
        <v>123</v>
      </c>
      <c r="E43" s="7" t="s">
        <v>313</v>
      </c>
      <c r="F43" s="8">
        <v>0.06</v>
      </c>
      <c r="G43" s="8">
        <f t="shared" si="7"/>
        <v>0</v>
      </c>
      <c r="H43" s="12"/>
      <c r="I43" s="8">
        <f t="shared" si="8"/>
        <v>0</v>
      </c>
      <c r="J43" s="8">
        <f t="shared" si="9"/>
        <v>0</v>
      </c>
      <c r="K43" s="8" t="str">
        <f t="shared" si="6"/>
        <v/>
      </c>
      <c r="L43" s="13" t="s">
        <v>236</v>
      </c>
      <c r="M43" s="4" t="s">
        <v>41</v>
      </c>
      <c r="N43" s="4" t="s">
        <v>27</v>
      </c>
      <c r="O43" s="4" t="s">
        <v>29</v>
      </c>
      <c r="P43" s="4" t="s">
        <v>8</v>
      </c>
      <c r="Q43" s="4" t="s">
        <v>285</v>
      </c>
      <c r="R43" s="4" t="s">
        <v>196</v>
      </c>
    </row>
    <row r="44" spans="1:18" ht="25.5" x14ac:dyDescent="0.2">
      <c r="A44" s="4">
        <v>7</v>
      </c>
      <c r="B44" s="4" t="s">
        <v>126</v>
      </c>
      <c r="C44" s="4" t="s">
        <v>294</v>
      </c>
      <c r="D44" s="4" t="s">
        <v>123</v>
      </c>
      <c r="E44" s="7" t="s">
        <v>313</v>
      </c>
      <c r="F44" s="8">
        <v>0.06</v>
      </c>
      <c r="G44" s="8">
        <f t="shared" si="7"/>
        <v>0.42</v>
      </c>
      <c r="H44" s="12"/>
      <c r="I44" s="8">
        <f t="shared" si="8"/>
        <v>0.42</v>
      </c>
      <c r="J44" s="8" t="str">
        <f t="shared" si="9"/>
        <v/>
      </c>
      <c r="K44" s="8" t="str">
        <f t="shared" si="6"/>
        <v/>
      </c>
      <c r="L44" s="13" t="s">
        <v>330</v>
      </c>
      <c r="M44" s="4" t="s">
        <v>91</v>
      </c>
      <c r="N44" s="4" t="s">
        <v>27</v>
      </c>
      <c r="O44" s="4" t="s">
        <v>308</v>
      </c>
      <c r="P44" s="4" t="s">
        <v>8</v>
      </c>
      <c r="Q44" s="4" t="s">
        <v>110</v>
      </c>
      <c r="R44" s="4"/>
    </row>
    <row r="45" spans="1:18" ht="25.5" x14ac:dyDescent="0.2">
      <c r="A45" s="4">
        <v>0</v>
      </c>
      <c r="B45" s="4" t="s">
        <v>126</v>
      </c>
      <c r="C45" s="4" t="s">
        <v>106</v>
      </c>
      <c r="D45" s="4" t="s">
        <v>123</v>
      </c>
      <c r="E45" s="7" t="s">
        <v>313</v>
      </c>
      <c r="F45" s="8">
        <v>0.06</v>
      </c>
      <c r="G45" s="8">
        <f t="shared" si="7"/>
        <v>0</v>
      </c>
      <c r="H45" s="12"/>
      <c r="I45" s="8">
        <f t="shared" si="8"/>
        <v>0</v>
      </c>
      <c r="J45" s="8">
        <f t="shared" si="9"/>
        <v>0</v>
      </c>
      <c r="K45" s="8" t="str">
        <f t="shared" si="6"/>
        <v/>
      </c>
      <c r="L45" s="13" t="s">
        <v>330</v>
      </c>
      <c r="M45" s="4" t="s">
        <v>91</v>
      </c>
      <c r="N45" s="4" t="s">
        <v>27</v>
      </c>
      <c r="O45" s="4" t="s">
        <v>308</v>
      </c>
      <c r="P45" s="4" t="s">
        <v>8</v>
      </c>
      <c r="Q45" s="4" t="s">
        <v>110</v>
      </c>
      <c r="R45" s="4" t="s">
        <v>196</v>
      </c>
    </row>
    <row r="46" spans="1:18" ht="25.5" x14ac:dyDescent="0.2">
      <c r="A46" s="4">
        <v>0</v>
      </c>
      <c r="B46" s="4" t="s">
        <v>252</v>
      </c>
      <c r="C46" s="4" t="s">
        <v>270</v>
      </c>
      <c r="D46" s="4" t="s">
        <v>123</v>
      </c>
      <c r="E46" s="7" t="s">
        <v>313</v>
      </c>
      <c r="F46" s="8">
        <v>0.06</v>
      </c>
      <c r="G46" s="8">
        <f t="shared" si="7"/>
        <v>0</v>
      </c>
      <c r="H46" s="12"/>
      <c r="I46" s="8">
        <f t="shared" si="8"/>
        <v>0</v>
      </c>
      <c r="J46" s="8">
        <f t="shared" si="9"/>
        <v>0</v>
      </c>
      <c r="K46" s="8" t="str">
        <f t="shared" si="6"/>
        <v/>
      </c>
      <c r="L46" s="13" t="s">
        <v>228</v>
      </c>
      <c r="M46" s="4" t="s">
        <v>212</v>
      </c>
      <c r="N46" s="4" t="s">
        <v>27</v>
      </c>
      <c r="O46" s="4" t="s">
        <v>323</v>
      </c>
      <c r="P46" s="4" t="s">
        <v>8</v>
      </c>
      <c r="Q46" s="4" t="s">
        <v>242</v>
      </c>
      <c r="R46" s="4" t="s">
        <v>196</v>
      </c>
    </row>
    <row r="47" spans="1:18" ht="25.5" x14ac:dyDescent="0.2">
      <c r="A47" s="4">
        <v>0</v>
      </c>
      <c r="B47" s="4" t="s">
        <v>336</v>
      </c>
      <c r="C47" s="4" t="s">
        <v>269</v>
      </c>
      <c r="D47" s="4" t="s">
        <v>123</v>
      </c>
      <c r="E47" s="7" t="s">
        <v>313</v>
      </c>
      <c r="F47" s="8">
        <v>0.06</v>
      </c>
      <c r="G47" s="8">
        <f t="shared" si="7"/>
        <v>0</v>
      </c>
      <c r="H47" s="12"/>
      <c r="I47" s="8">
        <f t="shared" si="8"/>
        <v>0</v>
      </c>
      <c r="J47" s="8">
        <f t="shared" si="9"/>
        <v>0</v>
      </c>
      <c r="K47" s="8" t="str">
        <f t="shared" si="6"/>
        <v/>
      </c>
      <c r="L47" s="13" t="s">
        <v>2</v>
      </c>
      <c r="M47" s="4" t="s">
        <v>100</v>
      </c>
      <c r="N47" s="4" t="s">
        <v>27</v>
      </c>
      <c r="O47" s="4" t="s">
        <v>250</v>
      </c>
      <c r="P47" s="4" t="s">
        <v>8</v>
      </c>
      <c r="Q47" s="4" t="s">
        <v>192</v>
      </c>
      <c r="R47" s="4" t="s">
        <v>196</v>
      </c>
    </row>
    <row r="48" spans="1:18" ht="25.5" x14ac:dyDescent="0.2">
      <c r="A48" s="4">
        <v>0</v>
      </c>
      <c r="B48" s="4" t="s">
        <v>17</v>
      </c>
      <c r="C48" s="4" t="s">
        <v>273</v>
      </c>
      <c r="D48" s="4" t="s">
        <v>123</v>
      </c>
      <c r="E48" s="7" t="s">
        <v>313</v>
      </c>
      <c r="F48" s="8">
        <v>0.06</v>
      </c>
      <c r="G48" s="8">
        <f t="shared" si="7"/>
        <v>0</v>
      </c>
      <c r="H48" s="12"/>
      <c r="I48" s="8">
        <f t="shared" si="8"/>
        <v>0</v>
      </c>
      <c r="J48" s="8">
        <f t="shared" si="9"/>
        <v>0</v>
      </c>
      <c r="K48" s="8" t="str">
        <f t="shared" si="6"/>
        <v/>
      </c>
      <c r="L48" s="13" t="s">
        <v>26</v>
      </c>
      <c r="M48" s="4" t="s">
        <v>5</v>
      </c>
      <c r="N48" s="4" t="s">
        <v>27</v>
      </c>
      <c r="O48" s="4" t="s">
        <v>254</v>
      </c>
      <c r="P48" s="4" t="s">
        <v>8</v>
      </c>
      <c r="Q48" s="4" t="s">
        <v>89</v>
      </c>
      <c r="R48" s="4" t="s">
        <v>196</v>
      </c>
    </row>
    <row r="49" spans="1:18" ht="25.5" x14ac:dyDescent="0.2">
      <c r="A49" s="4">
        <v>2</v>
      </c>
      <c r="B49" s="4" t="s">
        <v>300</v>
      </c>
      <c r="C49" s="4" t="s">
        <v>47</v>
      </c>
      <c r="D49" s="4" t="s">
        <v>123</v>
      </c>
      <c r="E49" s="7" t="s">
        <v>313</v>
      </c>
      <c r="F49" s="8">
        <v>0.06</v>
      </c>
      <c r="G49" s="8">
        <f t="shared" si="7"/>
        <v>0.12</v>
      </c>
      <c r="H49" s="12"/>
      <c r="I49" s="8">
        <f t="shared" si="8"/>
        <v>0.12</v>
      </c>
      <c r="J49" s="8" t="str">
        <f t="shared" si="9"/>
        <v/>
      </c>
      <c r="K49" s="8" t="str">
        <f t="shared" si="6"/>
        <v/>
      </c>
      <c r="L49" s="13" t="s">
        <v>157</v>
      </c>
      <c r="M49" s="4" t="s">
        <v>156</v>
      </c>
      <c r="N49" s="4" t="s">
        <v>27</v>
      </c>
      <c r="O49" s="4" t="s">
        <v>213</v>
      </c>
      <c r="P49" s="4" t="s">
        <v>8</v>
      </c>
      <c r="Q49" s="4" t="s">
        <v>352</v>
      </c>
      <c r="R49" s="4"/>
    </row>
    <row r="50" spans="1:18" ht="25.5" x14ac:dyDescent="0.2">
      <c r="A50" s="4">
        <v>2</v>
      </c>
      <c r="B50" s="4" t="s">
        <v>54</v>
      </c>
      <c r="C50" s="4" t="s">
        <v>241</v>
      </c>
      <c r="D50" s="4" t="s">
        <v>121</v>
      </c>
      <c r="E50" s="7" t="s">
        <v>313</v>
      </c>
      <c r="F50" s="8">
        <v>0.06</v>
      </c>
      <c r="G50" s="8">
        <f t="shared" si="7"/>
        <v>0.12</v>
      </c>
      <c r="H50" s="12"/>
      <c r="I50" s="8">
        <f t="shared" si="8"/>
        <v>0.12</v>
      </c>
      <c r="J50" s="8" t="str">
        <f t="shared" si="9"/>
        <v/>
      </c>
      <c r="K50" s="8" t="str">
        <f t="shared" si="6"/>
        <v/>
      </c>
      <c r="L50" s="13" t="s">
        <v>272</v>
      </c>
      <c r="M50" s="4" t="s">
        <v>129</v>
      </c>
      <c r="N50" s="4" t="s">
        <v>19</v>
      </c>
      <c r="O50" s="4" t="s">
        <v>257</v>
      </c>
      <c r="P50" s="4" t="s">
        <v>351</v>
      </c>
      <c r="Q50" s="4" t="s">
        <v>69</v>
      </c>
      <c r="R50" s="4" t="s">
        <v>244</v>
      </c>
    </row>
    <row r="51" spans="1:18" ht="25.5" x14ac:dyDescent="0.2">
      <c r="A51" s="4">
        <v>5</v>
      </c>
      <c r="B51" s="4" t="s">
        <v>230</v>
      </c>
      <c r="C51" s="4" t="s">
        <v>191</v>
      </c>
      <c r="D51" s="4" t="s">
        <v>123</v>
      </c>
      <c r="E51" s="7" t="s">
        <v>313</v>
      </c>
      <c r="F51" s="8">
        <v>0.06</v>
      </c>
      <c r="G51" s="8">
        <f t="shared" si="7"/>
        <v>0.3</v>
      </c>
      <c r="H51" s="12"/>
      <c r="I51" s="8">
        <f t="shared" si="8"/>
        <v>0.3</v>
      </c>
      <c r="J51" s="8" t="str">
        <f t="shared" si="9"/>
        <v/>
      </c>
      <c r="K51" s="8" t="str">
        <f t="shared" si="6"/>
        <v/>
      </c>
      <c r="L51" s="13" t="s">
        <v>340</v>
      </c>
      <c r="M51" s="4" t="s">
        <v>350</v>
      </c>
      <c r="N51" s="4" t="s">
        <v>27</v>
      </c>
      <c r="O51" s="4" t="s">
        <v>134</v>
      </c>
      <c r="P51" s="4" t="s">
        <v>8</v>
      </c>
      <c r="Q51" s="4" t="s">
        <v>180</v>
      </c>
      <c r="R51" s="4" t="s">
        <v>304</v>
      </c>
    </row>
    <row r="52" spans="1:18" ht="25.5" x14ac:dyDescent="0.2">
      <c r="A52" s="4">
        <v>1</v>
      </c>
      <c r="B52" s="4" t="s">
        <v>45</v>
      </c>
      <c r="C52" s="4" t="s">
        <v>344</v>
      </c>
      <c r="D52" s="4" t="s">
        <v>121</v>
      </c>
      <c r="E52" s="7" t="s">
        <v>313</v>
      </c>
      <c r="F52" s="8">
        <v>0.06</v>
      </c>
      <c r="G52" s="8">
        <f t="shared" si="7"/>
        <v>0.06</v>
      </c>
      <c r="H52" s="12"/>
      <c r="I52" s="8">
        <f t="shared" si="8"/>
        <v>0.06</v>
      </c>
      <c r="J52" s="8" t="str">
        <f t="shared" si="9"/>
        <v/>
      </c>
      <c r="K52" s="8" t="str">
        <f t="shared" si="6"/>
        <v/>
      </c>
      <c r="L52" s="13" t="s">
        <v>199</v>
      </c>
      <c r="M52" s="4" t="s">
        <v>74</v>
      </c>
      <c r="N52" s="4" t="s">
        <v>19</v>
      </c>
      <c r="O52" s="4" t="s">
        <v>348</v>
      </c>
      <c r="P52" s="4" t="s">
        <v>351</v>
      </c>
      <c r="Q52" s="4" t="s">
        <v>7</v>
      </c>
      <c r="R52" s="4" t="s">
        <v>163</v>
      </c>
    </row>
    <row r="53" spans="1:18" x14ac:dyDescent="0.2">
      <c r="A53" s="4">
        <v>1</v>
      </c>
      <c r="B53" s="4" t="s">
        <v>201</v>
      </c>
      <c r="C53" s="4" t="s">
        <v>346</v>
      </c>
      <c r="D53" s="4" t="s">
        <v>121</v>
      </c>
      <c r="E53" s="7" t="s">
        <v>313</v>
      </c>
      <c r="F53" s="8">
        <v>0.04</v>
      </c>
      <c r="G53" s="8">
        <f t="shared" si="7"/>
        <v>0.04</v>
      </c>
      <c r="H53" s="12"/>
      <c r="I53" s="8">
        <f t="shared" si="8"/>
        <v>0.04</v>
      </c>
      <c r="J53" s="8" t="str">
        <f t="shared" si="9"/>
        <v/>
      </c>
      <c r="K53" s="8" t="str">
        <f t="shared" si="6"/>
        <v/>
      </c>
      <c r="L53" s="15" t="s">
        <v>84</v>
      </c>
      <c r="M53" s="4" t="s">
        <v>206</v>
      </c>
      <c r="N53" s="4" t="s">
        <v>19</v>
      </c>
      <c r="O53" s="4" t="s">
        <v>128</v>
      </c>
      <c r="P53" s="4" t="s">
        <v>351</v>
      </c>
      <c r="Q53" s="4" t="s">
        <v>219</v>
      </c>
      <c r="R53" s="4" t="s">
        <v>175</v>
      </c>
    </row>
    <row r="54" spans="1:18" ht="25.5" x14ac:dyDescent="0.2">
      <c r="A54" s="4">
        <v>1</v>
      </c>
      <c r="B54" s="4" t="s">
        <v>335</v>
      </c>
      <c r="C54" s="4" t="s">
        <v>97</v>
      </c>
      <c r="D54" s="4" t="s">
        <v>123</v>
      </c>
      <c r="E54" s="7" t="s">
        <v>313</v>
      </c>
      <c r="F54" s="8">
        <v>0.06</v>
      </c>
      <c r="G54" s="8">
        <f t="shared" si="7"/>
        <v>0.06</v>
      </c>
      <c r="I54" s="8">
        <f t="shared" si="8"/>
        <v>0.06</v>
      </c>
      <c r="J54" s="8"/>
      <c r="K54" s="8"/>
      <c r="L54" s="13" t="s">
        <v>138</v>
      </c>
      <c r="M54" s="4" t="s">
        <v>0</v>
      </c>
      <c r="N54" s="4" t="s">
        <v>27</v>
      </c>
      <c r="O54" s="4" t="s">
        <v>275</v>
      </c>
      <c r="P54" s="4" t="s">
        <v>8</v>
      </c>
      <c r="Q54" s="4" t="s">
        <v>322</v>
      </c>
      <c r="R54" s="4"/>
    </row>
    <row r="55" spans="1:18" x14ac:dyDescent="0.2">
      <c r="A55" s="4">
        <v>0</v>
      </c>
      <c r="B55" s="4" t="s">
        <v>155</v>
      </c>
      <c r="C55" s="4" t="s">
        <v>296</v>
      </c>
      <c r="D55" s="4" t="s">
        <v>123</v>
      </c>
      <c r="E55" s="7" t="s">
        <v>313</v>
      </c>
      <c r="F55" s="8">
        <v>0.05</v>
      </c>
      <c r="G55" s="8">
        <f t="shared" si="7"/>
        <v>0</v>
      </c>
      <c r="H55" s="4"/>
      <c r="I55" s="8">
        <v>0.05</v>
      </c>
      <c r="J55" s="8">
        <v>0.05</v>
      </c>
      <c r="K55" s="8" t="str">
        <f>IF(ISNUMBER(FIND("bmp",R55)),G55,"")</f>
        <v/>
      </c>
      <c r="L55" s="13" t="s">
        <v>79</v>
      </c>
      <c r="M55" s="4" t="s">
        <v>232</v>
      </c>
      <c r="N55" s="4" t="s">
        <v>27</v>
      </c>
      <c r="O55" s="4" t="s">
        <v>345</v>
      </c>
      <c r="P55" s="4" t="s">
        <v>51</v>
      </c>
      <c r="Q55" s="4" t="s">
        <v>220</v>
      </c>
      <c r="R55" s="4"/>
    </row>
    <row r="56" spans="1:18" x14ac:dyDescent="0.2">
      <c r="A56" s="4">
        <v>1</v>
      </c>
      <c r="B56" s="4" t="s">
        <v>38</v>
      </c>
      <c r="C56" s="4" t="s">
        <v>293</v>
      </c>
      <c r="D56" s="4" t="s">
        <v>123</v>
      </c>
      <c r="E56" s="7"/>
      <c r="F56" s="8">
        <v>0.05</v>
      </c>
      <c r="G56" s="8">
        <f t="shared" si="7"/>
        <v>0.05</v>
      </c>
      <c r="H56" s="4"/>
      <c r="I56" s="8">
        <f>IF(ISNUMBER(FIND("digikey",L56)),G56,"")</f>
        <v>0.05</v>
      </c>
      <c r="J56" s="8" t="str">
        <f>IF(ISNUMBER(FIND("mpx",R56)),G56,"")</f>
        <v/>
      </c>
      <c r="K56" s="8" t="str">
        <f>IF(ISNUMBER(FIND("bmp",R56)),G56,"")</f>
        <v/>
      </c>
      <c r="L56" s="13" t="s">
        <v>143</v>
      </c>
      <c r="M56" s="4" t="s">
        <v>225</v>
      </c>
      <c r="N56" s="4" t="s">
        <v>27</v>
      </c>
      <c r="O56" s="4" t="s">
        <v>240</v>
      </c>
      <c r="P56" s="4" t="s">
        <v>51</v>
      </c>
      <c r="Q56" s="4" t="s">
        <v>166</v>
      </c>
      <c r="R56" s="4"/>
    </row>
    <row r="57" spans="1:18" x14ac:dyDescent="0.2">
      <c r="A57" s="4">
        <v>1</v>
      </c>
      <c r="B57" s="4" t="s">
        <v>266</v>
      </c>
      <c r="C57" s="4" t="s">
        <v>23</v>
      </c>
      <c r="D57" s="4" t="s">
        <v>92</v>
      </c>
      <c r="E57" s="7" t="s">
        <v>313</v>
      </c>
      <c r="F57" s="8">
        <v>0.35</v>
      </c>
      <c r="G57" s="8">
        <f t="shared" si="7"/>
        <v>0.35</v>
      </c>
      <c r="H57" s="4"/>
      <c r="I57" s="8">
        <f>IF(ISNUMBER(FIND("digikey",L57)),G57,"")</f>
        <v>0.35</v>
      </c>
      <c r="J57" s="8"/>
      <c r="K57" s="8"/>
      <c r="L57" s="13" t="s">
        <v>65</v>
      </c>
      <c r="M57" s="4" t="s">
        <v>44</v>
      </c>
      <c r="N57" s="4" t="s">
        <v>107</v>
      </c>
      <c r="O57" s="4" t="s">
        <v>76</v>
      </c>
      <c r="P57" s="4" t="s">
        <v>51</v>
      </c>
      <c r="Q57" s="4" t="s">
        <v>256</v>
      </c>
      <c r="R57" s="4"/>
    </row>
    <row r="58" spans="1:18" ht="12.75" customHeight="1" x14ac:dyDescent="0.2">
      <c r="A58" s="4">
        <f>SUM(A3:A57)</f>
        <v>108</v>
      </c>
      <c r="B58" s="4"/>
      <c r="C58" s="4"/>
      <c r="D58" s="4"/>
      <c r="E58" s="7"/>
      <c r="F58" s="8"/>
      <c r="G58" s="8"/>
      <c r="H58" s="4"/>
      <c r="I58" s="8" t="str">
        <f>IF(ISNUMBER(FIND("digikey",L58)),G58,"")</f>
        <v/>
      </c>
      <c r="J58" s="8" t="str">
        <f>IF(ISNUMBER(FIND("mpx",R58)),G58,"")</f>
        <v/>
      </c>
      <c r="K58" s="8" t="str">
        <f>IF(ISNUMBER(FIND("bmp",R58)),G58,"")</f>
        <v/>
      </c>
      <c r="L58" s="13"/>
      <c r="M58" s="4"/>
      <c r="N58" s="4"/>
      <c r="O58" s="4"/>
      <c r="P58" s="4"/>
      <c r="Q58" s="4"/>
      <c r="R58" s="4"/>
    </row>
    <row r="59" spans="1:18" ht="12.75" customHeight="1" x14ac:dyDescent="0.2">
      <c r="A59" s="4"/>
      <c r="B59" s="4"/>
      <c r="C59" s="4"/>
      <c r="D59" s="4"/>
      <c r="E59" s="7"/>
      <c r="F59" s="8"/>
      <c r="G59" s="8"/>
      <c r="H59" s="4"/>
      <c r="I59" s="8"/>
      <c r="J59" s="8"/>
      <c r="K59" s="8"/>
      <c r="L59" s="13"/>
      <c r="M59" s="4"/>
      <c r="N59" s="4"/>
      <c r="O59" s="4"/>
      <c r="P59" s="4"/>
      <c r="Q59" s="4"/>
      <c r="R59" s="4"/>
    </row>
    <row r="60" spans="1:18" ht="12.75" customHeight="1" x14ac:dyDescent="0.2">
      <c r="A60" s="4"/>
      <c r="B60" s="4"/>
      <c r="C60" s="4"/>
      <c r="D60" s="4"/>
      <c r="E60" s="7"/>
      <c r="F60" s="8"/>
      <c r="G60" s="8"/>
      <c r="H60" s="4"/>
      <c r="I60" s="8"/>
      <c r="J60" s="8"/>
      <c r="K60" s="8"/>
      <c r="L60" s="13"/>
      <c r="M60" s="4"/>
      <c r="N60" s="4"/>
      <c r="O60" s="4"/>
      <c r="P60" s="4"/>
      <c r="Q60" s="4"/>
      <c r="R60" s="4"/>
    </row>
    <row r="61" spans="1:18" ht="12.75" customHeight="1" x14ac:dyDescent="0.2">
      <c r="A61" s="4"/>
      <c r="B61" s="4"/>
      <c r="C61" s="4"/>
      <c r="D61" s="4"/>
      <c r="E61" s="7"/>
      <c r="F61" s="8"/>
      <c r="G61" s="8"/>
      <c r="H61" s="4"/>
      <c r="I61" s="8"/>
      <c r="J61" s="8"/>
      <c r="K61" s="8"/>
      <c r="L61" s="13"/>
      <c r="M61" s="4"/>
      <c r="N61" s="4"/>
      <c r="O61" s="4"/>
      <c r="P61" s="4"/>
      <c r="Q61" s="4"/>
      <c r="R61" s="4"/>
    </row>
    <row r="62" spans="1:18" ht="12.75" customHeight="1" x14ac:dyDescent="0.2">
      <c r="A62" s="4"/>
      <c r="B62" s="4"/>
      <c r="C62" s="4"/>
      <c r="D62" s="4"/>
      <c r="E62" s="7"/>
      <c r="F62" s="8"/>
      <c r="G62" s="8"/>
      <c r="H62" s="4"/>
      <c r="I62" s="8"/>
      <c r="J62" s="8"/>
      <c r="K62" s="8"/>
      <c r="L62" s="13"/>
      <c r="M62" s="4"/>
      <c r="N62" s="4"/>
      <c r="O62" s="4"/>
      <c r="P62" s="4"/>
      <c r="Q62" s="4"/>
      <c r="R62" s="4"/>
    </row>
    <row r="63" spans="1:18" ht="12.75" customHeight="1" x14ac:dyDescent="0.2">
      <c r="A63" s="4"/>
      <c r="B63" s="4"/>
      <c r="C63" s="4"/>
      <c r="D63" s="4"/>
      <c r="E63" s="7"/>
      <c r="F63" s="8"/>
      <c r="G63" s="8"/>
      <c r="H63" s="4"/>
      <c r="I63" s="8"/>
      <c r="J63" s="8"/>
      <c r="K63" s="8"/>
      <c r="L63" s="13"/>
      <c r="M63" s="4"/>
      <c r="N63" s="4"/>
      <c r="O63" s="4"/>
      <c r="P63" s="4"/>
      <c r="Q63" s="4"/>
      <c r="R63" s="4"/>
    </row>
  </sheetData>
  <hyperlinks>
    <hyperlink ref="L4" r:id="rId1"/>
    <hyperlink ref="L5" r:id="rId2"/>
    <hyperlink ref="L10" r:id="rId3"/>
    <hyperlink ref="L11" r:id="rId4"/>
    <hyperlink ref="L12" r:id="rId5"/>
    <hyperlink ref="L8" r:id="rId6"/>
  </hyperlinks>
  <pageMargins left="0.75" right="0.75" top="1" bottom="1" header="0.5" footer="0.5"/>
  <pageSetup paperSize="9" orientation="portrait" horizontalDpi="300" verticalDpi="300" r:id="rId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Carancho</dc:creator>
  <cp:lastModifiedBy>Ted Carancho</cp:lastModifiedBy>
  <dcterms:created xsi:type="dcterms:W3CDTF">2013-03-29T23:52:05Z</dcterms:created>
  <dcterms:modified xsi:type="dcterms:W3CDTF">2013-04-08T19:20:08Z</dcterms:modified>
</cp:coreProperties>
</file>