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C28E919-1742-4986-9CB5-4E9852BBB3B1}" xr6:coauthVersionLast="47" xr6:coauthVersionMax="47" xr10:uidLastSave="{00000000-0000-0000-0000-000000000000}"/>
  <bookViews>
    <workbookView xWindow="-120" yWindow="-120" windowWidth="29040" windowHeight="1584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2" l="1"/>
  <c r="E19" i="2"/>
  <c r="C15" i="7"/>
  <c r="M12" i="2"/>
  <c r="B9" i="4"/>
  <c r="B12" i="9"/>
  <c r="B8" i="9"/>
  <c r="B19" i="9"/>
  <c r="B14" i="8"/>
  <c r="B30" i="6"/>
  <c r="B23" i="6"/>
  <c r="B14" i="1"/>
  <c r="B3" i="9"/>
  <c r="B4" i="8"/>
  <c r="B5" i="8"/>
  <c r="B6" i="8"/>
  <c r="B3" i="8"/>
  <c r="B18" i="6"/>
  <c r="B16" i="6"/>
  <c r="B17" i="6"/>
  <c r="B15" i="6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<sst xmlns="http://schemas.openxmlformats.org/spreadsheetml/2006/main" count="543" uniqueCount="123">
  <si>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</si>
  <si>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</si>
  <si>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</si>
  <si>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</si>
  <si>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</si>
  <si>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</si>
  <si>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</si>
  <si>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</si>
  <si>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</si>
  <si>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</si>
  <si>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</si>
  <si>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</si>
  <si>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</si>
  <si>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</si>
  <si>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</si>
  <si>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</si>
  <si>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</si>
  <si>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</si>
  <si>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</si>
  <si>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</si>
  <si>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</si>
  <si>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</si>
  <si>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</si>
  <si>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</si>
  <si>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</si>
  <si>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</si>
  <si>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</si>
  <si>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</si>
  <si>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</si>
  <si>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</si>
  <si>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</si>
  <si>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</si>
  <si>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</si>
  <si>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</si>
  <si>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</si>
  <si>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</si>
  <si>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</si>
  <si>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</si>
  <si>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</si>
  <si>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</si>
  <si>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</si>
  <si>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</si>
  <si>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</si>
  <si>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</si>
  <si>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</si>
  <si>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</si>
  <si>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</si>
  <si>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</si>
  <si>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</si>
  <si>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</si>
  <si>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</si>
  <si>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</si>
  <si>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</si>
  <si>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</si>
  <si>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</si>
  <si>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</si>
  <si>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</si>
  <si>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</si>
  <si>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</si>
  <si>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</si>
  <si>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</si>
  <si>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</si>
  <si>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</si>
  <si>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</si>
  <si>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</si>
  <si>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</si>
  <si>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</si>
  <si>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</si>
  <si>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</si>
  <si>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</si>
  <si>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</si>
  <si>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</si>
  <si>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</si>
  <si>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</si>
  <si>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</si>
  <si>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</si>
  <si>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</si>
  <si>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</si>
  <si>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</si>
  <si>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</si>
  <si>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</si>
  <si>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</si>
  <si>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</si>
  <si>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</si>
  <si>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</si>
  <si>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</si>
  <si>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</si>
  <si>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</si>
  <si>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</si>
  <si>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</si>
  <si>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</si>
  <si>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</si>
  <si>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Meredith </t>
  </si>
  <si>
    <t>Notes to make this Happen</t>
  </si>
  <si>
    <r>
      <t xml:space="preserve">add &amp;"*" at the </t>
    </r>
    <r>
      <rPr>
        <b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of your match mode to 2 or wild card</t>
    </r>
  </si>
  <si>
    <r>
      <t xml:space="preserve">add &amp;"*" at the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of your match mode to 2 or wild card</t>
    </r>
  </si>
  <si>
    <t>First to Last</t>
  </si>
  <si>
    <t xml:space="preserve">Last to First  </t>
  </si>
  <si>
    <t>Enter Employee ID Below:</t>
  </si>
  <si>
    <t>Output:EMAILS</t>
  </si>
  <si>
    <t xml:space="preserve"> to Format table unclick lock</t>
  </si>
  <si>
    <t>To Lock Specific Cell Ctrl A everything go</t>
  </si>
  <si>
    <t>To UnLock Specific Cell Ctrl A everything go</t>
  </si>
  <si>
    <t xml:space="preserve"> to Format table click lock</t>
  </si>
  <si>
    <t>Then go to Review Ribbon and do Protect Sheet</t>
  </si>
  <si>
    <t>Password:123</t>
  </si>
  <si>
    <t>Enter Employee ID Below:
FirstName</t>
  </si>
  <si>
    <t>Enter Employee ID Below:
LastName</t>
  </si>
  <si>
    <t>Enter Start Date</t>
  </si>
  <si>
    <t>First To Last</t>
  </si>
  <si>
    <t>Last to First</t>
  </si>
  <si>
    <t>February</t>
  </si>
  <si>
    <t>Category</t>
  </si>
  <si>
    <t>Search Here</t>
  </si>
  <si>
    <t>Total</t>
  </si>
  <si>
    <t>XLOOKUP(A12,$N$2:$N$10,$I$2:$I$10,,1,1)</t>
  </si>
  <si>
    <t>The Last "1" indicate first to last in search order</t>
  </si>
  <si>
    <t>XLOOKUP(A19,$N$2:$N$10,$I$2:$I$10,"N/A",,-1)</t>
  </si>
  <si>
    <t>The Last "-1" indicate last to first in search order</t>
  </si>
  <si>
    <r>
      <t>VLOOKUP</t>
    </r>
    <r>
      <rPr>
        <b/>
        <sz val="11"/>
        <color theme="1"/>
        <rFont val="Calibri"/>
        <family val="2"/>
        <scheme val="minor"/>
      </rPr>
      <t>:Lookup Value</t>
    </r>
    <r>
      <rPr>
        <sz val="11"/>
        <color theme="1"/>
        <rFont val="Calibri"/>
        <family val="2"/>
        <scheme val="minor"/>
      </rPr>
      <t xml:space="preserve"> First, Then "</t>
    </r>
    <r>
      <rPr>
        <b/>
        <sz val="11"/>
        <color theme="1"/>
        <rFont val="Calibri"/>
        <family val="2"/>
        <scheme val="minor"/>
      </rPr>
      <t>Table Range  should start where the lookup value will be found</t>
    </r>
    <r>
      <rPr>
        <sz val="11"/>
        <color theme="1"/>
        <rFont val="Calibri"/>
        <family val="2"/>
        <scheme val="minor"/>
      </rPr>
      <t xml:space="preserve">"
 then </t>
    </r>
    <r>
      <rPr>
        <b/>
        <sz val="11"/>
        <color theme="1"/>
        <rFont val="Calibri"/>
        <family val="2"/>
        <scheme val="minor"/>
      </rPr>
      <t>number of column</t>
    </r>
    <r>
      <rPr>
        <sz val="11"/>
        <color theme="1"/>
        <rFont val="Calibri"/>
        <family val="2"/>
        <scheme val="minor"/>
      </rPr>
      <t xml:space="preserve"> to output, then </t>
    </r>
    <r>
      <rPr>
        <b/>
        <sz val="11"/>
        <color theme="1"/>
        <rFont val="Calibri"/>
        <family val="2"/>
        <scheme val="minor"/>
      </rPr>
      <t>FALSE for exactly matc</t>
    </r>
    <r>
      <rPr>
        <sz val="11"/>
        <color theme="1"/>
        <rFont val="Calibri"/>
        <family val="2"/>
        <scheme val="minor"/>
      </rPr>
      <t xml:space="preserve">h case True for </t>
    </r>
    <r>
      <rPr>
        <b/>
        <sz val="11"/>
        <color theme="1"/>
        <rFont val="Calibri"/>
        <family val="2"/>
        <scheme val="minor"/>
      </rPr>
      <t>Something closer</t>
    </r>
    <r>
      <rPr>
        <sz val="11"/>
        <color theme="1"/>
        <rFont val="Calibri"/>
        <family val="2"/>
        <scheme val="minor"/>
      </rPr>
      <t xml:space="preserve"> </t>
    </r>
  </si>
  <si>
    <t>Output(Email)</t>
  </si>
  <si>
    <r>
      <t>Note: Since Vlookup doesn’t support looking from</t>
    </r>
    <r>
      <rPr>
        <b/>
        <sz val="11"/>
        <color theme="1"/>
        <rFont val="Calibri"/>
        <family val="2"/>
        <scheme val="minor"/>
      </rPr>
      <t xml:space="preserve"> right to left</t>
    </r>
    <r>
      <rPr>
        <sz val="11"/>
        <color theme="1"/>
        <rFont val="Calibri"/>
        <family val="2"/>
        <scheme val="minor"/>
      </rPr>
      <t xml:space="preserve"> we
use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XLOOKUP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</si>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</sst>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0"/>
  <sheetViews>
    <sheetView tabSelected="1" zoomScale="115" zoomScaleNormal="115" workbookViewId="0">
      <selection activeCell="D22" sqref="D22"/>
    </sheetView>
  </sheetViews>
  <sheetFormatPr defaultRowHeight="15" x14ac:dyDescent="0.25"/>
  <cols>
    <col min="1" max="1" width="44" style="7" bestFit="1" customWidth="1"/>
    <col min="2" max="2" width="44.5703125" style="7" bestFit="1" customWidth="1"/>
    <col min="3" max="4" width="9.140625" style="7"/>
    <col min="5" max="5" width="11.7109375" style="7" bestFit="1" customWidth="1"/>
    <col min="6" max="6" width="10.140625" style="7" bestFit="1" customWidth="1"/>
    <col min="7" max="7" width="11" style="7" bestFit="1" customWidth="1"/>
    <col min="8" max="8" width="16.140625" style="7" bestFit="1" customWidth="1"/>
    <col min="9" max="9" width="4.42578125" style="7" bestFit="1" customWidth="1"/>
    <col min="10" max="10" width="8.140625" style="7" bestFit="1" customWidth="1"/>
    <col min="11" max="11" width="7.5703125" style="7" bestFit="1" customWidth="1"/>
    <col min="12" max="12" width="17.42578125" style="7" bestFit="1" customWidth="1"/>
    <col min="13" max="13" width="6.28515625" style="7" bestFit="1" customWidth="1"/>
    <col min="14" max="14" width="10.140625" style="7" bestFit="1" customWidth="1"/>
    <col min="15" max="15" width="11.140625" style="7" bestFit="1" customWidth="1"/>
    <col min="16" max="16" width="44.5703125" style="7" bestFit="1" customWidth="1"/>
    <col min="17" max="16384" width="9.140625" style="7"/>
  </cols>
  <sheetData>
    <row r="1" spans="1:16" x14ac:dyDescent="0.25">
      <c r="E1" s="7" t="s">
        <v>0</v>
      </c>
      <c r="F1" s="7" t="s">
        <v>1</v>
      </c>
      <c r="G1" s="7" t="s">
        <v>2</v>
      </c>
      <c r="H1" s="7" t="s">
        <v>60</v>
      </c>
      <c r="I1" s="7" t="s">
        <v>3</v>
      </c>
      <c r="J1" s="7" t="s">
        <v>91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</row>
    <row r="2" spans="1:16" x14ac:dyDescent="0.25">
      <c r="A2" s="7" t="s">
        <v>60</v>
      </c>
      <c r="B2" s="7" t="s">
        <v>9</v>
      </c>
      <c r="E2" s="7">
        <v>1001</v>
      </c>
      <c r="F2" s="7" t="s">
        <v>10</v>
      </c>
      <c r="G2" s="7" t="s">
        <v>11</v>
      </c>
      <c r="H2" s="7" t="s">
        <v>61</v>
      </c>
      <c r="I2" s="7">
        <v>30</v>
      </c>
      <c r="K2" s="7" t="s">
        <v>12</v>
      </c>
      <c r="L2" s="7" t="s">
        <v>13</v>
      </c>
      <c r="M2" s="7">
        <v>45000</v>
      </c>
      <c r="N2" s="9" t="s">
        <v>14</v>
      </c>
      <c r="O2" s="9" t="s">
        <v>15</v>
      </c>
      <c r="P2" s="10" t="s">
        <v>16</v>
      </c>
    </row>
    <row r="3" spans="1:16" x14ac:dyDescent="0.25">
      <c r="A3" s="7" t="s">
        <v>65</v>
      </c>
      <c r="B3" s="7" t="str">
        <f>_xlfn.XLOOKUP(A3,H2:H10,P2:P10)</f>
        <v>Toby.Flenderson@DunderMifflinCorporate.com</v>
      </c>
      <c r="E3" s="7">
        <v>1002</v>
      </c>
      <c r="F3" s="7" t="s">
        <v>17</v>
      </c>
      <c r="G3" s="7" t="s">
        <v>18</v>
      </c>
      <c r="H3" s="7" t="s">
        <v>62</v>
      </c>
      <c r="I3" s="7">
        <v>30</v>
      </c>
      <c r="K3" s="7" t="s">
        <v>19</v>
      </c>
      <c r="L3" s="7" t="s">
        <v>20</v>
      </c>
      <c r="M3" s="7">
        <v>36000</v>
      </c>
      <c r="N3" s="9" t="s">
        <v>21</v>
      </c>
      <c r="O3" s="9" t="s">
        <v>22</v>
      </c>
      <c r="P3" s="10" t="s">
        <v>23</v>
      </c>
    </row>
    <row r="4" spans="1:16" x14ac:dyDescent="0.25">
      <c r="A4" s="7" t="s">
        <v>62</v>
      </c>
      <c r="B4" s="7" t="str">
        <f t="shared" ref="B4:B6" si="0">_xlfn.XLOOKUP(A4,H3:H11,P3:P11)</f>
        <v>Pam.Beasley@DunderMifflin.com</v>
      </c>
      <c r="E4" s="7">
        <v>1003</v>
      </c>
      <c r="F4" s="7" t="s">
        <v>24</v>
      </c>
      <c r="G4" s="7" t="s">
        <v>25</v>
      </c>
      <c r="H4" s="7" t="s">
        <v>63</v>
      </c>
      <c r="I4" s="7">
        <v>29</v>
      </c>
      <c r="K4" s="7" t="s">
        <v>12</v>
      </c>
      <c r="L4" s="7" t="s">
        <v>13</v>
      </c>
      <c r="M4" s="7">
        <v>63000</v>
      </c>
      <c r="N4" s="9" t="s">
        <v>26</v>
      </c>
      <c r="O4" s="9" t="s">
        <v>27</v>
      </c>
      <c r="P4" s="10" t="s">
        <v>28</v>
      </c>
    </row>
    <row r="5" spans="1:16" x14ac:dyDescent="0.25">
      <c r="A5" s="7" t="s">
        <v>67</v>
      </c>
      <c r="B5" s="7" t="str">
        <f t="shared" si="0"/>
        <v>Meredith.Palmer@Yahoo.com</v>
      </c>
      <c r="E5" s="7">
        <v>1004</v>
      </c>
      <c r="F5" s="7" t="s">
        <v>29</v>
      </c>
      <c r="G5" s="7" t="s">
        <v>30</v>
      </c>
      <c r="H5" s="7" t="s">
        <v>64</v>
      </c>
      <c r="I5" s="7">
        <v>31</v>
      </c>
      <c r="K5" s="7" t="s">
        <v>19</v>
      </c>
      <c r="L5" s="7" t="s">
        <v>31</v>
      </c>
      <c r="M5" s="7">
        <v>47000</v>
      </c>
      <c r="N5" s="9" t="s">
        <v>32</v>
      </c>
      <c r="O5" s="9" t="s">
        <v>33</v>
      </c>
      <c r="P5" s="10" t="s">
        <v>34</v>
      </c>
    </row>
    <row r="6" spans="1:16" x14ac:dyDescent="0.25">
      <c r="A6" s="7" t="s">
        <v>69</v>
      </c>
      <c r="B6" s="7" t="str">
        <f t="shared" si="0"/>
        <v>Kevin.Malone@DunderMifflin.com</v>
      </c>
      <c r="E6" s="7">
        <v>1005</v>
      </c>
      <c r="F6" s="7" t="s">
        <v>35</v>
      </c>
      <c r="G6" s="7" t="s">
        <v>36</v>
      </c>
      <c r="H6" s="7" t="s">
        <v>65</v>
      </c>
      <c r="I6" s="7">
        <v>32</v>
      </c>
      <c r="K6" s="7" t="s">
        <v>12</v>
      </c>
      <c r="L6" s="7" t="s">
        <v>37</v>
      </c>
      <c r="M6" s="7">
        <v>50000</v>
      </c>
      <c r="N6" s="9" t="s">
        <v>38</v>
      </c>
      <c r="O6" s="9" t="s">
        <v>39</v>
      </c>
      <c r="P6" s="10" t="s">
        <v>40</v>
      </c>
    </row>
    <row r="7" spans="1:16" x14ac:dyDescent="0.25">
      <c r="E7" s="7">
        <v>1006</v>
      </c>
      <c r="F7" s="7" t="s">
        <v>41</v>
      </c>
      <c r="G7" s="7" t="s">
        <v>42</v>
      </c>
      <c r="H7" s="7" t="s">
        <v>66</v>
      </c>
      <c r="I7" s="7">
        <v>35</v>
      </c>
      <c r="K7" s="7" t="s">
        <v>12</v>
      </c>
      <c r="L7" s="7" t="s">
        <v>43</v>
      </c>
      <c r="M7" s="7">
        <v>65000</v>
      </c>
      <c r="N7" s="9" t="s">
        <v>38</v>
      </c>
      <c r="O7" s="9" t="s">
        <v>44</v>
      </c>
      <c r="P7" s="10" t="s">
        <v>45</v>
      </c>
    </row>
    <row r="8" spans="1:16" x14ac:dyDescent="0.25">
      <c r="E8" s="7">
        <v>1007</v>
      </c>
      <c r="F8" s="7" t="s">
        <v>46</v>
      </c>
      <c r="G8" s="7" t="s">
        <v>47</v>
      </c>
      <c r="H8" s="7" t="s">
        <v>67</v>
      </c>
      <c r="I8" s="7">
        <v>32</v>
      </c>
      <c r="K8" s="7" t="s">
        <v>19</v>
      </c>
      <c r="L8" s="7" t="s">
        <v>48</v>
      </c>
      <c r="M8" s="7">
        <v>41000</v>
      </c>
      <c r="N8" s="9" t="s">
        <v>49</v>
      </c>
      <c r="O8" s="9" t="s">
        <v>44</v>
      </c>
      <c r="P8" s="10" t="s">
        <v>50</v>
      </c>
    </row>
    <row r="9" spans="1:16" x14ac:dyDescent="0.25">
      <c r="A9" s="7" t="s">
        <v>102</v>
      </c>
      <c r="B9" s="7" t="s">
        <v>101</v>
      </c>
      <c r="C9" s="7" t="s">
        <v>105</v>
      </c>
      <c r="E9" s="7">
        <v>1008</v>
      </c>
      <c r="F9" s="7" t="s">
        <v>51</v>
      </c>
      <c r="G9" s="7" t="s">
        <v>52</v>
      </c>
      <c r="H9" s="7" t="s">
        <v>68</v>
      </c>
      <c r="I9" s="7">
        <v>38</v>
      </c>
      <c r="K9" s="7" t="s">
        <v>12</v>
      </c>
      <c r="L9" s="7" t="s">
        <v>13</v>
      </c>
      <c r="M9" s="7">
        <v>48000</v>
      </c>
      <c r="N9" s="9" t="s">
        <v>53</v>
      </c>
      <c r="O9" s="9" t="s">
        <v>54</v>
      </c>
      <c r="P9" s="10" t="s">
        <v>55</v>
      </c>
    </row>
    <row r="10" spans="1:16" x14ac:dyDescent="0.25">
      <c r="A10" s="7" t="s">
        <v>100</v>
      </c>
      <c r="B10" s="7" t="s">
        <v>103</v>
      </c>
      <c r="E10" s="7">
        <v>1009</v>
      </c>
      <c r="F10" s="7" t="s">
        <v>56</v>
      </c>
      <c r="G10" s="7" t="s">
        <v>57</v>
      </c>
      <c r="H10" s="7" t="s">
        <v>69</v>
      </c>
      <c r="I10" s="7">
        <v>31</v>
      </c>
      <c r="K10" s="7" t="s">
        <v>12</v>
      </c>
      <c r="L10" s="7" t="s">
        <v>31</v>
      </c>
      <c r="M10" s="7">
        <v>42000</v>
      </c>
      <c r="N10" s="9" t="s">
        <v>58</v>
      </c>
      <c r="O10" s="9" t="s">
        <v>54</v>
      </c>
      <c r="P10" s="10" t="s">
        <v>59</v>
      </c>
    </row>
    <row r="11" spans="1:16" x14ac:dyDescent="0.25">
      <c r="A11" s="7" t="s">
        <v>104</v>
      </c>
      <c r="B11" s="7" t="s">
        <v>104</v>
      </c>
    </row>
    <row r="12" spans="1:16" ht="15.75" thickBot="1" x14ac:dyDescent="0.3"/>
    <row r="13" spans="1:16" ht="15.75" thickBot="1" x14ac:dyDescent="0.3">
      <c r="A13" s="8" t="s">
        <v>98</v>
      </c>
      <c r="B13" s="6" t="s">
        <v>99</v>
      </c>
    </row>
    <row r="14" spans="1:16" x14ac:dyDescent="0.25">
      <c r="A14" s="18">
        <v>1002</v>
      </c>
      <c r="B14" s="15" t="str">
        <f>_xlfn.XLOOKUP(A14,$E$2:$E$10,$P$2:$P$10,"N/A",)</f>
        <v>Pam.Beasley@DunderMifflin.com</v>
      </c>
    </row>
    <row r="15" spans="1:16" x14ac:dyDescent="0.25">
      <c r="A15" s="19"/>
      <c r="B15" s="16"/>
    </row>
    <row r="16" spans="1:16" ht="15.75" thickBot="1" x14ac:dyDescent="0.3">
      <c r="A16" s="20"/>
      <c r="B16" s="17"/>
    </row>
    <row r="20" spans="4:4" x14ac:dyDescent="0.25">
      <c r="D20" s="7" t="s">
        <v>122</v>
      </c>
    </row>
  </sheetData>
  <sheetProtection algorithmName="SHA-512" hashValue="tPUcRxtEEyQaRkt6P3tCjPkqHdlyoyi4xQk71i12x8RbOBoROMsnXSKcdk/vVIasIQ3fbXog1oVYL4QW2dFQSg==" saltValue="dMjNTEgVMoaBmEmY6QEK/A==" spinCount="100000" sheet="1" objects="1" scenarios="1"/>
  <mergeCells count="2">
    <mergeCell ref="B14:B16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37"/>
  <sheetViews>
    <sheetView topLeftCell="A4" zoomScale="115" zoomScaleNormal="115" workbookViewId="0">
      <selection activeCell="A29" sqref="A29:B32"/>
    </sheetView>
  </sheetViews>
  <sheetFormatPr defaultRowHeight="15" x14ac:dyDescent="0.25"/>
  <cols>
    <col min="1" max="1" width="24.28515625" bestFit="1" customWidth="1"/>
    <col min="2" max="2" width="32.710937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_xlfn.XLOOKUP(A3,I2:I10,O2:P10,)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_xlfn.XLOOKUP(A4,I3:I11,O3:P11,)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_xlfn.XLOOKUP(A5,I4:I12,O4:P12,)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_xlfn.XLOOKUP(A6,I5:I13,O5:P13,)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25">
      <c r="A15" t="s">
        <v>65</v>
      </c>
      <c r="B15" t="str">
        <f>_xlfn.XLOOKUP(A4,H2:H10,O2:O10,"Not Found",2)</f>
        <v>Not Found</v>
      </c>
      <c r="C15" s="5" t="s">
        <v>93</v>
      </c>
    </row>
    <row r="16" spans="1:16" x14ac:dyDescent="0.25">
      <c r="A16" t="s">
        <v>18</v>
      </c>
      <c r="B16" t="str">
        <f>_xlfn.XLOOKUP(A5&amp;"*",I2:I10,O3:O11,"Not Found",2)</f>
        <v>4/22/2015</v>
      </c>
      <c r="C16" t="s">
        <v>94</v>
      </c>
    </row>
    <row r="17" spans="1:9" x14ac:dyDescent="0.25">
      <c r="A17" t="s">
        <v>92</v>
      </c>
      <c r="B17" t="str">
        <f>_xlfn.XLOOKUP(A17&amp;"*",I2:I10,P2:P10,"Not Found",2)</f>
        <v>Meredith.Palmer@Yahoo.com</v>
      </c>
      <c r="C17" t="s">
        <v>95</v>
      </c>
    </row>
    <row r="18" spans="1:9" x14ac:dyDescent="0.25">
      <c r="A18" t="s">
        <v>87</v>
      </c>
      <c r="B18" t="str">
        <f>_xlfn.XLOOKUP(A18 &amp;"*",I2:I10,P2:P10,"Not Found",2)</f>
        <v>Kevin.Malone@DunderMifflin.com</v>
      </c>
    </row>
    <row r="21" spans="1:9" ht="15.75" thickBot="1" x14ac:dyDescent="0.3"/>
    <row r="22" spans="1:9" ht="30.75" thickBot="1" x14ac:dyDescent="0.3">
      <c r="A22" s="11" t="s">
        <v>106</v>
      </c>
      <c r="B22" s="12" t="s">
        <v>99</v>
      </c>
      <c r="I22" t="str">
        <f t="shared" ref="I22:I23" si="0">CONCATENATE(G12," ",H12)</f>
        <v xml:space="preserve"> </v>
      </c>
    </row>
    <row r="23" spans="1:9" x14ac:dyDescent="0.25">
      <c r="A23" s="18" t="s">
        <v>10</v>
      </c>
      <c r="B23" s="15" t="str">
        <f>_xlfn.XLOOKUP(A14&amp;"*",$I$2:$I$10,$P$2:$P$10,"N/A",2)</f>
        <v>Jim.Halpert@DunderMifflin.com</v>
      </c>
      <c r="I23" t="str">
        <f t="shared" si="0"/>
        <v xml:space="preserve"> </v>
      </c>
    </row>
    <row r="24" spans="1:9" x14ac:dyDescent="0.25">
      <c r="A24" s="19"/>
      <c r="B24" s="16"/>
    </row>
    <row r="25" spans="1:9" ht="15.75" thickBot="1" x14ac:dyDescent="0.3">
      <c r="A25" s="20"/>
      <c r="B25" s="17"/>
    </row>
    <row r="28" spans="1:9" ht="15.75" thickBot="1" x14ac:dyDescent="0.3">
      <c r="C28" s="3"/>
      <c r="D28" s="3"/>
    </row>
    <row r="29" spans="1:9" ht="30.75" thickBot="1" x14ac:dyDescent="0.3">
      <c r="A29" s="11" t="s">
        <v>107</v>
      </c>
      <c r="B29" s="12" t="s">
        <v>99</v>
      </c>
      <c r="C29" s="4"/>
      <c r="D29" s="4"/>
    </row>
    <row r="30" spans="1:9" x14ac:dyDescent="0.25">
      <c r="A30" s="18">
        <v>1002</v>
      </c>
      <c r="B30" s="15" t="str">
        <f>_xlfn.XLOOKUP("*"&amp;A14,$I$2:$I$10,$P$2:$P$10,"N/A",2)</f>
        <v>Jim.Halpert@DunderMifflin.com</v>
      </c>
      <c r="C30" s="4"/>
      <c r="D30" s="4"/>
    </row>
    <row r="31" spans="1:9" x14ac:dyDescent="0.25">
      <c r="A31" s="19"/>
      <c r="B31" s="16"/>
      <c r="C31" s="4"/>
      <c r="D31" s="4"/>
    </row>
    <row r="32" spans="1:9" ht="15.75" thickBot="1" x14ac:dyDescent="0.3">
      <c r="A32" s="20"/>
      <c r="B32" s="17"/>
      <c r="C32" s="4"/>
      <c r="D32" s="4"/>
    </row>
    <row r="33" spans="3:4" x14ac:dyDescent="0.25">
      <c r="C33" s="4"/>
      <c r="D33" s="4"/>
    </row>
    <row r="34" spans="3:4" x14ac:dyDescent="0.25">
      <c r="C34" s="4"/>
      <c r="D34" s="4"/>
    </row>
    <row r="35" spans="3:4" x14ac:dyDescent="0.25">
      <c r="C35" s="4"/>
      <c r="D35" s="4"/>
    </row>
    <row r="36" spans="3:4" x14ac:dyDescent="0.25">
      <c r="C36" s="4"/>
      <c r="D36" s="4"/>
    </row>
    <row r="37" spans="3:4" x14ac:dyDescent="0.25">
      <c r="C37" s="4"/>
      <c r="D37" s="4"/>
    </row>
  </sheetData>
  <mergeCells count="4">
    <mergeCell ref="A23:A25"/>
    <mergeCell ref="B23:B25"/>
    <mergeCell ref="A30:A32"/>
    <mergeCell ref="B30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30" zoomScaleNormal="130" workbookViewId="0">
      <selection activeCell="B14" sqref="B14:B16"/>
    </sheetView>
  </sheetViews>
  <sheetFormatPr defaultRowHeight="15" x14ac:dyDescent="0.25"/>
  <cols>
    <col min="1" max="1" width="24.28515625" bestFit="1" customWidth="1"/>
    <col min="2" max="2" width="44.570312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_xlfn.XLOOKUP(A3,$H$2:$H$10,$O$2:$O$10,"Not Found",1)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 t="shared" ref="B4:B6" si="0">_xlfn.XLOOKUP(A4,$H$2:$H$10,$O$2:$O$10,"Not Found",1)</f>
        <v>Dwight.Schrute@AOL.com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2" spans="1:15" ht="15.75" thickBot="1" x14ac:dyDescent="0.3"/>
    <row r="13" spans="1:15" ht="15.75" thickBot="1" x14ac:dyDescent="0.3">
      <c r="A13" s="8" t="s">
        <v>98</v>
      </c>
      <c r="B13" s="6" t="s">
        <v>99</v>
      </c>
    </row>
    <row r="14" spans="1:15" x14ac:dyDescent="0.25">
      <c r="A14" s="18">
        <v>1002</v>
      </c>
      <c r="B14" s="15" t="str">
        <f>_xlfn.XLOOKUP(A14,$E$2:$E$10,$O$2:$O$10,"N/A",0)</f>
        <v>Pam.Beasley@DunderMifflin.com</v>
      </c>
    </row>
    <row r="15" spans="1:15" x14ac:dyDescent="0.25">
      <c r="A15" s="19"/>
      <c r="B15" s="16"/>
    </row>
    <row r="16" spans="1:15" ht="15.75" thickBot="1" x14ac:dyDescent="0.3">
      <c r="A16" s="20"/>
      <c r="B16" s="17"/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mergeCells count="2">
    <mergeCell ref="A14:A16"/>
    <mergeCell ref="B14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30" zoomScaleNormal="130" workbookViewId="0">
      <selection activeCell="C29" sqref="C29"/>
    </sheetView>
  </sheetViews>
  <sheetFormatPr defaultRowHeight="15" x14ac:dyDescent="0.25"/>
  <cols>
    <col min="1" max="1" width="24.28515625" bestFit="1" customWidth="1"/>
    <col min="2" max="2" width="44.85546875" bestFit="1" customWidth="1"/>
    <col min="3" max="3" width="43.42578125" bestFit="1" customWidth="1"/>
    <col min="9" max="9" width="14.7109375" bestFit="1" customWidth="1"/>
    <col min="12" max="12" width="15.7109375" bestFit="1" customWidth="1"/>
    <col min="14" max="14" width="10.28515625" bestFit="1" customWidth="1"/>
    <col min="16" max="16" width="40.7109375" bestFit="1" customWidth="1"/>
  </cols>
  <sheetData>
    <row r="1" spans="1:16" x14ac:dyDescent="0.25">
      <c r="A1" s="21" t="s">
        <v>96</v>
      </c>
      <c r="B1" s="21"/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_xlfn.XLOOKUP(A3,$N$2:$N$10,I2:I10,,1)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21" t="s">
        <v>97</v>
      </c>
      <c r="B6" s="21"/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A7" t="s">
        <v>88</v>
      </c>
      <c r="B7" t="s">
        <v>89</v>
      </c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A8" s="1" t="s">
        <v>38</v>
      </c>
      <c r="B8" t="str">
        <f>_xlfn.XLOOKUP(A8,$N$2:$N$10,I$2:I$10,,,-1)</f>
        <v>Michael Scott</v>
      </c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ht="15.75" thickBot="1" x14ac:dyDescent="0.3">
      <c r="B10" t="s">
        <v>115</v>
      </c>
      <c r="C10" t="s">
        <v>116</v>
      </c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ht="15.75" thickBot="1" x14ac:dyDescent="0.3">
      <c r="A11" s="8" t="s">
        <v>108</v>
      </c>
      <c r="B11" s="6" t="s">
        <v>109</v>
      </c>
    </row>
    <row r="12" spans="1:16" x14ac:dyDescent="0.25">
      <c r="A12" s="22" t="s">
        <v>90</v>
      </c>
      <c r="B12" s="15" t="str">
        <f>_xlfn.XLOOKUP(A12,$N$2:$N$10,$I$2:$I$10,,1,1)</f>
        <v>Angela Martin</v>
      </c>
    </row>
    <row r="13" spans="1:16" x14ac:dyDescent="0.25">
      <c r="A13" s="23"/>
      <c r="B13" s="16"/>
    </row>
    <row r="14" spans="1:16" ht="15.75" thickBot="1" x14ac:dyDescent="0.3">
      <c r="A14" s="24"/>
      <c r="B14" s="17"/>
    </row>
    <row r="17" spans="1:9" ht="15.75" thickBot="1" x14ac:dyDescent="0.3">
      <c r="B17" t="s">
        <v>117</v>
      </c>
      <c r="C17" t="s">
        <v>118</v>
      </c>
    </row>
    <row r="18" spans="1:9" ht="15.75" thickBot="1" x14ac:dyDescent="0.3">
      <c r="A18" s="8" t="s">
        <v>108</v>
      </c>
      <c r="B18" s="6" t="s">
        <v>110</v>
      </c>
    </row>
    <row r="19" spans="1:9" x14ac:dyDescent="0.25">
      <c r="A19" s="22" t="s">
        <v>38</v>
      </c>
      <c r="B19" s="15" t="str">
        <f>_xlfn.XLOOKUP(A19,$N$2:$N$10,$I$2:$I$10,"N/A",,-1)</f>
        <v>Michael Scott</v>
      </c>
    </row>
    <row r="20" spans="1:9" x14ac:dyDescent="0.25">
      <c r="A20" s="23"/>
      <c r="B20" s="16"/>
    </row>
    <row r="21" spans="1:9" ht="15.75" thickBot="1" x14ac:dyDescent="0.3">
      <c r="A21" s="24"/>
      <c r="B21" s="17"/>
    </row>
    <row r="22" spans="1:9" x14ac:dyDescent="0.25">
      <c r="I22" t="str">
        <f t="shared" ref="I22:I23" si="0">CONCATENATE(G12," ",H12)</f>
        <v xml:space="preserve"> </v>
      </c>
    </row>
    <row r="23" spans="1:9" x14ac:dyDescent="0.25">
      <c r="I23" t="str">
        <f t="shared" si="0"/>
        <v xml:space="preserve"> </v>
      </c>
    </row>
  </sheetData>
  <mergeCells count="6">
    <mergeCell ref="A1:B1"/>
    <mergeCell ref="A6:B6"/>
    <mergeCell ref="A12:A14"/>
    <mergeCell ref="B12:B14"/>
    <mergeCell ref="A19:A21"/>
    <mergeCell ref="B19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1"/>
  <sheetViews>
    <sheetView zoomScale="130" zoomScaleNormal="130" workbookViewId="0">
      <selection activeCell="B9" sqref="B9:B11"/>
    </sheetView>
  </sheetViews>
  <sheetFormatPr defaultColWidth="10.140625" defaultRowHeight="15" x14ac:dyDescent="0.25"/>
  <cols>
    <col min="1" max="1" width="27.7109375" customWidth="1"/>
    <col min="2" max="2" width="26.28515625" customWidth="1"/>
    <col min="7" max="7" width="14.28515625" bestFit="1" customWidth="1"/>
    <col min="8" max="8" width="8" bestFit="1" customWidth="1"/>
    <col min="9" max="9" width="9" bestFit="1" customWidth="1"/>
    <col min="10" max="10" width="6.7109375" bestFit="1" customWidth="1"/>
    <col min="11" max="11" width="5.5703125" bestFit="1" customWidth="1"/>
    <col min="12" max="12" width="4.85546875" bestFit="1" customWidth="1"/>
    <col min="13" max="13" width="5.28515625" bestFit="1" customWidth="1"/>
    <col min="14" max="14" width="4.5703125" bestFit="1" customWidth="1"/>
    <col min="15" max="15" width="7.42578125" bestFit="1" customWidth="1"/>
    <col min="16" max="16" width="11" bestFit="1" customWidth="1"/>
    <col min="17" max="17" width="8.140625" bestFit="1" customWidth="1"/>
    <col min="18" max="19" width="10.42578125" bestFit="1" customWidth="1"/>
  </cols>
  <sheetData>
    <row r="1" spans="1:19" x14ac:dyDescent="0.25">
      <c r="B1" t="s">
        <v>73</v>
      </c>
      <c r="H1" t="s">
        <v>72</v>
      </c>
      <c r="I1" t="s">
        <v>111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ht="15.75" thickBot="1" x14ac:dyDescent="0.3"/>
    <row r="8" spans="1:19" ht="30.75" thickBot="1" x14ac:dyDescent="0.3">
      <c r="A8" s="11" t="s">
        <v>107</v>
      </c>
      <c r="B8" s="12" t="s">
        <v>99</v>
      </c>
    </row>
    <row r="9" spans="1:19" x14ac:dyDescent="0.25">
      <c r="A9" s="22" t="s">
        <v>111</v>
      </c>
      <c r="B9" s="15">
        <f>_xlfn.XLOOKUP(TRIM(A9),H1:S1,H2:S2,"NA")</f>
        <v>310</v>
      </c>
    </row>
    <row r="10" spans="1:19" x14ac:dyDescent="0.25">
      <c r="A10" s="23"/>
      <c r="B10" s="16"/>
    </row>
    <row r="11" spans="1:19" ht="15.75" thickBot="1" x14ac:dyDescent="0.3">
      <c r="A11" s="24"/>
      <c r="B11" s="17"/>
    </row>
  </sheetData>
  <mergeCells count="2">
    <mergeCell ref="A9:A11"/>
    <mergeCell ref="B9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8"/>
  <sheetViews>
    <sheetView workbookViewId="0">
      <selection activeCell="D15" sqref="D15"/>
    </sheetView>
  </sheetViews>
  <sheetFormatPr defaultColWidth="10.140625" defaultRowHeight="15" x14ac:dyDescent="0.25"/>
  <cols>
    <col min="1" max="1" width="20.85546875" customWidth="1"/>
    <col min="2" max="2" width="30.140625" customWidth="1"/>
    <col min="3" max="3" width="20.710937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111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  <row r="12" spans="1:19" ht="15.75" thickBot="1" x14ac:dyDescent="0.3"/>
    <row r="13" spans="1:19" ht="15.75" thickBot="1" x14ac:dyDescent="0.3">
      <c r="A13" s="14" t="s">
        <v>112</v>
      </c>
      <c r="B13" s="14" t="s">
        <v>113</v>
      </c>
      <c r="C13" s="13" t="s">
        <v>114</v>
      </c>
    </row>
    <row r="14" spans="1:19" ht="15.75" thickBot="1" x14ac:dyDescent="0.3"/>
    <row r="15" spans="1:19" x14ac:dyDescent="0.25">
      <c r="A15" t="s">
        <v>70</v>
      </c>
      <c r="B15" t="s">
        <v>72</v>
      </c>
      <c r="C15" s="15">
        <f>SUM(_xlfn.XLOOKUP(B15,H1:S1,H2:S2):_xlfn.XLOOKUP(B16,H1:S1,H3:S3):_xlfn.XLOOKUP(B17,H1:S1,H3:S3))</f>
        <v>1090</v>
      </c>
    </row>
    <row r="16" spans="1:19" x14ac:dyDescent="0.25">
      <c r="A16" t="s">
        <v>71</v>
      </c>
      <c r="B16" t="s">
        <v>111</v>
      </c>
      <c r="C16" s="16"/>
    </row>
    <row r="17" spans="1:3" ht="15.75" thickBot="1" x14ac:dyDescent="0.3">
      <c r="A17" t="s">
        <v>84</v>
      </c>
      <c r="B17" t="s">
        <v>74</v>
      </c>
      <c r="C17" s="17"/>
    </row>
    <row r="18" spans="1:3" x14ac:dyDescent="0.25">
      <c r="C18" s="26"/>
    </row>
  </sheetData>
  <mergeCells count="1">
    <mergeCell ref="C15:C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25"/>
  <sheetViews>
    <sheetView workbookViewId="0">
      <selection activeCell="G30" sqref="G30"/>
    </sheetView>
  </sheetViews>
  <sheetFormatPr defaultRowHeight="15" x14ac:dyDescent="0.25"/>
  <cols>
    <col min="1" max="1" width="14.42578125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8.1406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25">
      <c r="M12" t="e">
        <f>INDEX(E2:E10, MATCH(L12, H2:H10, ))</f>
        <v>#N/A</v>
      </c>
    </row>
    <row r="13" spans="1:16" x14ac:dyDescent="0.25">
      <c r="A13" s="27" t="s">
        <v>119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6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2:8" ht="15.75" thickBot="1" x14ac:dyDescent="0.3"/>
    <row r="18" spans="2:8" ht="15.75" thickBot="1" x14ac:dyDescent="0.3">
      <c r="B18" s="28" t="s">
        <v>113</v>
      </c>
      <c r="C18" s="29"/>
      <c r="D18" s="30"/>
      <c r="E18" s="28" t="s">
        <v>120</v>
      </c>
      <c r="F18" s="29"/>
      <c r="G18" s="29"/>
      <c r="H18" s="30"/>
    </row>
    <row r="19" spans="2:8" x14ac:dyDescent="0.25">
      <c r="B19" s="31" t="s">
        <v>61</v>
      </c>
      <c r="C19" s="32"/>
      <c r="D19" s="33"/>
      <c r="E19" s="31" t="str">
        <f>VLOOKUP(B19, H2:P2, 9, FALSE)</f>
        <v>Jim.Halpert@DunderMifflin.com</v>
      </c>
      <c r="F19" s="32"/>
      <c r="G19" s="32"/>
      <c r="H19" s="33"/>
    </row>
    <row r="20" spans="2:8" ht="15.75" thickBot="1" x14ac:dyDescent="0.3">
      <c r="B20" s="34"/>
      <c r="C20" s="35"/>
      <c r="D20" s="36"/>
      <c r="E20" s="34"/>
      <c r="F20" s="35"/>
      <c r="G20" s="35"/>
      <c r="H20" s="36"/>
    </row>
    <row r="21" spans="2:8" ht="15.75" thickBot="1" x14ac:dyDescent="0.3"/>
    <row r="22" spans="2:8" ht="45" customHeight="1" thickBot="1" x14ac:dyDescent="0.3">
      <c r="B22" s="37" t="s">
        <v>121</v>
      </c>
      <c r="C22" s="29"/>
      <c r="D22" s="29"/>
      <c r="E22" s="29"/>
      <c r="F22" s="29"/>
      <c r="G22" s="29"/>
      <c r="H22" s="30"/>
    </row>
    <row r="23" spans="2:8" ht="15.75" thickBot="1" x14ac:dyDescent="0.3">
      <c r="B23" s="28" t="s">
        <v>113</v>
      </c>
      <c r="C23" s="29"/>
      <c r="D23" s="30"/>
      <c r="E23" s="28" t="s">
        <v>120</v>
      </c>
      <c r="F23" s="29"/>
      <c r="G23" s="29"/>
      <c r="H23" s="30"/>
    </row>
    <row r="24" spans="2:8" x14ac:dyDescent="0.25">
      <c r="B24" s="31" t="s">
        <v>61</v>
      </c>
      <c r="C24" s="32"/>
      <c r="D24" s="33"/>
      <c r="E24" s="31">
        <f>INDEX(E2:E10, MATCH(B24, H2:H10, 0))</f>
        <v>1001</v>
      </c>
      <c r="F24" s="32"/>
      <c r="G24" s="32"/>
      <c r="H24" s="33"/>
    </row>
    <row r="25" spans="2:8" ht="15.75" thickBot="1" x14ac:dyDescent="0.3">
      <c r="B25" s="34"/>
      <c r="C25" s="35"/>
      <c r="D25" s="36"/>
      <c r="E25" s="34"/>
      <c r="F25" s="35"/>
      <c r="G25" s="35"/>
      <c r="H25" s="36"/>
    </row>
  </sheetData>
  <mergeCells count="10">
    <mergeCell ref="B24:D25"/>
    <mergeCell ref="B23:D23"/>
    <mergeCell ref="E23:H23"/>
    <mergeCell ref="B22:H22"/>
    <mergeCell ref="E24:H25"/>
    <mergeCell ref="A13:K16"/>
    <mergeCell ref="B19:D20"/>
    <mergeCell ref="B18:D18"/>
    <mergeCell ref="E18:H18"/>
    <mergeCell ref="E19:H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AC0161FAD0347BADC6D4E699AFE4E" ma:contentTypeVersion="6" ma:contentTypeDescription="Create a new document." ma:contentTypeScope="" ma:versionID="81d93a3816a00cfd33ca09af2b6cfe87">
  <xsd:schema xmlns:xsd="http://www.w3.org/2001/XMLSchema" xmlns:xs="http://www.w3.org/2001/XMLSchema" xmlns:p="http://schemas.microsoft.com/office/2006/metadata/properties" xmlns:ns3="d8497750-d008-4da4-b469-cfd68ef14e92" targetNamespace="http://schemas.microsoft.com/office/2006/metadata/properties" ma:root="true" ma:fieldsID="d7cbb80f8d793a4f5dfdebf7d1f6af6f" ns3:_="">
    <xsd:import namespace="d8497750-d008-4da4-b469-cfd68ef14e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97750-d008-4da4-b469-cfd68ef14e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FE36-C2E0-49D4-88EE-9BB4AFC392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EC8459-6F19-4B8C-827B-01B6575A2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97750-d008-4da4-b469-cfd68ef14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EC9839-6214-47D0-93B3-3B76C1A0A8A3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8497750-d008-4da4-b469-cfd68ef14e9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Aeron Christ G. Talaro</cp:lastModifiedBy>
  <dcterms:created xsi:type="dcterms:W3CDTF">2021-12-20T02:45:32Z</dcterms:created>
  <dcterms:modified xsi:type="dcterms:W3CDTF">2024-12-06T12:22:35Z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0x010100C40AC0161FAD0347BADC6D4E699AFE4E</vt:lpwstr>
  </property>
</Properties>
</file>