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ursos dashboard\Dashboards_CursoExcel\"/>
    </mc:Choice>
  </mc:AlternateContent>
  <xr:revisionPtr revIDLastSave="0" documentId="13_ncr:1_{B6607047-5569-470F-ADBE-59EA281854CD}" xr6:coauthVersionLast="47" xr6:coauthVersionMax="47" xr10:uidLastSave="{00000000-0000-0000-0000-000000000000}"/>
  <bookViews>
    <workbookView xWindow="-120" yWindow="-120" windowWidth="29040" windowHeight="15840" xr2:uid="{B3F4F218-B1AC-4946-892B-BF73391C8738}"/>
  </bookViews>
  <sheets>
    <sheet name="Dashboard" sheetId="1" r:id="rId1"/>
    <sheet name="Hoja2" sheetId="3" r:id="rId2"/>
    <sheet name="Analisis" sheetId="2" r:id="rId3"/>
  </sheets>
  <definedNames>
    <definedName name="COGS">Hoja2!$J$4</definedName>
    <definedName name="Net_Profit">Hoja2!$K$4</definedName>
    <definedName name="Quantity">Hoja2!$H$4</definedName>
    <definedName name="Revenue">Hoja2!$I$4</definedName>
    <definedName name="SegmentaciónDeDatos_County">#N/A</definedName>
    <definedName name="SegmentaciónDeDatos_Product_Name">#N/A</definedName>
    <definedName name="SegmentaciónDeDatos_Purchase_Date__mes">#N/A</definedName>
    <definedName name="Todas_las_Transacciones">Hoja2!$E$4</definedName>
    <definedName name="Total_Clientes">Hoja2!$B$4</definedName>
    <definedName name="Total_Paises">Hoja2!$D$4</definedName>
    <definedName name="Total_Productos">Hoja2!$C$4</definedName>
  </definedNames>
  <calcPr calcId="191029"/>
  <pivotCaches>
    <pivotCache cacheId="1053" r:id="rId4"/>
    <pivotCache cacheId="1055" r:id="rId5"/>
    <pivotCache cacheId="1057" r:id="rId6"/>
    <pivotCache cacheId="1059" r:id="rId7"/>
    <pivotCache cacheId="1063" r:id="rId8"/>
    <pivotCache cacheId="1065" r:id="rId9"/>
    <pivotCache cacheId="1079" r:id="rId10"/>
    <pivotCache cacheId="1081" r:id="rId11"/>
    <pivotCache cacheId="1083" r:id="rId12"/>
    <pivotCache cacheId="1085" r:id="rId13"/>
    <pivotCache cacheId="1087" r:id="rId14"/>
    <pivotCache cacheId="1089" r:id="rId15"/>
  </pivotCaches>
  <extLst>
    <ext xmlns:x14="http://schemas.microsoft.com/office/spreadsheetml/2009/9/main" uri="{876F7934-8845-4945-9796-88D515C7AA90}">
      <x14:pivotCaches>
        <pivotCache cacheId="272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Table_e218220b-59f9-4f3e-8c13-cac95c18cfb8" name="FactTable" connection="Consulta - FactTable"/>
          <x15:modelTable id="Customer_Data_7a8ca54e-9b1c-49a3-8253-fcf3b47695ba" name="Customer_Data" connection="Consulta - Customer_Data"/>
          <x15:modelTable id="Product_Data_f64c28f3-ce4b-4bf9-bab4-d1ec2d762616" name="Product_Data" connection="Consulta - Product_Data"/>
          <x15:modelTable id="Salespeople_Data_8bc0a54e-b50f-48ce-96ac-a348bce4cbf6" name="Salespeople_Data" connection="Consulta - Salespeople_Data"/>
          <x15:modelTable id="Location_Data_a599b908-fd2d-4a0a-88b9-2b6a63efedd6" name="Location_Data" connection="Consulta - Location_Data"/>
        </x15:modelTables>
        <x15:modelRelationships>
          <x15:modelRelationship fromTable="FactTable" fromColumn="Sales Person ID" toTable="Salespeople_Data" toColumn="Salesperson ID"/>
          <x15:modelRelationship fromTable="FactTable" fromColumn="Product ID" toTable="Product_Data" toColumn="Product ID"/>
          <x15:modelRelationship fromTable="FactTable" fromColumn="Location ID" toTable="Location_Data" toColumn="Location ID"/>
          <x15:modelRelationship fromTable="FactTable" fromColumn="Customer ID" toTable="Customer_Data" toColumn="Customer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FactTable" columnName="Purchase Date" columnId="Purchase Date">
                <x16:calculatedTimeColumn columnName="Purchase Date (año)" columnId="Purchase Date (año)" contentType="years" isSelected="1"/>
                <x16:calculatedTimeColumn columnName="Purchase Date (trimestre)" columnId="Purchase Date (trimestre)" contentType="quarters" isSelected="1"/>
                <x16:calculatedTimeColumn columnName="Purchase Date (índice de meses)" columnId="Purchase Date (índice de meses)" contentType="monthsindex" isSelected="1"/>
                <x16:calculatedTimeColumn columnName="Purchase Date (mes)" columnId="Purchase Date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" i="2" l="1"/>
  <c r="AA7" i="2"/>
  <c r="AA5" i="2"/>
  <c r="U11" i="2"/>
  <c r="U12" i="2"/>
  <c r="U13" i="2"/>
  <c r="U14" i="2"/>
  <c r="T12" i="2"/>
  <c r="T13" i="2"/>
  <c r="T14" i="2"/>
  <c r="T11" i="2"/>
  <c r="R11" i="2"/>
  <c r="R17" i="2" s="1"/>
  <c r="I6" i="2"/>
  <c r="I7" i="2"/>
  <c r="I5" i="2"/>
  <c r="G6" i="2"/>
  <c r="H6" i="2" s="1"/>
  <c r="G7" i="2"/>
  <c r="H7" i="2" s="1"/>
  <c r="G5" i="2"/>
  <c r="H5" i="2" s="1"/>
  <c r="J8" i="3"/>
  <c r="J9" i="3" s="1"/>
  <c r="J16" i="3" s="1"/>
  <c r="K8" i="3"/>
  <c r="K9" i="3" s="1"/>
  <c r="K16" i="3" s="1"/>
  <c r="I8" i="3"/>
  <c r="I9" i="3" s="1"/>
  <c r="B2" i="2"/>
  <c r="I14" i="3" l="1"/>
  <c r="J14" i="3"/>
  <c r="K14" i="3"/>
  <c r="I1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B84054-D26C-4B26-9457-BDB4D8EF121C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" xr16:uid="{E66A0E72-B05E-4BCA-948B-C80E1EC940F4}" name="Consulta - Customer_Data" description="Conexión a la consulta 'Customer_Data' en el libro." type="100" refreshedVersion="8" minRefreshableVersion="5">
    <extLst>
      <ext xmlns:x15="http://schemas.microsoft.com/office/spreadsheetml/2010/11/main" uri="{DE250136-89BD-433C-8126-D09CA5730AF9}">
        <x15:connection id="fb57b26b-7a60-43ce-9a53-f1cd212f536e"/>
      </ext>
    </extLst>
  </connection>
  <connection id="3" xr16:uid="{4C2F10C2-37D2-4ADD-9D33-12B518681F28}" name="Consulta - FactTable" description="Conexión a la consulta 'FactTable' en el libro." type="100" refreshedVersion="8" minRefreshableVersion="5">
    <extLst>
      <ext xmlns:x15="http://schemas.microsoft.com/office/spreadsheetml/2010/11/main" uri="{DE250136-89BD-433C-8126-D09CA5730AF9}">
        <x15:connection id="de4ad9a1-04f9-4136-a5af-a1eb917e124a"/>
      </ext>
    </extLst>
  </connection>
  <connection id="4" xr16:uid="{57F58A02-F50A-4957-9DD0-53B228D784F3}" name="Consulta - Location_Data" description="Conexión a la consulta 'Location_Data' en el libro." type="100" refreshedVersion="8" minRefreshableVersion="5">
    <extLst>
      <ext xmlns:x15="http://schemas.microsoft.com/office/spreadsheetml/2010/11/main" uri="{DE250136-89BD-433C-8126-D09CA5730AF9}">
        <x15:connection id="9498f381-8060-4e71-83b4-5243ab945813"/>
      </ext>
    </extLst>
  </connection>
  <connection id="5" xr16:uid="{0996B74D-A269-446B-8912-D6B69E4789A5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6" xr16:uid="{6FBD4725-5914-4FD4-B3AB-FFC4531FDC10}" name="Consulta - Product_Data" description="Conexión a la consulta 'Product_Data' en el libro." type="100" refreshedVersion="8" minRefreshableVersion="5">
    <extLst>
      <ext xmlns:x15="http://schemas.microsoft.com/office/spreadsheetml/2010/11/main" uri="{DE250136-89BD-433C-8126-D09CA5730AF9}">
        <x15:connection id="05092600-9d8b-4958-9211-e480fdbac8d6"/>
      </ext>
    </extLst>
  </connection>
  <connection id="7" xr16:uid="{56633EB7-87E9-42AC-A73C-246883CA51AB}" name="Consulta - Salespeople_Data" description="Conexión a la consulta 'Salespeople_Data' en el libro." type="100" refreshedVersion="8" minRefreshableVersion="5">
    <extLst>
      <ext xmlns:x15="http://schemas.microsoft.com/office/spreadsheetml/2010/11/main" uri="{DE250136-89BD-433C-8126-D09CA5730AF9}">
        <x15:connection id="ef391038-6a5e-4a42-bcbc-87a304ca9125"/>
      </ext>
    </extLst>
  </connection>
  <connection id="8" xr16:uid="{67BDD04A-1CAF-4BC6-B7EF-548E1CEC763F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9" xr16:uid="{280F3231-CA30-4A96-A528-689A3C4C506A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  <connection id="10" xr16:uid="{15FE08FF-0A60-407D-B14D-086B0BFF690A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<sst xmlns="http://schemas.openxmlformats.org/spreadsheetml/2006/main" count="117" uniqueCount="49">
  <si>
    <t>Total Clientes</t>
  </si>
  <si>
    <t>Total Paises</t>
  </si>
  <si>
    <t>Todas las Transacciones</t>
  </si>
  <si>
    <t>Total Productos</t>
  </si>
  <si>
    <t>Suma de Quantity</t>
  </si>
  <si>
    <t>Revenue</t>
  </si>
  <si>
    <t>COGS</t>
  </si>
  <si>
    <t>Net Profit</t>
  </si>
  <si>
    <t>Quantity</t>
  </si>
  <si>
    <t>2019</t>
  </si>
  <si>
    <t>Tri1</t>
  </si>
  <si>
    <t>Jan</t>
  </si>
  <si>
    <t>Feb</t>
  </si>
  <si>
    <t>Mar</t>
  </si>
  <si>
    <t>2020</t>
  </si>
  <si>
    <t>Tri2</t>
  </si>
  <si>
    <t>Apr</t>
  </si>
  <si>
    <t>May</t>
  </si>
  <si>
    <t>Jun</t>
  </si>
  <si>
    <t>Tri3</t>
  </si>
  <si>
    <t>Jul</t>
  </si>
  <si>
    <t>Aug</t>
  </si>
  <si>
    <t>Sep</t>
  </si>
  <si>
    <t>Tri4</t>
  </si>
  <si>
    <t>Oct</t>
  </si>
  <si>
    <t>Nov</t>
  </si>
  <si>
    <t>Dec</t>
  </si>
  <si>
    <t>2021</t>
  </si>
  <si>
    <t>Purchase Date (mes)</t>
  </si>
  <si>
    <t>Cant</t>
  </si>
  <si>
    <t>Rev</t>
  </si>
  <si>
    <t>Prof</t>
  </si>
  <si>
    <t>Formato miles</t>
  </si>
  <si>
    <t>Formato millones</t>
  </si>
  <si>
    <t>Mostrar Miles</t>
  </si>
  <si>
    <t>Mostrar Millones</t>
  </si>
  <si>
    <t>Purchase Date (año)</t>
  </si>
  <si>
    <t>Net Profit2</t>
  </si>
  <si>
    <t>%</t>
  </si>
  <si>
    <t>Resto</t>
  </si>
  <si>
    <t>Purchase Date (trimestre)</t>
  </si>
  <si>
    <t>Customer Name</t>
  </si>
  <si>
    <t>Craig Reyes</t>
  </si>
  <si>
    <t>Jonathan Jones</t>
  </si>
  <si>
    <t>Martin Berry</t>
  </si>
  <si>
    <t>Michael Austin</t>
  </si>
  <si>
    <t>Nicholas Garcia</t>
  </si>
  <si>
    <t>Steven Owens</t>
  </si>
  <si>
    <t>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</si>
</sst>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5" formatCode="[$-F800]dddd\,\ mmmm\ dd\,\ yyyy"/>
    <numFmt numFmtId="166" formatCode="\$#,##0;\(\$#,##0\);\$#,##0"/>
    <numFmt numFmtId="167" formatCode="\$#,##0.00;\(\$#,##0.00\);\$#,##0.00"/>
    <numFmt numFmtId="168" formatCode="[$$-540A]#,##0"/>
    <numFmt numFmtId="169" formatCode="[$$-540A]#,##0.00"/>
    <numFmt numFmtId="170" formatCode="0.0%"/>
  </numFmts>
  <fonts count="2" x14ac:knownFonts="1">
    <font>
      <sz val="11"/>
      <color theme="1"/>
      <name val="Aptos Narrow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21C58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44"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0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66" formatCode="\$#,##0;\(\$#,##0\);\$#,##0"/>
    </dxf>
    <dxf>
      <numFmt numFmtId="170" formatCode="0.0%"/>
    </dxf>
    <dxf>
      <numFmt numFmtId="3" formatCode="#,##0"/>
    </dxf>
  </dxfs>
  <tableStyles count="1" defaultTableStyle="TableStyleMedium2" defaultPivotStyle="PivotStyleLight16">
    <tableStyle name="Profit_Slicers" pivot="0" table="0" count="10" xr9:uid="{2E7262D6-204B-4CB2-BBA5-488885D8127E}">
      <tableStyleElement type="wholeTable" dxfId="7"/>
      <tableStyleElement type="headerRow" dxfId="6"/>
    </tableStyle>
  </tableStyles>
  <colors>
    <mruColors>
      <color rgb="FF21C587"/>
    </mruColors>
  </colors>
  <extLst>
    <ext xmlns:x14="http://schemas.microsoft.com/office/spreadsheetml/2009/9/main" uri="{46F421CA-312F-682f-3DD2-61675219B42D}">
      <x14:dxfs count="7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7030A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7030A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7030A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Profit_Slicer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0.xml"/><Relationship Id="rId18" Type="http://schemas.microsoft.com/office/2007/relationships/slicerCache" Target="slicerCaches/slicerCache2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3.xml"/><Relationship Id="rId29" Type="http://schemas.openxmlformats.org/officeDocument/2006/relationships/customXml" Target="../customXml/item4.xml"/><Relationship Id="rId11" Type="http://schemas.openxmlformats.org/officeDocument/2006/relationships/pivotCacheDefinition" Target="pivotCache/pivotCacheDefinition8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5" Type="http://schemas.openxmlformats.org/officeDocument/2006/relationships/pivotCacheDefinition" Target="pivotCache/pivotCacheDefinition2.xml"/><Relationship Id="rId19" Type="http://schemas.microsoft.com/office/2007/relationships/slicerCache" Target="slicerCaches/slicerCache3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1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8" Type="http://schemas.openxmlformats.org/officeDocument/2006/relationships/pivotCacheDefinition" Target="pivotCache/pivotCacheDefinition5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9.xml"/><Relationship Id="rId17" Type="http://schemas.microsoft.com/office/2007/relationships/slicerCache" Target="slicerCaches/slicerCache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5" Type="http://schemas.openxmlformats.org/officeDocument/2006/relationships/pivotCacheDefinition" Target="pivotCache/pivotCacheDefinition12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[Ganancias.xlsm]Hoja2!Cant-Mensual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1C587">
              <a:alpha val="2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1C587">
              <a:alpha val="2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1C587">
              <a:alpha val="2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1C587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strRef>
              <c:f>Hoja2!$N$4:$N$15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Hoja2!$O$4:$O$15</c:f>
              <c:numCache>
                <c:formatCode>General</c:formatCode>
                <c:ptCount val="12"/>
                <c:pt idx="0">
                  <c:v>2346</c:v>
                </c:pt>
                <c:pt idx="1">
                  <c:v>2315</c:v>
                </c:pt>
                <c:pt idx="2">
                  <c:v>2067</c:v>
                </c:pt>
                <c:pt idx="3">
                  <c:v>1555</c:v>
                </c:pt>
                <c:pt idx="4">
                  <c:v>1539</c:v>
                </c:pt>
                <c:pt idx="5">
                  <c:v>1666</c:v>
                </c:pt>
                <c:pt idx="6">
                  <c:v>1531</c:v>
                </c:pt>
                <c:pt idx="7">
                  <c:v>1509</c:v>
                </c:pt>
                <c:pt idx="8">
                  <c:v>1610</c:v>
                </c:pt>
                <c:pt idx="9">
                  <c:v>1589</c:v>
                </c:pt>
                <c:pt idx="10">
                  <c:v>1690</c:v>
                </c:pt>
                <c:pt idx="11">
                  <c:v>1661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2-48FC-9F30-4CE49AD20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-27"/>
        <c:axId val="211838559"/>
        <c:axId val="211839039"/>
      </c:barChart>
      <c:catAx>
        <c:axId val="2118385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839039"/>
        <c:crosses val="autoZero"/>
        <c:auto val="1"/>
        <c:lblAlgn val="ctr"/>
        <c:lblOffset val="100"/>
        <c:noMultiLvlLbl val="0"/>
      </c:catAx>
      <c:valAx>
        <c:axId val="2118390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183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[Ganancias.xlsm]Hoja2!COGS-Mensual</c:name>
    <c:fmtId val="4"/>
  </c:pivotSource>
  <c:chart>
    <c:autoTitleDeleted val="1"/>
    <c:pivotFmts>
      <c:pivotFmt>
        <c:idx val="0"/>
        <c:spPr>
          <a:solidFill>
            <a:schemeClr val="accent3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alpha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Hoja2!$Q$4:$Q$15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Hoja2!$R$4:$R$15</c:f>
              <c:numCache>
                <c:formatCode>\$#,##0.00;\(\$#,##0.00\);\$#,##0.00</c:formatCode>
                <c:ptCount val="12"/>
                <c:pt idx="0">
                  <c:v>1953905</c:v>
                </c:pt>
                <c:pt idx="1">
                  <c:v>1941156</c:v>
                </c:pt>
                <c:pt idx="2">
                  <c:v>1632813</c:v>
                </c:pt>
                <c:pt idx="3">
                  <c:v>1298208</c:v>
                </c:pt>
                <c:pt idx="4">
                  <c:v>1254603</c:v>
                </c:pt>
                <c:pt idx="5">
                  <c:v>1396174</c:v>
                </c:pt>
                <c:pt idx="6">
                  <c:v>1240693</c:v>
                </c:pt>
                <c:pt idx="7">
                  <c:v>1216625</c:v>
                </c:pt>
                <c:pt idx="8">
                  <c:v>1334923</c:v>
                </c:pt>
                <c:pt idx="9">
                  <c:v>1286246</c:v>
                </c:pt>
                <c:pt idx="10">
                  <c:v>1392322</c:v>
                </c:pt>
                <c:pt idx="11">
                  <c:v>1374788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0-4E9E-99AB-ABE3EB138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-27"/>
        <c:axId val="307124767"/>
        <c:axId val="307125727"/>
      </c:barChart>
      <c:catAx>
        <c:axId val="30712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7125727"/>
        <c:crosses val="autoZero"/>
        <c:auto val="1"/>
        <c:lblAlgn val="ctr"/>
        <c:lblOffset val="100"/>
        <c:noMultiLvlLbl val="0"/>
      </c:catAx>
      <c:valAx>
        <c:axId val="307125727"/>
        <c:scaling>
          <c:orientation val="minMax"/>
        </c:scaling>
        <c:delete val="1"/>
        <c:axPos val="l"/>
        <c:numFmt formatCode="\$#,##0.00;\(\$#,##0.00\);\$#,##0.00" sourceLinked="1"/>
        <c:majorTickMark val="none"/>
        <c:minorTickMark val="none"/>
        <c:tickLblPos val="nextTo"/>
        <c:crossAx val="30712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[Ganancias.xlsm]Hoja2!Ganancias-Mensual</c:name>
    <c:fmtId val="3"/>
  </c:pivotSource>
  <c:chart>
    <c:autoTitleDeleted val="1"/>
    <c:pivotFmts>
      <c:pivotFmt>
        <c:idx val="0"/>
        <c:spPr>
          <a:solidFill>
            <a:schemeClr val="accent4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Hoja2!$U$3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alpha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Hoja2!$T$4:$T$15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Hoja2!$U$4:$U$15</c:f>
              <c:numCache>
                <c:formatCode>\$#,##0;\(\$#,##0\);\$#,##0</c:formatCode>
                <c:ptCount val="12"/>
                <c:pt idx="0">
                  <c:v>2870685</c:v>
                </c:pt>
                <c:pt idx="1">
                  <c:v>2885199</c:v>
                </c:pt>
                <c:pt idx="2">
                  <c:v>2429502</c:v>
                </c:pt>
                <c:pt idx="3">
                  <c:v>1939068</c:v>
                </c:pt>
                <c:pt idx="4">
                  <c:v>1877234</c:v>
                </c:pt>
                <c:pt idx="5">
                  <c:v>2067005</c:v>
                </c:pt>
                <c:pt idx="6">
                  <c:v>1831609</c:v>
                </c:pt>
                <c:pt idx="7">
                  <c:v>1810358</c:v>
                </c:pt>
                <c:pt idx="8">
                  <c:v>1953297</c:v>
                </c:pt>
                <c:pt idx="9">
                  <c:v>1898703</c:v>
                </c:pt>
                <c:pt idx="10">
                  <c:v>2054237</c:v>
                </c:pt>
                <c:pt idx="11">
                  <c:v>2051962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8-4CA1-9D97-C7C0B39EF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-27"/>
        <c:axId val="307122847"/>
        <c:axId val="307123327"/>
      </c:barChart>
      <c:catAx>
        <c:axId val="3071228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7123327"/>
        <c:crosses val="autoZero"/>
        <c:auto val="1"/>
        <c:lblAlgn val="ctr"/>
        <c:lblOffset val="100"/>
        <c:noMultiLvlLbl val="0"/>
      </c:catAx>
      <c:valAx>
        <c:axId val="307123327"/>
        <c:scaling>
          <c:orientation val="minMax"/>
        </c:scaling>
        <c:delete val="1"/>
        <c:axPos val="l"/>
        <c:numFmt formatCode="\$#,##0;\(\$#,##0\);\$#,##0" sourceLinked="1"/>
        <c:majorTickMark val="none"/>
        <c:minorTickMark val="none"/>
        <c:tickLblPos val="nextTo"/>
        <c:crossAx val="30712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[Ganancias.xlsm]Hoja2!Beneficios-Mensual</c:name>
    <c:fmtId val="3"/>
  </c:pivotSource>
  <c:chart>
    <c:autoTitleDeleted val="1"/>
    <c:pivotFmts>
      <c:pivotFmt>
        <c:idx val="0"/>
        <c:spPr>
          <a:solidFill>
            <a:schemeClr val="accent5">
              <a:lumMod val="75000"/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  <a:alpha val="2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  <a:alpha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Hoja2!$W$4:$W$15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Hoja2!$X$4:$X$15</c:f>
              <c:numCache>
                <c:formatCode>\$#,##0.00;\(\$#,##0.00\);\$#,##0.00</c:formatCode>
                <c:ptCount val="12"/>
                <c:pt idx="0">
                  <c:v>916780</c:v>
                </c:pt>
                <c:pt idx="1">
                  <c:v>944043</c:v>
                </c:pt>
                <c:pt idx="2">
                  <c:v>796689</c:v>
                </c:pt>
                <c:pt idx="3">
                  <c:v>640860</c:v>
                </c:pt>
                <c:pt idx="4">
                  <c:v>622631</c:v>
                </c:pt>
                <c:pt idx="5">
                  <c:v>670831</c:v>
                </c:pt>
                <c:pt idx="6">
                  <c:v>590916</c:v>
                </c:pt>
                <c:pt idx="7">
                  <c:v>593733</c:v>
                </c:pt>
                <c:pt idx="8">
                  <c:v>618374</c:v>
                </c:pt>
                <c:pt idx="9">
                  <c:v>612457</c:v>
                </c:pt>
                <c:pt idx="10">
                  <c:v>661915</c:v>
                </c:pt>
                <c:pt idx="11">
                  <c:v>677174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2-456B-B74A-69DB04CFC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-27"/>
        <c:axId val="306203855"/>
        <c:axId val="306199535"/>
      </c:barChart>
      <c:catAx>
        <c:axId val="3062038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6199535"/>
        <c:crosses val="autoZero"/>
        <c:auto val="1"/>
        <c:lblAlgn val="ctr"/>
        <c:lblOffset val="100"/>
        <c:noMultiLvlLbl val="0"/>
      </c:catAx>
      <c:valAx>
        <c:axId val="306199535"/>
        <c:scaling>
          <c:orientation val="minMax"/>
        </c:scaling>
        <c:delete val="1"/>
        <c:axPos val="l"/>
        <c:numFmt formatCode="\$#,##0.00;\(\$#,##0.00\);\$#,##0.00" sourceLinked="1"/>
        <c:majorTickMark val="none"/>
        <c:minorTickMark val="none"/>
        <c:tickLblPos val="nextTo"/>
        <c:crossAx val="30620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44-4537-B6C6-07929BAED872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44-4537-B6C6-07929BAED872}"/>
              </c:ext>
            </c:extLst>
          </c:dPt>
          <c:val>
            <c:numRef>
              <c:f>Analisis!$G$5:$H$5</c:f>
              <c:numCache>
                <c:formatCode>0%</c:formatCode>
                <c:ptCount val="2"/>
                <c:pt idx="0" formatCode="0.0%">
                  <c:v>9.3970779987498809E-2</c:v>
                </c:pt>
                <c:pt idx="1">
                  <c:v>0.90602922001250119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44-4537-B6C6-07929BAED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45-4B32-AB9F-7E37FCAB8DE5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45-4B32-AB9F-7E37FCAB8DE5}"/>
              </c:ext>
            </c:extLst>
          </c:dPt>
          <c:val>
            <c:numRef>
              <c:f>Analisis!$G$6:$H$6</c:f>
              <c:numCache>
                <c:formatCode>0%</c:formatCode>
                <c:ptCount val="2"/>
                <c:pt idx="0" formatCode="0.0%">
                  <c:v>0.45008670202001988</c:v>
                </c:pt>
                <c:pt idx="1">
                  <c:v>0.54991329797998012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45-4B32-AB9F-7E37FCAB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8F-4BDA-B64E-EEBB3299D788}"/>
              </c:ext>
            </c:extLst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8F-4BDA-B64E-EEBB3299D788}"/>
              </c:ext>
            </c:extLst>
          </c:dPt>
          <c:val>
            <c:numRef>
              <c:f>Analisis!$G$7:$H$7</c:f>
              <c:numCache>
                <c:formatCode>0%</c:formatCode>
                <c:ptCount val="2"/>
                <c:pt idx="0" formatCode="0.0%">
                  <c:v>0.45594251799248131</c:v>
                </c:pt>
                <c:pt idx="1">
                  <c:v>0.54405748200751869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8F-4BDA-B64E-EEBB3299D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[Ganancias.xlsm]Analisis!TablaDinámica9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Analisis!$L$5:$L$16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Analisis!$M$5:$M$16</c:f>
              <c:numCache>
                <c:formatCode>\$#,##0.00;\(\$#,##0.00\);\$#,##0.00</c:formatCode>
                <c:ptCount val="12"/>
                <c:pt idx="0">
                  <c:v>916780</c:v>
                </c:pt>
                <c:pt idx="1">
                  <c:v>944043</c:v>
                </c:pt>
                <c:pt idx="2">
                  <c:v>796689</c:v>
                </c:pt>
                <c:pt idx="3">
                  <c:v>640860</c:v>
                </c:pt>
                <c:pt idx="4">
                  <c:v>622631</c:v>
                </c:pt>
                <c:pt idx="5">
                  <c:v>670831</c:v>
                </c:pt>
                <c:pt idx="6">
                  <c:v>590916</c:v>
                </c:pt>
                <c:pt idx="7">
                  <c:v>593733</c:v>
                </c:pt>
                <c:pt idx="8">
                  <c:v>618374</c:v>
                </c:pt>
                <c:pt idx="9">
                  <c:v>612457</c:v>
                </c:pt>
                <c:pt idx="10">
                  <c:v>661915</c:v>
                </c:pt>
                <c:pt idx="11">
                  <c:v>677174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3-470E-B32C-1B50DF04C34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306197135"/>
        <c:axId val="306212015"/>
      </c:barChart>
      <c:catAx>
        <c:axId val="306197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06212015"/>
        <c:crosses val="autoZero"/>
        <c:auto val="1"/>
        <c:lblAlgn val="ctr"/>
        <c:lblOffset val="100"/>
        <c:noMultiLvlLbl val="0"/>
      </c:catAx>
      <c:valAx>
        <c:axId val="306212015"/>
        <c:scaling>
          <c:orientation val="minMax"/>
        </c:scaling>
        <c:delete val="1"/>
        <c:axPos val="l"/>
        <c:numFmt formatCode="\$#,##0.00;\(\$#,##0.00\);\$#,##0.00" sourceLinked="1"/>
        <c:majorTickMark val="out"/>
        <c:minorTickMark val="none"/>
        <c:tickLblPos val="nextTo"/>
        <c:crossAx val="306197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[Ganancias.xlsm]Analisis!TablaDinámica10</c:name>
    <c:fmtId val="2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Analisis!$P$4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cat>
            <c:strRef>
              <c:f>Analisis!$O$5:$O$8</c:f>
              <c:strCache>
                <c:ptCount val="4"/>
                <c:pt idx="0">
                  <c:v>Tri1</c:v>
                </c:pt>
                <c:pt idx="1">
                  <c:v>Tri2</c:v>
                </c:pt>
                <c:pt idx="2">
                  <c:v>Tri3</c:v>
                </c:pt>
                <c:pt idx="3">
                  <c:v>Tri4</c:v>
                </c:pt>
              </c:strCache>
            </c:strRef>
          </c:cat>
          <c:val>
            <c:numRef>
              <c:f>Analisis!$P$5:$P$8</c:f>
              <c:numCache>
                <c:formatCode>\$#,##0;\(\$#,##0\);\$#,##0</c:formatCode>
                <c:ptCount val="4"/>
                <c:pt idx="0">
                  <c:v>2657512</c:v>
                </c:pt>
                <c:pt idx="1">
                  <c:v>1934322</c:v>
                </c:pt>
                <c:pt idx="2">
                  <c:v>1803023</c:v>
                </c:pt>
                <c:pt idx="3">
                  <c:v>1951546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C6-4BAA-B9C9-1DA269A56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012208"/>
        <c:axId val="913010288"/>
      </c:areaChart>
      <c:catAx>
        <c:axId val="91301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13010288"/>
        <c:crosses val="autoZero"/>
        <c:auto val="1"/>
        <c:lblAlgn val="ctr"/>
        <c:lblOffset val="100"/>
        <c:noMultiLvlLbl val="0"/>
      </c:catAx>
      <c:valAx>
        <c:axId val="913010288"/>
        <c:scaling>
          <c:orientation val="minMax"/>
        </c:scaling>
        <c:delete val="1"/>
        <c:axPos val="l"/>
        <c:numFmt formatCode="\$#,##0;\(\$#,##0\);\$#,##0" sourceLinked="1"/>
        <c:majorTickMark val="none"/>
        <c:minorTickMark val="none"/>
        <c:tickLblPos val="nextTo"/>
        <c:crossAx val="91301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Analisis!$U$11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rgbClr val="21C587"/>
            </a:solidFill>
            <a:ln>
              <a:noFill/>
            </a:ln>
            <a:effectLst/>
          </c:spPr>
          <c:cat>
            <c:strRef>
              <c:f>Analisis!$T$12:$T$14</c:f>
              <c:strCache>
                <c:ptCount val="3"/>
                <c:pt idx="0">
                  <c:v>Martin Berry</c:v>
                </c:pt>
                <c:pt idx="1">
                  <c:v>Nicholas Garcia</c:v>
                </c:pt>
                <c:pt idx="2">
                  <c:v>Steven Owens</c:v>
                </c:pt>
              </c:strCache>
            </c:strRef>
          </c:cat>
          <c:val>
            <c:numRef>
              <c:f>Analisis!$U$12:$U$14</c:f>
              <c:numCache>
                <c:formatCode>General</c:formatCode>
                <c:ptCount val="3"/>
                <c:pt idx="0">
                  <c:v>23446</c:v>
                </c:pt>
                <c:pt idx="1">
                  <c:v>23144</c:v>
                </c:pt>
                <c:pt idx="2">
                  <c:v>23426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9-4C1B-B371-D674F56F9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003151"/>
        <c:axId val="349003631"/>
      </c:areaChart>
      <c:catAx>
        <c:axId val="349003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49003631"/>
        <c:crosses val="autoZero"/>
        <c:auto val="1"/>
        <c:lblAlgn val="ctr"/>
        <c:lblOffset val="100"/>
        <c:noMultiLvlLbl val="0"/>
      </c:catAx>
      <c:valAx>
        <c:axId val="3490036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9003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nalisis!$R$9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4.svg"/><Relationship Id="rId26" Type="http://schemas.openxmlformats.org/officeDocument/2006/relationships/image" Target="../media/image17.png"/><Relationship Id="rId3" Type="http://schemas.openxmlformats.org/officeDocument/2006/relationships/image" Target="../media/image3.png"/><Relationship Id="rId21" Type="http://schemas.openxmlformats.org/officeDocument/2006/relationships/chart" Target="../charts/chart7.xml"/><Relationship Id="rId34" Type="http://schemas.openxmlformats.org/officeDocument/2006/relationships/image" Target="../media/image24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3.png"/><Relationship Id="rId25" Type="http://schemas.openxmlformats.org/officeDocument/2006/relationships/image" Target="../media/image16.svg"/><Relationship Id="rId33" Type="http://schemas.openxmlformats.org/officeDocument/2006/relationships/image" Target="../media/image23.png"/><Relationship Id="rId2" Type="http://schemas.openxmlformats.org/officeDocument/2006/relationships/image" Target="../media/image2.svg"/><Relationship Id="rId16" Type="http://schemas.openxmlformats.org/officeDocument/2006/relationships/chart" Target="../charts/chart4.xml"/><Relationship Id="rId20" Type="http://schemas.openxmlformats.org/officeDocument/2006/relationships/chart" Target="../charts/chart6.xml"/><Relationship Id="rId29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15.png"/><Relationship Id="rId32" Type="http://schemas.openxmlformats.org/officeDocument/2006/relationships/image" Target="../media/image22.svg"/><Relationship Id="rId5" Type="http://schemas.openxmlformats.org/officeDocument/2006/relationships/image" Target="../media/image5.png"/><Relationship Id="rId15" Type="http://schemas.openxmlformats.org/officeDocument/2006/relationships/chart" Target="../charts/chart3.xml"/><Relationship Id="rId23" Type="http://schemas.openxmlformats.org/officeDocument/2006/relationships/chart" Target="../charts/chart9.xml"/><Relationship Id="rId28" Type="http://schemas.openxmlformats.org/officeDocument/2006/relationships/image" Target="../media/image19.png"/><Relationship Id="rId36" Type="http://schemas.openxmlformats.org/officeDocument/2006/relationships/image" Target="../media/image26.svg"/><Relationship Id="rId10" Type="http://schemas.openxmlformats.org/officeDocument/2006/relationships/image" Target="../media/image10.svg"/><Relationship Id="rId19" Type="http://schemas.openxmlformats.org/officeDocument/2006/relationships/chart" Target="../charts/chart5.xml"/><Relationship Id="rId31" Type="http://schemas.openxmlformats.org/officeDocument/2006/relationships/image" Target="../media/image2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chart" Target="../charts/chart2.xml"/><Relationship Id="rId22" Type="http://schemas.openxmlformats.org/officeDocument/2006/relationships/chart" Target="../charts/chart8.xml"/><Relationship Id="rId27" Type="http://schemas.openxmlformats.org/officeDocument/2006/relationships/image" Target="../media/image18.svg"/><Relationship Id="rId30" Type="http://schemas.openxmlformats.org/officeDocument/2006/relationships/chart" Target="../charts/chart10.xml"/><Relationship Id="rId35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0</xdr:row>
      <xdr:rowOff>57150</xdr:rowOff>
    </xdr:from>
    <xdr:to>
      <xdr:col>6</xdr:col>
      <xdr:colOff>171450</xdr:colOff>
      <xdr:row>2</xdr:row>
      <xdr:rowOff>123825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4709A2D-1051-C10E-C5F0-C84240B9BC2E}"/>
            </a:ext>
          </a:extLst>
        </xdr:cNvPr>
        <xdr:cNvSpPr txBox="1"/>
      </xdr:nvSpPr>
      <xdr:spPr>
        <a:xfrm>
          <a:off x="2905125" y="57150"/>
          <a:ext cx="18383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8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Dashboard</a:t>
          </a:r>
        </a:p>
      </xdr:txBody>
    </xdr:sp>
    <xdr:clientData/>
  </xdr:twoCellAnchor>
  <xdr:twoCellAnchor editAs="oneCell">
    <xdr:from>
      <xdr:col>3</xdr:col>
      <xdr:colOff>200025</xdr:colOff>
      <xdr:row>0</xdr:row>
      <xdr:rowOff>0</xdr:rowOff>
    </xdr:from>
    <xdr:to>
      <xdr:col>3</xdr:col>
      <xdr:colOff>638175</xdr:colOff>
      <xdr:row>2</xdr:row>
      <xdr:rowOff>57150</xdr:rowOff>
    </xdr:to>
    <xdr:pic>
      <xdr:nvPicPr>
        <xdr:cNvPr id="4" name="Gráfico 3" descr="Indicador con relleno sólido">
          <a:extLst>
            <a:ext uri="{FF2B5EF4-FFF2-40B4-BE49-F238E27FC236}">
              <a16:creationId xmlns:a16="http://schemas.microsoft.com/office/drawing/2014/main" id="{9A09A83D-2C53-1DC4-09EE-F0BB699EA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6025" y="0"/>
          <a:ext cx="438150" cy="43815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0</xdr:row>
      <xdr:rowOff>38100</xdr:rowOff>
    </xdr:from>
    <xdr:to>
      <xdr:col>12</xdr:col>
      <xdr:colOff>47625</xdr:colOff>
      <xdr:row>2</xdr:row>
      <xdr:rowOff>104775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AFEA61E-54B0-4DF5-8214-88CDED9CFB62}"/>
            </a:ext>
          </a:extLst>
        </xdr:cNvPr>
        <xdr:cNvSpPr txBox="1"/>
      </xdr:nvSpPr>
      <xdr:spPr>
        <a:xfrm>
          <a:off x="4210050" y="38100"/>
          <a:ext cx="49815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2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Deep Insight</a:t>
          </a:r>
          <a:r>
            <a:rPr lang="es-419" sz="1200" b="1" baseline="0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 sobre el analisis de beneficios</a:t>
          </a:r>
          <a:endParaRPr lang="es-419" sz="1200" b="1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3</xdr:col>
      <xdr:colOff>28575</xdr:colOff>
      <xdr:row>2</xdr:row>
      <xdr:rowOff>119062</xdr:rowOff>
    </xdr:from>
    <xdr:to>
      <xdr:col>3</xdr:col>
      <xdr:colOff>409575</xdr:colOff>
      <xdr:row>4</xdr:row>
      <xdr:rowOff>119062</xdr:rowOff>
    </xdr:to>
    <xdr:pic>
      <xdr:nvPicPr>
        <xdr:cNvPr id="8" name="Gráfico 7" descr="Escena de una granja con relleno sólido">
          <a:extLst>
            <a:ext uri="{FF2B5EF4-FFF2-40B4-BE49-F238E27FC236}">
              <a16:creationId xmlns:a16="http://schemas.microsoft.com/office/drawing/2014/main" id="{6394692A-E26F-91BF-C1F3-60877F24B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14575" y="500062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5</xdr:col>
      <xdr:colOff>433388</xdr:colOff>
      <xdr:row>2</xdr:row>
      <xdr:rowOff>95250</xdr:rowOff>
    </xdr:from>
    <xdr:to>
      <xdr:col>6</xdr:col>
      <xdr:colOff>100013</xdr:colOff>
      <xdr:row>4</xdr:row>
      <xdr:rowOff>142875</xdr:rowOff>
    </xdr:to>
    <xdr:pic>
      <xdr:nvPicPr>
        <xdr:cNvPr id="10" name="Gráfico 9" descr="Código de barras con relleno sólido">
          <a:extLst>
            <a:ext uri="{FF2B5EF4-FFF2-40B4-BE49-F238E27FC236}">
              <a16:creationId xmlns:a16="http://schemas.microsoft.com/office/drawing/2014/main" id="{CAA9ADC0-E54B-D837-D0D5-CB6A7F180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243388" y="47625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314326</xdr:colOff>
      <xdr:row>2</xdr:row>
      <xdr:rowOff>95250</xdr:rowOff>
    </xdr:from>
    <xdr:to>
      <xdr:col>8</xdr:col>
      <xdr:colOff>742951</xdr:colOff>
      <xdr:row>4</xdr:row>
      <xdr:rowOff>142875</xdr:rowOff>
    </xdr:to>
    <xdr:pic>
      <xdr:nvPicPr>
        <xdr:cNvPr id="12" name="Gráfico 11" descr="Audiencia objetivo con relleno sólido">
          <a:extLst>
            <a:ext uri="{FF2B5EF4-FFF2-40B4-BE49-F238E27FC236}">
              <a16:creationId xmlns:a16="http://schemas.microsoft.com/office/drawing/2014/main" id="{ACBFC108-85CD-D7D4-AE68-5DE7BF6B1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6" y="47625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11</xdr:col>
      <xdr:colOff>471489</xdr:colOff>
      <xdr:row>2</xdr:row>
      <xdr:rowOff>100012</xdr:rowOff>
    </xdr:from>
    <xdr:to>
      <xdr:col>12</xdr:col>
      <xdr:colOff>128589</xdr:colOff>
      <xdr:row>4</xdr:row>
      <xdr:rowOff>138112</xdr:rowOff>
    </xdr:to>
    <xdr:pic>
      <xdr:nvPicPr>
        <xdr:cNvPr id="14" name="Gráfico 13" descr="Lista con relleno sólido">
          <a:extLst>
            <a:ext uri="{FF2B5EF4-FFF2-40B4-BE49-F238E27FC236}">
              <a16:creationId xmlns:a16="http://schemas.microsoft.com/office/drawing/2014/main" id="{506063A3-1B0D-6AE3-E00F-4D3F7ABF5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853489" y="481012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14</xdr:col>
      <xdr:colOff>364848</xdr:colOff>
      <xdr:row>2</xdr:row>
      <xdr:rowOff>66675</xdr:rowOff>
    </xdr:from>
    <xdr:to>
      <xdr:col>15</xdr:col>
      <xdr:colOff>88623</xdr:colOff>
      <xdr:row>4</xdr:row>
      <xdr:rowOff>171450</xdr:rowOff>
    </xdr:to>
    <xdr:pic>
      <xdr:nvPicPr>
        <xdr:cNvPr id="16" name="Gráfico 15" descr="Reloj con relleno sólido">
          <a:extLst>
            <a:ext uri="{FF2B5EF4-FFF2-40B4-BE49-F238E27FC236}">
              <a16:creationId xmlns:a16="http://schemas.microsoft.com/office/drawing/2014/main" id="{FE5CD2C2-FC79-D158-4F55-4D214FB55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032848" y="447675"/>
          <a:ext cx="485775" cy="485775"/>
        </a:xfrm>
        <a:prstGeom prst="rect">
          <a:avLst/>
        </a:prstGeom>
      </xdr:spPr>
    </xdr:pic>
    <xdr:clientData/>
  </xdr:twoCellAnchor>
  <xdr:twoCellAnchor>
    <xdr:from>
      <xdr:col>3</xdr:col>
      <xdr:colOff>247650</xdr:colOff>
      <xdr:row>2</xdr:row>
      <xdr:rowOff>61912</xdr:rowOff>
    </xdr:from>
    <xdr:to>
      <xdr:col>4</xdr:col>
      <xdr:colOff>457200</xdr:colOff>
      <xdr:row>4</xdr:row>
      <xdr:rowOff>119062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71FC7B73-ED15-DA97-2FE3-788987F4C343}"/>
            </a:ext>
          </a:extLst>
        </xdr:cNvPr>
        <xdr:cNvSpPr txBox="1"/>
      </xdr:nvSpPr>
      <xdr:spPr>
        <a:xfrm>
          <a:off x="2533650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400" b="1" i="1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Paises</a:t>
          </a:r>
        </a:p>
      </xdr:txBody>
    </xdr:sp>
    <xdr:clientData/>
  </xdr:twoCellAnchor>
  <xdr:twoCellAnchor>
    <xdr:from>
      <xdr:col>6</xdr:col>
      <xdr:colOff>38100</xdr:colOff>
      <xdr:row>2</xdr:row>
      <xdr:rowOff>61912</xdr:rowOff>
    </xdr:from>
    <xdr:to>
      <xdr:col>7</xdr:col>
      <xdr:colOff>247650</xdr:colOff>
      <xdr:row>4</xdr:row>
      <xdr:rowOff>119062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ABEB5395-DEA6-4304-BAB3-FDFE62835764}"/>
            </a:ext>
          </a:extLst>
        </xdr:cNvPr>
        <xdr:cNvSpPr txBox="1"/>
      </xdr:nvSpPr>
      <xdr:spPr>
        <a:xfrm>
          <a:off x="4610100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419" sz="1400" b="1" i="1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Productos</a:t>
          </a:r>
        </a:p>
      </xdr:txBody>
    </xdr:sp>
    <xdr:clientData/>
  </xdr:twoCellAnchor>
  <xdr:twoCellAnchor>
    <xdr:from>
      <xdr:col>8</xdr:col>
      <xdr:colOff>571500</xdr:colOff>
      <xdr:row>2</xdr:row>
      <xdr:rowOff>61912</xdr:rowOff>
    </xdr:from>
    <xdr:to>
      <xdr:col>10</xdr:col>
      <xdr:colOff>19050</xdr:colOff>
      <xdr:row>4</xdr:row>
      <xdr:rowOff>119062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BD9E132-4DB1-422B-B81C-CB790A8EAB46}"/>
            </a:ext>
          </a:extLst>
        </xdr:cNvPr>
        <xdr:cNvSpPr txBox="1"/>
      </xdr:nvSpPr>
      <xdr:spPr>
        <a:xfrm>
          <a:off x="6667500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419" sz="1400" b="1" i="1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Clientes</a:t>
          </a:r>
        </a:p>
      </xdr:txBody>
    </xdr:sp>
    <xdr:clientData/>
  </xdr:twoCellAnchor>
  <xdr:twoCellAnchor>
    <xdr:from>
      <xdr:col>12</xdr:col>
      <xdr:colOff>57150</xdr:colOff>
      <xdr:row>2</xdr:row>
      <xdr:rowOff>61912</xdr:rowOff>
    </xdr:from>
    <xdr:to>
      <xdr:col>13</xdr:col>
      <xdr:colOff>609600</xdr:colOff>
      <xdr:row>4</xdr:row>
      <xdr:rowOff>119062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DBE1E087-23B2-4606-9C48-3F06553FF184}"/>
            </a:ext>
          </a:extLst>
        </xdr:cNvPr>
        <xdr:cNvSpPr txBox="1"/>
      </xdr:nvSpPr>
      <xdr:spPr>
        <a:xfrm>
          <a:off x="9201150" y="442912"/>
          <a:ext cx="13144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419" sz="1400" b="1" i="1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Transacciones</a:t>
          </a:r>
        </a:p>
      </xdr:txBody>
    </xdr:sp>
    <xdr:clientData/>
  </xdr:twoCellAnchor>
  <xdr:twoCellAnchor>
    <xdr:from>
      <xdr:col>14</xdr:col>
      <xdr:colOff>666340</xdr:colOff>
      <xdr:row>2</xdr:row>
      <xdr:rowOff>61912</xdr:rowOff>
    </xdr:from>
    <xdr:to>
      <xdr:col>18</xdr:col>
      <xdr:colOff>256765</xdr:colOff>
      <xdr:row>4</xdr:row>
      <xdr:rowOff>119062</xdr:rowOff>
    </xdr:to>
    <xdr:sp macro="" textlink="Analisis!B2">
      <xdr:nvSpPr>
        <xdr:cNvPr id="22" name="CuadroTexto 21">
          <a:extLst>
            <a:ext uri="{FF2B5EF4-FFF2-40B4-BE49-F238E27FC236}">
              <a16:creationId xmlns:a16="http://schemas.microsoft.com/office/drawing/2014/main" id="{AFF815A6-6023-419C-BD13-319FE0674E76}"/>
            </a:ext>
          </a:extLst>
        </xdr:cNvPr>
        <xdr:cNvSpPr txBox="1"/>
      </xdr:nvSpPr>
      <xdr:spPr>
        <a:xfrm>
          <a:off x="11334340" y="442912"/>
          <a:ext cx="26384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BB76B81-5AF0-4049-8322-56C1A043F710}" type="TxLink">
            <a:rPr lang="en-US" sz="1400" b="1" i="1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 algn="ctr"/>
            <a:t>sábado, 1 de junio de 2024</a:t>
          </a:fld>
          <a:endParaRPr lang="es-419" sz="1400" b="1" i="1">
            <a:solidFill>
              <a:schemeClr val="bg2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333375</xdr:colOff>
      <xdr:row>2</xdr:row>
      <xdr:rowOff>61912</xdr:rowOff>
    </xdr:from>
    <xdr:to>
      <xdr:col>5</xdr:col>
      <xdr:colOff>542925</xdr:colOff>
      <xdr:row>4</xdr:row>
      <xdr:rowOff>119062</xdr:rowOff>
    </xdr:to>
    <xdr:sp macro="" textlink="Total_Paises">
      <xdr:nvSpPr>
        <xdr:cNvPr id="23" name="CuadroTexto 22">
          <a:extLst>
            <a:ext uri="{FF2B5EF4-FFF2-40B4-BE49-F238E27FC236}">
              <a16:creationId xmlns:a16="http://schemas.microsoft.com/office/drawing/2014/main" id="{538789CC-E1A0-4A1F-9118-D11D10C5CC02}"/>
            </a:ext>
          </a:extLst>
        </xdr:cNvPr>
        <xdr:cNvSpPr txBox="1"/>
      </xdr:nvSpPr>
      <xdr:spPr>
        <a:xfrm>
          <a:off x="3381375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9805EF-21CC-43CD-854B-BD81AC2AC876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74</a:t>
          </a:fld>
          <a:endParaRPr lang="es-419" sz="1800" b="1" i="1">
            <a:solidFill>
              <a:schemeClr val="bg2">
                <a:lumMod val="50000"/>
              </a:schemeClr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209550</xdr:colOff>
      <xdr:row>2</xdr:row>
      <xdr:rowOff>61912</xdr:rowOff>
    </xdr:from>
    <xdr:to>
      <xdr:col>8</xdr:col>
      <xdr:colOff>419100</xdr:colOff>
      <xdr:row>4</xdr:row>
      <xdr:rowOff>119062</xdr:rowOff>
    </xdr:to>
    <xdr:sp macro="" textlink="Total_Productos">
      <xdr:nvSpPr>
        <xdr:cNvPr id="24" name="CuadroTexto 23">
          <a:extLst>
            <a:ext uri="{FF2B5EF4-FFF2-40B4-BE49-F238E27FC236}">
              <a16:creationId xmlns:a16="http://schemas.microsoft.com/office/drawing/2014/main" id="{CDE3B1AC-D1B6-4DE9-8343-32743A697982}"/>
            </a:ext>
          </a:extLst>
        </xdr:cNvPr>
        <xdr:cNvSpPr txBox="1"/>
      </xdr:nvSpPr>
      <xdr:spPr>
        <a:xfrm>
          <a:off x="5543550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465D5BA6-4A59-46CC-A6AB-4F97759D9AE0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101</a:t>
          </a:fld>
          <a:endParaRPr lang="es-419" sz="1800" b="1" i="1">
            <a:solidFill>
              <a:schemeClr val="bg2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123825</xdr:colOff>
      <xdr:row>2</xdr:row>
      <xdr:rowOff>61912</xdr:rowOff>
    </xdr:from>
    <xdr:to>
      <xdr:col>11</xdr:col>
      <xdr:colOff>333375</xdr:colOff>
      <xdr:row>4</xdr:row>
      <xdr:rowOff>119062</xdr:rowOff>
    </xdr:to>
    <xdr:sp macro="" textlink="Total_Clientes">
      <xdr:nvSpPr>
        <xdr:cNvPr id="25" name="CuadroTexto 24">
          <a:extLst>
            <a:ext uri="{FF2B5EF4-FFF2-40B4-BE49-F238E27FC236}">
              <a16:creationId xmlns:a16="http://schemas.microsoft.com/office/drawing/2014/main" id="{7ACD5714-208D-41D1-93BE-3C5CA16A4054}"/>
            </a:ext>
          </a:extLst>
        </xdr:cNvPr>
        <xdr:cNvSpPr txBox="1"/>
      </xdr:nvSpPr>
      <xdr:spPr>
        <a:xfrm>
          <a:off x="7743825" y="442912"/>
          <a:ext cx="9715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6F1DA879-5D4B-4420-B749-513881EED997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801</a:t>
          </a:fld>
          <a:endParaRPr lang="es-419" sz="1800" b="1" i="1">
            <a:solidFill>
              <a:schemeClr val="bg2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495300</xdr:colOff>
      <xdr:row>2</xdr:row>
      <xdr:rowOff>61912</xdr:rowOff>
    </xdr:from>
    <xdr:to>
      <xdr:col>15</xdr:col>
      <xdr:colOff>285750</xdr:colOff>
      <xdr:row>4</xdr:row>
      <xdr:rowOff>119062</xdr:rowOff>
    </xdr:to>
    <xdr:sp macro="" textlink="Todas_las_Transacciones">
      <xdr:nvSpPr>
        <xdr:cNvPr id="26" name="CuadroTexto 25">
          <a:extLst>
            <a:ext uri="{FF2B5EF4-FFF2-40B4-BE49-F238E27FC236}">
              <a16:creationId xmlns:a16="http://schemas.microsoft.com/office/drawing/2014/main" id="{2416D3DA-8965-4A4F-A3FB-1188DFD5EE6D}"/>
            </a:ext>
          </a:extLst>
        </xdr:cNvPr>
        <xdr:cNvSpPr txBox="1"/>
      </xdr:nvSpPr>
      <xdr:spPr>
        <a:xfrm>
          <a:off x="10401300" y="442912"/>
          <a:ext cx="131445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E7CF5C1F-1EC5-45A1-AA0A-D1CFBE597FF4}" type="TxLink">
            <a:rPr lang="en-US" sz="1400" b="1" i="0" u="none" strike="noStrike">
              <a:solidFill>
                <a:schemeClr val="bg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10,889</a:t>
          </a:fld>
          <a:endParaRPr lang="es-419" sz="1800" b="1" i="1">
            <a:solidFill>
              <a:schemeClr val="bg2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9525</xdr:colOff>
      <xdr:row>8</xdr:row>
      <xdr:rowOff>128587</xdr:rowOff>
    </xdr:from>
    <xdr:to>
      <xdr:col>5</xdr:col>
      <xdr:colOff>579501</xdr:colOff>
      <xdr:row>12</xdr:row>
      <xdr:rowOff>52387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6371590-73A9-2CDC-3898-0508BE677ECE}"/>
            </a:ext>
          </a:extLst>
        </xdr:cNvPr>
        <xdr:cNvSpPr/>
      </xdr:nvSpPr>
      <xdr:spPr>
        <a:xfrm>
          <a:off x="2295525" y="1652587"/>
          <a:ext cx="2093976" cy="685800"/>
        </a:xfrm>
        <a:prstGeom prst="roundRect">
          <a:avLst>
            <a:gd name="adj" fmla="val 972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22225</xdr:colOff>
      <xdr:row>8</xdr:row>
      <xdr:rowOff>128587</xdr:rowOff>
    </xdr:from>
    <xdr:to>
      <xdr:col>9</xdr:col>
      <xdr:colOff>592201</xdr:colOff>
      <xdr:row>12</xdr:row>
      <xdr:rowOff>52387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04C4013-299F-4A84-A004-3E5685F4A561}"/>
            </a:ext>
          </a:extLst>
        </xdr:cNvPr>
        <xdr:cNvSpPr/>
      </xdr:nvSpPr>
      <xdr:spPr>
        <a:xfrm>
          <a:off x="5356225" y="1652587"/>
          <a:ext cx="2093976" cy="685800"/>
        </a:xfrm>
        <a:prstGeom prst="roundRect">
          <a:avLst>
            <a:gd name="adj" fmla="val 972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11</xdr:col>
      <xdr:colOff>34925</xdr:colOff>
      <xdr:row>8</xdr:row>
      <xdr:rowOff>128587</xdr:rowOff>
    </xdr:from>
    <xdr:to>
      <xdr:col>13</xdr:col>
      <xdr:colOff>604901</xdr:colOff>
      <xdr:row>12</xdr:row>
      <xdr:rowOff>52387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5B1849C-BC05-4967-9C59-2C2BED9EB5D9}"/>
            </a:ext>
          </a:extLst>
        </xdr:cNvPr>
        <xdr:cNvSpPr/>
      </xdr:nvSpPr>
      <xdr:spPr>
        <a:xfrm>
          <a:off x="8416925" y="1652587"/>
          <a:ext cx="2093976" cy="685800"/>
        </a:xfrm>
        <a:prstGeom prst="roundRect">
          <a:avLst>
            <a:gd name="adj" fmla="val 972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47625</xdr:colOff>
      <xdr:row>8</xdr:row>
      <xdr:rowOff>128587</xdr:rowOff>
    </xdr:from>
    <xdr:to>
      <xdr:col>17</xdr:col>
      <xdr:colOff>617601</xdr:colOff>
      <xdr:row>12</xdr:row>
      <xdr:rowOff>52387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ED1108CD-0D7A-4BD0-8F7C-DF3979BFE05A}"/>
            </a:ext>
          </a:extLst>
        </xdr:cNvPr>
        <xdr:cNvSpPr/>
      </xdr:nvSpPr>
      <xdr:spPr>
        <a:xfrm>
          <a:off x="11477625" y="1652587"/>
          <a:ext cx="2093976" cy="685800"/>
        </a:xfrm>
        <a:prstGeom prst="roundRect">
          <a:avLst>
            <a:gd name="adj" fmla="val 972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2</xdr:col>
      <xdr:colOff>714375</xdr:colOff>
      <xdr:row>8</xdr:row>
      <xdr:rowOff>109538</xdr:rowOff>
    </xdr:from>
    <xdr:to>
      <xdr:col>5</xdr:col>
      <xdr:colOff>400050</xdr:colOff>
      <xdr:row>10</xdr:row>
      <xdr:rowOff>133350</xdr:rowOff>
    </xdr:to>
    <xdr:sp macro="" textlink="Quantity">
      <xdr:nvSpPr>
        <xdr:cNvPr id="31" name="CuadroTexto 30">
          <a:extLst>
            <a:ext uri="{FF2B5EF4-FFF2-40B4-BE49-F238E27FC236}">
              <a16:creationId xmlns:a16="http://schemas.microsoft.com/office/drawing/2014/main" id="{EAD72820-FF52-A0D1-07E7-D5C65C9B2DE4}"/>
            </a:ext>
          </a:extLst>
        </xdr:cNvPr>
        <xdr:cNvSpPr txBox="1"/>
      </xdr:nvSpPr>
      <xdr:spPr>
        <a:xfrm>
          <a:off x="2238375" y="1633538"/>
          <a:ext cx="1971675" cy="404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A7263B-227D-4B35-976D-D5B1E0B8CA06}" type="TxLink">
            <a:rPr lang="en-US" sz="2400" b="1" i="0" u="none" strike="noStrike">
              <a:solidFill>
                <a:schemeClr val="accent2"/>
              </a:solidFill>
              <a:latin typeface="Calibri" panose="020F0502020204030204" pitchFamily="34" charset="0"/>
              <a:cs typeface="Calibri" panose="020F0502020204030204" pitchFamily="34" charset="0"/>
            </a:rPr>
            <a:t>21,078</a:t>
          </a:fld>
          <a:endParaRPr lang="es-419" sz="2400" b="1">
            <a:solidFill>
              <a:schemeClr val="accent2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714375</xdr:colOff>
      <xdr:row>8</xdr:row>
      <xdr:rowOff>176213</xdr:rowOff>
    </xdr:from>
    <xdr:to>
      <xdr:col>9</xdr:col>
      <xdr:colOff>400050</xdr:colOff>
      <xdr:row>10</xdr:row>
      <xdr:rowOff>90488</xdr:rowOff>
    </xdr:to>
    <xdr:sp macro="" textlink="Hoja2!J16">
      <xdr:nvSpPr>
        <xdr:cNvPr id="36" name="CuadroTexto 35">
          <a:extLst>
            <a:ext uri="{FF2B5EF4-FFF2-40B4-BE49-F238E27FC236}">
              <a16:creationId xmlns:a16="http://schemas.microsoft.com/office/drawing/2014/main" id="{942FFB1A-5985-4257-B42F-73B0D9EA35E7}"/>
            </a:ext>
          </a:extLst>
        </xdr:cNvPr>
        <xdr:cNvSpPr txBox="1"/>
      </xdr:nvSpPr>
      <xdr:spPr>
        <a:xfrm>
          <a:off x="5286375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01CE7F-78D2-40A5-8E22-D37D695E95E7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17.3M</a:t>
          </a:fld>
          <a:endParaRPr lang="es-419" sz="28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38100</xdr:colOff>
      <xdr:row>8</xdr:row>
      <xdr:rowOff>176213</xdr:rowOff>
    </xdr:from>
    <xdr:to>
      <xdr:col>13</xdr:col>
      <xdr:colOff>485775</xdr:colOff>
      <xdr:row>10</xdr:row>
      <xdr:rowOff>90488</xdr:rowOff>
    </xdr:to>
    <xdr:sp macro="" textlink="Hoja2!I16">
      <xdr:nvSpPr>
        <xdr:cNvPr id="37" name="CuadroTexto 36">
          <a:extLst>
            <a:ext uri="{FF2B5EF4-FFF2-40B4-BE49-F238E27FC236}">
              <a16:creationId xmlns:a16="http://schemas.microsoft.com/office/drawing/2014/main" id="{710149C8-F537-4C1E-8307-3BC5A1E520F2}"/>
            </a:ext>
          </a:extLst>
        </xdr:cNvPr>
        <xdr:cNvSpPr txBox="1"/>
      </xdr:nvSpPr>
      <xdr:spPr>
        <a:xfrm>
          <a:off x="8420100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8C41852-D0FC-456F-8F79-74B7643ECB6C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25.7M</a:t>
          </a:fld>
          <a:endParaRPr lang="es-419" sz="2000" b="1" i="0" u="none" strike="noStrike">
            <a:solidFill>
              <a:srgbClr val="000000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0</xdr:colOff>
      <xdr:row>8</xdr:row>
      <xdr:rowOff>176213</xdr:rowOff>
    </xdr:from>
    <xdr:to>
      <xdr:col>17</xdr:col>
      <xdr:colOff>447675</xdr:colOff>
      <xdr:row>10</xdr:row>
      <xdr:rowOff>90488</xdr:rowOff>
    </xdr:to>
    <xdr:sp macro="" textlink="Hoja2!K16">
      <xdr:nvSpPr>
        <xdr:cNvPr id="38" name="CuadroTexto 37">
          <a:extLst>
            <a:ext uri="{FF2B5EF4-FFF2-40B4-BE49-F238E27FC236}">
              <a16:creationId xmlns:a16="http://schemas.microsoft.com/office/drawing/2014/main" id="{919AAE64-92AD-47A5-B36E-1637CB6A06E1}"/>
            </a:ext>
          </a:extLst>
        </xdr:cNvPr>
        <xdr:cNvSpPr txBox="1"/>
      </xdr:nvSpPr>
      <xdr:spPr>
        <a:xfrm>
          <a:off x="11430000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8C975EE-5812-44A3-BF38-D7CC551CA668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8.3M</a:t>
          </a:fld>
          <a:endParaRPr lang="es-419" sz="2000" b="1" i="0" u="none" strike="noStrike">
            <a:solidFill>
              <a:srgbClr val="000000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704850</xdr:colOff>
      <xdr:row>10</xdr:row>
      <xdr:rowOff>33338</xdr:rowOff>
    </xdr:from>
    <xdr:to>
      <xdr:col>5</xdr:col>
      <xdr:colOff>390525</xdr:colOff>
      <xdr:row>12</xdr:row>
      <xdr:rowOff>95250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372C465A-C0F7-4548-9C02-AF3A3B97953E}"/>
            </a:ext>
          </a:extLst>
        </xdr:cNvPr>
        <xdr:cNvSpPr txBox="1"/>
      </xdr:nvSpPr>
      <xdr:spPr>
        <a:xfrm>
          <a:off x="2228850" y="1938338"/>
          <a:ext cx="1971675" cy="4429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i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Cantidad </a:t>
          </a:r>
        </a:p>
        <a:p>
          <a:r>
            <a:rPr lang="es-419" sz="1100" b="1" i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Vendida</a:t>
          </a:r>
        </a:p>
      </xdr:txBody>
    </xdr:sp>
    <xdr:clientData/>
  </xdr:twoCellAnchor>
  <xdr:twoCellAnchor>
    <xdr:from>
      <xdr:col>6</xdr:col>
      <xdr:colOff>714375</xdr:colOff>
      <xdr:row>10</xdr:row>
      <xdr:rowOff>80963</xdr:rowOff>
    </xdr:from>
    <xdr:to>
      <xdr:col>9</xdr:col>
      <xdr:colOff>400050</xdr:colOff>
      <xdr:row>11</xdr:row>
      <xdr:rowOff>185738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97D35213-0B74-4F3F-9012-35BF0E6E753D}"/>
            </a:ext>
          </a:extLst>
        </xdr:cNvPr>
        <xdr:cNvSpPr txBox="1"/>
      </xdr:nvSpPr>
      <xdr:spPr>
        <a:xfrm>
          <a:off x="5286375" y="198596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$ COGS</a:t>
          </a:r>
        </a:p>
      </xdr:txBody>
    </xdr:sp>
    <xdr:clientData/>
  </xdr:twoCellAnchor>
  <xdr:twoCellAnchor>
    <xdr:from>
      <xdr:col>11</xdr:col>
      <xdr:colOff>47625</xdr:colOff>
      <xdr:row>10</xdr:row>
      <xdr:rowOff>80963</xdr:rowOff>
    </xdr:from>
    <xdr:to>
      <xdr:col>13</xdr:col>
      <xdr:colOff>495300</xdr:colOff>
      <xdr:row>11</xdr:row>
      <xdr:rowOff>185738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9C8B3151-05C5-4951-A677-1962F837DEA8}"/>
            </a:ext>
          </a:extLst>
        </xdr:cNvPr>
        <xdr:cNvSpPr txBox="1"/>
      </xdr:nvSpPr>
      <xdr:spPr>
        <a:xfrm>
          <a:off x="8429625" y="198596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$ Ganancias</a:t>
          </a:r>
        </a:p>
      </xdr:txBody>
    </xdr:sp>
    <xdr:clientData/>
  </xdr:twoCellAnchor>
  <xdr:twoCellAnchor>
    <xdr:from>
      <xdr:col>15</xdr:col>
      <xdr:colOff>0</xdr:colOff>
      <xdr:row>10</xdr:row>
      <xdr:rowOff>80963</xdr:rowOff>
    </xdr:from>
    <xdr:to>
      <xdr:col>17</xdr:col>
      <xdr:colOff>447675</xdr:colOff>
      <xdr:row>11</xdr:row>
      <xdr:rowOff>185738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6207944-43ED-4F86-9011-7B10418964FA}"/>
            </a:ext>
          </a:extLst>
        </xdr:cNvPr>
        <xdr:cNvSpPr txBox="1"/>
      </xdr:nvSpPr>
      <xdr:spPr>
        <a:xfrm>
          <a:off x="11430000" y="198596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$ Beneficios</a:t>
          </a:r>
        </a:p>
      </xdr:txBody>
    </xdr:sp>
    <xdr:clientData/>
  </xdr:twoCellAnchor>
  <xdr:twoCellAnchor>
    <xdr:from>
      <xdr:col>3</xdr:col>
      <xdr:colOff>647700</xdr:colOff>
      <xdr:row>8</xdr:row>
      <xdr:rowOff>123825</xdr:rowOff>
    </xdr:from>
    <xdr:to>
      <xdr:col>5</xdr:col>
      <xdr:colOff>696468</xdr:colOff>
      <xdr:row>12</xdr:row>
      <xdr:rowOff>120777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DD110B10-F2AA-4422-A442-13F827779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590550</xdr:colOff>
      <xdr:row>8</xdr:row>
      <xdr:rowOff>133350</xdr:rowOff>
    </xdr:from>
    <xdr:to>
      <xdr:col>9</xdr:col>
      <xdr:colOff>639318</xdr:colOff>
      <xdr:row>12</xdr:row>
      <xdr:rowOff>130302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B71092F0-510B-417F-8FE7-FC6887AA0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704850</xdr:colOff>
      <xdr:row>8</xdr:row>
      <xdr:rowOff>114300</xdr:rowOff>
    </xdr:from>
    <xdr:to>
      <xdr:col>13</xdr:col>
      <xdr:colOff>753618</xdr:colOff>
      <xdr:row>12</xdr:row>
      <xdr:rowOff>111252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12E65E0F-7E38-440E-A00F-5E09837F2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685800</xdr:colOff>
      <xdr:row>8</xdr:row>
      <xdr:rowOff>161925</xdr:rowOff>
    </xdr:from>
    <xdr:to>
      <xdr:col>17</xdr:col>
      <xdr:colOff>734568</xdr:colOff>
      <xdr:row>12</xdr:row>
      <xdr:rowOff>158877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A23126-99F7-4BF9-9CDE-F218BFD1D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723900</xdr:colOff>
      <xdr:row>8</xdr:row>
      <xdr:rowOff>176213</xdr:rowOff>
    </xdr:from>
    <xdr:to>
      <xdr:col>9</xdr:col>
      <xdr:colOff>409575</xdr:colOff>
      <xdr:row>10</xdr:row>
      <xdr:rowOff>90488</xdr:rowOff>
    </xdr:to>
    <xdr:sp macro="" textlink="Hoja2!J14">
      <xdr:nvSpPr>
        <xdr:cNvPr id="47" name="CuadroTexto 46">
          <a:extLst>
            <a:ext uri="{FF2B5EF4-FFF2-40B4-BE49-F238E27FC236}">
              <a16:creationId xmlns:a16="http://schemas.microsoft.com/office/drawing/2014/main" id="{6540B982-2225-4F48-B854-577A3CA5550D}"/>
            </a:ext>
          </a:extLst>
        </xdr:cNvPr>
        <xdr:cNvSpPr txBox="1"/>
      </xdr:nvSpPr>
      <xdr:spPr>
        <a:xfrm>
          <a:off x="5295900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4E69CB0-BF06-4230-AF28-80DA70B04FE6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 </a:t>
          </a:fld>
          <a:endParaRPr lang="es-419" sz="2000" b="1" i="0" u="none" strike="noStrike">
            <a:solidFill>
              <a:srgbClr val="000000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47625</xdr:colOff>
      <xdr:row>8</xdr:row>
      <xdr:rowOff>176213</xdr:rowOff>
    </xdr:from>
    <xdr:to>
      <xdr:col>13</xdr:col>
      <xdr:colOff>495300</xdr:colOff>
      <xdr:row>10</xdr:row>
      <xdr:rowOff>90488</xdr:rowOff>
    </xdr:to>
    <xdr:sp macro="" textlink="Hoja2!I14">
      <xdr:nvSpPr>
        <xdr:cNvPr id="48" name="CuadroTexto 47">
          <a:extLst>
            <a:ext uri="{FF2B5EF4-FFF2-40B4-BE49-F238E27FC236}">
              <a16:creationId xmlns:a16="http://schemas.microsoft.com/office/drawing/2014/main" id="{321E4D83-0232-48E7-9702-6B5E830FF9CE}"/>
            </a:ext>
          </a:extLst>
        </xdr:cNvPr>
        <xdr:cNvSpPr txBox="1"/>
      </xdr:nvSpPr>
      <xdr:spPr>
        <a:xfrm>
          <a:off x="8429625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C650995-B415-4230-85ED-FCEC604858F4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 </a:t>
          </a:fld>
          <a:endParaRPr lang="es-419" sz="2000" b="1" i="0" u="none" strike="noStrike">
            <a:solidFill>
              <a:srgbClr val="000000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9525</xdr:colOff>
      <xdr:row>8</xdr:row>
      <xdr:rowOff>176213</xdr:rowOff>
    </xdr:from>
    <xdr:to>
      <xdr:col>17</xdr:col>
      <xdr:colOff>457200</xdr:colOff>
      <xdr:row>10</xdr:row>
      <xdr:rowOff>90488</xdr:rowOff>
    </xdr:to>
    <xdr:sp macro="" textlink="Hoja2!K14">
      <xdr:nvSpPr>
        <xdr:cNvPr id="49" name="CuadroTexto 48">
          <a:extLst>
            <a:ext uri="{FF2B5EF4-FFF2-40B4-BE49-F238E27FC236}">
              <a16:creationId xmlns:a16="http://schemas.microsoft.com/office/drawing/2014/main" id="{BB26F165-5497-4606-8E4E-A0B284E105D3}"/>
            </a:ext>
          </a:extLst>
        </xdr:cNvPr>
        <xdr:cNvSpPr txBox="1"/>
      </xdr:nvSpPr>
      <xdr:spPr>
        <a:xfrm>
          <a:off x="11439525" y="1700213"/>
          <a:ext cx="19716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74159F1-01B9-4810-96BC-9EC6D8241E6E}" type="TxLink">
            <a:rPr lang="en-US" sz="20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 </a:t>
          </a:fld>
          <a:endParaRPr lang="es-419" sz="2000" b="1" i="0" u="none" strike="noStrike">
            <a:solidFill>
              <a:srgbClr val="000000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28575</xdr:colOff>
      <xdr:row>13</xdr:row>
      <xdr:rowOff>9525</xdr:rowOff>
    </xdr:from>
    <xdr:to>
      <xdr:col>5</xdr:col>
      <xdr:colOff>598551</xdr:colOff>
      <xdr:row>35</xdr:row>
      <xdr:rowOff>24765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375669D2-1451-4CF5-84D7-6B4AAED574D4}"/>
            </a:ext>
          </a:extLst>
        </xdr:cNvPr>
        <xdr:cNvSpPr/>
      </xdr:nvSpPr>
      <xdr:spPr>
        <a:xfrm>
          <a:off x="2314575" y="2486025"/>
          <a:ext cx="2093976" cy="4206240"/>
        </a:xfrm>
        <a:prstGeom prst="roundRect">
          <a:avLst>
            <a:gd name="adj" fmla="val 562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3</xdr:col>
      <xdr:colOff>381000</xdr:colOff>
      <xdr:row>13</xdr:row>
      <xdr:rowOff>66675</xdr:rowOff>
    </xdr:from>
    <xdr:to>
      <xdr:col>6</xdr:col>
      <xdr:colOff>156882</xdr:colOff>
      <xdr:row>15</xdr:row>
      <xdr:rowOff>104775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7F5E2D5A-91C1-C869-D667-F43FA806A708}"/>
            </a:ext>
          </a:extLst>
        </xdr:cNvPr>
        <xdr:cNvSpPr txBox="1"/>
      </xdr:nvSpPr>
      <xdr:spPr>
        <a:xfrm>
          <a:off x="2667000" y="2543175"/>
          <a:ext cx="2061882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i="1">
              <a:latin typeface="Calibri" panose="020F0502020204030204" pitchFamily="34" charset="0"/>
              <a:cs typeface="Calibri" panose="020F0502020204030204" pitchFamily="34" charset="0"/>
            </a:rPr>
            <a:t>Analisis Anual de Ganancias</a:t>
          </a:r>
        </a:p>
      </xdr:txBody>
    </xdr:sp>
    <xdr:clientData/>
  </xdr:twoCellAnchor>
  <xdr:twoCellAnchor editAs="oneCell">
    <xdr:from>
      <xdr:col>3</xdr:col>
      <xdr:colOff>104775</xdr:colOff>
      <xdr:row>13</xdr:row>
      <xdr:rowOff>19050</xdr:rowOff>
    </xdr:from>
    <xdr:to>
      <xdr:col>3</xdr:col>
      <xdr:colOff>419100</xdr:colOff>
      <xdr:row>14</xdr:row>
      <xdr:rowOff>142875</xdr:rowOff>
    </xdr:to>
    <xdr:pic>
      <xdr:nvPicPr>
        <xdr:cNvPr id="55" name="Gráfico 54" descr="Calendario contorno">
          <a:extLst>
            <a:ext uri="{FF2B5EF4-FFF2-40B4-BE49-F238E27FC236}">
              <a16:creationId xmlns:a16="http://schemas.microsoft.com/office/drawing/2014/main" id="{AC1E5E57-6D51-C63B-C461-A4465A143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90775" y="2495550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337459</xdr:colOff>
      <xdr:row>19</xdr:row>
      <xdr:rowOff>27335</xdr:rowOff>
    </xdr:from>
    <xdr:to>
      <xdr:col>5</xdr:col>
      <xdr:colOff>289834</xdr:colOff>
      <xdr:row>26</xdr:row>
      <xdr:rowOff>84485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A827040A-7D17-4B81-BABC-FB9052058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5443</xdr:colOff>
      <xdr:row>26</xdr:row>
      <xdr:rowOff>147225</xdr:rowOff>
    </xdr:from>
    <xdr:to>
      <xdr:col>4</xdr:col>
      <xdr:colOff>289329</xdr:colOff>
      <xdr:row>31</xdr:row>
      <xdr:rowOff>179882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4BD85208-F0DD-4EF9-8A52-9B23C0388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261258</xdr:colOff>
      <xdr:row>26</xdr:row>
      <xdr:rowOff>146603</xdr:rowOff>
    </xdr:from>
    <xdr:to>
      <xdr:col>5</xdr:col>
      <xdr:colOff>546858</xdr:colOff>
      <xdr:row>31</xdr:row>
      <xdr:rowOff>180503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2683A46A-6852-448F-A99B-9EC172AA2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155122</xdr:colOff>
      <xdr:row>15</xdr:row>
      <xdr:rowOff>21771</xdr:rowOff>
    </xdr:from>
    <xdr:to>
      <xdr:col>4</xdr:col>
      <xdr:colOff>127907</xdr:colOff>
      <xdr:row>16</xdr:row>
      <xdr:rowOff>81643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A248DEC8-BB04-697E-3D37-366760BC1438}"/>
            </a:ext>
          </a:extLst>
        </xdr:cNvPr>
        <xdr:cNvSpPr txBox="1"/>
      </xdr:nvSpPr>
      <xdr:spPr>
        <a:xfrm>
          <a:off x="2441122" y="2879271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2019</a:t>
          </a:r>
        </a:p>
      </xdr:txBody>
    </xdr:sp>
    <xdr:clientData/>
  </xdr:twoCellAnchor>
  <xdr:twoCellAnchor>
    <xdr:from>
      <xdr:col>3</xdr:col>
      <xdr:colOff>155122</xdr:colOff>
      <xdr:row>16</xdr:row>
      <xdr:rowOff>124003</xdr:rowOff>
    </xdr:from>
    <xdr:to>
      <xdr:col>4</xdr:col>
      <xdr:colOff>127907</xdr:colOff>
      <xdr:row>17</xdr:row>
      <xdr:rowOff>183875</xdr:rowOff>
    </xdr:to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DC05EB67-04B2-441A-A3E5-8276F5577958}"/>
            </a:ext>
          </a:extLst>
        </xdr:cNvPr>
        <xdr:cNvSpPr txBox="1"/>
      </xdr:nvSpPr>
      <xdr:spPr>
        <a:xfrm>
          <a:off x="2441122" y="3172003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2020</a:t>
          </a:r>
        </a:p>
      </xdr:txBody>
    </xdr:sp>
    <xdr:clientData/>
  </xdr:twoCellAnchor>
  <xdr:twoCellAnchor>
    <xdr:from>
      <xdr:col>3</xdr:col>
      <xdr:colOff>155122</xdr:colOff>
      <xdr:row>18</xdr:row>
      <xdr:rowOff>68860</xdr:rowOff>
    </xdr:from>
    <xdr:to>
      <xdr:col>4</xdr:col>
      <xdr:colOff>127907</xdr:colOff>
      <xdr:row>19</xdr:row>
      <xdr:rowOff>128732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34A2BF4A-4FF1-4315-8982-5618F9BC87C5}"/>
            </a:ext>
          </a:extLst>
        </xdr:cNvPr>
        <xdr:cNvSpPr txBox="1"/>
      </xdr:nvSpPr>
      <xdr:spPr>
        <a:xfrm>
          <a:off x="2441122" y="3497860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2021</a:t>
          </a:r>
        </a:p>
      </xdr:txBody>
    </xdr:sp>
    <xdr:clientData/>
  </xdr:twoCellAnchor>
  <xdr:twoCellAnchor>
    <xdr:from>
      <xdr:col>4</xdr:col>
      <xdr:colOff>127909</xdr:colOff>
      <xdr:row>15</xdr:row>
      <xdr:rowOff>21767</xdr:rowOff>
    </xdr:from>
    <xdr:to>
      <xdr:col>5</xdr:col>
      <xdr:colOff>386443</xdr:colOff>
      <xdr:row>16</xdr:row>
      <xdr:rowOff>81639</xdr:rowOff>
    </xdr:to>
    <xdr:sp macro="" textlink="Analisis!I5">
      <xdr:nvSpPr>
        <xdr:cNvPr id="62" name="CuadroTexto 61">
          <a:extLst>
            <a:ext uri="{FF2B5EF4-FFF2-40B4-BE49-F238E27FC236}">
              <a16:creationId xmlns:a16="http://schemas.microsoft.com/office/drawing/2014/main" id="{206CD08D-6D57-4963-B0EA-7FC5A419F113}"/>
            </a:ext>
          </a:extLst>
        </xdr:cNvPr>
        <xdr:cNvSpPr txBox="1"/>
      </xdr:nvSpPr>
      <xdr:spPr>
        <a:xfrm>
          <a:off x="3175909" y="2879267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E56C51-42D2-44A9-8750-103B6C6FD5A7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$784,318</a:t>
          </a:fld>
          <a:endParaRPr lang="es-419" sz="1100" b="1">
            <a:solidFill>
              <a:schemeClr val="bg1">
                <a:lumMod val="50000"/>
              </a:schemeClr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127909</xdr:colOff>
      <xdr:row>16</xdr:row>
      <xdr:rowOff>123999</xdr:rowOff>
    </xdr:from>
    <xdr:to>
      <xdr:col>5</xdr:col>
      <xdr:colOff>386443</xdr:colOff>
      <xdr:row>17</xdr:row>
      <xdr:rowOff>183871</xdr:rowOff>
    </xdr:to>
    <xdr:sp macro="" textlink="Analisis!I6">
      <xdr:nvSpPr>
        <xdr:cNvPr id="63" name="CuadroTexto 62">
          <a:extLst>
            <a:ext uri="{FF2B5EF4-FFF2-40B4-BE49-F238E27FC236}">
              <a16:creationId xmlns:a16="http://schemas.microsoft.com/office/drawing/2014/main" id="{9B59EFBA-11D9-4820-9723-948A503EF2EA}"/>
            </a:ext>
          </a:extLst>
        </xdr:cNvPr>
        <xdr:cNvSpPr txBox="1"/>
      </xdr:nvSpPr>
      <xdr:spPr>
        <a:xfrm>
          <a:off x="3175909" y="3171999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70787F0-5B6D-4C9A-914F-A66246081846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$3,756,605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127909</xdr:colOff>
      <xdr:row>18</xdr:row>
      <xdr:rowOff>68856</xdr:rowOff>
    </xdr:from>
    <xdr:to>
      <xdr:col>5</xdr:col>
      <xdr:colOff>386443</xdr:colOff>
      <xdr:row>19</xdr:row>
      <xdr:rowOff>128728</xdr:rowOff>
    </xdr:to>
    <xdr:sp macro="" textlink="Analisis!I7">
      <xdr:nvSpPr>
        <xdr:cNvPr id="64" name="CuadroTexto 63">
          <a:extLst>
            <a:ext uri="{FF2B5EF4-FFF2-40B4-BE49-F238E27FC236}">
              <a16:creationId xmlns:a16="http://schemas.microsoft.com/office/drawing/2014/main" id="{44025EB0-7B7D-4EC6-8DA1-17CBAD75431C}"/>
            </a:ext>
          </a:extLst>
        </xdr:cNvPr>
        <xdr:cNvSpPr txBox="1"/>
      </xdr:nvSpPr>
      <xdr:spPr>
        <a:xfrm>
          <a:off x="3175909" y="3497856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F72EF197-BA5C-48D0-B9C8-0CA077AC4805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$3,805,480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57981</xdr:colOff>
      <xdr:row>25</xdr:row>
      <xdr:rowOff>91102</xdr:rowOff>
    </xdr:from>
    <xdr:to>
      <xdr:col>5</xdr:col>
      <xdr:colOff>356155</xdr:colOff>
      <xdr:row>26</xdr:row>
      <xdr:rowOff>140797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FE3C49FE-6EED-064B-DB57-683D66158A32}"/>
            </a:ext>
          </a:extLst>
        </xdr:cNvPr>
        <xdr:cNvSpPr txBox="1"/>
      </xdr:nvSpPr>
      <xdr:spPr>
        <a:xfrm>
          <a:off x="3105981" y="4853602"/>
          <a:ext cx="1060174" cy="240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% Ganancias</a:t>
          </a:r>
        </a:p>
      </xdr:txBody>
    </xdr:sp>
    <xdr:clientData/>
  </xdr:twoCellAnchor>
  <xdr:twoCellAnchor>
    <xdr:from>
      <xdr:col>3</xdr:col>
      <xdr:colOff>464894</xdr:colOff>
      <xdr:row>25</xdr:row>
      <xdr:rowOff>91338</xdr:rowOff>
    </xdr:from>
    <xdr:to>
      <xdr:col>4</xdr:col>
      <xdr:colOff>437679</xdr:colOff>
      <xdr:row>26</xdr:row>
      <xdr:rowOff>151210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1AB084F7-4BBB-4C68-9B6A-9F848D71AF26}"/>
            </a:ext>
          </a:extLst>
        </xdr:cNvPr>
        <xdr:cNvSpPr txBox="1"/>
      </xdr:nvSpPr>
      <xdr:spPr>
        <a:xfrm>
          <a:off x="2750894" y="4853838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2019</a:t>
          </a:r>
        </a:p>
      </xdr:txBody>
    </xdr:sp>
    <xdr:clientData/>
  </xdr:twoCellAnchor>
  <xdr:twoCellAnchor>
    <xdr:from>
      <xdr:col>3</xdr:col>
      <xdr:colOff>23783</xdr:colOff>
      <xdr:row>32</xdr:row>
      <xdr:rowOff>66261</xdr:rowOff>
    </xdr:from>
    <xdr:to>
      <xdr:col>4</xdr:col>
      <xdr:colOff>321957</xdr:colOff>
      <xdr:row>33</xdr:row>
      <xdr:rowOff>115956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9FFAB425-0C0E-48BE-B767-3BB439925288}"/>
            </a:ext>
          </a:extLst>
        </xdr:cNvPr>
        <xdr:cNvSpPr txBox="1"/>
      </xdr:nvSpPr>
      <xdr:spPr>
        <a:xfrm>
          <a:off x="2309783" y="6162261"/>
          <a:ext cx="1060174" cy="240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% Ganancias</a:t>
          </a:r>
        </a:p>
      </xdr:txBody>
    </xdr:sp>
    <xdr:clientData/>
  </xdr:twoCellAnchor>
  <xdr:twoCellAnchor>
    <xdr:from>
      <xdr:col>3</xdr:col>
      <xdr:colOff>252742</xdr:colOff>
      <xdr:row>31</xdr:row>
      <xdr:rowOff>58215</xdr:rowOff>
    </xdr:from>
    <xdr:to>
      <xdr:col>4</xdr:col>
      <xdr:colOff>225527</xdr:colOff>
      <xdr:row>32</xdr:row>
      <xdr:rowOff>118087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FA896511-31FB-4B3E-B543-2BA90670BB58}"/>
            </a:ext>
          </a:extLst>
        </xdr:cNvPr>
        <xdr:cNvSpPr txBox="1"/>
      </xdr:nvSpPr>
      <xdr:spPr>
        <a:xfrm>
          <a:off x="2538742" y="5963715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2020</a:t>
          </a:r>
        </a:p>
      </xdr:txBody>
    </xdr:sp>
    <xdr:clientData/>
  </xdr:twoCellAnchor>
  <xdr:twoCellAnchor>
    <xdr:from>
      <xdr:col>4</xdr:col>
      <xdr:colOff>432940</xdr:colOff>
      <xdr:row>32</xdr:row>
      <xdr:rowOff>36444</xdr:rowOff>
    </xdr:from>
    <xdr:to>
      <xdr:col>5</xdr:col>
      <xdr:colOff>731114</xdr:colOff>
      <xdr:row>33</xdr:row>
      <xdr:rowOff>86139</xdr:rowOff>
    </xdr:to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92327E8E-2D38-4856-A50A-7A35B2A09ABF}"/>
            </a:ext>
          </a:extLst>
        </xdr:cNvPr>
        <xdr:cNvSpPr txBox="1"/>
      </xdr:nvSpPr>
      <xdr:spPr>
        <a:xfrm>
          <a:off x="3480940" y="6132444"/>
          <a:ext cx="1060174" cy="240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% Ganancias</a:t>
          </a:r>
        </a:p>
      </xdr:txBody>
    </xdr:sp>
    <xdr:clientData/>
  </xdr:twoCellAnchor>
  <xdr:twoCellAnchor>
    <xdr:from>
      <xdr:col>4</xdr:col>
      <xdr:colOff>595635</xdr:colOff>
      <xdr:row>31</xdr:row>
      <xdr:rowOff>78092</xdr:rowOff>
    </xdr:from>
    <xdr:to>
      <xdr:col>5</xdr:col>
      <xdr:colOff>568420</xdr:colOff>
      <xdr:row>32</xdr:row>
      <xdr:rowOff>137964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10ECBFE5-3E59-45DD-97B1-4F9326BF81D1}"/>
            </a:ext>
          </a:extLst>
        </xdr:cNvPr>
        <xdr:cNvSpPr txBox="1"/>
      </xdr:nvSpPr>
      <xdr:spPr>
        <a:xfrm>
          <a:off x="3643635" y="5983592"/>
          <a:ext cx="73478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2021</a:t>
          </a:r>
        </a:p>
      </xdr:txBody>
    </xdr:sp>
    <xdr:clientData/>
  </xdr:twoCellAnchor>
  <xdr:twoCellAnchor>
    <xdr:from>
      <xdr:col>3</xdr:col>
      <xdr:colOff>588065</xdr:colOff>
      <xdr:row>20</xdr:row>
      <xdr:rowOff>132522</xdr:rowOff>
    </xdr:from>
    <xdr:to>
      <xdr:col>5</xdr:col>
      <xdr:colOff>165652</xdr:colOff>
      <xdr:row>23</xdr:row>
      <xdr:rowOff>149085</xdr:rowOff>
    </xdr:to>
    <xdr:sp macro="" textlink="Analisis!G5">
      <xdr:nvSpPr>
        <xdr:cNvPr id="71" name="CuadroTexto 70">
          <a:extLst>
            <a:ext uri="{FF2B5EF4-FFF2-40B4-BE49-F238E27FC236}">
              <a16:creationId xmlns:a16="http://schemas.microsoft.com/office/drawing/2014/main" id="{794405F0-C491-616A-B2C8-580B8EA4038A}"/>
            </a:ext>
          </a:extLst>
        </xdr:cNvPr>
        <xdr:cNvSpPr txBox="1"/>
      </xdr:nvSpPr>
      <xdr:spPr>
        <a:xfrm>
          <a:off x="2874065" y="3942522"/>
          <a:ext cx="1101587" cy="588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5717B9-3D85-47A9-8D9F-BF740D997079}" type="TxLink">
            <a:rPr lang="en-US" sz="3200" b="1" i="0" u="none" strike="noStrike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9.4%</a:t>
          </a:fld>
          <a:endParaRPr lang="es-419" sz="3200" b="1">
            <a:solidFill>
              <a:srgbClr val="21C587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268353</xdr:colOff>
      <xdr:row>28</xdr:row>
      <xdr:rowOff>86137</xdr:rowOff>
    </xdr:from>
    <xdr:to>
      <xdr:col>4</xdr:col>
      <xdr:colOff>41412</xdr:colOff>
      <xdr:row>30</xdr:row>
      <xdr:rowOff>61289</xdr:rowOff>
    </xdr:to>
    <xdr:sp macro="" textlink="Analisis!G6">
      <xdr:nvSpPr>
        <xdr:cNvPr id="72" name="CuadroTexto 71">
          <a:extLst>
            <a:ext uri="{FF2B5EF4-FFF2-40B4-BE49-F238E27FC236}">
              <a16:creationId xmlns:a16="http://schemas.microsoft.com/office/drawing/2014/main" id="{4EE7456B-A436-4E80-B02C-144DD52B11A8}"/>
            </a:ext>
          </a:extLst>
        </xdr:cNvPr>
        <xdr:cNvSpPr txBox="1"/>
      </xdr:nvSpPr>
      <xdr:spPr>
        <a:xfrm>
          <a:off x="2554353" y="5420137"/>
          <a:ext cx="535059" cy="356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5628C7A-3540-4540-B776-EAA6EA87572B}" type="TxLink">
            <a:rPr lang="en-US" sz="1100" b="1" i="0" u="none" strike="noStrike">
              <a:solidFill>
                <a:srgbClr val="21C587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 algn="ctr"/>
            <a:t>45.0%</a:t>
          </a:fld>
          <a:endParaRPr lang="es-419" sz="1100" b="1" i="0" u="none" strike="noStrike">
            <a:solidFill>
              <a:srgbClr val="21C587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495298</xdr:colOff>
      <xdr:row>28</xdr:row>
      <xdr:rowOff>89451</xdr:rowOff>
    </xdr:from>
    <xdr:to>
      <xdr:col>5</xdr:col>
      <xdr:colOff>314737</xdr:colOff>
      <xdr:row>30</xdr:row>
      <xdr:rowOff>64603</xdr:rowOff>
    </xdr:to>
    <xdr:sp macro="" textlink="Analisis!G7">
      <xdr:nvSpPr>
        <xdr:cNvPr id="73" name="CuadroTexto 72">
          <a:extLst>
            <a:ext uri="{FF2B5EF4-FFF2-40B4-BE49-F238E27FC236}">
              <a16:creationId xmlns:a16="http://schemas.microsoft.com/office/drawing/2014/main" id="{34FF9868-073A-4F7B-9004-2E5EB308F3FE}"/>
            </a:ext>
          </a:extLst>
        </xdr:cNvPr>
        <xdr:cNvSpPr txBox="1"/>
      </xdr:nvSpPr>
      <xdr:spPr>
        <a:xfrm>
          <a:off x="3543298" y="5423451"/>
          <a:ext cx="581439" cy="356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A8AB058-16BB-44A8-8575-1ED64EFFCAF9}" type="TxLink">
            <a:rPr lang="en-US" sz="1100" b="1" i="0" u="none" strike="noStrike">
              <a:solidFill>
                <a:srgbClr val="21C587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 algn="ctr"/>
            <a:t>45.6%</a:t>
          </a:fld>
          <a:endParaRPr lang="es-419" sz="1100" b="1" i="0" u="none" strike="noStrike">
            <a:solidFill>
              <a:srgbClr val="21C587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722754</xdr:colOff>
      <xdr:row>13</xdr:row>
      <xdr:rowOff>40608</xdr:rowOff>
    </xdr:from>
    <xdr:to>
      <xdr:col>13</xdr:col>
      <xdr:colOff>647699</xdr:colOff>
      <xdr:row>27</xdr:row>
      <xdr:rowOff>80232</xdr:rowOff>
    </xdr:to>
    <xdr:sp macro="" textlink="">
      <xdr:nvSpPr>
        <xdr:cNvPr id="74" name="Rectángulo: esquinas redondeadas 73">
          <a:extLst>
            <a:ext uri="{FF2B5EF4-FFF2-40B4-BE49-F238E27FC236}">
              <a16:creationId xmlns:a16="http://schemas.microsoft.com/office/drawing/2014/main" id="{6E2F2184-AE14-4514-832E-42575E961C96}"/>
            </a:ext>
          </a:extLst>
        </xdr:cNvPr>
        <xdr:cNvSpPr/>
      </xdr:nvSpPr>
      <xdr:spPr>
        <a:xfrm>
          <a:off x="5294754" y="2517108"/>
          <a:ext cx="5258945" cy="2706624"/>
        </a:xfrm>
        <a:prstGeom prst="roundRect">
          <a:avLst>
            <a:gd name="adj" fmla="val 226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6</xdr:col>
      <xdr:colOff>696445</xdr:colOff>
      <xdr:row>14</xdr:row>
      <xdr:rowOff>0</xdr:rowOff>
    </xdr:from>
    <xdr:to>
      <xdr:col>13</xdr:col>
      <xdr:colOff>600074</xdr:colOff>
      <xdr:row>27</xdr:row>
      <xdr:rowOff>123266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5E2D5E2D-9C0D-40B5-95D6-C8F66B192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160804</xdr:colOff>
      <xdr:row>13</xdr:row>
      <xdr:rowOff>44824</xdr:rowOff>
    </xdr:from>
    <xdr:to>
      <xdr:col>12</xdr:col>
      <xdr:colOff>631451</xdr:colOff>
      <xdr:row>16</xdr:row>
      <xdr:rowOff>0</xdr:rowOff>
    </xdr:to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D157C7B6-FB9D-0476-99A0-ACDE13C3F209}"/>
            </a:ext>
          </a:extLst>
        </xdr:cNvPr>
        <xdr:cNvSpPr txBox="1"/>
      </xdr:nvSpPr>
      <xdr:spPr>
        <a:xfrm>
          <a:off x="5494804" y="2521324"/>
          <a:ext cx="4280647" cy="526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Analisis de Ganancias Mensuales</a:t>
          </a:r>
        </a:p>
      </xdr:txBody>
    </xdr:sp>
    <xdr:clientData/>
  </xdr:twoCellAnchor>
  <xdr:twoCellAnchor>
    <xdr:from>
      <xdr:col>6</xdr:col>
      <xdr:colOff>732279</xdr:colOff>
      <xdr:row>28</xdr:row>
      <xdr:rowOff>40608</xdr:rowOff>
    </xdr:from>
    <xdr:to>
      <xdr:col>13</xdr:col>
      <xdr:colOff>676274</xdr:colOff>
      <xdr:row>35</xdr:row>
      <xdr:rowOff>78708</xdr:rowOff>
    </xdr:to>
    <xdr:sp macro="" textlink="">
      <xdr:nvSpPr>
        <xdr:cNvPr id="77" name="Rectángulo: esquinas redondeadas 76">
          <a:extLst>
            <a:ext uri="{FF2B5EF4-FFF2-40B4-BE49-F238E27FC236}">
              <a16:creationId xmlns:a16="http://schemas.microsoft.com/office/drawing/2014/main" id="{C2EC32F4-9528-47CC-9A5F-EFF75FFAAE42}"/>
            </a:ext>
          </a:extLst>
        </xdr:cNvPr>
        <xdr:cNvSpPr/>
      </xdr:nvSpPr>
      <xdr:spPr>
        <a:xfrm>
          <a:off x="5304279" y="5374608"/>
          <a:ext cx="5277995" cy="1371600"/>
        </a:xfrm>
        <a:prstGeom prst="roundRect">
          <a:avLst>
            <a:gd name="adj" fmla="val 226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217930</xdr:colOff>
      <xdr:row>28</xdr:row>
      <xdr:rowOff>40608</xdr:rowOff>
    </xdr:from>
    <xdr:to>
      <xdr:col>10</xdr:col>
      <xdr:colOff>160421</xdr:colOff>
      <xdr:row>30</xdr:row>
      <xdr:rowOff>186284</xdr:rowOff>
    </xdr:to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10DE3F87-92E7-4606-85F8-A6C39504A854}"/>
            </a:ext>
          </a:extLst>
        </xdr:cNvPr>
        <xdr:cNvSpPr txBox="1"/>
      </xdr:nvSpPr>
      <xdr:spPr>
        <a:xfrm>
          <a:off x="5551930" y="5374608"/>
          <a:ext cx="2228491" cy="526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Analisis</a:t>
          </a:r>
          <a:r>
            <a:rPr lang="es-419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419" sz="1100" b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de Ganancias</a:t>
          </a:r>
          <a:r>
            <a:rPr lang="es-419" sz="1100" b="1" baseline="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Trimestrales</a:t>
          </a:r>
          <a:endParaRPr lang="es-419" sz="1100" b="1">
            <a:solidFill>
              <a:schemeClr val="dk1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703705</xdr:colOff>
      <xdr:row>29</xdr:row>
      <xdr:rowOff>2508</xdr:rowOff>
    </xdr:from>
    <xdr:to>
      <xdr:col>11</xdr:col>
      <xdr:colOff>419100</xdr:colOff>
      <xdr:row>35</xdr:row>
      <xdr:rowOff>57150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B61DA330-169C-41A4-898A-99F29EA7F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7</xdr:col>
      <xdr:colOff>9525</xdr:colOff>
      <xdr:row>28</xdr:row>
      <xdr:rowOff>19050</xdr:rowOff>
    </xdr:from>
    <xdr:to>
      <xdr:col>7</xdr:col>
      <xdr:colOff>323850</xdr:colOff>
      <xdr:row>29</xdr:row>
      <xdr:rowOff>142875</xdr:rowOff>
    </xdr:to>
    <xdr:pic>
      <xdr:nvPicPr>
        <xdr:cNvPr id="81" name="Gráfico 80" descr="Calendario mensual contorno">
          <a:extLst>
            <a:ext uri="{FF2B5EF4-FFF2-40B4-BE49-F238E27FC236}">
              <a16:creationId xmlns:a16="http://schemas.microsoft.com/office/drawing/2014/main" id="{939B35A3-A4F1-DD3C-47C1-DFFEE5F64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5343525" y="5353050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6</xdr:col>
      <xdr:colOff>702450</xdr:colOff>
      <xdr:row>13</xdr:row>
      <xdr:rowOff>16650</xdr:rowOff>
    </xdr:from>
    <xdr:to>
      <xdr:col>7</xdr:col>
      <xdr:colOff>257175</xdr:colOff>
      <xdr:row>14</xdr:row>
      <xdr:rowOff>142875</xdr:rowOff>
    </xdr:to>
    <xdr:pic>
      <xdr:nvPicPr>
        <xdr:cNvPr id="83" name="Gráfico 82" descr="Calendario giratorio con relleno sólido">
          <a:extLst>
            <a:ext uri="{FF2B5EF4-FFF2-40B4-BE49-F238E27FC236}">
              <a16:creationId xmlns:a16="http://schemas.microsoft.com/office/drawing/2014/main" id="{8FD2ADFA-A917-1E17-BD95-2C40AF253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5274450" y="2493150"/>
          <a:ext cx="316725" cy="316725"/>
        </a:xfrm>
        <a:prstGeom prst="rect">
          <a:avLst/>
        </a:prstGeom>
      </xdr:spPr>
    </xdr:pic>
    <xdr:clientData/>
  </xdr:twoCellAnchor>
  <xdr:twoCellAnchor>
    <xdr:from>
      <xdr:col>11</xdr:col>
      <xdr:colOff>200025</xdr:colOff>
      <xdr:row>29</xdr:row>
      <xdr:rowOff>60660</xdr:rowOff>
    </xdr:from>
    <xdr:to>
      <xdr:col>12</xdr:col>
      <xdr:colOff>523590</xdr:colOff>
      <xdr:row>30</xdr:row>
      <xdr:rowOff>120532</xdr:rowOff>
    </xdr:to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AE610F45-4D4B-4EDF-B863-D467DD43B285}"/>
            </a:ext>
          </a:extLst>
        </xdr:cNvPr>
        <xdr:cNvSpPr txBox="1"/>
      </xdr:nvSpPr>
      <xdr:spPr>
        <a:xfrm>
          <a:off x="8582025" y="5585160"/>
          <a:ext cx="1085565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1er</a:t>
          </a:r>
          <a:r>
            <a:rPr lang="es-419" sz="1100" b="1" baseline="0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 Trimestre</a:t>
          </a:r>
          <a:endParaRPr lang="es-419" sz="1100" b="1">
            <a:solidFill>
              <a:srgbClr val="21C587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204788</xdr:colOff>
      <xdr:row>30</xdr:row>
      <xdr:rowOff>119478</xdr:rowOff>
    </xdr:from>
    <xdr:to>
      <xdr:col>12</xdr:col>
      <xdr:colOff>518827</xdr:colOff>
      <xdr:row>31</xdr:row>
      <xdr:rowOff>179350</xdr:rowOff>
    </xdr:to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B8BAD499-3D5B-4839-AB17-B2AB6AE7038A}"/>
            </a:ext>
          </a:extLst>
        </xdr:cNvPr>
        <xdr:cNvSpPr txBox="1"/>
      </xdr:nvSpPr>
      <xdr:spPr>
        <a:xfrm>
          <a:off x="8586788" y="5834478"/>
          <a:ext cx="1076039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2nd</a:t>
          </a:r>
          <a:r>
            <a:rPr lang="es-419" sz="1100" b="1" baseline="0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 Trimestre</a:t>
          </a:r>
          <a:endParaRPr lang="es-419" sz="1100" b="1">
            <a:solidFill>
              <a:srgbClr val="21C587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200025</xdr:colOff>
      <xdr:row>31</xdr:row>
      <xdr:rowOff>178296</xdr:rowOff>
    </xdr:from>
    <xdr:to>
      <xdr:col>12</xdr:col>
      <xdr:colOff>523589</xdr:colOff>
      <xdr:row>33</xdr:row>
      <xdr:rowOff>47668</xdr:rowOff>
    </xdr:to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257BD3CB-EB74-4341-8695-1135F75870AE}"/>
            </a:ext>
          </a:extLst>
        </xdr:cNvPr>
        <xdr:cNvSpPr txBox="1"/>
      </xdr:nvSpPr>
      <xdr:spPr>
        <a:xfrm>
          <a:off x="8582025" y="6083796"/>
          <a:ext cx="108556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3rd</a:t>
          </a:r>
          <a:r>
            <a:rPr lang="es-419" sz="1100" b="1" baseline="0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 Trimestre</a:t>
          </a:r>
          <a:endParaRPr lang="es-419" sz="1100" b="1">
            <a:solidFill>
              <a:srgbClr val="21C587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200025</xdr:colOff>
      <xdr:row>33</xdr:row>
      <xdr:rowOff>46614</xdr:rowOff>
    </xdr:from>
    <xdr:to>
      <xdr:col>12</xdr:col>
      <xdr:colOff>523589</xdr:colOff>
      <xdr:row>34</xdr:row>
      <xdr:rowOff>106486</xdr:rowOff>
    </xdr:to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282986FE-4C4A-4244-9C8C-6DFEFBFA945D}"/>
            </a:ext>
          </a:extLst>
        </xdr:cNvPr>
        <xdr:cNvSpPr txBox="1"/>
      </xdr:nvSpPr>
      <xdr:spPr>
        <a:xfrm>
          <a:off x="8582025" y="6333114"/>
          <a:ext cx="108556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4to</a:t>
          </a:r>
          <a:r>
            <a:rPr lang="es-419" sz="1100" b="1" baseline="0">
              <a:solidFill>
                <a:srgbClr val="21C587"/>
              </a:solidFill>
              <a:latin typeface="Calibri" panose="020F0502020204030204" pitchFamily="34" charset="0"/>
              <a:cs typeface="Calibri" panose="020F0502020204030204" pitchFamily="34" charset="0"/>
            </a:rPr>
            <a:t> Trimestre</a:t>
          </a:r>
          <a:endParaRPr lang="es-419" sz="1100" b="1">
            <a:solidFill>
              <a:srgbClr val="21C587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427480</xdr:colOff>
      <xdr:row>29</xdr:row>
      <xdr:rowOff>60660</xdr:rowOff>
    </xdr:from>
    <xdr:to>
      <xdr:col>13</xdr:col>
      <xdr:colOff>686014</xdr:colOff>
      <xdr:row>30</xdr:row>
      <xdr:rowOff>120532</xdr:rowOff>
    </xdr:to>
    <xdr:sp macro="" textlink="Analisis!P5">
      <xdr:nvSpPr>
        <xdr:cNvPr id="88" name="CuadroTexto 87">
          <a:extLst>
            <a:ext uri="{FF2B5EF4-FFF2-40B4-BE49-F238E27FC236}">
              <a16:creationId xmlns:a16="http://schemas.microsoft.com/office/drawing/2014/main" id="{28F5D1C8-F36F-4313-BDA6-D9AF5155E550}"/>
            </a:ext>
          </a:extLst>
        </xdr:cNvPr>
        <xdr:cNvSpPr txBox="1"/>
      </xdr:nvSpPr>
      <xdr:spPr>
        <a:xfrm>
          <a:off x="9571480" y="5585160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67D45BB-333F-41FF-A819-28CFA9A50954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$2,657,512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419459</xdr:colOff>
      <xdr:row>30</xdr:row>
      <xdr:rowOff>112795</xdr:rowOff>
    </xdr:from>
    <xdr:to>
      <xdr:col>13</xdr:col>
      <xdr:colOff>677993</xdr:colOff>
      <xdr:row>31</xdr:row>
      <xdr:rowOff>172667</xdr:rowOff>
    </xdr:to>
    <xdr:sp macro="" textlink="Analisis!P6">
      <xdr:nvSpPr>
        <xdr:cNvPr id="89" name="CuadroTexto 88">
          <a:extLst>
            <a:ext uri="{FF2B5EF4-FFF2-40B4-BE49-F238E27FC236}">
              <a16:creationId xmlns:a16="http://schemas.microsoft.com/office/drawing/2014/main" id="{7D0071EF-EFA3-4D9B-9488-5FD019043B93}"/>
            </a:ext>
          </a:extLst>
        </xdr:cNvPr>
        <xdr:cNvSpPr txBox="1"/>
      </xdr:nvSpPr>
      <xdr:spPr>
        <a:xfrm>
          <a:off x="9563459" y="5827795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21B7B19-F1CE-4DE9-87E6-4F63EFB37D8A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$1,934,322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421464</xdr:colOff>
      <xdr:row>32</xdr:row>
      <xdr:rowOff>4510</xdr:rowOff>
    </xdr:from>
    <xdr:to>
      <xdr:col>13</xdr:col>
      <xdr:colOff>679998</xdr:colOff>
      <xdr:row>33</xdr:row>
      <xdr:rowOff>64382</xdr:rowOff>
    </xdr:to>
    <xdr:sp macro="" textlink="Analisis!P7">
      <xdr:nvSpPr>
        <xdr:cNvPr id="90" name="CuadroTexto 89">
          <a:extLst>
            <a:ext uri="{FF2B5EF4-FFF2-40B4-BE49-F238E27FC236}">
              <a16:creationId xmlns:a16="http://schemas.microsoft.com/office/drawing/2014/main" id="{359A0356-B377-4F8A-8B04-22FF6C5B38F6}"/>
            </a:ext>
          </a:extLst>
        </xdr:cNvPr>
        <xdr:cNvSpPr txBox="1"/>
      </xdr:nvSpPr>
      <xdr:spPr>
        <a:xfrm>
          <a:off x="9565464" y="6100510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2C4614F-D29A-48C7-8DB9-555FDF86F2AD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$1,803,023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418456</xdr:colOff>
      <xdr:row>33</xdr:row>
      <xdr:rowOff>61659</xdr:rowOff>
    </xdr:from>
    <xdr:to>
      <xdr:col>13</xdr:col>
      <xdr:colOff>676990</xdr:colOff>
      <xdr:row>34</xdr:row>
      <xdr:rowOff>121531</xdr:rowOff>
    </xdr:to>
    <xdr:sp macro="" textlink="Analisis!P8">
      <xdr:nvSpPr>
        <xdr:cNvPr id="91" name="CuadroTexto 90">
          <a:extLst>
            <a:ext uri="{FF2B5EF4-FFF2-40B4-BE49-F238E27FC236}">
              <a16:creationId xmlns:a16="http://schemas.microsoft.com/office/drawing/2014/main" id="{A74BCB4D-6197-4352-8A9A-F04D0BDB9277}"/>
            </a:ext>
          </a:extLst>
        </xdr:cNvPr>
        <xdr:cNvSpPr txBox="1"/>
      </xdr:nvSpPr>
      <xdr:spPr>
        <a:xfrm>
          <a:off x="9562456" y="6348159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74A44AF-DA4F-4DDD-9CB0-EF8EBFE56DDA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$1,951,546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78368</xdr:colOff>
      <xdr:row>13</xdr:row>
      <xdr:rowOff>35224</xdr:rowOff>
    </xdr:from>
    <xdr:to>
      <xdr:col>17</xdr:col>
      <xdr:colOff>648344</xdr:colOff>
      <xdr:row>27</xdr:row>
      <xdr:rowOff>74848</xdr:rowOff>
    </xdr:to>
    <xdr:sp macro="" textlink="">
      <xdr:nvSpPr>
        <xdr:cNvPr id="92" name="Rectángulo: esquinas redondeadas 91">
          <a:extLst>
            <a:ext uri="{FF2B5EF4-FFF2-40B4-BE49-F238E27FC236}">
              <a16:creationId xmlns:a16="http://schemas.microsoft.com/office/drawing/2014/main" id="{30FDD395-6FF3-433F-9A40-C50E41D6A478}"/>
            </a:ext>
          </a:extLst>
        </xdr:cNvPr>
        <xdr:cNvSpPr/>
      </xdr:nvSpPr>
      <xdr:spPr>
        <a:xfrm>
          <a:off x="11508368" y="2511724"/>
          <a:ext cx="2093976" cy="2706624"/>
        </a:xfrm>
        <a:prstGeom prst="roundRect">
          <a:avLst>
            <a:gd name="adj" fmla="val 226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87893</xdr:colOff>
      <xdr:row>28</xdr:row>
      <xdr:rowOff>25699</xdr:rowOff>
    </xdr:from>
    <xdr:to>
      <xdr:col>17</xdr:col>
      <xdr:colOff>657869</xdr:colOff>
      <xdr:row>35</xdr:row>
      <xdr:rowOff>57150</xdr:rowOff>
    </xdr:to>
    <xdr:sp macro="" textlink="">
      <xdr:nvSpPr>
        <xdr:cNvPr id="93" name="Rectángulo: esquinas redondeadas 92">
          <a:extLst>
            <a:ext uri="{FF2B5EF4-FFF2-40B4-BE49-F238E27FC236}">
              <a16:creationId xmlns:a16="http://schemas.microsoft.com/office/drawing/2014/main" id="{FC445C2B-514C-4C63-ADDB-05F77853DC86}"/>
            </a:ext>
          </a:extLst>
        </xdr:cNvPr>
        <xdr:cNvSpPr/>
      </xdr:nvSpPr>
      <xdr:spPr>
        <a:xfrm>
          <a:off x="11517893" y="5359699"/>
          <a:ext cx="2093976" cy="1364951"/>
        </a:xfrm>
        <a:prstGeom prst="roundRect">
          <a:avLst>
            <a:gd name="adj" fmla="val 2263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341755</xdr:colOff>
      <xdr:row>28</xdr:row>
      <xdr:rowOff>59658</xdr:rowOff>
    </xdr:from>
    <xdr:to>
      <xdr:col>17</xdr:col>
      <xdr:colOff>597776</xdr:colOff>
      <xdr:row>29</xdr:row>
      <xdr:rowOff>144517</xdr:rowOff>
    </xdr:to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4E380831-4919-453A-9C8D-33163646E73A}"/>
            </a:ext>
          </a:extLst>
        </xdr:cNvPr>
        <xdr:cNvSpPr txBox="1"/>
      </xdr:nvSpPr>
      <xdr:spPr>
        <a:xfrm>
          <a:off x="11771755" y="5393658"/>
          <a:ext cx="1780021" cy="275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Total Acumulado</a:t>
          </a:r>
        </a:p>
      </xdr:txBody>
    </xdr:sp>
    <xdr:clientData/>
  </xdr:twoCellAnchor>
  <xdr:twoCellAnchor editAs="oneCell">
    <xdr:from>
      <xdr:col>15</xdr:col>
      <xdr:colOff>117586</xdr:colOff>
      <xdr:row>28</xdr:row>
      <xdr:rowOff>70945</xdr:rowOff>
    </xdr:from>
    <xdr:to>
      <xdr:col>15</xdr:col>
      <xdr:colOff>403336</xdr:colOff>
      <xdr:row>29</xdr:row>
      <xdr:rowOff>166195</xdr:rowOff>
    </xdr:to>
    <xdr:pic>
      <xdr:nvPicPr>
        <xdr:cNvPr id="96" name="Gráfico 95" descr="Calendario mensual con relleno sólido">
          <a:extLst>
            <a:ext uri="{FF2B5EF4-FFF2-40B4-BE49-F238E27FC236}">
              <a16:creationId xmlns:a16="http://schemas.microsoft.com/office/drawing/2014/main" id="{2AAAD0DF-ADE4-0CCB-546E-BAD557604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11547586" y="5404945"/>
          <a:ext cx="285750" cy="285750"/>
        </a:xfrm>
        <a:prstGeom prst="rect">
          <a:avLst/>
        </a:prstGeom>
      </xdr:spPr>
    </xdr:pic>
    <xdr:clientData/>
  </xdr:twoCellAnchor>
  <xdr:twoCellAnchor>
    <xdr:from>
      <xdr:col>15</xdr:col>
      <xdr:colOff>467880</xdr:colOff>
      <xdr:row>13</xdr:row>
      <xdr:rowOff>159506</xdr:rowOff>
    </xdr:from>
    <xdr:to>
      <xdr:col>17</xdr:col>
      <xdr:colOff>723901</xdr:colOff>
      <xdr:row>15</xdr:row>
      <xdr:rowOff>53865</xdr:rowOff>
    </xdr:to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CDB5CEB0-9FAA-429D-BD31-263125B9D025}"/>
            </a:ext>
          </a:extLst>
        </xdr:cNvPr>
        <xdr:cNvSpPr txBox="1"/>
      </xdr:nvSpPr>
      <xdr:spPr>
        <a:xfrm>
          <a:off x="11897880" y="2636006"/>
          <a:ext cx="1780021" cy="275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419" sz="1100" b="1" i="1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Analisis de Clientes</a:t>
          </a:r>
        </a:p>
      </xdr:txBody>
    </xdr:sp>
    <xdr:clientData/>
  </xdr:twoCellAnchor>
  <xdr:twoCellAnchor editAs="oneCell">
    <xdr:from>
      <xdr:col>15</xdr:col>
      <xdr:colOff>203638</xdr:colOff>
      <xdr:row>13</xdr:row>
      <xdr:rowOff>65690</xdr:rowOff>
    </xdr:from>
    <xdr:to>
      <xdr:col>15</xdr:col>
      <xdr:colOff>538655</xdr:colOff>
      <xdr:row>15</xdr:row>
      <xdr:rowOff>19707</xdr:rowOff>
    </xdr:to>
    <xdr:pic>
      <xdr:nvPicPr>
        <xdr:cNvPr id="101" name="Gráfico 100" descr="Audiencia objetivo con relleno sólido">
          <a:extLst>
            <a:ext uri="{FF2B5EF4-FFF2-40B4-BE49-F238E27FC236}">
              <a16:creationId xmlns:a16="http://schemas.microsoft.com/office/drawing/2014/main" id="{F1F55E41-2894-0DF3-52FF-523451B2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633638" y="2542190"/>
          <a:ext cx="335017" cy="3350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567890</xdr:colOff>
          <xdr:row>14</xdr:row>
          <xdr:rowOff>187871</xdr:rowOff>
        </xdr:from>
        <xdr:to>
          <xdr:col>16</xdr:col>
          <xdr:colOff>223346</xdr:colOff>
          <xdr:row>16</xdr:row>
          <xdr:rowOff>16421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240751</xdr:colOff>
          <xdr:row>14</xdr:row>
          <xdr:rowOff>189186</xdr:rowOff>
        </xdr:from>
        <xdr:to>
          <xdr:col>16</xdr:col>
          <xdr:colOff>748862</xdr:colOff>
          <xdr:row>16</xdr:row>
          <xdr:rowOff>17736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08648D2-CC1D-6BF2-1F5D-DB05F27A5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Bajo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65230</xdr:colOff>
      <xdr:row>16</xdr:row>
      <xdr:rowOff>137944</xdr:rowOff>
    </xdr:from>
    <xdr:to>
      <xdr:col>17</xdr:col>
      <xdr:colOff>637190</xdr:colOff>
      <xdr:row>22</xdr:row>
      <xdr:rowOff>131379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9BD804D0-AF16-4550-B1D8-D4FBCFFEF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15</xdr:col>
      <xdr:colOff>118241</xdr:colOff>
      <xdr:row>15</xdr:row>
      <xdr:rowOff>91964</xdr:rowOff>
    </xdr:from>
    <xdr:to>
      <xdr:col>17</xdr:col>
      <xdr:colOff>564931</xdr:colOff>
      <xdr:row>17</xdr:row>
      <xdr:rowOff>183929</xdr:rowOff>
    </xdr:to>
    <xdr:sp macro="" textlink="Analisis!R17">
      <xdr:nvSpPr>
        <xdr:cNvPr id="103" name="CuadroTexto 102">
          <a:extLst>
            <a:ext uri="{FF2B5EF4-FFF2-40B4-BE49-F238E27FC236}">
              <a16:creationId xmlns:a16="http://schemas.microsoft.com/office/drawing/2014/main" id="{471A75BD-4E7D-51CB-F466-000E59A3F05E}"/>
            </a:ext>
          </a:extLst>
        </xdr:cNvPr>
        <xdr:cNvSpPr txBox="1"/>
      </xdr:nvSpPr>
      <xdr:spPr>
        <a:xfrm>
          <a:off x="11548241" y="2949464"/>
          <a:ext cx="1970690" cy="4729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60459E-B2F8-44F3-AE7C-049FD1AA4439}" type="TxLink">
            <a:rPr lang="en-US" sz="1100" b="0" i="0" u="none" strike="noStrike">
              <a:solidFill>
                <a:srgbClr val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Mostrando Top 3 clientes mas rentables de 801 clientes</a:t>
          </a:fld>
          <a:endParaRPr lang="es-419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96103</xdr:colOff>
      <xdr:row>23</xdr:row>
      <xdr:rowOff>15517</xdr:rowOff>
    </xdr:from>
    <xdr:to>
      <xdr:col>16</xdr:col>
      <xdr:colOff>354637</xdr:colOff>
      <xdr:row>24</xdr:row>
      <xdr:rowOff>75389</xdr:rowOff>
    </xdr:to>
    <xdr:sp macro="" textlink="Analisis!T12">
      <xdr:nvSpPr>
        <xdr:cNvPr id="104" name="CuadroTexto 103">
          <a:extLst>
            <a:ext uri="{FF2B5EF4-FFF2-40B4-BE49-F238E27FC236}">
              <a16:creationId xmlns:a16="http://schemas.microsoft.com/office/drawing/2014/main" id="{C614B5D5-0D53-4D1D-9D68-87D3CC752C2D}"/>
            </a:ext>
          </a:extLst>
        </xdr:cNvPr>
        <xdr:cNvSpPr txBox="1"/>
      </xdr:nvSpPr>
      <xdr:spPr>
        <a:xfrm>
          <a:off x="11526103" y="4397017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0F40CB4-8B2A-421B-9B36-C0A8C9F018C2}" type="TxLink">
            <a:rPr lang="en-US" sz="1050" b="0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Martin Berry</a:t>
          </a:fld>
          <a:endParaRPr lang="es-419" sz="105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89534</xdr:colOff>
      <xdr:row>24</xdr:row>
      <xdr:rowOff>59529</xdr:rowOff>
    </xdr:from>
    <xdr:to>
      <xdr:col>16</xdr:col>
      <xdr:colOff>348068</xdr:colOff>
      <xdr:row>25</xdr:row>
      <xdr:rowOff>119401</xdr:rowOff>
    </xdr:to>
    <xdr:sp macro="" textlink="Analisis!T13">
      <xdr:nvSpPr>
        <xdr:cNvPr id="105" name="CuadroTexto 104">
          <a:extLst>
            <a:ext uri="{FF2B5EF4-FFF2-40B4-BE49-F238E27FC236}">
              <a16:creationId xmlns:a16="http://schemas.microsoft.com/office/drawing/2014/main" id="{196E2EFE-966D-4D3E-AFE9-13663EB69611}"/>
            </a:ext>
          </a:extLst>
        </xdr:cNvPr>
        <xdr:cNvSpPr txBox="1"/>
      </xdr:nvSpPr>
      <xdr:spPr>
        <a:xfrm>
          <a:off x="11519534" y="4631529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2A46C28-B856-456C-BCDD-B97A7EAF3B9F}" type="TxLink">
            <a:rPr lang="en-US" sz="1050" b="0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Nicholas Garcia</a:t>
          </a:fld>
          <a:endParaRPr lang="es-419" sz="105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82965</xdr:colOff>
      <xdr:row>25</xdr:row>
      <xdr:rowOff>129817</xdr:rowOff>
    </xdr:from>
    <xdr:to>
      <xdr:col>16</xdr:col>
      <xdr:colOff>341499</xdr:colOff>
      <xdr:row>26</xdr:row>
      <xdr:rowOff>189689</xdr:rowOff>
    </xdr:to>
    <xdr:sp macro="" textlink="Analisis!T14">
      <xdr:nvSpPr>
        <xdr:cNvPr id="106" name="CuadroTexto 105">
          <a:extLst>
            <a:ext uri="{FF2B5EF4-FFF2-40B4-BE49-F238E27FC236}">
              <a16:creationId xmlns:a16="http://schemas.microsoft.com/office/drawing/2014/main" id="{517A8E1C-A99E-4885-BD75-09FE7E1C3705}"/>
            </a:ext>
          </a:extLst>
        </xdr:cNvPr>
        <xdr:cNvSpPr txBox="1"/>
      </xdr:nvSpPr>
      <xdr:spPr>
        <a:xfrm>
          <a:off x="11512965" y="4892317"/>
          <a:ext cx="1020534" cy="25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F1D6024-2FD5-4A5C-BCA7-B06C7BAA2459}" type="TxLink">
            <a:rPr lang="en-US" sz="1050" b="0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Steven Owens</a:t>
          </a:fld>
          <a:endParaRPr lang="es-419" sz="105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103981</xdr:colOff>
      <xdr:row>22</xdr:row>
      <xdr:rowOff>89089</xdr:rowOff>
    </xdr:from>
    <xdr:to>
      <xdr:col>16</xdr:col>
      <xdr:colOff>362515</xdr:colOff>
      <xdr:row>23</xdr:row>
      <xdr:rowOff>65690</xdr:rowOff>
    </xdr:to>
    <xdr:sp macro="" textlink="Analisis!U12">
      <xdr:nvSpPr>
        <xdr:cNvPr id="107" name="CuadroTexto 106">
          <a:extLst>
            <a:ext uri="{FF2B5EF4-FFF2-40B4-BE49-F238E27FC236}">
              <a16:creationId xmlns:a16="http://schemas.microsoft.com/office/drawing/2014/main" id="{C064BF07-FBD7-441D-B795-59BA131D9B65}"/>
            </a:ext>
          </a:extLst>
        </xdr:cNvPr>
        <xdr:cNvSpPr txBox="1"/>
      </xdr:nvSpPr>
      <xdr:spPr>
        <a:xfrm>
          <a:off x="11533981" y="4280089"/>
          <a:ext cx="1020534" cy="167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A06B84FA-FA88-4102-98F3-3168DA6A76CE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23446</a:t>
          </a:fld>
          <a:endParaRPr lang="es-419" sz="8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90843</xdr:colOff>
      <xdr:row>23</xdr:row>
      <xdr:rowOff>131379</xdr:rowOff>
    </xdr:from>
    <xdr:to>
      <xdr:col>16</xdr:col>
      <xdr:colOff>349377</xdr:colOff>
      <xdr:row>24</xdr:row>
      <xdr:rowOff>105103</xdr:rowOff>
    </xdr:to>
    <xdr:sp macro="" textlink="Analisis!U13">
      <xdr:nvSpPr>
        <xdr:cNvPr id="108" name="CuadroTexto 107">
          <a:extLst>
            <a:ext uri="{FF2B5EF4-FFF2-40B4-BE49-F238E27FC236}">
              <a16:creationId xmlns:a16="http://schemas.microsoft.com/office/drawing/2014/main" id="{2B0062B5-B81E-4B56-9CB8-1099DFA5CA6E}"/>
            </a:ext>
          </a:extLst>
        </xdr:cNvPr>
        <xdr:cNvSpPr txBox="1"/>
      </xdr:nvSpPr>
      <xdr:spPr>
        <a:xfrm>
          <a:off x="11520843" y="4512879"/>
          <a:ext cx="1020534" cy="1642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52CF9B2B-41F9-45D4-BDDF-14FEFA8F945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23144</a:t>
          </a:fld>
          <a:endParaRPr lang="es-419" sz="8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84274</xdr:colOff>
      <xdr:row>25</xdr:row>
      <xdr:rowOff>12889</xdr:rowOff>
    </xdr:from>
    <xdr:to>
      <xdr:col>16</xdr:col>
      <xdr:colOff>342808</xdr:colOff>
      <xdr:row>25</xdr:row>
      <xdr:rowOff>183931</xdr:rowOff>
    </xdr:to>
    <xdr:sp macro="" textlink="Analisis!U14">
      <xdr:nvSpPr>
        <xdr:cNvPr id="109" name="CuadroTexto 108">
          <a:extLst>
            <a:ext uri="{FF2B5EF4-FFF2-40B4-BE49-F238E27FC236}">
              <a16:creationId xmlns:a16="http://schemas.microsoft.com/office/drawing/2014/main" id="{92FCCDD5-08D9-4FBB-B7E3-AA90CB76623E}"/>
            </a:ext>
          </a:extLst>
        </xdr:cNvPr>
        <xdr:cNvSpPr txBox="1"/>
      </xdr:nvSpPr>
      <xdr:spPr>
        <a:xfrm>
          <a:off x="11514274" y="4775389"/>
          <a:ext cx="1020534" cy="171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32D7141-B90D-4A9C-BFB0-20C240B98AF7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23426</a:t>
          </a:fld>
          <a:endParaRPr lang="es-419" sz="8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455229</xdr:colOff>
      <xdr:row>23</xdr:row>
      <xdr:rowOff>0</xdr:rowOff>
    </xdr:from>
    <xdr:to>
      <xdr:col>17</xdr:col>
      <xdr:colOff>474935</xdr:colOff>
      <xdr:row>23</xdr:row>
      <xdr:rowOff>65690</xdr:rowOff>
    </xdr:to>
    <xdr:sp macro="" textlink="">
      <xdr:nvSpPr>
        <xdr:cNvPr id="110" name="Rectángulo 109">
          <a:extLst>
            <a:ext uri="{FF2B5EF4-FFF2-40B4-BE49-F238E27FC236}">
              <a16:creationId xmlns:a16="http://schemas.microsoft.com/office/drawing/2014/main" id="{1E5818BF-B8B0-CF81-97AC-DDB62549C2DF}"/>
            </a:ext>
          </a:extLst>
        </xdr:cNvPr>
        <xdr:cNvSpPr/>
      </xdr:nvSpPr>
      <xdr:spPr>
        <a:xfrm>
          <a:off x="12647229" y="4381500"/>
          <a:ext cx="781706" cy="65690"/>
        </a:xfrm>
        <a:prstGeom prst="rect">
          <a:avLst/>
        </a:prstGeom>
        <a:solidFill>
          <a:srgbClr val="21C58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16</xdr:col>
      <xdr:colOff>455229</xdr:colOff>
      <xdr:row>24</xdr:row>
      <xdr:rowOff>106417</xdr:rowOff>
    </xdr:from>
    <xdr:to>
      <xdr:col>17</xdr:col>
      <xdr:colOff>474935</xdr:colOff>
      <xdr:row>24</xdr:row>
      <xdr:rowOff>172107</xdr:rowOff>
    </xdr:to>
    <xdr:sp macro="" textlink="">
      <xdr:nvSpPr>
        <xdr:cNvPr id="111" name="Rectángulo 110">
          <a:extLst>
            <a:ext uri="{FF2B5EF4-FFF2-40B4-BE49-F238E27FC236}">
              <a16:creationId xmlns:a16="http://schemas.microsoft.com/office/drawing/2014/main" id="{AC745029-CAEA-49CE-ABD1-65A2F815859A}"/>
            </a:ext>
          </a:extLst>
        </xdr:cNvPr>
        <xdr:cNvSpPr/>
      </xdr:nvSpPr>
      <xdr:spPr>
        <a:xfrm>
          <a:off x="12647229" y="4678417"/>
          <a:ext cx="781706" cy="65690"/>
        </a:xfrm>
        <a:prstGeom prst="rect">
          <a:avLst/>
        </a:prstGeom>
        <a:solidFill>
          <a:srgbClr val="21C58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16</xdr:col>
      <xdr:colOff>455229</xdr:colOff>
      <xdr:row>26</xdr:row>
      <xdr:rowOff>22335</xdr:rowOff>
    </xdr:from>
    <xdr:to>
      <xdr:col>17</xdr:col>
      <xdr:colOff>474935</xdr:colOff>
      <xdr:row>26</xdr:row>
      <xdr:rowOff>88025</xdr:rowOff>
    </xdr:to>
    <xdr:sp macro="" textlink="">
      <xdr:nvSpPr>
        <xdr:cNvPr id="112" name="Rectángulo 111">
          <a:extLst>
            <a:ext uri="{FF2B5EF4-FFF2-40B4-BE49-F238E27FC236}">
              <a16:creationId xmlns:a16="http://schemas.microsoft.com/office/drawing/2014/main" id="{C47540FC-D1A3-4286-BFBD-AB350FDB1A16}"/>
            </a:ext>
          </a:extLst>
        </xdr:cNvPr>
        <xdr:cNvSpPr/>
      </xdr:nvSpPr>
      <xdr:spPr>
        <a:xfrm>
          <a:off x="12647229" y="4975335"/>
          <a:ext cx="781706" cy="65690"/>
        </a:xfrm>
        <a:prstGeom prst="rect">
          <a:avLst/>
        </a:prstGeom>
        <a:solidFill>
          <a:srgbClr val="21C58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190691</xdr:colOff>
      <xdr:row>30</xdr:row>
      <xdr:rowOff>110110</xdr:rowOff>
    </xdr:from>
    <xdr:to>
      <xdr:col>16</xdr:col>
      <xdr:colOff>449225</xdr:colOff>
      <xdr:row>31</xdr:row>
      <xdr:rowOff>86711</xdr:rowOff>
    </xdr:to>
    <xdr:sp macro="" textlink="Analisis!Y5">
      <xdr:nvSpPr>
        <xdr:cNvPr id="113" name="CuadroTexto 112">
          <a:extLst>
            <a:ext uri="{FF2B5EF4-FFF2-40B4-BE49-F238E27FC236}">
              <a16:creationId xmlns:a16="http://schemas.microsoft.com/office/drawing/2014/main" id="{7759F149-9227-4083-A6A1-960780382955}"/>
            </a:ext>
          </a:extLst>
        </xdr:cNvPr>
        <xdr:cNvSpPr txBox="1"/>
      </xdr:nvSpPr>
      <xdr:spPr>
        <a:xfrm>
          <a:off x="11620691" y="5825110"/>
          <a:ext cx="1020534" cy="167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A8940CC-58CF-4956-97CC-FD40F372CCEE}" type="TxLink">
            <a:rPr lang="en-US" sz="1000" b="0" i="1" u="none" strike="noStrike">
              <a:solidFill>
                <a:schemeClr val="tx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2019</a:t>
          </a:fld>
          <a:endParaRPr lang="es-419" sz="600" b="1" i="1" u="none" strike="noStrike">
            <a:solidFill>
              <a:schemeClr val="tx1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177553</xdr:colOff>
      <xdr:row>31</xdr:row>
      <xdr:rowOff>152400</xdr:rowOff>
    </xdr:from>
    <xdr:to>
      <xdr:col>16</xdr:col>
      <xdr:colOff>436087</xdr:colOff>
      <xdr:row>32</xdr:row>
      <xdr:rowOff>126124</xdr:rowOff>
    </xdr:to>
    <xdr:sp macro="" textlink="Analisis!Y6">
      <xdr:nvSpPr>
        <xdr:cNvPr id="114" name="CuadroTexto 113">
          <a:extLst>
            <a:ext uri="{FF2B5EF4-FFF2-40B4-BE49-F238E27FC236}">
              <a16:creationId xmlns:a16="http://schemas.microsoft.com/office/drawing/2014/main" id="{6CB6D0B9-4138-450D-8B4C-D92B829D3C5D}"/>
            </a:ext>
          </a:extLst>
        </xdr:cNvPr>
        <xdr:cNvSpPr txBox="1"/>
      </xdr:nvSpPr>
      <xdr:spPr>
        <a:xfrm>
          <a:off x="11607553" y="6057900"/>
          <a:ext cx="1020534" cy="1642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DAF6474-3A72-4C41-8C72-78042A833956}" type="TxLink">
            <a:rPr lang="en-US" sz="1000" b="0" i="1" u="none" strike="noStrike">
              <a:solidFill>
                <a:schemeClr val="tx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2020</a:t>
          </a:fld>
          <a:endParaRPr lang="es-419" sz="600" b="1" i="1" u="none" strike="noStrike">
            <a:solidFill>
              <a:schemeClr val="tx1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170984</xdr:colOff>
      <xdr:row>33</xdr:row>
      <xdr:rowOff>33910</xdr:rowOff>
    </xdr:from>
    <xdr:to>
      <xdr:col>16</xdr:col>
      <xdr:colOff>429518</xdr:colOff>
      <xdr:row>34</xdr:row>
      <xdr:rowOff>14452</xdr:rowOff>
    </xdr:to>
    <xdr:sp macro="" textlink="Analisis!Y7">
      <xdr:nvSpPr>
        <xdr:cNvPr id="115" name="CuadroTexto 114">
          <a:extLst>
            <a:ext uri="{FF2B5EF4-FFF2-40B4-BE49-F238E27FC236}">
              <a16:creationId xmlns:a16="http://schemas.microsoft.com/office/drawing/2014/main" id="{C7E3AD46-3EBF-4EE9-851A-9574210661A2}"/>
            </a:ext>
          </a:extLst>
        </xdr:cNvPr>
        <xdr:cNvSpPr txBox="1"/>
      </xdr:nvSpPr>
      <xdr:spPr>
        <a:xfrm>
          <a:off x="11600984" y="6320410"/>
          <a:ext cx="1020534" cy="171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B497E9D-C0E4-4339-B9C3-95CEDFAD1632}" type="TxLink">
            <a:rPr lang="en-US" sz="1000" b="0" i="1" u="none" strike="noStrike">
              <a:solidFill>
                <a:schemeClr val="tx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2021</a:t>
          </a:fld>
          <a:endParaRPr lang="es-419" sz="600" b="1" i="1" u="none" strike="noStrike">
            <a:solidFill>
              <a:schemeClr val="tx1"/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605852</xdr:colOff>
      <xdr:row>30</xdr:row>
      <xdr:rowOff>98285</xdr:rowOff>
    </xdr:from>
    <xdr:to>
      <xdr:col>18</xdr:col>
      <xdr:colOff>102386</xdr:colOff>
      <xdr:row>31</xdr:row>
      <xdr:rowOff>181418</xdr:rowOff>
    </xdr:to>
    <xdr:sp macro="" textlink="Analisis!AA5">
      <xdr:nvSpPr>
        <xdr:cNvPr id="116" name="CuadroTexto 115">
          <a:extLst>
            <a:ext uri="{FF2B5EF4-FFF2-40B4-BE49-F238E27FC236}">
              <a16:creationId xmlns:a16="http://schemas.microsoft.com/office/drawing/2014/main" id="{2BA085B4-B607-44EF-8147-A6E03AB69E49}"/>
            </a:ext>
          </a:extLst>
        </xdr:cNvPr>
        <xdr:cNvSpPr txBox="1"/>
      </xdr:nvSpPr>
      <xdr:spPr>
        <a:xfrm>
          <a:off x="12797852" y="5813285"/>
          <a:ext cx="1020534" cy="2736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CA70B4D-0A2C-4523-9C76-D93A0A4F73EE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$784,318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592714</xdr:colOff>
      <xdr:row>31</xdr:row>
      <xdr:rowOff>140575</xdr:rowOff>
    </xdr:from>
    <xdr:to>
      <xdr:col>18</xdr:col>
      <xdr:colOff>89248</xdr:colOff>
      <xdr:row>33</xdr:row>
      <xdr:rowOff>28497</xdr:rowOff>
    </xdr:to>
    <xdr:sp macro="" textlink="Analisis!AA6">
      <xdr:nvSpPr>
        <xdr:cNvPr id="117" name="CuadroTexto 116">
          <a:extLst>
            <a:ext uri="{FF2B5EF4-FFF2-40B4-BE49-F238E27FC236}">
              <a16:creationId xmlns:a16="http://schemas.microsoft.com/office/drawing/2014/main" id="{69DDACC6-2AEB-4768-9B1B-6B05BBD8FBBC}"/>
            </a:ext>
          </a:extLst>
        </xdr:cNvPr>
        <xdr:cNvSpPr txBox="1"/>
      </xdr:nvSpPr>
      <xdr:spPr>
        <a:xfrm>
          <a:off x="12784714" y="6046075"/>
          <a:ext cx="1020534" cy="2689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02D77B2-ED2C-4E33-987C-337B8D93C460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$3,756,605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586145</xdr:colOff>
      <xdr:row>33</xdr:row>
      <xdr:rowOff>22084</xdr:rowOff>
    </xdr:from>
    <xdr:to>
      <xdr:col>18</xdr:col>
      <xdr:colOff>82679</xdr:colOff>
      <xdr:row>34</xdr:row>
      <xdr:rowOff>111671</xdr:rowOff>
    </xdr:to>
    <xdr:sp macro="" textlink="Analisis!AA7">
      <xdr:nvSpPr>
        <xdr:cNvPr id="118" name="CuadroTexto 117">
          <a:extLst>
            <a:ext uri="{FF2B5EF4-FFF2-40B4-BE49-F238E27FC236}">
              <a16:creationId xmlns:a16="http://schemas.microsoft.com/office/drawing/2014/main" id="{6AC6C405-10EA-40B1-A49B-3F644C437AD3}"/>
            </a:ext>
          </a:extLst>
        </xdr:cNvPr>
        <xdr:cNvSpPr txBox="1"/>
      </xdr:nvSpPr>
      <xdr:spPr>
        <a:xfrm>
          <a:off x="12778145" y="6308584"/>
          <a:ext cx="1020534" cy="280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E2542B9-F820-405A-803B-C6133B448753}" type="TxLink">
            <a:rPr lang="en-US" sz="1100" b="1" i="0" u="none" strike="noStrike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pPr marL="0" indent="0"/>
            <a:t>$3,805,480</a:t>
          </a:fld>
          <a:endParaRPr lang="es-419" sz="1100" b="1" i="0" u="none" strike="noStrike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+mn-ea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682441</xdr:colOff>
      <xdr:row>30</xdr:row>
      <xdr:rowOff>177364</xdr:rowOff>
    </xdr:from>
    <xdr:to>
      <xdr:col>16</xdr:col>
      <xdr:colOff>495214</xdr:colOff>
      <xdr:row>31</xdr:row>
      <xdr:rowOff>98536</xdr:rowOff>
    </xdr:to>
    <xdr:sp macro="" textlink="">
      <xdr:nvSpPr>
        <xdr:cNvPr id="119" name="Rectángulo: esquinas redondeadas 118">
          <a:extLst>
            <a:ext uri="{FF2B5EF4-FFF2-40B4-BE49-F238E27FC236}">
              <a16:creationId xmlns:a16="http://schemas.microsoft.com/office/drawing/2014/main" id="{B55F890B-B3C1-8A75-A63E-96B3895B98B8}"/>
            </a:ext>
          </a:extLst>
        </xdr:cNvPr>
        <xdr:cNvSpPr/>
      </xdr:nvSpPr>
      <xdr:spPr>
        <a:xfrm>
          <a:off x="12112441" y="5892364"/>
          <a:ext cx="574773" cy="111672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682441</xdr:colOff>
      <xdr:row>32</xdr:row>
      <xdr:rowOff>21023</xdr:rowOff>
    </xdr:from>
    <xdr:to>
      <xdr:col>16</xdr:col>
      <xdr:colOff>495214</xdr:colOff>
      <xdr:row>32</xdr:row>
      <xdr:rowOff>132695</xdr:rowOff>
    </xdr:to>
    <xdr:sp macro="" textlink="">
      <xdr:nvSpPr>
        <xdr:cNvPr id="120" name="Rectángulo: esquinas redondeadas 119">
          <a:extLst>
            <a:ext uri="{FF2B5EF4-FFF2-40B4-BE49-F238E27FC236}">
              <a16:creationId xmlns:a16="http://schemas.microsoft.com/office/drawing/2014/main" id="{7801C5F2-746C-439A-840E-A47604FE0978}"/>
            </a:ext>
          </a:extLst>
        </xdr:cNvPr>
        <xdr:cNvSpPr/>
      </xdr:nvSpPr>
      <xdr:spPr>
        <a:xfrm>
          <a:off x="12112441" y="6117023"/>
          <a:ext cx="574773" cy="111672"/>
        </a:xfrm>
        <a:prstGeom prst="roundRect">
          <a:avLst>
            <a:gd name="adj" fmla="val 50000"/>
          </a:avLst>
        </a:prstGeom>
        <a:solidFill>
          <a:srgbClr val="21C58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15</xdr:col>
      <xdr:colOff>682441</xdr:colOff>
      <xdr:row>33</xdr:row>
      <xdr:rowOff>94595</xdr:rowOff>
    </xdr:from>
    <xdr:to>
      <xdr:col>16</xdr:col>
      <xdr:colOff>495214</xdr:colOff>
      <xdr:row>34</xdr:row>
      <xdr:rowOff>15767</xdr:rowOff>
    </xdr:to>
    <xdr:sp macro="" textlink="">
      <xdr:nvSpPr>
        <xdr:cNvPr id="121" name="Rectángulo: esquinas redondeadas 120">
          <a:extLst>
            <a:ext uri="{FF2B5EF4-FFF2-40B4-BE49-F238E27FC236}">
              <a16:creationId xmlns:a16="http://schemas.microsoft.com/office/drawing/2014/main" id="{995AC5B9-924D-44F3-9756-8B0FEAE676AE}"/>
            </a:ext>
          </a:extLst>
        </xdr:cNvPr>
        <xdr:cNvSpPr/>
      </xdr:nvSpPr>
      <xdr:spPr>
        <a:xfrm>
          <a:off x="12112441" y="6381095"/>
          <a:ext cx="574773" cy="111672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0</xdr:col>
      <xdr:colOff>24848</xdr:colOff>
      <xdr:row>8</xdr:row>
      <xdr:rowOff>107674</xdr:rowOff>
    </xdr:from>
    <xdr:to>
      <xdr:col>2</xdr:col>
      <xdr:colOff>728870</xdr:colOff>
      <xdr:row>35</xdr:row>
      <xdr:rowOff>33130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2" name="County">
              <a:extLst>
                <a:ext uri="{FF2B5EF4-FFF2-40B4-BE49-F238E27FC236}">
                  <a16:creationId xmlns:a16="http://schemas.microsoft.com/office/drawing/2014/main" id="{2B2084D8-1680-4F00-B1DC-53B02B3A37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48" y="1631674"/>
              <a:ext cx="2228022" cy="50689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675032</xdr:colOff>
      <xdr:row>8</xdr:row>
      <xdr:rowOff>144945</xdr:rowOff>
    </xdr:from>
    <xdr:to>
      <xdr:col>20</xdr:col>
      <xdr:colOff>217832</xdr:colOff>
      <xdr:row>35</xdr:row>
      <xdr:rowOff>41412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3" name="Product Name">
              <a:extLst>
                <a:ext uri="{FF2B5EF4-FFF2-40B4-BE49-F238E27FC236}">
                  <a16:creationId xmlns:a16="http://schemas.microsoft.com/office/drawing/2014/main" id="{643BD8BB-C0D8-488A-A1A4-8CA18F11EE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 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9032" y="1668945"/>
              <a:ext cx="1828800" cy="50399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745435</xdr:colOff>
      <xdr:row>4</xdr:row>
      <xdr:rowOff>124242</xdr:rowOff>
    </xdr:from>
    <xdr:to>
      <xdr:col>17</xdr:col>
      <xdr:colOff>637761</xdr:colOff>
      <xdr:row>6</xdr:row>
      <xdr:rowOff>173938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4" name="Purchase Date (mes)">
              <a:extLst>
                <a:ext uri="{FF2B5EF4-FFF2-40B4-BE49-F238E27FC236}">
                  <a16:creationId xmlns:a16="http://schemas.microsoft.com/office/drawing/2014/main" id="{30FCF9FA-CC2D-45EF-9290-5A7A7430BD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urchase Date (me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9435" y="886242"/>
              <a:ext cx="11322326" cy="4306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438975</xdr:colOff>
      <xdr:row>6</xdr:row>
      <xdr:rowOff>121758</xdr:rowOff>
    </xdr:from>
    <xdr:to>
      <xdr:col>2</xdr:col>
      <xdr:colOff>223627</xdr:colOff>
      <xdr:row>8</xdr:row>
      <xdr:rowOff>55497</xdr:rowOff>
    </xdr:to>
    <xdr:sp macro="" textlink="">
      <xdr:nvSpPr>
        <xdr:cNvPr id="125" name="Rectángulo: esquinas redondeadas 124">
          <a:extLst>
            <a:ext uri="{FF2B5EF4-FFF2-40B4-BE49-F238E27FC236}">
              <a16:creationId xmlns:a16="http://schemas.microsoft.com/office/drawing/2014/main" id="{E7496933-0B16-38EC-0D8B-0C15F4044904}"/>
            </a:ext>
          </a:extLst>
        </xdr:cNvPr>
        <xdr:cNvSpPr/>
      </xdr:nvSpPr>
      <xdr:spPr>
        <a:xfrm>
          <a:off x="438975" y="1264758"/>
          <a:ext cx="1308652" cy="31473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Filtro de Pais</a:t>
          </a:r>
        </a:p>
      </xdr:txBody>
    </xdr:sp>
    <xdr:clientData/>
  </xdr:twoCellAnchor>
  <xdr:twoCellAnchor>
    <xdr:from>
      <xdr:col>17</xdr:col>
      <xdr:colOff>653912</xdr:colOff>
      <xdr:row>6</xdr:row>
      <xdr:rowOff>158198</xdr:rowOff>
    </xdr:from>
    <xdr:to>
      <xdr:col>20</xdr:col>
      <xdr:colOff>214934</xdr:colOff>
      <xdr:row>8</xdr:row>
      <xdr:rowOff>91937</xdr:rowOff>
    </xdr:to>
    <xdr:sp macro="" textlink="">
      <xdr:nvSpPr>
        <xdr:cNvPr id="126" name="Rectángulo: esquinas redondeadas 125">
          <a:extLst>
            <a:ext uri="{FF2B5EF4-FFF2-40B4-BE49-F238E27FC236}">
              <a16:creationId xmlns:a16="http://schemas.microsoft.com/office/drawing/2014/main" id="{89746D95-DF9C-4F3A-B5A0-913F1A908852}"/>
            </a:ext>
          </a:extLst>
        </xdr:cNvPr>
        <xdr:cNvSpPr/>
      </xdr:nvSpPr>
      <xdr:spPr>
        <a:xfrm>
          <a:off x="13607912" y="1301198"/>
          <a:ext cx="1847022" cy="31473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Filtro de Producto</a:t>
          </a:r>
        </a:p>
      </xdr:txBody>
    </xdr:sp>
    <xdr:clientData/>
  </xdr:twoCellAnchor>
  <xdr:twoCellAnchor editAs="oneCell">
    <xdr:from>
      <xdr:col>16</xdr:col>
      <xdr:colOff>247650</xdr:colOff>
      <xdr:row>0</xdr:row>
      <xdr:rowOff>38100</xdr:rowOff>
    </xdr:from>
    <xdr:to>
      <xdr:col>16</xdr:col>
      <xdr:colOff>577970</xdr:colOff>
      <xdr:row>1</xdr:row>
      <xdr:rowOff>151281</xdr:rowOff>
    </xdr:to>
    <xdr:pic macro="[0]!hide_filters">
      <xdr:nvPicPr>
        <xdr:cNvPr id="1031" name="Ocultar_Filtro" descr="Bloquear con relleno sólido">
          <a:extLst>
            <a:ext uri="{FF2B5EF4-FFF2-40B4-BE49-F238E27FC236}">
              <a16:creationId xmlns:a16="http://schemas.microsoft.com/office/drawing/2014/main" id="{41369460-2404-CD40-43FF-0C159BC03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2439650" y="38100"/>
          <a:ext cx="330320" cy="303681"/>
        </a:xfrm>
        <a:prstGeom prst="rect">
          <a:avLst/>
        </a:prstGeom>
      </xdr:spPr>
    </xdr:pic>
    <xdr:clientData/>
  </xdr:twoCellAnchor>
  <xdr:twoCellAnchor editAs="oneCell">
    <xdr:from>
      <xdr:col>16</xdr:col>
      <xdr:colOff>238126</xdr:colOff>
      <xdr:row>0</xdr:row>
      <xdr:rowOff>62256</xdr:rowOff>
    </xdr:from>
    <xdr:to>
      <xdr:col>16</xdr:col>
      <xdr:colOff>616070</xdr:colOff>
      <xdr:row>1</xdr:row>
      <xdr:rowOff>141756</xdr:rowOff>
    </xdr:to>
    <xdr:pic macro="[0]!show_filters">
      <xdr:nvPicPr>
        <xdr:cNvPr id="1024" name="Mostrar_Filtro" descr="Desbloquear con relleno sólido" hidden="1">
          <a:extLst>
            <a:ext uri="{FF2B5EF4-FFF2-40B4-BE49-F238E27FC236}">
              <a16:creationId xmlns:a16="http://schemas.microsoft.com/office/drawing/2014/main" id="{30203A42-158A-8410-39CA-BAD1EAB4F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2430126" y="62256"/>
          <a:ext cx="377944" cy="27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646715</xdr:colOff>
      <xdr:row>0</xdr:row>
      <xdr:rowOff>33681</xdr:rowOff>
    </xdr:from>
    <xdr:to>
      <xdr:col>17</xdr:col>
      <xdr:colOff>154715</xdr:colOff>
      <xdr:row>1</xdr:row>
      <xdr:rowOff>113181</xdr:rowOff>
    </xdr:to>
    <xdr:pic macro="[0]!Clear_Filters">
      <xdr:nvPicPr>
        <xdr:cNvPr id="1033" name="Gráfico 1032" descr="Atrás con relleno sólido">
          <a:extLst>
            <a:ext uri="{FF2B5EF4-FFF2-40B4-BE49-F238E27FC236}">
              <a16:creationId xmlns:a16="http://schemas.microsoft.com/office/drawing/2014/main" id="{CA4D3814-68A2-21A1-7EC3-7A8196D97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2838715" y="33681"/>
          <a:ext cx="270000" cy="2700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0370371" createdVersion="5" refreshedVersion="8" minRefreshableVersion="3" recordCount="0" supportSubquery="1" supportAdvancedDrill="1" xr:uid="{AC8898F7-9C1D-4B6D-9826-0BCCDC863E3F}">
  <cacheSource type="external" connectionId="10"/>
  <cacheFields count="3">
    <cacheField name="[FactTable].[Purchase Date (mes)].[Purchase Date (mes)]" caption="Purchase Date (mes)" numFmtId="0" hierarchy="1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Suma de Quantity]" caption="Suma de Quantity" numFmtId="0" hierarchy="36" level="32767"/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0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/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1064818" createdVersion="5" refreshedVersion="8" minRefreshableVersion="3" recordCount="0" supportSubquery="1" supportAdvancedDrill="1" xr:uid="{BD05395A-D64E-402B-9CF9-0E1EF30A89CB}">
  <cacheSource type="external" connectionId="10"/>
  <cacheFields count="3">
    <cacheField name="[FactTable].[Purchase Date (mes)].[Purchase Date (mes)]" caption="Purchase Date (mes)" numFmtId="0" hierarchy="1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COGS]" caption="COGS" numFmtId="0" hierarchy="24" level="32767"/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0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 oneField="1">
      <fieldsUsage count="1">
        <fieldUsage x="1"/>
      </fieldsUsage>
    </cacheHierarchy>
    <cacheHierarchy uniqueName="[Measures].[Net Profit]" caption="Net Profit" measure="1" displayFolder="" measureGroup="FactTable" count="0"/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1643518" createdVersion="5" refreshedVersion="8" minRefreshableVersion="3" recordCount="0" supportSubquery="1" supportAdvancedDrill="1" xr:uid="{100AC636-C7F9-458F-A39B-2DB7A59B5157}">
  <cacheSource type="external" connectionId="10"/>
  <cacheFields count="3">
    <cacheField name="[FactTable].[Purchase Date (mes)].[Purchase Date (mes)]" caption="Purchase Date (mes)" numFmtId="0" hierarchy="1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Revenue]" caption="Revenue" numFmtId="0" hierarchy="23" level="32767"/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0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 oneField="1">
      <fieldsUsage count="1">
        <fieldUsage x="1"/>
      </fieldsUsage>
    </cacheHierarchy>
    <cacheHierarchy uniqueName="[Measures].[COGS]" caption="COGS" measure="1" displayFolder="" measureGroup="FactTable" count="0"/>
    <cacheHierarchy uniqueName="[Measures].[Net Profit]" caption="Net Profit" measure="1" displayFolder="" measureGroup="FactTable" count="0"/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2222219" createdVersion="5" refreshedVersion="8" minRefreshableVersion="3" recordCount="0" supportSubquery="1" supportAdvancedDrill="1" xr:uid="{A55320CF-E5C7-446A-A679-41CAB3F27201}">
  <cacheSource type="external" connectionId="10"/>
  <cacheFields count="3">
    <cacheField name="[FactTable].[Purchase Date (mes)].[Purchase Date (mes)]" caption="Purchase Date (mes)" numFmtId="0" hierarchy="1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Net Profit]" caption="Net Profit" numFmtId="0" hierarchy="25" level="32767"/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0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1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3379627" createdVersion="5" refreshedVersion="8" minRefreshableVersion="3" recordCount="0" supportSubquery="1" supportAdvancedDrill="1" xr:uid="{8217F554-34BF-4E06-B1A6-17D70B6AC3D8}">
  <cacheSource type="external" connectionId="10"/>
  <cacheFields count="3">
    <cacheField name="[Measures].[Net Profit]" caption="Net Profit" numFmtId="0" hierarchy="25" level="32767"/>
    <cacheField name="[FactTable].[Purchase Date (mes)].[Purchase Date (mes)]" caption="Purchase Date (mes)" numFmtId="0" hierarchy="1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1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0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3958335" createdVersion="5" refreshedVersion="8" minRefreshableVersion="3" recordCount="0" supportSubquery="1" supportAdvancedDrill="1" xr:uid="{427B0A3F-6B77-47D2-8EAA-C475E0018959}">
  <cacheSource type="external" connectionId="10"/>
  <cacheFields count="3">
    <cacheField name="[Measures].[Net Profit]" caption="Net Profit" numFmtId="0" hierarchy="25" level="32767"/>
    <cacheField name="[FactTable].[Purchase Date (trimestre)].[Purchase Date (trimestre)]" caption="Purchase Date (trimestre)" numFmtId="0" hierarchy="11" level="1">
      <sharedItems count="4">
        <s v="Tri1"/>
        <s v="Tri2"/>
        <s v="Tri3"/>
        <s v="Tri4"/>
      </sharedItems>
    </cacheField>
    <cacheField name="[Product_Data].[Product Name].[Product Name]" caption="Product Name" numFmtId="0" hierarchy="17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>
      <fieldsUsage count="2">
        <fieldUsage x="-1"/>
        <fieldUsage x="1"/>
      </fieldsUsage>
    </cacheHierarchy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/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>
      <fieldsUsage count="2">
        <fieldUsage x="-1"/>
        <fieldUsage x="2"/>
      </fieldsUsage>
    </cacheHierarchy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0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9513885" createdVersion="5" refreshedVersion="8" minRefreshableVersion="3" recordCount="0" supportSubquery="1" supportAdvancedDrill="1" xr:uid="{D225BEF5-2590-4502-AE3B-05743D1537A0}">
  <cacheSource type="external" connectionId="10"/>
  <cacheFields count="5">
    <cacheField name="[Measures].[Total Clientes]" caption="Total Clientes" numFmtId="0" hierarchy="26" level="32767"/>
    <cacheField name="[Measures].[Total Productos]" caption="Total Productos" numFmtId="0" hierarchy="27" level="32767"/>
    <cacheField name="[Measures].[Total Paises]" caption="Total Paises" numFmtId="0" hierarchy="28" level="32767"/>
    <cacheField name="[Measures].[Todas las Transacciones]" caption="Todas las Transacciones" numFmtId="0" hierarchy="29" level="32767"/>
    <cacheField name="[FactTable].[Purchase Date (mes)].[Purchase Date (mes)]" caption="Purchase Date (mes)" numFmtId="0" hierarchy="12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2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2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2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2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2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2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2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2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2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4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2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2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2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2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2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2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2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2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/>
    <cacheHierarchy uniqueName="[Measures].[Total Clientes]" caption="Total Clientes" measure="1" displayFolder="" measureGroup="FactTable" count="0" oneField="1">
      <fieldsUsage count="1">
        <fieldUsage x="0"/>
      </fieldsUsage>
    </cacheHierarchy>
    <cacheHierarchy uniqueName="[Measures].[Total Productos]" caption="Total Productos" measure="1" displayFolder="" measureGroup="FactTable" count="0" oneField="1">
      <fieldsUsage count="1">
        <fieldUsage x="1"/>
      </fieldsUsage>
    </cacheHierarchy>
    <cacheHierarchy uniqueName="[Measures].[Total Paises]" caption="Total Paises" measure="1" displayFolder="" measureGroup="FactTable" count="0" oneField="1">
      <fieldsUsage count="1">
        <fieldUsage x="2"/>
      </fieldsUsage>
    </cacheHierarchy>
    <cacheHierarchy uniqueName="[Measures].[Todas las Transacciones]" caption="Todas las Transacciones" measure="1" displayFolder="" measureGroup="FactTable" count="0" oneField="1">
      <fieldsUsage count="1">
        <fieldUsage x="3"/>
      </fieldsUsage>
    </cacheHierarchy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79861109" createdVersion="5" refreshedVersion="8" minRefreshableVersion="3" recordCount="0" supportSubquery="1" supportAdvancedDrill="1" xr:uid="{352C5AC5-211C-4AF0-AB4C-CB3DA1CE02C8}">
  <cacheSource type="external" connectionId="10"/>
  <cacheFields count="5">
    <cacheField name="[Measures].[Suma de Quantity]" caption="Suma de Quantity" numFmtId="0" hierarchy="36" level="32767"/>
    <cacheField name="[Measures].[Revenue]" caption="Revenue" numFmtId="0" hierarchy="23" level="32767"/>
    <cacheField name="[Measures].[COGS]" caption="COGS" numFmtId="0" hierarchy="24" level="32767"/>
    <cacheField name="[Measures].[Net Profit]" caption="Net Profit" numFmtId="0" hierarchy="25" level="32767"/>
    <cacheField name="[FactTable].[Purchase Date (mes)].[Purchase Date (mes)]" caption="Purchase Date (mes)" numFmtId="0" hierarchy="12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2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2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2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2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2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2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2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2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2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4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2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2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2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2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2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2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2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2" memberValueDatatype="20" unbalanced="0" hidden="1"/>
    <cacheHierarchy uniqueName="[Measures].[Revenue]" caption="Revenue" measure="1" displayFolder="" measureGroup="FactTable" count="0" oneField="1">
      <fieldsUsage count="1">
        <fieldUsage x="1"/>
      </fieldsUsage>
    </cacheHierarchy>
    <cacheHierarchy uniqueName="[Measures].[COGS]" caption="COGS" measure="1" displayFolder="" measureGroup="FactTable" count="0" oneField="1">
      <fieldsUsage count="1">
        <fieldUsage x="2"/>
      </fieldsUsage>
    </cacheHierarchy>
    <cacheHierarchy uniqueName="[Measures].[Net Profit]" caption="Net Profit" measure="1" displayFolder="" measureGroup="FactTable" count="0" oneField="1">
      <fieldsUsage count="1">
        <fieldUsage x="3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8032407" createdVersion="5" refreshedVersion="8" minRefreshableVersion="3" recordCount="0" supportSubquery="1" supportAdvancedDrill="1" xr:uid="{9B64ACF0-CFC9-43D9-B144-05CF6F13C230}">
  <cacheSource type="external" connectionId="10"/>
  <cacheFields count="4">
    <cacheField name="[FactTable].[Purchase Date (año)].[Purchase Date (año)]" caption="Purchase Date (año)" numFmtId="0" hierarchy="10" level="1">
      <sharedItems count="3">
        <s v="2019"/>
        <s v="2020"/>
        <s v="2021"/>
      </sharedItems>
    </cacheField>
    <cacheField name="[Measures].[Net Profit]" caption="Net Profit" numFmtId="0" hierarchy="25" level="32767"/>
    <cacheField name="[FactTable].[Purchase Date (mes)].[Purchase Date (mes)]" caption="Purchase Date (mes)" numFmtId="0" hierarchy="12" level="1">
      <sharedItems containsSemiMixedTypes="0" containsNonDate="0" containsString="0"/>
    </cacheField>
    <cacheField name="Dummy0" numFmtId="0" hierarchy="37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8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>
      <fieldsUsage count="2">
        <fieldUsage x="-1"/>
        <fieldUsage x="0"/>
      </fieldsUsage>
    </cacheHierarchy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2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1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Dummy0" caption="Customer ID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80671294" createdVersion="5" refreshedVersion="8" minRefreshableVersion="3" recordCount="0" supportSubquery="1" supportAdvancedDrill="1" xr:uid="{5BCC9FAB-EA35-4893-AA2F-BE4F663FE13F}">
  <cacheSource type="external" connectionId="10"/>
  <cacheFields count="3">
    <cacheField name="[Measures].[Net Profit]" caption="Net Profit" numFmtId="0" hierarchy="25" level="32767"/>
    <cacheField name="[Customer_Data].[Customer Name].[Customer Name]" caption="Customer Name" numFmtId="0" hierarchy="1" level="1">
      <sharedItems count="3">
        <s v="Martin Berry"/>
        <s v="Nicholas Garcia"/>
        <s v="Steven Owens"/>
      </sharedItems>
    </cacheField>
    <cacheField name="[FactTable].[Purchase Date (mes)].[Purchase Date (mes)]" caption="Purchase Date (mes)" numFmtId="0" hierarchy="12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2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0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81018517" createdVersion="5" refreshedVersion="8" minRefreshableVersion="3" recordCount="0" supportSubquery="1" supportAdvancedDrill="1" xr:uid="{41EF016B-3138-4481-BB5F-BB939F9FDCAC}">
  <cacheSource type="external" connectionId="10"/>
  <cacheFields count="3">
    <cacheField name="[Measures].[Net Profit]" caption="Net Profit" numFmtId="0" hierarchy="25" level="32767"/>
    <cacheField name="[Customer_Data].[Customer Name].[Customer Name]" caption="Customer Name" numFmtId="0" hierarchy="1" level="1">
      <sharedItems count="3">
        <s v="Craig Reyes"/>
        <s v="Jonathan Jones"/>
        <s v="Michael Austin"/>
      </sharedItems>
    </cacheField>
    <cacheField name="[FactTable].[Purchase Date (mes)].[Purchase Date (mes)]" caption="Purchase Date (mes)" numFmtId="0" hierarchy="12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2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0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93868136574" createdVersion="5" refreshedVersion="8" minRefreshableVersion="3" recordCount="0" supportSubquery="1" supportAdvancedDrill="1" xr:uid="{8A6A615F-39A5-4DA2-8943-96C66D48F6D2}">
  <cacheSource type="external" connectionId="10"/>
  <cacheFields count="4">
    <cacheField name="[Measures].[Net Profit]" caption="Net Profit" numFmtId="0" hierarchy="25" level="32767"/>
    <cacheField name="[Customer_Data].[Customer Name].[Customer Name]" caption="Customer Name" numFmtId="0" hierarchy="1" level="1">
      <sharedItems count="3">
        <s v="Martin Berry"/>
        <s v="Nicholas Garcia"/>
        <s v="Steven Owens"/>
      </sharedItems>
    </cacheField>
    <cacheField name="[FactTable].[Purchase Date (año)].[Purchase Date (año)]" caption="Purchase Date (año)" numFmtId="0" hierarchy="10" level="1">
      <sharedItems count="3">
        <s v="2019"/>
        <s v="2020"/>
        <s v="2021"/>
      </sharedItems>
    </cacheField>
    <cacheField name="[FactTable].[Purchase Date (mes)].[Purchase Date (mes)]" caption="Purchase Date (mes)" numFmtId="0" hierarchy="12" level="1">
      <sharedItems containsSemiMixedTypes="0" containsNonDate="0" containsString="0"/>
    </cacheField>
  </cacheFields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2" memberValueDatatype="130" unbalanced="0">
      <fieldsUsage count="2">
        <fieldUsage x="-1"/>
        <fieldUsage x="1"/>
      </fieldsUsage>
    </cacheHierarchy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2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2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>
      <fieldsUsage count="2">
        <fieldUsage x="-1"/>
        <fieldUsage x="3"/>
      </fieldsUsage>
    </cacheHierarchy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 oneField="1">
      <fieldsUsage count="1">
        <fieldUsage x="0"/>
      </fieldsUsage>
    </cacheHierarchy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6">
    <dimension name="Customer_Data" uniqueName="[Customer_Data]" caption="Customer_Data"/>
    <dimension name="FactTable" uniqueName="[FactTable]" caption="FactTable"/>
    <dimension name="Location_Data" uniqueName="[Location_Data]" caption="Location_Data"/>
    <dimension measure="1" name="Measures" uniqueName="[Measures]" caption="Measures"/>
    <dimension name="Product_Data" uniqueName="[Product_Data]" caption="Product_Data"/>
    <dimension name="Salespeople_Data" uniqueName="[Salespeople_Data]" caption="Salespeople_Data"/>
  </dimensions>
  <measureGroups count="5">
    <measureGroup name="Customer_Data" caption="Customer_Data"/>
    <measureGroup name="FactTable" caption="FactTable"/>
    <measureGroup name="Location_Data" caption="Location_Data"/>
    <measureGroup name="Product_Data" caption="Product_Data"/>
    <measureGroup name="Salespeople_Data" caption="Salespeople_Data"/>
  </measureGroups>
  <maps count="9">
    <map measureGroup="0" dimension="0"/>
    <map measureGroup="1" dimension="0"/>
    <map measureGroup="1" dimension="1"/>
    <map measureGroup="1" dimension="2"/>
    <map measureGroup="1" dimension="4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44.893780902778" createdVersion="3" refreshedVersion="8" minRefreshableVersion="3" recordCount="0" supportSubquery="1" supportAdvancedDrill="1" xr:uid="{FE562E71-9688-4A21-84F6-4EBBC860FFBE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7">
    <cacheHierarchy uniqueName="[Customer_Data].[Customer ID]" caption="Customer ID" attribute="1" defaultMemberUniqueName="[Customer_Data].[Customer ID].[All]" allUniqueName="[Customer_Data].[Customer ID].[All]" dimensionUniqueName="[Customer_Data]" displayFolder="" count="0" memberValueDatatype="130" unbalanced="0"/>
    <cacheHierarchy uniqueName="[Customer_Data].[Customer Name]" caption="Customer Name" attribute="1" defaultMemberUniqueName="[Customer_Data].[Customer Name].[All]" allUniqueName="[Customer_Data].[Customer Name].[All]" dimensionUniqueName="[Customer_Data]" displayFolder="" count="0" memberValueDatatype="130" unbalanced="0"/>
    <cacheHierarchy uniqueName="[FactTable].[Source.Name]" caption="Source.Name" attribute="1" defaultMemberUniqueName="[FactTable].[Source.Name].[All]" allUniqueName="[FactTable].[Source.Name].[All]" dimensionUniqueName="[FactTable]" displayFolder="" count="0" memberValueDatatype="130" unbalanced="0"/>
    <cacheHierarchy uniqueName="[FactTable].[Order ID]" caption="Order ID" attribute="1" defaultMemberUniqueName="[FactTable].[Order ID].[All]" allUniqueName="[FactTable].[Order ID].[All]" dimensionUniqueName="[FactTable]" displayFolder="" count="0" memberValueDatatype="130" unbalanced="0"/>
    <cacheHierarchy uniqueName="[FactTable].[Product ID]" caption="Product ID" attribute="1" defaultMemberUniqueName="[FactTable].[Product ID].[All]" allUniqueName="[FactTable].[Product ID].[All]" dimensionUniqueName="[FactTable]" displayFolder="" count="0" memberValueDatatype="130" unbalanced="0"/>
    <cacheHierarchy uniqueName="[FactTable].[Location ID]" caption="Location ID" attribute="1" defaultMemberUniqueName="[FactTable].[Location ID].[All]" allUniqueName="[FactTable].[Location ID].[All]" dimensionUniqueName="[FactTable]" displayFolder="" count="0" memberValueDatatype="130" unbalanced="0"/>
    <cacheHierarchy uniqueName="[FactTable].[Sales Person ID]" caption="Sales Person ID" attribute="1" defaultMemberUniqueName="[FactTable].[Sales Person ID].[All]" allUniqueName="[FactTable].[Sales Person ID].[All]" dimensionUniqueName="[FactTable]" displayFolder="" count="0" memberValueDatatype="130" unbalanced="0"/>
    <cacheHierarchy uniqueName="[FactTable].[Customer ID]" caption="Customer ID" attribute="1" defaultMemberUniqueName="[FactTable].[Customer ID].[All]" allUniqueName="[FactTable].[Customer ID].[All]" dimensionUniqueName="[FactTable]" displayFolder="" count="0" memberValueDatatype="130" unbalanced="0"/>
    <cacheHierarchy uniqueName="[FactTable].[Purchase Date]" caption="Purchase Date" attribute="1" time="1" defaultMemberUniqueName="[FactTable].[Purchase Date].[All]" allUniqueName="[FactTable].[Purchase Date].[All]" dimensionUniqueName="[FactTable]" displayFolder="" count="0" memberValueDatatype="7" unbalanced="0"/>
    <cacheHierarchy uniqueName="[FactTable].[Quantity]" caption="Quantity" attribute="1" defaultMemberUniqueName="[FactTable].[Quantity].[All]" allUniqueName="[FactTable].[Quantity].[All]" dimensionUniqueName="[FactTable]" displayFolder="" count="0" memberValueDatatype="20" unbalanced="0"/>
    <cacheHierarchy uniqueName="[FactTable].[Purchase Date (año)]" caption="Purchase Date (año)" attribute="1" defaultMemberUniqueName="[FactTable].[Purchase Date (año)].[All]" allUniqueName="[FactTable].[Purchase Date (año)].[All]" dimensionUniqueName="[FactTable]" displayFolder="" count="0" memberValueDatatype="130" unbalanced="0"/>
    <cacheHierarchy uniqueName="[FactTable].[Purchase Date (trimestre)]" caption="Purchase Date (trimestre)" attribute="1" defaultMemberUniqueName="[FactTable].[Purchase Date (trimestre)].[All]" allUniqueName="[FactTable].[Purchase Date (trimestre)].[All]" dimensionUniqueName="[FactTable]" displayFolder="" count="0" memberValueDatatype="130" unbalanced="0"/>
    <cacheHierarchy uniqueName="[FactTable].[Purchase Date (mes)]" caption="Purchase Date (mes)" attribute="1" defaultMemberUniqueName="[FactTable].[Purchase Date (mes)].[All]" allUniqueName="[FactTable].[Purchase Date (mes)].[All]" dimensionUniqueName="[FactTable]" displayFolder="" count="2" memberValueDatatype="130" unbalanced="0"/>
    <cacheHierarchy uniqueName="[Location_Data].[Location ID]" caption="Location ID" attribute="1" defaultMemberUniqueName="[Location_Data].[Location ID].[All]" allUniqueName="[Location_Data].[Location ID].[All]" dimensionUniqueName="[Location_Data]" displayFolder="" count="0" memberValueDatatype="130" unbalanced="0"/>
    <cacheHierarchy uniqueName="[Location_Data].[Name]" caption="Name" attribute="1" defaultMemberUniqueName="[Location_Data].[Name].[All]" allUniqueName="[Location_Data].[Name].[All]" dimensionUniqueName="[Location_Data]" displayFolder="" count="0" memberValueDatatype="130" unbalanced="0"/>
    <cacheHierarchy uniqueName="[Location_Data].[County]" caption="County" attribute="1" defaultMemberUniqueName="[Location_Data].[County].[All]" allUniqueName="[Location_Data].[County].[All]" dimensionUniqueName="[Location_Data]" displayFolder="" count="2" memberValueDatatype="130" unbalanced="0"/>
    <cacheHierarchy uniqueName="[Product_Data].[Product ID]" caption="Product ID" attribute="1" defaultMemberUniqueName="[Product_Data].[Product ID].[All]" allUniqueName="[Product_Data].[Product ID].[All]" dimensionUniqueName="[Product_Data]" displayFolder="" count="0" memberValueDatatype="130" unbalanced="0"/>
    <cacheHierarchy uniqueName="[Product_Data].[Product Name]" caption="Product Name" attribute="1" defaultMemberUniqueName="[Product_Data].[Product Name].[All]" allUniqueName="[Product_Data].[Product Name].[All]" dimensionUniqueName="[Product_Data]" displayFolder="" count="2" memberValueDatatype="130" unbalanced="0"/>
    <cacheHierarchy uniqueName="[Product_Data].[Cost]" caption="Cost" attribute="1" defaultMemberUniqueName="[Product_Data].[Cost].[All]" allUniqueName="[Product_Data].[Cost].[All]" dimensionUniqueName="[Product_Data]" displayFolder="" count="0" memberValueDatatype="20" unbalanced="0"/>
    <cacheHierarchy uniqueName="[Product_Data].[Original Sale Price]" caption="Original Sale Price" attribute="1" defaultMemberUniqueName="[Product_Data].[Original Sale Price].[All]" allUniqueName="[Product_Data].[Original Sale Price].[All]" dimensionUniqueName="[Product_Data]" displayFolder="" count="0" memberValueDatatype="20" unbalanced="0"/>
    <cacheHierarchy uniqueName="[Salespeople_Data].[Salesperson ID]" caption="Salesperson ID" attribute="1" defaultMemberUniqueName="[Salespeople_Data].[Salesperson ID].[All]" allUniqueName="[Salespeople_Data].[Salesperson ID].[All]" dimensionUniqueName="[Salespeople_Data]" displayFolder="" count="0" memberValueDatatype="130" unbalanced="0"/>
    <cacheHierarchy uniqueName="[Salespeople_Data].[Salesperson Name]" caption="Salesperson Name" attribute="1" defaultMemberUniqueName="[Salespeople_Data].[Salesperson Name].[All]" allUniqueName="[Salespeople_Data].[Salesperson Name].[All]" dimensionUniqueName="[Salespeople_Data]" displayFolder="" count="0" memberValueDatatype="130" unbalanced="0"/>
    <cacheHierarchy uniqueName="[FactTable].[Purchase Date (índice de meses)]" caption="Purchase Date (índice de meses)" attribute="1" defaultMemberUniqueName="[FactTable].[Purchase Date (índice de meses)].[All]" allUniqueName="[FactTable].[Purchase Date (índice de meses)].[All]" dimensionUniqueName="[FactTable]" displayFolder="" count="0" memberValueDatatype="20" unbalanced="0" hidden="1"/>
    <cacheHierarchy uniqueName="[Measures].[Revenue]" caption="Revenue" measure="1" displayFolder="" measureGroup="FactTable" count="0"/>
    <cacheHierarchy uniqueName="[Measures].[COGS]" caption="COGS" measure="1" displayFolder="" measureGroup="FactTable" count="0"/>
    <cacheHierarchy uniqueName="[Measures].[Net Profit]" caption="Net Profit" measure="1" displayFolder="" measureGroup="FactTable" count="0"/>
    <cacheHierarchy uniqueName="[Measures].[Total Clientes]" caption="Total Clientes" measure="1" displayFolder="" measureGroup="FactTable" count="0"/>
    <cacheHierarchy uniqueName="[Measures].[Total Productos]" caption="Total Productos" measure="1" displayFolder="" measureGroup="FactTable" count="0"/>
    <cacheHierarchy uniqueName="[Measures].[Total Paises]" caption="Total Paises" measure="1" displayFolder="" measureGroup="FactTable" count="0"/>
    <cacheHierarchy uniqueName="[Measures].[Todas las Transacciones]" caption="Todas las Transacciones" measure="1" displayFolder="" measureGroup="FactTable" count="0"/>
    <cacheHierarchy uniqueName="[Measures].[__XL_Count FactTable]" caption="__XL_Count FactTable" measure="1" displayFolder="" measureGroup="FactTable" count="0" hidden="1"/>
    <cacheHierarchy uniqueName="[Measures].[__XL_Count Customer_Data]" caption="__XL_Count Customer_Data" measure="1" displayFolder="" measureGroup="Customer_Data" count="0" hidden="1"/>
    <cacheHierarchy uniqueName="[Measures].[__XL_Count Product_Data]" caption="__XL_Count Product_Data" measure="1" displayFolder="" measureGroup="Product_Data" count="0" hidden="1"/>
    <cacheHierarchy uniqueName="[Measures].[__XL_Count Salespeople_Data]" caption="__XL_Count Salespeople_Data" measure="1" displayFolder="" measureGroup="Salespeople_Data" count="0" hidden="1"/>
    <cacheHierarchy uniqueName="[Measures].[__XL_Count Location_Data]" caption="__XL_Count Location_Data" measure="1" displayFolder="" measureGroup="Location_Data" count="0" hidden="1"/>
    <cacheHierarchy uniqueName="[Measures].[__No measures defined]" caption="__No measures defined" measure="1" displayFolder="" count="0" hidden="1"/>
    <cacheHierarchy uniqueName="[Measures].[Suma de Quantity]" caption="Suma de Quantity" measure="1" displayFolder="" measureGroup="FactTable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8686061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847CED-9D43-4AE5-A518-202BA26B533A}" name="Beneficios-Mensual" cacheId="1059" applyNumberFormats="0" applyBorderFormats="0" applyFontFormats="0" applyPatternFormats="0" applyAlignmentFormats="0" applyWidthHeightFormats="1" dataCaption="Valores" tag="ea4ed751-7949-4986-90a6-285e021e150d" updatedVersion="8" minRefreshableVersion="3" useAutoFormatting="1" rowGrandTotals="0" colGrandTotals="0" itemPrintTitles="1" createdVersion="5" indent="0" compact="0" compactData="0" multipleFieldFilters="0" chartFormat="4">
  <location ref="W3:X15" firstHeaderRow="1" firstDataRow="1" firstDataCol="1"/>
  <pivotFields count="3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2B295-C1D0-4CF7-A7E0-7DF913DB1DFB}" name="Ganancias-Mensual" cacheId="1057" applyNumberFormats="0" applyBorderFormats="0" applyFontFormats="0" applyPatternFormats="0" applyAlignmentFormats="0" applyWidthHeightFormats="1" dataCaption="Valores" tag="0c5e18d2-6a06-4e42-9f46-073176954203" updatedVersion="8" minRefreshableVersion="3" useAutoFormatting="1" rowGrandTotals="0" colGrandTotals="0" itemPrintTitles="1" createdVersion="5" indent="0" compact="0" compactData="0" multipleFieldFilters="0" chartFormat="4">
  <location ref="T3:U15" firstHeaderRow="1" firstDataRow="1" firstDataCol="1"/>
  <pivotFields count="3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72836-FDD3-4376-AC1B-D78BA675B4BF}" name="COGS-Mensual" cacheId="1055" applyNumberFormats="0" applyBorderFormats="0" applyFontFormats="0" applyPatternFormats="0" applyAlignmentFormats="0" applyWidthHeightFormats="1" dataCaption="Valores" tag="819c573e-a2c4-4c94-a743-f2d4296763aa" updatedVersion="8" minRefreshableVersion="3" useAutoFormatting="1" rowGrandTotals="0" colGrandTotals="0" itemPrintTitles="1" createdVersion="5" indent="0" compact="0" compactData="0" multipleFieldFilters="0" chartFormat="5">
  <location ref="Q3:R15" firstHeaderRow="1" firstDataRow="1" firstDataCol="1"/>
  <pivotFields count="3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6CCAC-B2ED-4F0A-BFB5-317EF7C6CF61}" name="Cant-Mensual" cacheId="1053" applyNumberFormats="0" applyBorderFormats="0" applyFontFormats="0" applyPatternFormats="0" applyAlignmentFormats="0" applyWidthHeightFormats="1" dataCaption="Valores" tag="c4ea7539-abf4-4858-ac51-b79fc69cad36" updatedVersion="8" minRefreshableVersion="3" useAutoFormatting="1" subtotalHiddenItems="1" rowGrandTotals="0" colGrandTotals="0" itemPrintTitles="1" createdVersion="5" indent="0" compact="0" compactData="0" multipleFieldFilters="0" chartFormat="21">
  <location ref="N3:O15" firstHeaderRow="1" firstDataRow="1" firstDataCol="1"/>
  <pivotFields count="3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a de Quantity" fld="1" baseField="0" baseItem="0"/>
  </dataFields>
  <chartFormats count="1">
    <chartFormat chart="2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85AFC-40ED-400C-BB4C-62D40D1C2C48}" name="TablaDinámica2" cacheId="1081" applyNumberFormats="0" applyBorderFormats="0" applyFontFormats="0" applyPatternFormats="0" applyAlignmentFormats="0" applyWidthHeightFormats="1" dataCaption="Valores" tag="7c3a3d6f-5ed9-4423-a4aa-5558e93975a0" updatedVersion="8" minRefreshableVersion="3" useAutoFormatting="1" itemPrintTitles="1" createdVersion="5" indent="0" outline="1" outlineData="1" multipleFieldFilters="0">
  <location ref="H3:K4" firstHeaderRow="0" firstDataRow="1" firstDataCol="0"/>
  <pivotFields count="5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Quantity" fld="0" baseField="0" baseItem="1" numFmtId="3"/>
    <dataField fld="1" subtotal="count" baseField="0" baseItem="0"/>
    <dataField fld="2" subtotal="count" baseField="0" baseItem="0"/>
    <dataField fld="3" subtotal="count" baseField="0" baseItem="0"/>
  </dataFields>
  <formats count="1"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8F0D0B-D477-4136-9390-9A97F9768D58}" name="TablaDinámica1" cacheId="1079" applyNumberFormats="0" applyBorderFormats="0" applyFontFormats="0" applyPatternFormats="0" applyAlignmentFormats="0" applyWidthHeightFormats="1" dataCaption="Valores" tag="f4ffb7a0-46da-4311-940b-bb325ce028f0" updatedVersion="8" minRefreshableVersion="3" useAutoFormatting="1" itemPrintTitles="1" createdVersion="5" indent="0" outline="1" outlineData="1" multipleFieldFilters="0">
  <location ref="B3:E4" firstHeaderRow="0" firstDataRow="1" firstDataCol="0"/>
  <pivotFields count="5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A5DA8E-C82C-44B8-B77A-4E1F4B4A5D8A}" name="TablaDinámica15" cacheId="1089" applyNumberFormats="0" applyBorderFormats="0" applyFontFormats="0" applyPatternFormats="0" applyAlignmentFormats="0" applyWidthHeightFormats="1" dataCaption="Valores" tag="e7954e47-3c2f-4b7c-bdee-934cbb01b12b" updatedVersion="8" minRefreshableVersion="3" useAutoFormatting="1" subtotalHiddenItems="1" rowGrandTotals="0" colGrandTotals="0" itemPrintTitles="1" createdVersion="5" indent="0" compact="0" compactData="0" multipleFieldFilters="0" chartFormat="29">
  <location ref="Y4:Z7" firstHeaderRow="1" firstDataRow="1" firstDataCol="1"/>
  <pivotFields count="4">
    <pivotField dataField="1" compact="0" outline="0" subtotalTop="0" showAll="0" defaultSubtotal="0"/>
    <pivotField compact="0" allDrilled="1" outline="0" subtotalTop="0" showAll="0" measureFilter="1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compact="0" allDrilled="1" outline="0" subtotalTop="0" showAll="0" dataSourceSort="1" defaultSubtotal="0" defaultAttributeDrillState="1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fld="0" subtotal="count" baseField="0" baseItem="0" numFmtId="166"/>
  </dataFields>
  <formats count="1">
    <format dxfId="38">
      <pivotArea outline="0" collapsedLevelsAreSubtotals="1" fieldPosition="0"/>
    </format>
  </formats>
  <chartFormats count="3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filters count="1">
    <filter fld="1" type="count" id="1" iMeasureHier="25">
      <autoFilter ref="A1">
        <filterColumn colId="0">
          <top10 val="3" filterVal="3"/>
        </filterColumn>
      </autoFilter>
    </filter>
  </filters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Customer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7E37E5-E40A-4202-BC26-A6C0E7691724}" name="TablaDinámica12" cacheId="1087" applyNumberFormats="0" applyBorderFormats="0" applyFontFormats="0" applyPatternFormats="0" applyAlignmentFormats="0" applyWidthHeightFormats="1" dataCaption="Valores" tag="3e381151-b30c-4f1d-868f-d1293e0d0a77" updatedVersion="8" minRefreshableVersion="3" useAutoFormatting="1" subtotalHiddenItems="1" rowGrandTotals="0" colGrandTotals="0" itemPrintTitles="1" createdVersion="5" indent="0" compact="0" compactData="0" multipleFieldFilters="0" chartFormat="29">
  <location ref="U4:V7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measureFilter="1" dataSourceSort="1" defaultSubtotal="0" defaultAttributeDrillState="1">
      <items count="3">
        <item x="0"/>
        <item x="1"/>
        <item x="2"/>
      </items>
    </pivotField>
    <pivotField compact="0" allDrilled="1" outline="0" subtotalTop="0" showAll="0" dataSourceSort="1" defaultSubtotal="0" defaultAttributeDrillState="1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fld="0" subtotal="count" baseField="0" baseItem="0" numFmtId="166"/>
  </dataFields>
  <formats count="1">
    <format dxfId="39">
      <pivotArea outline="0" collapsedLevelsAreSubtotals="1" fieldPosition="0"/>
    </format>
  </formats>
  <chartFormats count="3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filters count="1">
    <filter fld="1" type="count" id="2" iMeasureHier="25">
      <autoFilter ref="A1">
        <filterColumn colId="0">
          <top10 top="0"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Customer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AB1DF-DA46-4B3B-9E7D-0CAE5A1BEE2B}" name="TablaDinámica11" cacheId="1085" applyNumberFormats="0" applyBorderFormats="0" applyFontFormats="0" applyPatternFormats="0" applyAlignmentFormats="0" applyWidthHeightFormats="1" dataCaption="Valores" tag="40f6b5a9-97c9-475a-b65f-62660c0e8f06" updatedVersion="8" minRefreshableVersion="3" useAutoFormatting="1" subtotalHiddenItems="1" rowGrandTotals="0" colGrandTotals="0" itemPrintTitles="1" createdVersion="5" indent="0" compact="0" compactData="0" multipleFieldFilters="0" chartFormat="29">
  <location ref="R4:S7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measureFilter="1" dataSourceSort="1" defaultSubtotal="0" defaultAttributeDrillState="1">
      <items count="3">
        <item x="0"/>
        <item x="1"/>
        <item x="2"/>
      </items>
    </pivotField>
    <pivotField compact="0" allDrilled="1" outline="0" subtotalTop="0" showAll="0" dataSourceSort="1" defaultSubtotal="0" defaultAttributeDrillState="1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fld="0" subtotal="count" baseField="0" baseItem="0" numFmtId="166"/>
  </dataFields>
  <formats count="1">
    <format dxfId="40">
      <pivotArea outline="0" collapsedLevelsAreSubtotals="1" fieldPosition="0"/>
    </format>
  </formats>
  <chartFormats count="3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filters count="1">
    <filter fld="1" type="count" id="1" iMeasureHier="25">
      <autoFilter ref="A1">
        <filterColumn colId="0">
          <top10 val="3" filterVal="3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Customer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1029C-19BB-4242-9AEB-741F8EB1AA2B}" name="TablaDinámica10" cacheId="1065" applyNumberFormats="0" applyBorderFormats="0" applyFontFormats="0" applyPatternFormats="0" applyAlignmentFormats="0" applyWidthHeightFormats="1" dataCaption="Valores" tag="341b26a7-cf10-47ea-950e-cf7c203d65f9" updatedVersion="8" minRefreshableVersion="3" useAutoFormatting="1" subtotalHiddenItems="1" rowGrandTotals="0" colGrandTotals="0" itemPrintTitles="1" createdVersion="5" indent="0" compact="0" compactData="0" multipleFieldFilters="0" chartFormat="29">
  <location ref="O4:P8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compact="0" allDrilled="1" outline="0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fld="0" subtotal="count" baseField="0" baseItem="0" numFmtId="166"/>
  </dataFields>
  <formats count="1">
    <format dxfId="41">
      <pivotArea outline="0" collapsedLevelsAreSubtotals="1" fieldPosition="0"/>
    </format>
  </formats>
  <chartFormats count="3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D24AA8-92F8-4ED8-A05B-F674C69AC205}" name="TablaDinámica9" cacheId="1063" applyNumberFormats="0" applyBorderFormats="0" applyFontFormats="0" applyPatternFormats="0" applyAlignmentFormats="0" applyWidthHeightFormats="1" dataCaption="Valores" tag="d0de5172-1696-494d-89ff-f2bf68f3a3b3" updatedVersion="8" minRefreshableVersion="3" useAutoFormatting="1" subtotalHiddenItems="1" rowGrandTotals="0" colGrandTotals="0" itemPrintTitles="1" createdVersion="5" indent="0" compact="0" compactData="0" multipleFieldFilters="0" chartFormat="26">
  <location ref="L4:M16" firstHeaderRow="1" firstDataRow="1" firstDataCol="1"/>
  <pivotFields count="3"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allDrilled="1" outline="0" subtotalTop="0" showAll="0" dataSourceSort="1" defaultSubtotal="0" defaultAttributeDrillState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0" subtotal="count" baseField="0" baseItem="0"/>
  </dataFields>
  <chartFormats count="1"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A1294-F35A-4B9D-81FB-B069DF7DFA97}" name="TablaDinámica8" cacheId="1083" applyNumberFormats="0" applyBorderFormats="0" applyFontFormats="0" applyPatternFormats="0" applyAlignmentFormats="0" applyWidthHeightFormats="1" dataCaption="Valores" tag="b045c0fd-1e48-4426-9ac9-5c65f030cd31" updatedVersion="8" minRefreshableVersion="3" useAutoFormatting="1" subtotalHiddenItems="1" rowGrandTotals="0" colGrandTotals="0" itemPrintTitles="1" createdVersion="5" indent="0" compact="0" compactData="0" multipleFieldFilters="0" chartFormat="21">
  <location ref="D4:F7" firstHeaderRow="0" firstDataRow="1" firstDataCol="1"/>
  <pivotFields count="4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name="Net Profit2" fld="3" subtotal="count" showDataAs="percentOfTotal" baseField="0" baseItem="0" numFmtId="170">
      <extLst>
        <ext xmlns:x14="http://schemas.microsoft.com/office/spreadsheetml/2009/9/main" uri="{E15A36E0-9728-4e99-A89B-3F7291B0FE68}">
          <x14:dataField sourceField="1" uniqueName="[__Xl2].[Measures].[Net Profit]"/>
        </ext>
      </extLst>
    </dataField>
  </dataFields>
  <formats count="1">
    <format dxfId="42">
      <pivotArea outline="0" fieldPosition="0">
        <references count="1">
          <reference field="4294967294" count="1" selected="0">
            <x v="1"/>
          </reference>
        </references>
      </pivotArea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uantity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Table]"/>
        <x15:activeTabTopLevelEntity name="[Location_Data]"/>
        <x15:activeTabTopLevelEntity name="[Product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unty" xr10:uid="{2BD5AA60-5290-466E-8555-CAFBD307118C}" sourceName="[Location_Data].[County]">
  <pivotTables>
    <pivotTable tabId="3" name="TablaDinámica1"/>
    <pivotTable tabId="3" name="TablaDinámica2"/>
    <pivotTable tabId="3" name="Cant-Mensual"/>
    <pivotTable tabId="3" name="COGS-Mensual"/>
    <pivotTable tabId="3" name="Ganancias-Mensual"/>
    <pivotTable tabId="3" name="Beneficios-Mensual"/>
    <pivotTable tabId="2" name="TablaDinámica8"/>
    <pivotTable tabId="2" name="TablaDinámica9"/>
    <pivotTable tabId="2" name="TablaDinámica10"/>
    <pivotTable tabId="2" name="TablaDinámica11"/>
    <pivotTable tabId="2" name="TablaDinámica12"/>
    <pivotTable tabId="2" name="TablaDinámica15"/>
  </pivotTables>
  <data>
    <olap pivotCacheId="1486860618">
      <levels count="2">
        <level uniqueName="[Location_Data].[County].[(All)]" sourceCaption="(All)" count="0"/>
        <level uniqueName="[Location_Data].[County].[County]" sourceCaption="County" count="22">
          <ranges>
            <range startItem="0">
              <i n="[Location_Data].[County].&amp;[Alameda County]" c="Alameda County"/>
              <i n="[Location_Data].[County].&amp;[Contra Costa County]" c="Contra Costa County"/>
              <i n="[Location_Data].[County].&amp;[Fresno County]" c="Fresno County"/>
              <i n="[Location_Data].[County].&amp;[Kern County]" c="Kern County"/>
              <i n="[Location_Data].[County].&amp;[Los Angeles County]" c="Los Angeles County"/>
              <i n="[Location_Data].[County].&amp;[Monterey County]" c="Monterey County"/>
              <i n="[Location_Data].[County].&amp;[Orange County]" c="Orange County"/>
              <i n="[Location_Data].[County].&amp;[Placer County]" c="Placer County"/>
              <i n="[Location_Data].[County].&amp;[Riverside County]" c="Riverside County"/>
              <i n="[Location_Data].[County].&amp;[Sacramento County]" c="Sacramento County"/>
              <i n="[Location_Data].[County].&amp;[San Bernardino County]" c="San Bernardino County"/>
              <i n="[Location_Data].[County].&amp;[San Diego County]" c="San Diego County"/>
              <i n="[Location_Data].[County].&amp;[San Francisco County]" c="San Francisco County"/>
              <i n="[Location_Data].[County].&amp;[San Joaquin County]" c="San Joaquin County"/>
              <i n="[Location_Data].[County].&amp;[San Mateo County]" c="San Mateo County"/>
              <i n="[Location_Data].[County].&amp;[Santa Barbara County]" c="Santa Barbara County"/>
              <i n="[Location_Data].[County].&amp;[Santa Clara County]" c="Santa Clara County"/>
              <i n="[Location_Data].[County].&amp;[Solano County]" c="Solano County"/>
              <i n="[Location_Data].[County].&amp;[Sonoma County]" c="Sonoma County"/>
              <i n="[Location_Data].[County].&amp;[Stanislaus County]" c="Stanislaus County"/>
              <i n="[Location_Data].[County].&amp;[Tulare County]" c="Tulare County"/>
              <i n="[Location_Data].[County].&amp;[Ventura County]" c="Ventura County"/>
            </range>
          </ranges>
        </level>
      </levels>
      <selections count="1">
        <selection n="[Location_Data].[County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Location_Data].[County].[County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_Name" xr10:uid="{AC8DA988-51F2-4675-A5D4-113B8C1BBE35}" sourceName="[Product_Data].[Product Name]">
  <pivotTables>
    <pivotTable tabId="3" name="TablaDinámica1"/>
    <pivotTable tabId="3" name="TablaDinámica2"/>
    <pivotTable tabId="3" name="Cant-Mensual"/>
    <pivotTable tabId="3" name="COGS-Mensual"/>
    <pivotTable tabId="3" name="Ganancias-Mensual"/>
    <pivotTable tabId="3" name="Beneficios-Mensual"/>
    <pivotTable tabId="2" name="TablaDinámica8"/>
    <pivotTable tabId="2" name="TablaDinámica9"/>
    <pivotTable tabId="2" name="TablaDinámica10"/>
    <pivotTable tabId="2" name="TablaDinámica11"/>
    <pivotTable tabId="2" name="TablaDinámica12"/>
    <pivotTable tabId="2" name="TablaDinámica15"/>
  </pivotTables>
  <data>
    <olap pivotCacheId="1486860618">
      <levels count="2">
        <level uniqueName="[Product_Data].[Product Name].[(All)]" sourceCaption="(All)" count="0"/>
        <level uniqueName="[Product_Data].[Product Name].[Product Name]" sourceCaption="Product Name" count="101">
          <ranges>
            <range startItem="0">
              <i n="[Product_Data].[Product Name].&amp;[Product 1]" c="Product 1"/>
              <i n="[Product_Data].[Product Name].&amp;[Product 10]" c="Product 10"/>
              <i n="[Product_Data].[Product Name].&amp;[Product 100]" c="Product 100"/>
              <i n="[Product_Data].[Product Name].&amp;[Product 101]" c="Product 101"/>
              <i n="[Product_Data].[Product Name].&amp;[Product 11]" c="Product 11"/>
              <i n="[Product_Data].[Product Name].&amp;[Product 12]" c="Product 12"/>
              <i n="[Product_Data].[Product Name].&amp;[Product 13]" c="Product 13"/>
              <i n="[Product_Data].[Product Name].&amp;[Product 14]" c="Product 14"/>
              <i n="[Product_Data].[Product Name].&amp;[Product 15]" c="Product 15"/>
              <i n="[Product_Data].[Product Name].&amp;[Product 16]" c="Product 16"/>
              <i n="[Product_Data].[Product Name].&amp;[Product 17]" c="Product 17"/>
              <i n="[Product_Data].[Product Name].&amp;[Product 18]" c="Product 18"/>
              <i n="[Product_Data].[Product Name].&amp;[Product 19]" c="Product 19"/>
              <i n="[Product_Data].[Product Name].&amp;[Product 2]" c="Product 2"/>
              <i n="[Product_Data].[Product Name].&amp;[Product 20]" c="Product 20"/>
              <i n="[Product_Data].[Product Name].&amp;[Product 21]" c="Product 21"/>
              <i n="[Product_Data].[Product Name].&amp;[Product 22]" c="Product 22"/>
              <i n="[Product_Data].[Product Name].&amp;[Product 23]" c="Product 23"/>
              <i n="[Product_Data].[Product Name].&amp;[Product 24]" c="Product 24"/>
              <i n="[Product_Data].[Product Name].&amp;[Product 25]" c="Product 25"/>
              <i n="[Product_Data].[Product Name].&amp;[Product 26]" c="Product 26"/>
              <i n="[Product_Data].[Product Name].&amp;[Product 27]" c="Product 27"/>
              <i n="[Product_Data].[Product Name].&amp;[Product 28]" c="Product 28"/>
              <i n="[Product_Data].[Product Name].&amp;[Product 29]" c="Product 29"/>
              <i n="[Product_Data].[Product Name].&amp;[Product 3]" c="Product 3"/>
              <i n="[Product_Data].[Product Name].&amp;[Product 30]" c="Product 30"/>
              <i n="[Product_Data].[Product Name].&amp;[Product 31]" c="Product 31"/>
              <i n="[Product_Data].[Product Name].&amp;[Product 32]" c="Product 32"/>
              <i n="[Product_Data].[Product Name].&amp;[Product 33]" c="Product 33"/>
              <i n="[Product_Data].[Product Name].&amp;[Product 34]" c="Product 34"/>
              <i n="[Product_Data].[Product Name].&amp;[Product 35]" c="Product 35"/>
              <i n="[Product_Data].[Product Name].&amp;[Product 36]" c="Product 36"/>
              <i n="[Product_Data].[Product Name].&amp;[Product 37]" c="Product 37"/>
              <i n="[Product_Data].[Product Name].&amp;[Product 38]" c="Product 38"/>
              <i n="[Product_Data].[Product Name].&amp;[Product 39]" c="Product 39"/>
              <i n="[Product_Data].[Product Name].&amp;[Product 4]" c="Product 4"/>
              <i n="[Product_Data].[Product Name].&amp;[Product 40]" c="Product 40"/>
              <i n="[Product_Data].[Product Name].&amp;[Product 41]" c="Product 41"/>
              <i n="[Product_Data].[Product Name].&amp;[Product 42]" c="Product 42"/>
              <i n="[Product_Data].[Product Name].&amp;[Product 43]" c="Product 43"/>
              <i n="[Product_Data].[Product Name].&amp;[Product 44]" c="Product 44"/>
              <i n="[Product_Data].[Product Name].&amp;[Product 45]" c="Product 45"/>
              <i n="[Product_Data].[Product Name].&amp;[Product 46]" c="Product 46"/>
              <i n="[Product_Data].[Product Name].&amp;[Product 47]" c="Product 47"/>
              <i n="[Product_Data].[Product Name].&amp;[Product 48]" c="Product 48"/>
              <i n="[Product_Data].[Product Name].&amp;[Product 49]" c="Product 49"/>
              <i n="[Product_Data].[Product Name].&amp;[Product 5]" c="Product 5"/>
              <i n="[Product_Data].[Product Name].&amp;[Product 50]" c="Product 50"/>
              <i n="[Product_Data].[Product Name].&amp;[Product 51]" c="Product 51"/>
              <i n="[Product_Data].[Product Name].&amp;[Product 52]" c="Product 52"/>
              <i n="[Product_Data].[Product Name].&amp;[Product 53]" c="Product 53"/>
              <i n="[Product_Data].[Product Name].&amp;[Product 54]" c="Product 54"/>
              <i n="[Product_Data].[Product Name].&amp;[Product 55]" c="Product 55"/>
              <i n="[Product_Data].[Product Name].&amp;[Product 56]" c="Product 56"/>
              <i n="[Product_Data].[Product Name].&amp;[Product 57]" c="Product 57"/>
              <i n="[Product_Data].[Product Name].&amp;[Product 58]" c="Product 58"/>
              <i n="[Product_Data].[Product Name].&amp;[Product 59]" c="Product 59"/>
              <i n="[Product_Data].[Product Name].&amp;[Product 6]" c="Product 6"/>
              <i n="[Product_Data].[Product Name].&amp;[Product 60]" c="Product 60"/>
              <i n="[Product_Data].[Product Name].&amp;[Product 61]" c="Product 61"/>
              <i n="[Product_Data].[Product Name].&amp;[Product 62]" c="Product 62"/>
              <i n="[Product_Data].[Product Name].&amp;[Product 63]" c="Product 63"/>
              <i n="[Product_Data].[Product Name].&amp;[Product 64]" c="Product 64"/>
              <i n="[Product_Data].[Product Name].&amp;[Product 65]" c="Product 65"/>
              <i n="[Product_Data].[Product Name].&amp;[Product 66]" c="Product 66"/>
              <i n="[Product_Data].[Product Name].&amp;[Product 67]" c="Product 67"/>
              <i n="[Product_Data].[Product Name].&amp;[Product 68]" c="Product 68"/>
              <i n="[Product_Data].[Product Name].&amp;[Product 69]" c="Product 69"/>
              <i n="[Product_Data].[Product Name].&amp;[Product 7]" c="Product 7"/>
              <i n="[Product_Data].[Product Name].&amp;[Product 70]" c="Product 70"/>
              <i n="[Product_Data].[Product Name].&amp;[Product 71]" c="Product 71"/>
              <i n="[Product_Data].[Product Name].&amp;[Product 72]" c="Product 72"/>
              <i n="[Product_Data].[Product Name].&amp;[Product 73]" c="Product 73"/>
              <i n="[Product_Data].[Product Name].&amp;[Product 74]" c="Product 74"/>
              <i n="[Product_Data].[Product Name].&amp;[Product 75]" c="Product 75"/>
              <i n="[Product_Data].[Product Name].&amp;[Product 76]" c="Product 76"/>
              <i n="[Product_Data].[Product Name].&amp;[Product 77]" c="Product 77"/>
              <i n="[Product_Data].[Product Name].&amp;[Product 78]" c="Product 78"/>
              <i n="[Product_Data].[Product Name].&amp;[Product 79]" c="Product 79"/>
              <i n="[Product_Data].[Product Name].&amp;[Product 8]" c="Product 8"/>
              <i n="[Product_Data].[Product Name].&amp;[Product 80]" c="Product 80"/>
              <i n="[Product_Data].[Product Name].&amp;[Product 81]" c="Product 81"/>
              <i n="[Product_Data].[Product Name].&amp;[Product 82]" c="Product 82"/>
              <i n="[Product_Data].[Product Name].&amp;[Product 83]" c="Product 83"/>
              <i n="[Product_Data].[Product Name].&amp;[Product 84]" c="Product 84"/>
              <i n="[Product_Data].[Product Name].&amp;[Product 85]" c="Product 85"/>
              <i n="[Product_Data].[Product Name].&amp;[Product 86]" c="Product 86"/>
              <i n="[Product_Data].[Product Name].&amp;[Product 87]" c="Product 87"/>
              <i n="[Product_Data].[Product Name].&amp;[Product 88]" c="Product 88"/>
              <i n="[Product_Data].[Product Name].&amp;[Product 89]" c="Product 89"/>
              <i n="[Product_Data].[Product Name].&amp;[Product 9]" c="Product 9"/>
              <i n="[Product_Data].[Product Name].&amp;[Product 90]" c="Product 90"/>
              <i n="[Product_Data].[Product Name].&amp;[Product 91]" c="Product 91"/>
              <i n="[Product_Data].[Product Name].&amp;[Product 92]" c="Product 92"/>
              <i n="[Product_Data].[Product Name].&amp;[Product 93]" c="Product 93"/>
              <i n="[Product_Data].[Product Name].&amp;[Product 94]" c="Product 94"/>
              <i n="[Product_Data].[Product Name].&amp;[Product 95]" c="Product 95"/>
              <i n="[Product_Data].[Product Name].&amp;[Product 96]" c="Product 96"/>
              <i n="[Product_Data].[Product Name].&amp;[Product 97]" c="Product 97"/>
              <i n="[Product_Data].[Product Name].&amp;[Product 98]" c="Product 98"/>
              <i n="[Product_Data].[Product Name].&amp;[Product 99]" c="Product 99"/>
            </range>
          </ranges>
        </level>
      </levels>
      <selections count="1">
        <selection n="[Product_Data].[Product Nam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Product_Data].[Product Name].[Product Name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urchase_Date__mes" xr10:uid="{B458B307-288C-4C05-8BDB-79058101545B}" sourceName="[FactTable].[Purchase Date (mes)]">
  <pivotTables>
    <pivotTable tabId="3" name="TablaDinámica1"/>
    <pivotTable tabId="3" name="TablaDinámica2"/>
    <pivotTable tabId="2" name="TablaDinámica8"/>
    <pivotTable tabId="2" name="TablaDinámica11"/>
    <pivotTable tabId="2" name="TablaDinámica12"/>
    <pivotTable tabId="2" name="TablaDinámica15"/>
  </pivotTables>
  <data>
    <olap pivotCacheId="1486860618">
      <levels count="2">
        <level uniqueName="[FactTable].[Purchase Date (mes)].[(All)]" sourceCaption="(All)" count="0"/>
        <level uniqueName="[FactTable].[Purchase Date (mes)].[Purchase Date (mes)]" sourceCaption="Purchase Date (mes)" count="12">
          <ranges>
            <range startItem="0">
              <i n="[FactTable].[Purchase Date (mes)].&amp;[Jan]" c="Jan"/>
              <i n="[FactTable].[Purchase Date (mes)].&amp;[Feb]" c="Feb"/>
              <i n="[FactTable].[Purchase Date (mes)].&amp;[Mar]" c="Mar"/>
              <i n="[FactTable].[Purchase Date (mes)].&amp;[Apr]" c="Apr"/>
              <i n="[FactTable].[Purchase Date (mes)].&amp;[May]" c="May"/>
              <i n="[FactTable].[Purchase Date (mes)].&amp;[Jun]" c="Jun"/>
              <i n="[FactTable].[Purchase Date (mes)].&amp;[Jul]" c="Jul"/>
              <i n="[FactTable].[Purchase Date (mes)].&amp;[Aug]" c="Aug"/>
              <i n="[FactTable].[Purchase Date (mes)].&amp;[Sep]" c="Sep"/>
              <i n="[FactTable].[Purchase Date (mes)].&amp;[Oct]" c="Oct"/>
              <i n="[FactTable].[Purchase Date (mes)].&amp;[Nov]" c="Nov"/>
              <i n="[FactTable].[Purchase Date (mes)].&amp;[Dec]" c="Dec"/>
            </range>
          </ranges>
        </level>
      </levels>
      <selections count="1">
        <selection n="[FactTable].[Purchase Date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actTable].[Purchase Date (mes)].[Purchase Date (mes)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y" xr10:uid="{CFCE045C-8E5C-47F4-B58D-29CDE66BE69F}" cache="SegmentaciónDeDatos_County" caption="County" showCaption="0" level="1" style="Profit_Slicers" rowHeight="257175"/>
  <slicer name="Product Name" xr10:uid="{74784CB0-2111-4AC7-8E99-1F7FAACA47CB}" cache="SegmentaciónDeDatos_Product_Name" caption="Product Name" startItem="6" showCaption="0" level="1" style="Profit_Slicers" rowHeight="257175"/>
  <slicer name="Purchase Date (mes)" xr10:uid="{DD88230C-A63A-44D5-AF6E-4243FDAF1E7C}" cache="SegmentaciónDeDatos_Purchase_Date__mes" caption="Purchase Date (mes)" columnCount="12" showCaption="0" level="1" style="Profit_Slicers" rowHeight="257175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2E8C7-AD89-447C-94DE-A4DC46E8ABEB}">
  <sheetPr codeName="Hoja1"/>
  <dimension ref="A1:X44"/>
  <sheetViews>
    <sheetView showGridLines="0" tabSelected="1" zoomScaleNormal="100" workbookViewId="0">
      <selection activeCell="S2" sqref="S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5">
      <c r="A6" s="3"/>
      <c r="B6" s="3"/>
      <c r="C6" s="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3"/>
      <c r="T6" s="3"/>
      <c r="U6" s="3"/>
      <c r="V6" s="3"/>
      <c r="W6" s="3"/>
      <c r="X6" s="3"/>
    </row>
    <row r="7" spans="1:24" x14ac:dyDescent="0.25">
      <c r="A7" s="3"/>
      <c r="B7" s="3"/>
      <c r="C7" s="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3"/>
      <c r="T7" s="3"/>
      <c r="U7" s="3"/>
      <c r="V7" s="3"/>
      <c r="W7" s="3"/>
      <c r="X7" s="3"/>
    </row>
    <row r="8" spans="1:24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15</xdr:col>
                    <xdr:colOff>571500</xdr:colOff>
                    <xdr:row>14</xdr:row>
                    <xdr:rowOff>190500</xdr:rowOff>
                  </from>
                  <to>
                    <xdr:col>16</xdr:col>
                    <xdr:colOff>219075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16</xdr:col>
                    <xdr:colOff>238125</xdr:colOff>
                    <xdr:row>14</xdr:row>
                    <xdr:rowOff>190500</xdr:rowOff>
                  </from>
                  <to>
                    <xdr:col>16</xdr:col>
                    <xdr:colOff>752475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23D23-832F-4E31-B8C2-007920772418}">
  <sheetPr codeName="Hoja2"/>
  <dimension ref="B2:X16"/>
  <sheetViews>
    <sheetView topLeftCell="K1" workbookViewId="0">
      <selection activeCell="W4" sqref="W4"/>
    </sheetView>
  </sheetViews>
  <sheetFormatPr baseColWidth="10" defaultRowHeight="15" x14ac:dyDescent="0.25"/>
  <cols>
    <col min="2" max="2" width="13.5703125" bestFit="1" customWidth="1"/>
    <col min="3" max="3" width="15" bestFit="1" customWidth="1"/>
    <col min="4" max="4" width="11.7109375" bestFit="1" customWidth="1"/>
    <col min="5" max="5" width="22.85546875" bestFit="1" customWidth="1"/>
    <col min="8" max="8" width="8.7109375" bestFit="1" customWidth="1"/>
    <col min="9" max="9" width="11.140625" bestFit="1" customWidth="1"/>
    <col min="10" max="10" width="13.7109375" bestFit="1" customWidth="1"/>
    <col min="11" max="11" width="12.7109375" bestFit="1" customWidth="1"/>
    <col min="14" max="14" width="22.140625" bestFit="1" customWidth="1"/>
    <col min="15" max="15" width="17" bestFit="1" customWidth="1"/>
    <col min="16" max="16" width="12.7109375" bestFit="1" customWidth="1"/>
    <col min="17" max="17" width="22.140625" bestFit="1" customWidth="1"/>
    <col min="18" max="18" width="12.7109375" bestFit="1" customWidth="1"/>
    <col min="20" max="20" width="22.140625" bestFit="1" customWidth="1"/>
    <col min="21" max="21" width="10.140625" bestFit="1" customWidth="1"/>
    <col min="23" max="23" width="22.140625" bestFit="1" customWidth="1"/>
    <col min="24" max="24" width="11.140625" bestFit="1" customWidth="1"/>
  </cols>
  <sheetData>
    <row r="2" spans="2:24" x14ac:dyDescent="0.25">
      <c r="N2" t="s">
        <v>29</v>
      </c>
      <c r="Q2" t="s">
        <v>6</v>
      </c>
      <c r="T2" t="s">
        <v>30</v>
      </c>
      <c r="W2" t="s">
        <v>31</v>
      </c>
    </row>
    <row r="3" spans="2:24" x14ac:dyDescent="0.25">
      <c r="B3" t="s">
        <v>0</v>
      </c>
      <c r="C3" t="s">
        <v>3</v>
      </c>
      <c r="D3" t="s">
        <v>1</v>
      </c>
      <c r="E3" t="s">
        <v>2</v>
      </c>
      <c r="H3" t="s">
        <v>8</v>
      </c>
      <c r="I3" t="s">
        <v>5</v>
      </c>
      <c r="J3" t="s">
        <v>6</v>
      </c>
      <c r="K3" t="s">
        <v>7</v>
      </c>
      <c r="N3" s="6" t="s">
        <v>28</v>
      </c>
      <c r="O3" t="s">
        <v>4</v>
      </c>
      <c r="Q3" s="6" t="s">
        <v>28</v>
      </c>
      <c r="R3" t="s">
        <v>6</v>
      </c>
      <c r="T3" s="6" t="s">
        <v>28</v>
      </c>
      <c r="U3" t="s">
        <v>5</v>
      </c>
      <c r="W3" s="6" t="s">
        <v>28</v>
      </c>
      <c r="X3" t="s">
        <v>7</v>
      </c>
    </row>
    <row r="4" spans="2:24" x14ac:dyDescent="0.25">
      <c r="B4" s="5">
        <v>801</v>
      </c>
      <c r="C4" s="5">
        <v>101</v>
      </c>
      <c r="D4" s="5">
        <v>74</v>
      </c>
      <c r="E4" s="5">
        <v>10889</v>
      </c>
      <c r="H4" s="5">
        <v>21078</v>
      </c>
      <c r="I4" s="8">
        <v>25668859</v>
      </c>
      <c r="J4" s="9">
        <v>17322456</v>
      </c>
      <c r="K4" s="9">
        <v>8346403</v>
      </c>
      <c r="N4" t="s">
        <v>11</v>
      </c>
      <c r="O4" s="7">
        <v>2346</v>
      </c>
      <c r="Q4" t="s">
        <v>11</v>
      </c>
      <c r="R4" s="9">
        <v>1953905</v>
      </c>
      <c r="T4" t="s">
        <v>11</v>
      </c>
      <c r="U4" s="8">
        <v>2870685</v>
      </c>
      <c r="W4" t="s">
        <v>11</v>
      </c>
      <c r="X4" s="9">
        <v>916780</v>
      </c>
    </row>
    <row r="5" spans="2:24" x14ac:dyDescent="0.25">
      <c r="N5" t="s">
        <v>12</v>
      </c>
      <c r="O5" s="7">
        <v>2315</v>
      </c>
      <c r="Q5" t="s">
        <v>12</v>
      </c>
      <c r="R5" s="9">
        <v>1941156</v>
      </c>
      <c r="T5" t="s">
        <v>12</v>
      </c>
      <c r="U5" s="8">
        <v>2885199</v>
      </c>
      <c r="W5" t="s">
        <v>12</v>
      </c>
      <c r="X5" s="9">
        <v>944043</v>
      </c>
    </row>
    <row r="6" spans="2:24" x14ac:dyDescent="0.25">
      <c r="N6" t="s">
        <v>13</v>
      </c>
      <c r="O6" s="7">
        <v>2067</v>
      </c>
      <c r="Q6" t="s">
        <v>13</v>
      </c>
      <c r="R6" s="9">
        <v>1632813</v>
      </c>
      <c r="T6" t="s">
        <v>13</v>
      </c>
      <c r="U6" s="8">
        <v>2429502</v>
      </c>
      <c r="W6" t="s">
        <v>13</v>
      </c>
      <c r="X6" s="9">
        <v>796689</v>
      </c>
    </row>
    <row r="7" spans="2:24" x14ac:dyDescent="0.25">
      <c r="N7" t="s">
        <v>16</v>
      </c>
      <c r="O7" s="7">
        <v>1555</v>
      </c>
      <c r="Q7" t="s">
        <v>16</v>
      </c>
      <c r="R7" s="9">
        <v>1298208</v>
      </c>
      <c r="T7" t="s">
        <v>16</v>
      </c>
      <c r="U7" s="8">
        <v>1939068</v>
      </c>
      <c r="W7" t="s">
        <v>16</v>
      </c>
      <c r="X7" s="9">
        <v>640860</v>
      </c>
    </row>
    <row r="8" spans="2:24" x14ac:dyDescent="0.25">
      <c r="H8" t="s">
        <v>32</v>
      </c>
      <c r="I8" s="11">
        <f>Revenue</f>
        <v>25668859</v>
      </c>
      <c r="J8" s="11">
        <f>COGS</f>
        <v>17322456</v>
      </c>
      <c r="K8" s="11">
        <f>Net_Profit</f>
        <v>8346403</v>
      </c>
      <c r="N8" t="s">
        <v>17</v>
      </c>
      <c r="O8" s="7">
        <v>1539</v>
      </c>
      <c r="Q8" t="s">
        <v>17</v>
      </c>
      <c r="R8" s="9">
        <v>1254603</v>
      </c>
      <c r="T8" t="s">
        <v>17</v>
      </c>
      <c r="U8" s="8">
        <v>1877234</v>
      </c>
      <c r="W8" t="s">
        <v>17</v>
      </c>
      <c r="X8" s="9">
        <v>622631</v>
      </c>
    </row>
    <row r="9" spans="2:24" x14ac:dyDescent="0.25">
      <c r="H9" t="s">
        <v>33</v>
      </c>
      <c r="I9" t="str">
        <f>ROUND(I8/1000000,1)&amp;"M"</f>
        <v>25.7M</v>
      </c>
      <c r="J9" t="str">
        <f t="shared" ref="J9:K9" si="0">ROUND(J8/1000000,1)&amp;"M"</f>
        <v>17.3M</v>
      </c>
      <c r="K9" t="str">
        <f t="shared" si="0"/>
        <v>8.3M</v>
      </c>
      <c r="N9" t="s">
        <v>18</v>
      </c>
      <c r="O9" s="7">
        <v>1666</v>
      </c>
      <c r="Q9" t="s">
        <v>18</v>
      </c>
      <c r="R9" s="9">
        <v>1396174</v>
      </c>
      <c r="T9" t="s">
        <v>18</v>
      </c>
      <c r="U9" s="8">
        <v>2067005</v>
      </c>
      <c r="W9" t="s">
        <v>18</v>
      </c>
      <c r="X9" s="9">
        <v>670831</v>
      </c>
    </row>
    <row r="10" spans="2:24" x14ac:dyDescent="0.25">
      <c r="N10" t="s">
        <v>20</v>
      </c>
      <c r="O10" s="7">
        <v>1531</v>
      </c>
      <c r="Q10" t="s">
        <v>20</v>
      </c>
      <c r="R10" s="9">
        <v>1240693</v>
      </c>
      <c r="T10" t="s">
        <v>20</v>
      </c>
      <c r="U10" s="8">
        <v>1831609</v>
      </c>
      <c r="W10" t="s">
        <v>20</v>
      </c>
      <c r="X10" s="9">
        <v>590916</v>
      </c>
    </row>
    <row r="11" spans="2:24" x14ac:dyDescent="0.25">
      <c r="N11" t="s">
        <v>21</v>
      </c>
      <c r="O11" s="7">
        <v>1509</v>
      </c>
      <c r="Q11" t="s">
        <v>21</v>
      </c>
      <c r="R11" s="9">
        <v>1216625</v>
      </c>
      <c r="T11" t="s">
        <v>21</v>
      </c>
      <c r="U11" s="8">
        <v>1810358</v>
      </c>
      <c r="W11" t="s">
        <v>21</v>
      </c>
      <c r="X11" s="9">
        <v>593733</v>
      </c>
    </row>
    <row r="12" spans="2:24" x14ac:dyDescent="0.25">
      <c r="N12" t="s">
        <v>22</v>
      </c>
      <c r="O12" s="7">
        <v>1610</v>
      </c>
      <c r="Q12" t="s">
        <v>22</v>
      </c>
      <c r="R12" s="9">
        <v>1334923</v>
      </c>
      <c r="T12" t="s">
        <v>22</v>
      </c>
      <c r="U12" s="8">
        <v>1953297</v>
      </c>
      <c r="W12" t="s">
        <v>22</v>
      </c>
      <c r="X12" s="9">
        <v>618374</v>
      </c>
    </row>
    <row r="13" spans="2:24" x14ac:dyDescent="0.25">
      <c r="N13" t="s">
        <v>24</v>
      </c>
      <c r="O13" s="7">
        <v>1589</v>
      </c>
      <c r="Q13" t="s">
        <v>24</v>
      </c>
      <c r="R13" s="9">
        <v>1286246</v>
      </c>
      <c r="T13" t="s">
        <v>24</v>
      </c>
      <c r="U13" s="8">
        <v>1898703</v>
      </c>
      <c r="W13" t="s">
        <v>24</v>
      </c>
      <c r="X13" s="9">
        <v>612457</v>
      </c>
    </row>
    <row r="14" spans="2:24" x14ac:dyDescent="0.25">
      <c r="H14" t="s">
        <v>34</v>
      </c>
      <c r="I14" s="10" t="str">
        <f>IF(Revenue&lt;1000000,I8,"")</f>
        <v/>
      </c>
      <c r="J14" s="10" t="str">
        <f>IF(COGS&lt;1000000,J8,"")</f>
        <v/>
      </c>
      <c r="K14" s="10" t="str">
        <f>IF(Net_Profit&lt;1000000,K8,"")</f>
        <v/>
      </c>
      <c r="N14" t="s">
        <v>25</v>
      </c>
      <c r="O14" s="7">
        <v>1690</v>
      </c>
      <c r="Q14" t="s">
        <v>25</v>
      </c>
      <c r="R14" s="9">
        <v>1392322</v>
      </c>
      <c r="T14" t="s">
        <v>25</v>
      </c>
      <c r="U14" s="8">
        <v>2054237</v>
      </c>
      <c r="W14" t="s">
        <v>25</v>
      </c>
      <c r="X14" s="9">
        <v>661915</v>
      </c>
    </row>
    <row r="15" spans="2:24" x14ac:dyDescent="0.25">
      <c r="N15" t="s">
        <v>26</v>
      </c>
      <c r="O15" s="7">
        <v>1661</v>
      </c>
      <c r="Q15" t="s">
        <v>26</v>
      </c>
      <c r="R15" s="9">
        <v>1374788</v>
      </c>
      <c r="T15" t="s">
        <v>26</v>
      </c>
      <c r="U15" s="8">
        <v>2051962</v>
      </c>
      <c r="W15" t="s">
        <v>26</v>
      </c>
      <c r="X15" s="9">
        <v>677174</v>
      </c>
    </row>
    <row r="16" spans="2:24" x14ac:dyDescent="0.25">
      <c r="H16" t="s">
        <v>35</v>
      </c>
      <c r="I16" t="str">
        <f>IF(Revenue&gt;=1000000,I9,"")</f>
        <v>25.7M</v>
      </c>
      <c r="J16" t="str">
        <f>IF(COGS&gt;=1000000,J9,"")</f>
        <v>17.3M</v>
      </c>
      <c r="K16" t="str">
        <f>IF(Net_Profit&gt;=1000000,K9,"")</f>
        <v>8.3M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20E95-FE61-47AA-82A2-7E2B5DE31E29}">
  <sheetPr codeName="Hoja3"/>
  <dimension ref="B2:AA17"/>
  <sheetViews>
    <sheetView topLeftCell="I1" workbookViewId="0">
      <selection activeCell="Y5" sqref="Y5"/>
    </sheetView>
  </sheetViews>
  <sheetFormatPr baseColWidth="10" defaultRowHeight="15" x14ac:dyDescent="0.25"/>
  <cols>
    <col min="2" max="2" width="24.5703125" bestFit="1" customWidth="1"/>
    <col min="4" max="4" width="21.5703125" bestFit="1" customWidth="1"/>
    <col min="5" max="5" width="12.7109375" bestFit="1" customWidth="1"/>
    <col min="6" max="6" width="10.7109375" bestFit="1" customWidth="1"/>
    <col min="8" max="8" width="20.28515625" bestFit="1" customWidth="1"/>
    <col min="12" max="12" width="22.140625" bestFit="1" customWidth="1"/>
    <col min="13" max="13" width="11.140625" bestFit="1" customWidth="1"/>
    <col min="15" max="15" width="26.85546875" bestFit="1" customWidth="1"/>
    <col min="16" max="16" width="10.140625" bestFit="1" customWidth="1"/>
    <col min="18" max="18" width="18" bestFit="1" customWidth="1"/>
    <col min="19" max="19" width="9.7109375" bestFit="1" customWidth="1"/>
    <col min="20" max="20" width="15.28515625" bestFit="1" customWidth="1"/>
    <col min="21" max="21" width="18" bestFit="1" customWidth="1"/>
    <col min="22" max="22" width="9.7109375" bestFit="1" customWidth="1"/>
    <col min="25" max="25" width="21.5703125" bestFit="1" customWidth="1"/>
    <col min="26" max="26" width="10.140625" bestFit="1" customWidth="1"/>
  </cols>
  <sheetData>
    <row r="2" spans="2:27" x14ac:dyDescent="0.25">
      <c r="B2" s="4">
        <f ca="1">TODAY()</f>
        <v>45444</v>
      </c>
    </row>
    <row r="4" spans="2:27" x14ac:dyDescent="0.25">
      <c r="D4" s="6" t="s">
        <v>36</v>
      </c>
      <c r="E4" t="s">
        <v>7</v>
      </c>
      <c r="F4" t="s">
        <v>37</v>
      </c>
      <c r="G4" t="s">
        <v>38</v>
      </c>
      <c r="H4" t="s">
        <v>39</v>
      </c>
      <c r="L4" s="6" t="s">
        <v>28</v>
      </c>
      <c r="M4" t="s">
        <v>7</v>
      </c>
      <c r="O4" s="6" t="s">
        <v>40</v>
      </c>
      <c r="P4" t="s">
        <v>7</v>
      </c>
      <c r="R4" s="6" t="s">
        <v>41</v>
      </c>
      <c r="S4" t="s">
        <v>7</v>
      </c>
      <c r="U4" s="6" t="s">
        <v>41</v>
      </c>
      <c r="V4" t="s">
        <v>7</v>
      </c>
      <c r="Y4" s="6" t="s">
        <v>36</v>
      </c>
      <c r="Z4" t="s">
        <v>7</v>
      </c>
    </row>
    <row r="5" spans="2:27" x14ac:dyDescent="0.25">
      <c r="D5" t="s">
        <v>9</v>
      </c>
      <c r="E5" s="9">
        <v>784318</v>
      </c>
      <c r="F5" s="12">
        <v>9.3970779987498809E-2</v>
      </c>
      <c r="G5" s="12">
        <f>F5</f>
        <v>9.3970779987498809E-2</v>
      </c>
      <c r="H5" s="13">
        <f>100%-G5</f>
        <v>0.90602922001250119</v>
      </c>
      <c r="I5" s="10">
        <f>IF(E5="","Sin Valor",E5)</f>
        <v>784318</v>
      </c>
      <c r="L5" t="s">
        <v>11</v>
      </c>
      <c r="M5" s="9">
        <v>916780</v>
      </c>
      <c r="O5" t="s">
        <v>10</v>
      </c>
      <c r="P5" s="8">
        <v>2657512</v>
      </c>
      <c r="R5" t="s">
        <v>44</v>
      </c>
      <c r="S5" s="8">
        <v>23446</v>
      </c>
      <c r="U5" t="s">
        <v>42</v>
      </c>
      <c r="V5" s="8">
        <v>2854</v>
      </c>
      <c r="Y5" t="s">
        <v>9</v>
      </c>
      <c r="Z5" s="8">
        <v>784318</v>
      </c>
      <c r="AA5" s="10">
        <f>IF(Z5="","",Z5)</f>
        <v>784318</v>
      </c>
    </row>
    <row r="6" spans="2:27" x14ac:dyDescent="0.25">
      <c r="D6" t="s">
        <v>14</v>
      </c>
      <c r="E6" s="9">
        <v>3756605</v>
      </c>
      <c r="F6" s="12">
        <v>0.45008670202001988</v>
      </c>
      <c r="G6" s="12">
        <f t="shared" ref="G6:G7" si="0">F6</f>
        <v>0.45008670202001988</v>
      </c>
      <c r="H6" s="13">
        <f t="shared" ref="H6:H7" si="1">100%-G6</f>
        <v>0.54991329797998012</v>
      </c>
      <c r="I6" s="10">
        <f t="shared" ref="I6:I7" si="2">IF(E6="","Sin Valor",E6)</f>
        <v>3756605</v>
      </c>
      <c r="L6" t="s">
        <v>12</v>
      </c>
      <c r="M6" s="9">
        <v>944043</v>
      </c>
      <c r="O6" t="s">
        <v>15</v>
      </c>
      <c r="P6" s="8">
        <v>1934322</v>
      </c>
      <c r="R6" t="s">
        <v>46</v>
      </c>
      <c r="S6" s="8">
        <v>23144</v>
      </c>
      <c r="U6" t="s">
        <v>43</v>
      </c>
      <c r="V6" s="8">
        <v>2633</v>
      </c>
      <c r="Y6" t="s">
        <v>14</v>
      </c>
      <c r="Z6" s="8">
        <v>3756605</v>
      </c>
      <c r="AA6" s="10">
        <f t="shared" ref="AA6:AA7" si="3">IF(Z6="","",Z6)</f>
        <v>3756605</v>
      </c>
    </row>
    <row r="7" spans="2:27" x14ac:dyDescent="0.25">
      <c r="D7" t="s">
        <v>27</v>
      </c>
      <c r="E7" s="9">
        <v>3805480</v>
      </c>
      <c r="F7" s="12">
        <v>0.45594251799248131</v>
      </c>
      <c r="G7" s="12">
        <f t="shared" si="0"/>
        <v>0.45594251799248131</v>
      </c>
      <c r="H7" s="13">
        <f t="shared" si="1"/>
        <v>0.54405748200751869</v>
      </c>
      <c r="I7" s="10">
        <f t="shared" si="2"/>
        <v>3805480</v>
      </c>
      <c r="L7" t="s">
        <v>13</v>
      </c>
      <c r="M7" s="9">
        <v>796689</v>
      </c>
      <c r="O7" t="s">
        <v>19</v>
      </c>
      <c r="P7" s="8">
        <v>1803023</v>
      </c>
      <c r="R7" t="s">
        <v>47</v>
      </c>
      <c r="S7" s="8">
        <v>23426</v>
      </c>
      <c r="U7" t="s">
        <v>45</v>
      </c>
      <c r="V7" s="8">
        <v>2224</v>
      </c>
      <c r="Y7" t="s">
        <v>27</v>
      </c>
      <c r="Z7" s="8">
        <v>3805480</v>
      </c>
      <c r="AA7" s="10">
        <f t="shared" si="3"/>
        <v>3805480</v>
      </c>
    </row>
    <row r="8" spans="2:27" x14ac:dyDescent="0.25">
      <c r="L8" t="s">
        <v>16</v>
      </c>
      <c r="M8" s="9">
        <v>640860</v>
      </c>
      <c r="O8" t="s">
        <v>23</v>
      </c>
      <c r="P8" s="8">
        <v>1951546</v>
      </c>
    </row>
    <row r="9" spans="2:27" x14ac:dyDescent="0.25">
      <c r="L9" t="s">
        <v>17</v>
      </c>
      <c r="M9" s="9">
        <v>622631</v>
      </c>
      <c r="R9">
        <v>1</v>
      </c>
    </row>
    <row r="10" spans="2:27" x14ac:dyDescent="0.25">
      <c r="L10" t="s">
        <v>18</v>
      </c>
      <c r="M10" s="9">
        <v>670831</v>
      </c>
      <c r="R10" t="s">
        <v>0</v>
      </c>
    </row>
    <row r="11" spans="2:27" x14ac:dyDescent="0.25">
      <c r="L11" t="s">
        <v>20</v>
      </c>
      <c r="M11" s="9">
        <v>590916</v>
      </c>
      <c r="R11">
        <f>Total_Clientes</f>
        <v>801</v>
      </c>
      <c r="T11" t="str">
        <f>IF($R$9=1,R4,U4)</f>
        <v>Customer Name</v>
      </c>
      <c r="U11" t="str">
        <f>IF($R$9=1,S4,V4)</f>
        <v>Net Profit</v>
      </c>
    </row>
    <row r="12" spans="2:27" x14ac:dyDescent="0.25">
      <c r="L12" t="s">
        <v>21</v>
      </c>
      <c r="M12" s="9">
        <v>593733</v>
      </c>
      <c r="T12" t="str">
        <f t="shared" ref="T12:U14" si="4">IF($R$9=1,R5,U5)</f>
        <v>Martin Berry</v>
      </c>
      <c r="U12">
        <f t="shared" si="4"/>
        <v>23446</v>
      </c>
    </row>
    <row r="13" spans="2:27" x14ac:dyDescent="0.25">
      <c r="L13" t="s">
        <v>22</v>
      </c>
      <c r="M13" s="9">
        <v>618374</v>
      </c>
      <c r="T13" t="str">
        <f t="shared" si="4"/>
        <v>Nicholas Garcia</v>
      </c>
      <c r="U13">
        <f t="shared" si="4"/>
        <v>23144</v>
      </c>
    </row>
    <row r="14" spans="2:27" x14ac:dyDescent="0.25">
      <c r="L14" t="s">
        <v>24</v>
      </c>
      <c r="M14" s="9">
        <v>612457</v>
      </c>
      <c r="T14" t="str">
        <f t="shared" si="4"/>
        <v>Steven Owens</v>
      </c>
      <c r="U14">
        <f t="shared" si="4"/>
        <v>23426</v>
      </c>
    </row>
    <row r="15" spans="2:27" x14ac:dyDescent="0.25">
      <c r="L15" t="s">
        <v>25</v>
      </c>
      <c r="M15" s="9">
        <v>661915</v>
      </c>
    </row>
    <row r="16" spans="2:27" x14ac:dyDescent="0.25">
      <c r="L16" t="s">
        <v>26</v>
      </c>
      <c r="M16" s="9">
        <v>677174</v>
      </c>
      <c r="R16" t="s">
        <v>48</v>
      </c>
    </row>
    <row r="17" spans="18:18" x14ac:dyDescent="0.25">
      <c r="R17" t="str">
        <f>IF(R9=1,"Mostrando Top 3 clientes mas rentables de "&amp;R11&amp;" clientes","Mostrando 3 clientes menos rentables de "&amp;R11&amp;" clientes")</f>
        <v>Mostrando Top 3 clientes mas rentables de 801 clientes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Props1.xml><?xml version="1.0" encoding="utf-8"?>
<ds:datastoreItem xmlns:ds="http://schemas.openxmlformats.org/officeDocument/2006/customXml" ds:itemID="{7CE133DB-8CD6-410E-9F96-FBAECD631D59}">
  <ds:schemaRefs/>
</ds:datastoreItem>
</file>

<file path=customXml/itemProps2.xml><?xml version="1.0" encoding="utf-8"?>
<ds:datastoreItem xmlns:ds="http://schemas.openxmlformats.org/officeDocument/2006/customXml" ds:itemID="{11776725-F732-4873-9855-AB02683BA666}">
  <ds:schemaRefs/>
</ds:datastoreItem>
</file>

<file path=customXml/itemProps3.xml><?xml version="1.0" encoding="utf-8"?>
<ds:datastoreItem xmlns:ds="http://schemas.openxmlformats.org/officeDocument/2006/customXml" ds:itemID="{CA5EE5B9-705C-4D99-80C4-E2735693C1CA}">
  <ds:schemaRefs/>
</ds:datastoreItem>
</file>

<file path=customXml/itemProps4.xml><?xml version="1.0" encoding="utf-8"?>
<ds:datastoreItem xmlns:ds="http://schemas.openxmlformats.org/officeDocument/2006/customXml" ds:itemID="{8D42CD03-73C9-40FF-977E-DCFF135E08A6}">
  <ds:schemaRefs/>
</ds:datastoreItem>
</file>

<file path=customXml/itemProps5.xml><?xml version="1.0" encoding="utf-8"?>
<ds:datastoreItem xmlns:ds="http://schemas.openxmlformats.org/officeDocument/2006/customXml" ds:itemID="{A1258F6A-9AE4-4E8C-8739-082836663883}">
  <ds:schemaRefs/>
</ds:datastoreItem>
</file>

<file path=customXml/itemProps6.xml><?xml version="1.0" encoding="utf-8"?>
<ds:datastoreItem xmlns:ds="http://schemas.openxmlformats.org/officeDocument/2006/customXml" ds:itemID="{8A4B4FE3-EA8F-4227-8F5E-CA97F3D2C2E3}">
  <ds:schemaRefs/>
</ds:datastoreItem>
</file>

<file path=customXml/itemProps7.xml><?xml version="1.0" encoding="utf-8"?>
<ds:datastoreItem xmlns:ds="http://schemas.openxmlformats.org/officeDocument/2006/customXml" ds:itemID="{627140B3-7C7E-4738-B1B0-7F4A89AEAC9A}">
  <ds:schemaRefs/>
</ds:datastoreItem>
</file>

<file path=customXml/itemProps8.xml><?xml version="1.0" encoding="utf-8"?>
<ds:datastoreItem xmlns:ds="http://schemas.openxmlformats.org/officeDocument/2006/customXml" ds:itemID="{E224A99B-C506-43E6-B45B-60C79B4B7351}">
  <ds:schemaRefs/>
</ds:datastoreItem>
</file>

<file path=customXml/itemProps9.xml><?xml version="1.0" encoding="utf-8"?>
<ds:datastoreItem xmlns:ds="http://schemas.openxmlformats.org/officeDocument/2006/customXml" ds:itemID="{6E8DCEA7-3697-4272-BFCA-36E665FE2445}">
  <ds:schemaRefs/>
</ds:datastoreItem>
</file>

<file path=customXml/itemProps10.xml><?xml version="1.0" encoding="utf-8"?>
<ds:datastoreItem xmlns:ds="http://schemas.openxmlformats.org/officeDocument/2006/customXml" ds:itemID="{84EFA2FC-EE58-41E1-B5F2-9E9625588F89}">
  <ds:schemaRefs/>
</ds:datastoreItem>
</file>

<file path=customXml/itemProps11.xml><?xml version="1.0" encoding="utf-8"?>
<ds:datastoreItem xmlns:ds="http://schemas.openxmlformats.org/officeDocument/2006/customXml" ds:itemID="{C28F0768-C344-4B72-98B1-55BBEAC89423}">
  <ds:schemaRefs/>
</ds:datastoreItem>
</file>

<file path=customXml/itemProps12.xml><?xml version="1.0" encoding="utf-8"?>
<ds:datastoreItem xmlns:ds="http://schemas.openxmlformats.org/officeDocument/2006/customXml" ds:itemID="{856653B1-18CF-4F48-BE9F-EAC009F314AF}">
  <ds:schemaRefs/>
</ds:datastoreItem>
</file>

<file path=customXml/itemProps13.xml><?xml version="1.0" encoding="utf-8"?>
<ds:datastoreItem xmlns:ds="http://schemas.openxmlformats.org/officeDocument/2006/customXml" ds:itemID="{6CECAE65-8EC5-4259-BA9D-C4AFFCC946F7}">
  <ds:schemaRefs/>
</ds:datastoreItem>
</file>

<file path=customXml/itemProps14.xml><?xml version="1.0" encoding="utf-8"?>
<ds:datastoreItem xmlns:ds="http://schemas.openxmlformats.org/officeDocument/2006/customXml" ds:itemID="{ECF54BAE-181D-4E06-9418-33E3A6825414}">
  <ds:schemaRefs/>
</ds:datastoreItem>
</file>

<file path=customXml/itemProps15.xml><?xml version="1.0" encoding="utf-8"?>
<ds:datastoreItem xmlns:ds="http://schemas.openxmlformats.org/officeDocument/2006/customXml" ds:itemID="{FF9AB567-01DE-4A92-9560-E76462DE728A}">
  <ds:schemaRefs/>
</ds:datastoreItem>
</file>

<file path=customXml/itemProps16.xml><?xml version="1.0" encoding="utf-8"?>
<ds:datastoreItem xmlns:ds="http://schemas.openxmlformats.org/officeDocument/2006/customXml" ds:itemID="{27651EAA-1089-48E8-B394-574DD7D1F73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90B68648-E23D-42FF-9EF2-E84472914298}">
  <ds:schemaRefs/>
</ds:datastoreItem>
</file>

<file path=customXml/itemProps18.xml><?xml version="1.0" encoding="utf-8"?>
<ds:datastoreItem xmlns:ds="http://schemas.openxmlformats.org/officeDocument/2006/customXml" ds:itemID="{A5EB50CD-1F57-44CA-9945-33AFA15B257D}">
  <ds:schemaRefs/>
</ds:datastoreItem>
</file>

<file path=customXml/itemProps19.xml><?xml version="1.0" encoding="utf-8"?>
<ds:datastoreItem xmlns:ds="http://schemas.openxmlformats.org/officeDocument/2006/customXml" ds:itemID="{AF820793-A099-4718-B9C1-778BFAC7F7EE}">
  <ds:schemaRefs/>
</ds:datastoreItem>
</file>

<file path=customXml/itemProps20.xml><?xml version="1.0" encoding="utf-8"?>
<ds:datastoreItem xmlns:ds="http://schemas.openxmlformats.org/officeDocument/2006/customXml" ds:itemID="{64F1F643-6992-4C48-998F-9C8B7E259B3D}">
  <ds:schemaRefs/>
</ds:datastoreItem>
</file>

<file path=customXml/itemProps21.xml><?xml version="1.0" encoding="utf-8"?>
<ds:datastoreItem xmlns:ds="http://schemas.openxmlformats.org/officeDocument/2006/customXml" ds:itemID="{16100FCC-35C0-4F72-9843-8572685730C0}">
  <ds:schemaRefs/>
</ds:datastoreItem>
</file>

<file path=customXml/itemProps22.xml><?xml version="1.0" encoding="utf-8"?>
<ds:datastoreItem xmlns:ds="http://schemas.openxmlformats.org/officeDocument/2006/customXml" ds:itemID="{393F053A-42E0-4BAB-B653-4FB66C5BE919}">
  <ds:schemaRefs/>
</ds:datastoreItem>
</file>

<file path=customXml/itemProps23.xml><?xml version="1.0" encoding="utf-8"?>
<ds:datastoreItem xmlns:ds="http://schemas.openxmlformats.org/officeDocument/2006/customXml" ds:itemID="{241E8EB5-BB93-4FFB-A5A7-DC4B4507E695}">
  <ds:schemaRefs/>
</ds:datastoreItem>
</file>

<file path=customXml/itemProps24.xml><?xml version="1.0" encoding="utf-8"?>
<ds:datastoreItem xmlns:ds="http://schemas.openxmlformats.org/officeDocument/2006/customXml" ds:itemID="{11C62A1C-B9A1-4698-98E0-6DB8D780B4EE}">
  <ds:schemaRefs/>
</ds:datastoreItem>
</file>

<file path=customXml/itemProps25.xml><?xml version="1.0" encoding="utf-8"?>
<ds:datastoreItem xmlns:ds="http://schemas.openxmlformats.org/officeDocument/2006/customXml" ds:itemID="{00FC5D72-F3B2-49F2-A8FC-3B1B05E17C8B}">
  <ds:schemaRefs/>
</ds:datastoreItem>
</file>

<file path=customXml/itemProps26.xml><?xml version="1.0" encoding="utf-8"?>
<ds:datastoreItem xmlns:ds="http://schemas.openxmlformats.org/officeDocument/2006/customXml" ds:itemID="{E1CA108A-3741-409B-B849-9327F453A72E}">
  <ds:schemaRefs/>
</ds:datastoreItem>
</file>

<file path=customXml/itemProps27.xml><?xml version="1.0" encoding="utf-8"?>
<ds:datastoreItem xmlns:ds="http://schemas.openxmlformats.org/officeDocument/2006/customXml" ds:itemID="{7400515C-FCAE-4B74-96F1-3AA3A5D95564}">
  <ds:schemaRefs/>
</ds:datastoreItem>
</file>

<file path=customXml/itemProps28.xml><?xml version="1.0" encoding="utf-8"?>
<ds:datastoreItem xmlns:ds="http://schemas.openxmlformats.org/officeDocument/2006/customXml" ds:itemID="{4EBC9A5E-E6F7-4F18-8F3B-D5EE927D689F}">
  <ds:schemaRefs/>
</ds:datastoreItem>
</file>

<file path=customXml/itemProps29.xml><?xml version="1.0" encoding="utf-8"?>
<ds:datastoreItem xmlns:ds="http://schemas.openxmlformats.org/officeDocument/2006/customXml" ds:itemID="{3F0D5B1B-A423-40F6-9BAF-DC710E7AF04E}">
  <ds:schemaRefs/>
</ds:datastoreItem>
</file>

<file path=customXml/itemProps30.xml><?xml version="1.0" encoding="utf-8"?>
<ds:datastoreItem xmlns:ds="http://schemas.openxmlformats.org/officeDocument/2006/customXml" ds:itemID="{67A6802D-88D8-435D-AB22-B707937D2551}">
  <ds:schemaRefs/>
</ds:datastoreItem>
</file>

<file path=customXml/itemProps31.xml><?xml version="1.0" encoding="utf-8"?>
<ds:datastoreItem xmlns:ds="http://schemas.openxmlformats.org/officeDocument/2006/customXml" ds:itemID="{4E4D7320-DFFB-4608-A728-B2238B9D80B7}">
  <ds:schemaRefs/>
</ds:datastoreItem>
</file>

<file path=customXml/itemProps32.xml><?xml version="1.0" encoding="utf-8"?>
<ds:datastoreItem xmlns:ds="http://schemas.openxmlformats.org/officeDocument/2006/customXml" ds:itemID="{51DBAEDA-12EA-4BE9-8D24-EA290512296A}">
  <ds:schemaRefs/>
</ds:datastoreItem>
</file>

<file path=customXml/itemProps33.xml><?xml version="1.0" encoding="utf-8"?>
<ds:datastoreItem xmlns:ds="http://schemas.openxmlformats.org/officeDocument/2006/customXml" ds:itemID="{C6BBBF05-4ED3-456F-8D40-CB62370A869F}">
  <ds:schemaRefs/>
</ds:datastoreItem>
</file>

<file path=customXml/itemProps34.xml><?xml version="1.0" encoding="utf-8"?>
<ds:datastoreItem xmlns:ds="http://schemas.openxmlformats.org/officeDocument/2006/customXml" ds:itemID="{08C4B712-A7BF-430E-A753-3D2EA560F9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Dashboard</vt:lpstr>
      <vt:lpstr>Hoja2</vt:lpstr>
      <vt:lpstr>Analisis</vt:lpstr>
      <vt:lpstr>COGS</vt:lpstr>
      <vt:lpstr>Net_Profit</vt:lpstr>
      <vt:lpstr>Quantity</vt:lpstr>
      <vt:lpstr>Revenue</vt:lpstr>
      <vt:lpstr>Todas_las_Transacciones</vt:lpstr>
      <vt:lpstr>Total_Clientes</vt:lpstr>
      <vt:lpstr>Total_Paises</vt:lpstr>
      <vt:lpstr>Total_Productos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Martín Pozo Carrera</dc:creator>
  <cp:lastModifiedBy>James Martín Pozo Carrera</cp:lastModifiedBy>
  <dcterms:created xsi:type="dcterms:W3CDTF">2024-05-31T22:40:28Z</dcterms:created>
  <dcterms:modified xsi:type="dcterms:W3CDTF">2024-06-02T03:31:48Z</dcterms:modified>
</cp:coreProperties>
</file>