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h\Desktop\AeroNU\FixedWing\BMS\bms-pcb-design\bms-kicad-project\"/>
    </mc:Choice>
  </mc:AlternateContent>
  <xr:revisionPtr revIDLastSave="0" documentId="13_ncr:1_{671F34B7-8DEF-4928-BBF8-CC2006377219}" xr6:coauthVersionLast="47" xr6:coauthVersionMax="47" xr10:uidLastSave="{00000000-0000-0000-0000-000000000000}"/>
  <bookViews>
    <workbookView xWindow="1520" yWindow="1520" windowWidth="20790" windowHeight="13320" xr2:uid="{6FE1F6E5-3D5B-4908-8AB3-C31CA0057E3D}"/>
  </bookViews>
  <sheets>
    <sheet name="bms-bo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K15" i="1"/>
  <c r="I11" i="1"/>
  <c r="K11" i="1" s="1"/>
  <c r="I12" i="1"/>
  <c r="K12" i="1" s="1"/>
  <c r="I13" i="1"/>
  <c r="K13" i="1" s="1"/>
  <c r="I14" i="1"/>
  <c r="K14" i="1" s="1"/>
  <c r="I15" i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K73" i="1" l="1"/>
  <c r="K77" i="1" l="1"/>
  <c r="B7" i="1"/>
  <c r="B8" i="1" s="1"/>
</calcChain>
</file>

<file path=xl/sharedStrings.xml><?xml version="1.0" encoding="utf-8"?>
<sst xmlns="http://schemas.openxmlformats.org/spreadsheetml/2006/main" count="318" uniqueCount="248">
  <si>
    <t>Source:</t>
  </si>
  <si>
    <t>C:\Users\matth\Desktop\AeroNU\FixedWing\BMS\bms-pcb-design\bms-kicad-project\bms-board.kicad_sch</t>
  </si>
  <si>
    <t>Date:</t>
  </si>
  <si>
    <t>Tool:</t>
  </si>
  <si>
    <t>Eeschema 7.0.10</t>
  </si>
  <si>
    <t>Generator:</t>
  </si>
  <si>
    <t>C:\Users\matth\AppData\Local\Programs\KiCad\7.0\bin\scripting\plugins/bom_csv_grouped_by_value.py</t>
  </si>
  <si>
    <t>Component Count:</t>
  </si>
  <si>
    <t>Item</t>
  </si>
  <si>
    <t>Qty</t>
  </si>
  <si>
    <t>Reference(s)</t>
  </si>
  <si>
    <t>Value</t>
  </si>
  <si>
    <t>Datasheet</t>
  </si>
  <si>
    <t>Manufacturer</t>
  </si>
  <si>
    <t>Manufacturer Part Number</t>
  </si>
  <si>
    <t>C1, C2, C3, C4, C5, C6, C7, C8, C9, C10, C11, C12, C13</t>
  </si>
  <si>
    <t>10n</t>
  </si>
  <si>
    <t>https://www.yageo.com/en/ProductSearch/PartNumberSearch?part_number=AC0805KRX7R8BB103</t>
  </si>
  <si>
    <t>YAGEO</t>
  </si>
  <si>
    <t>AC0805KRX7R8BB103</t>
  </si>
  <si>
    <t>C14, C15, C18, C19, C20, C44</t>
  </si>
  <si>
    <t>4.7u</t>
  </si>
  <si>
    <t>https://search.murata.co.jp/Ceramy/image/img/A01X/G101/ENG/GCM21BC71E475KE36-01.pdf</t>
  </si>
  <si>
    <t>Murata Electronics</t>
  </si>
  <si>
    <t>GCM21BC71E475KE36L</t>
  </si>
  <si>
    <t>C16, C17, C43</t>
  </si>
  <si>
    <t>33n</t>
  </si>
  <si>
    <t>https://datasheets.kyocera-avx.com/KGM_X7R.pdf</t>
  </si>
  <si>
    <t>KYOCERA AVX</t>
  </si>
  <si>
    <t>KGM21NR71E333KT</t>
  </si>
  <si>
    <t>C21, C24, C28, C29, C31, C33, C34, C35, C36, C37, C38, C40, C46, C49</t>
  </si>
  <si>
    <t>0.1Âµ</t>
  </si>
  <si>
    <t>https://search.murata.co.jp/Ceramy/image/img/A01X/G101/ENG/GCJ21BR71A106KE01-01A.pdf</t>
  </si>
  <si>
    <t>GCJ188R72A104KA01D</t>
  </si>
  <si>
    <t>C22, C23</t>
  </si>
  <si>
    <t>15p</t>
  </si>
  <si>
    <t>https://www.yageo.com/upload/media/product/productsearch/datasheet/mlcc/UPY-GP_NP0_16V-to-50V_18.pdf</t>
  </si>
  <si>
    <t>CC0805JPNPO9BN150</t>
  </si>
  <si>
    <t>C25, C26, C27</t>
  </si>
  <si>
    <t>10Âµ</t>
  </si>
  <si>
    <t>https://mm.digikey.com/Volume0/opasdata/d220001/medias/docus/926/CL_Series_MLCC_ds.pdf</t>
  </si>
  <si>
    <t>Samsung Electro-Mechanics</t>
  </si>
  <si>
    <t>CL21B106KOQNNNE</t>
  </si>
  <si>
    <t>C30, C32</t>
  </si>
  <si>
    <t>1Âµ</t>
  </si>
  <si>
    <t>https://search.murata.co.jp/Ceramy/image/img/A01X/G101/ENG/GCM21BR71C105KA58-01.pdf</t>
  </si>
  <si>
    <t>GCM21BR71C105KA58L</t>
  </si>
  <si>
    <t>C39</t>
  </si>
  <si>
    <t>220u</t>
  </si>
  <si>
    <t>https://industrial.panasonic.com/cdbs/www-data/pdf/RDF0000/ABA0000C1259.pdf</t>
  </si>
  <si>
    <t>Panasonic Electronic Components</t>
  </si>
  <si>
    <t>EEU-FR1J221L</t>
  </si>
  <si>
    <t>C41</t>
  </si>
  <si>
    <t>560p</t>
  </si>
  <si>
    <t>CC0805JRNPO9BN561</t>
  </si>
  <si>
    <t>C42</t>
  </si>
  <si>
    <t>1u</t>
  </si>
  <si>
    <t>https://search.murata.co.jp/Ceramy/image/img/A01X/G101/ENG/GCM033R71A103KA03-01A.pdf</t>
  </si>
  <si>
    <t>GCM188R71C105KA64D</t>
  </si>
  <si>
    <t>C45</t>
  </si>
  <si>
    <t>3.9n</t>
  </si>
  <si>
    <t>https://search.murata.co.jp/Ceramy/image/img/A01X/G101/ENG/GRM2165C1H392JA01-01.pdf</t>
  </si>
  <si>
    <t>GRM2165C1H392JA01D</t>
  </si>
  <si>
    <t>C47, C65</t>
  </si>
  <si>
    <t>1.5n</t>
  </si>
  <si>
    <t>https://search.murata.co.jp/Ceramy/image/img/A01X/G101/ENG/GRM2165C1H152JA01-01.pdf</t>
  </si>
  <si>
    <t>GRM2165C1H152JA01D</t>
  </si>
  <si>
    <t>C50, C51, C52, C53, C54, C55, C56, C57, C58, C59, C60, C61, C62, C63</t>
  </si>
  <si>
    <t>47u</t>
  </si>
  <si>
    <t>https://search.murata.co.jp/Ceramy/image/img/A01X/G101/ENG/GRM32ER71A476KE15-04CA.pdf</t>
  </si>
  <si>
    <t>GRM32ER71A476KE15L</t>
  </si>
  <si>
    <t>C64, C66</t>
  </si>
  <si>
    <t>GCM21BR72A104KA37L</t>
  </si>
  <si>
    <t>D1, D4</t>
  </si>
  <si>
    <t>B130LAW-7-F</t>
  </si>
  <si>
    <t>https://www.diodes.com//assets/Datasheets/B130LAW.pdf</t>
  </si>
  <si>
    <t>D2, D3</t>
  </si>
  <si>
    <t>1N4448X-TP</t>
  </si>
  <si>
    <t>https://www.mccsemi.com/pdf/Products/1N4448X(SOD-523).PDF</t>
  </si>
  <si>
    <t>MCC</t>
  </si>
  <si>
    <t>J1</t>
  </si>
  <si>
    <t>S13B-XH-A</t>
  </si>
  <si>
    <t>http://www.jst-mfg.com/product/pdf/eng/eXH.pdf</t>
  </si>
  <si>
    <t>JST (JAPAN SOLDERLESS TERMINALS)</t>
  </si>
  <si>
    <t>J2</t>
  </si>
  <si>
    <t>12402012E212A</t>
  </si>
  <si>
    <t>https://mm.digikey.com/Volume0/opasdata/d220001/medias/docus/2614/C12402012-4.pdf</t>
  </si>
  <si>
    <t>Amphenol</t>
  </si>
  <si>
    <t>J6, J10, J12, J15</t>
  </si>
  <si>
    <t>XT60PW-F</t>
  </si>
  <si>
    <t>https://www.tme.eu/Document/1191bc2fa3aee3c446e5a895fd8f7983/XT60PW-F.pdf</t>
  </si>
  <si>
    <t>Amass</t>
  </si>
  <si>
    <t>J7, J9, J11, J13</t>
  </si>
  <si>
    <t>https://www.molex.com/pdm_docs/sd/1053131102_sd.pdf</t>
  </si>
  <si>
    <t>Molex</t>
  </si>
  <si>
    <t>J8</t>
  </si>
  <si>
    <t>XT60PW-M</t>
  </si>
  <si>
    <t>https://www.tme.eu/Document/9b8d0c5eb7094295f3d3112c214d3ade/XT60PW%20SPEC.pdf</t>
  </si>
  <si>
    <t>Changzou Amass Elec</t>
  </si>
  <si>
    <t>J14</t>
  </si>
  <si>
    <t>J16</t>
  </si>
  <si>
    <t>SM06B-GHS-TB</t>
  </si>
  <si>
    <t>https://datasheet.datasheetarchive.com/originals/distributors/Datasheets_SAMA/e4ef010dc292ea31091454f6c0afb63a.pdf</t>
  </si>
  <si>
    <t>SM06B-GHS-TB(LF)(SN)</t>
  </si>
  <si>
    <t>J17</t>
  </si>
  <si>
    <t>https://www.molex.com/content/dam/molex/molex-dot-com/products/automated/en-us/salesdrawingpdf/502/502494/5024940670_sd.pdf</t>
  </si>
  <si>
    <t>K1</t>
  </si>
  <si>
    <t>G6L-1P_DC5</t>
  </si>
  <si>
    <t>https://mm.digikey.com/Volume0/opasdata/d220001/medias/docus/932/G6L.pdf</t>
  </si>
  <si>
    <t>Omron Electronics Inc-EMC Div</t>
  </si>
  <si>
    <t>G6L-1P DC5</t>
  </si>
  <si>
    <t>L1, L2, L3, L4, L5, L6, L7, L8, L9, L10, L11, L12, L13, L14, L16</t>
  </si>
  <si>
    <t>600Î©</t>
  </si>
  <si>
    <t>https://www.murata.com/en-us/products/productdata/8796739698718/ENFA0006.pdf</t>
  </si>
  <si>
    <t>BLM31PG601SN1L</t>
  </si>
  <si>
    <t>L15</t>
  </si>
  <si>
    <t>SDR0302-120ML</t>
  </si>
  <si>
    <t>https://www.bourns.com/docs/Product-Datasheets/SDR0302.pdf</t>
  </si>
  <si>
    <t>Bourns</t>
  </si>
  <si>
    <t>L17</t>
  </si>
  <si>
    <t>5.6u</t>
  </si>
  <si>
    <t>https://www.vishay.com/docs/34000/ihlp-6767gz-01.pdf</t>
  </si>
  <si>
    <t>Vishay Dale</t>
  </si>
  <si>
    <t>IHLP6767GZER5R6M01</t>
  </si>
  <si>
    <t>LED1, LED2, LED3, LED4, LED5, LED6, LED7, LED8, LED9, LED10, LED11, LED12</t>
  </si>
  <si>
    <t>LTST-C170KRKT</t>
  </si>
  <si>
    <t>https://componentsearchengine.com/Datasheets/1/LTST-C170KRKT.pdf</t>
  </si>
  <si>
    <t>Lite-On</t>
  </si>
  <si>
    <t>LED13, LED14</t>
  </si>
  <si>
    <t>LTST-C170KGKT</t>
  </si>
  <si>
    <t>https://optoelectronics.liteon.com/upload/download/DS22-2000-073/LTST-C170KGKT.pdf</t>
  </si>
  <si>
    <t>Lite-On Inc.</t>
  </si>
  <si>
    <t>LED15</t>
  </si>
  <si>
    <t>COM-16347</t>
  </si>
  <si>
    <t>https://cdn.sparkfun.com/datasheets/BreakoutBoards/WS2812B.pdf</t>
  </si>
  <si>
    <t>SparkFun Electronics</t>
  </si>
  <si>
    <t>Q1, Q2, Q3, Q4, Q5, Q6, Q7, Q8, Q9, Q10, Q11, Q12, Q13, Q14</t>
  </si>
  <si>
    <t>BSS308PE_H6327</t>
  </si>
  <si>
    <t>https://componentsearchengine.com/Datasheets/1/BSS308PE H6327.pdf</t>
  </si>
  <si>
    <t>Infineon</t>
  </si>
  <si>
    <t>BSS308PE H6327</t>
  </si>
  <si>
    <t>R1, R29, R33, R37, R41, R45, R49, R53, R57, R61, R65, R69, R73, R83, R109, R110</t>
  </si>
  <si>
    <t>http://www.vishay.com/docs/20035/dcrcwe3.pdf</t>
  </si>
  <si>
    <t>Vishay</t>
  </si>
  <si>
    <t>CRCW0805100RFKEA</t>
  </si>
  <si>
    <t>R2, R3, R4, R5, R6, R7, R8, R9, R10, R11, R12, R13, R14, R15, R16, R17, R18, R19, R20, R21, R22, R23, R24, R25, R26, R99</t>
  </si>
  <si>
    <t>https://www.yageo.com/upload/media/product/products/datasheet/rchip/PYu-RC_Group_51_RoHS_L_12.pdf</t>
  </si>
  <si>
    <t>RC1206JR-070RL</t>
  </si>
  <si>
    <t>R27, R31, R35, R39, R43, R47, R51, R55, R59, R63, R67, R71, R91</t>
  </si>
  <si>
    <t>CRCW0805475RFKEA</t>
  </si>
  <si>
    <t>R28, R32, R36, R40, R44, R48, R52, R56, R60, R64, R68, R72</t>
  </si>
  <si>
    <t>CRCW251233R0FKEG</t>
  </si>
  <si>
    <t>R30, R34, R38, R42, R46, R50, R54, R58, R62, R66, R70, R74</t>
  </si>
  <si>
    <t>3.3k</t>
  </si>
  <si>
    <t>CRCW08053K30JNEA</t>
  </si>
  <si>
    <t>R75, R80</t>
  </si>
  <si>
    <t>56k2</t>
  </si>
  <si>
    <t>RC0805FR-0756K2L</t>
  </si>
  <si>
    <t>R76, R78</t>
  </si>
  <si>
    <t>33k2</t>
  </si>
  <si>
    <t>RC0805FR-0733K2L</t>
  </si>
  <si>
    <t>R77, R96, R103</t>
  </si>
  <si>
    <t>10k</t>
  </si>
  <si>
    <t>http://www.koaspeer.com/catimages/Products/RK73H/RK73H.pdf</t>
  </si>
  <si>
    <t>KOA Speer</t>
  </si>
  <si>
    <t>RK73H2ATTD1002F</t>
  </si>
  <si>
    <t>R79</t>
  </si>
  <si>
    <t>11k5</t>
  </si>
  <si>
    <t>RC0805FR-0711K5L</t>
  </si>
  <si>
    <t>R81, R93, R94, R111</t>
  </si>
  <si>
    <t>100k</t>
  </si>
  <si>
    <t>RC0805FR-07100KL</t>
  </si>
  <si>
    <t>R82, R84, R85, R88, R108</t>
  </si>
  <si>
    <t>5.6k</t>
  </si>
  <si>
    <t>https://www.koaspeer.com/pdfs/RK73H.pdf</t>
  </si>
  <si>
    <t>KOA Speer Electronics, Inc.</t>
  </si>
  <si>
    <t>RK73H2ATTD5601F</t>
  </si>
  <si>
    <t>R86, R87, R97, R100</t>
  </si>
  <si>
    <t>1k</t>
  </si>
  <si>
    <t>RC0805FR-071KL</t>
  </si>
  <si>
    <t>R89, R90</t>
  </si>
  <si>
    <t>RC0805FR-0727RL</t>
  </si>
  <si>
    <t>R92</t>
  </si>
  <si>
    <t>562k</t>
  </si>
  <si>
    <t>RC0805FR-07562KL</t>
  </si>
  <si>
    <t>R95</t>
  </si>
  <si>
    <t>523k</t>
  </si>
  <si>
    <t>RC0805FR-07523KL</t>
  </si>
  <si>
    <t>R98</t>
  </si>
  <si>
    <t>https://www.vishay.com/docs/20035/dcrcwe3.pdf</t>
  </si>
  <si>
    <t>CRCW080541K2FKEA</t>
  </si>
  <si>
    <t>R101</t>
  </si>
  <si>
    <t>93.1k</t>
  </si>
  <si>
    <t>RC0805FR-0793K1L</t>
  </si>
  <si>
    <t>R102</t>
  </si>
  <si>
    <t>RK73H1JTTD3R30F</t>
  </si>
  <si>
    <t>R104</t>
  </si>
  <si>
    <t>11.5k</t>
  </si>
  <si>
    <t>R107</t>
  </si>
  <si>
    <t>56.2k</t>
  </si>
  <si>
    <t>SW1, SW2</t>
  </si>
  <si>
    <t>KMR223G LFG</t>
  </si>
  <si>
    <t>https://www.ckswitches.com/media/1479/kmr2.pdf</t>
  </si>
  <si>
    <t>C&amp;K</t>
  </si>
  <si>
    <t>KMR223GLFG</t>
  </si>
  <si>
    <t>U1</t>
  </si>
  <si>
    <t>TPS61170DRVR</t>
  </si>
  <si>
    <t>https://www.ti.com/general/docs/suppproductinfo.tsp?distId=10&amp;gotoUrl=https%3A%2F%2Fwww.ti.com%2Flit%2Fgpn%2Ftps61170</t>
  </si>
  <si>
    <t>Texas Instruments</t>
  </si>
  <si>
    <t>U2</t>
  </si>
  <si>
    <t>SN74LVC1G17DCKR</t>
  </si>
  <si>
    <t>https://www.ti.com/general/docs/suppproductinfo.tsp?distId=10&amp;gotoUrl=https%3A%2F%2Fwww.ti.com%2Flit%2Fgpn%2Fsn74lvc1g17</t>
  </si>
  <si>
    <t>U3</t>
  </si>
  <si>
    <t>LTC6804-2</t>
  </si>
  <si>
    <t>https://www.analog.com/media/en/technical-documentation/data-sheets/680412fc.pdf</t>
  </si>
  <si>
    <t>Analog Devices</t>
  </si>
  <si>
    <t>U4</t>
  </si>
  <si>
    <t>W25Q128JVSIQ TR</t>
  </si>
  <si>
    <t>https://www.winbond.com/resource-files/w25q128jv%20revf%2003272018%20plus.pdf</t>
  </si>
  <si>
    <t>Winbond Electronics</t>
  </si>
  <si>
    <t>U5</t>
  </si>
  <si>
    <t>NCP1117ST33T3G</t>
  </si>
  <si>
    <t>https://www.onsemi.com/pdf/datasheet/ncp1117-d.pdf</t>
  </si>
  <si>
    <t>onsemi</t>
  </si>
  <si>
    <t>U6</t>
  </si>
  <si>
    <t>RP2040</t>
  </si>
  <si>
    <t>https://datasheets.raspberrypi.com/rp2040/rp2040-datasheet.pdf</t>
  </si>
  <si>
    <t>Raspberry Pi</t>
  </si>
  <si>
    <t>SC0914(13)</t>
  </si>
  <si>
    <t>U7</t>
  </si>
  <si>
    <t>SIC461ED-T1-GE3</t>
  </si>
  <si>
    <t>https://www.vishay.com/docs/65124/sic46x.pdf</t>
  </si>
  <si>
    <t>Vishay Siliconix</t>
  </si>
  <si>
    <t>U8</t>
  </si>
  <si>
    <t>ACS72981KLRATR-150B5</t>
  </si>
  <si>
    <t>https://allegromicro.com/-/media/files/datasheets/acs72981-datasheet.ashx</t>
  </si>
  <si>
    <t>Allegro Microsystems</t>
  </si>
  <si>
    <t>X1</t>
  </si>
  <si>
    <t>ABM8-272-T3</t>
  </si>
  <si>
    <t>https://mm.digikey.com/Volume0/opasdata/d220001/medias/docus/6128/ABM8-272-T3.pdf</t>
  </si>
  <si>
    <t>Abracon LLC</t>
  </si>
  <si>
    <t>Number of Boards Desired:</t>
  </si>
  <si>
    <t>Octopart Link</t>
  </si>
  <si>
    <t>Total Quantity</t>
  </si>
  <si>
    <t>Total Cost</t>
  </si>
  <si>
    <t>Unit Cost</t>
  </si>
  <si>
    <t>Total Cost:</t>
  </si>
  <si>
    <t>Cost Per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</si>
</sst>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0F68C9-3A3D-4B24-B071-42E692C253EF}" name="Table1" displayName="Table1" ref="A10:K73" totalsRowCount="1">
  <autoFilter ref="A10:K72" xr:uid="{E90F68C9-3A3D-4B24-B071-42E692C253EF}"/>
  <tableColumns count="11">
    <tableColumn id="1" xr3:uid="{84118EDE-9960-4BCF-ACF4-20E9298F4243}" name="Item"/>
    <tableColumn id="2" xr3:uid="{65724AD1-8E42-4044-BBDD-70AE86769E0E}" name="Qty"/>
    <tableColumn id="3" xr3:uid="{74DB7CDD-8EB6-4490-B0CF-3BCAE8F661E5}" name="Reference(s)"/>
    <tableColumn id="4" xr3:uid="{AFE4CFB4-FFE2-4EE8-98C3-843FFB41CDDD}" name="Value"/>
    <tableColumn id="5" xr3:uid="{874D4D9F-962A-4744-B5CC-A3E7E85CB4AA}" name="Datasheet"/>
    <tableColumn id="7" xr3:uid="{2F633EF0-56ED-4392-BC2D-B8C180DC7C6C}" name="Manufacturer"/>
    <tableColumn id="8" xr3:uid="{C425AD83-F71E-4C49-A713-041851B88FF0}" name="Manufacturer Part Number"/>
    <tableColumn id="9" xr3:uid="{3D03032A-3781-4E79-A0F2-DCD77D1B2A64}" name="Octopart Link" dataDxfId="0">
      <calculatedColumnFormula>HYPERLINK(_xlfn.CONCAT("https://octopart.com/search?q=", Table1[[#This Row],[Manufacturer Part Number]], "&amp;currency=USD&amp;specs=0"))</calculatedColumnFormula>
    </tableColumn>
    <tableColumn id="12" xr3:uid="{02C4E8CA-007C-43B9-A9C2-AA292215559A}" name="Total Quantity" dataDxfId="3">
      <calculatedColumnFormula>$B$6*Table1[[#This Row],[Qty]]</calculatedColumnFormula>
    </tableColumn>
    <tableColumn id="13" xr3:uid="{308774F7-FEA0-4D19-8B40-954088DA654D}" name="Unit Cost" dataDxfId="2"/>
    <tableColumn id="14" xr3:uid="{8B618986-E91F-4D5F-B893-679C1E4D3AA0}" name="Total Cost" totalsRowFunction="custom" dataDxfId="1">
      <calculatedColumnFormula>Table1[[#This Row],[Total Quantity]]*Table1[[#This Row],[Unit Cost]]</calculatedColumnFormula>
      <totalsRowFormula>SUM(Table1[Total Cost])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D849-7537-4AAC-9D00-25C1E7AA2438}">
  <dimension ref="A1:K77"/>
  <sheetViews>
    <sheetView tabSelected="1" zoomScale="70" zoomScaleNormal="130" workbookViewId="0">
      <selection activeCell="O22" sqref="O22"/>
    </sheetView>
  </sheetViews>
  <sheetFormatPr defaultRowHeight="14.5" x14ac:dyDescent="0.35"/>
  <cols>
    <col min="1" max="1" width="24" customWidth="1"/>
    <col min="2" max="2" width="15.6328125" bestFit="1" customWidth="1"/>
    <col min="3" max="3" width="13.26953125" customWidth="1"/>
    <col min="4" max="4" width="11.26953125" bestFit="1" customWidth="1"/>
    <col min="5" max="5" width="11.26953125" customWidth="1"/>
    <col min="6" max="6" width="25.1796875" customWidth="1"/>
    <col min="7" max="7" width="24.81640625" customWidth="1"/>
    <col min="8" max="8" width="12.6328125" customWidth="1"/>
    <col min="9" max="9" width="14.26953125" customWidth="1"/>
    <col min="10" max="10" width="14.6328125" customWidth="1"/>
    <col min="11" max="11" width="25.08984375" customWidth="1"/>
  </cols>
  <sheetData>
    <row r="1" spans="1:11" x14ac:dyDescent="0.35">
      <c r="A1" t="s">
        <v>0</v>
      </c>
      <c r="B1" t="s">
        <v>1</v>
      </c>
    </row>
    <row r="2" spans="1:11" x14ac:dyDescent="0.35">
      <c r="A2" t="s">
        <v>2</v>
      </c>
      <c r="B2" s="1">
        <v>45614.968136574076</v>
      </c>
    </row>
    <row r="3" spans="1:11" x14ac:dyDescent="0.35">
      <c r="A3" t="s">
        <v>3</v>
      </c>
      <c r="B3" t="s">
        <v>4</v>
      </c>
    </row>
    <row r="4" spans="1:11" x14ac:dyDescent="0.35">
      <c r="A4" t="s">
        <v>5</v>
      </c>
      <c r="B4" t="s">
        <v>6</v>
      </c>
    </row>
    <row r="5" spans="1:11" x14ac:dyDescent="0.35">
      <c r="A5" t="s">
        <v>7</v>
      </c>
      <c r="B5">
        <v>264</v>
      </c>
    </row>
    <row r="6" spans="1:11" x14ac:dyDescent="0.35">
      <c r="A6" t="s">
        <v>241</v>
      </c>
      <c r="B6">
        <v>5</v>
      </c>
    </row>
    <row r="7" spans="1:11" x14ac:dyDescent="0.35">
      <c r="A7" t="s">
        <v>246</v>
      </c>
      <c r="B7">
        <f>Table1[[#Totals],[Total Cost]]</f>
        <v>333.56499999999994</v>
      </c>
    </row>
    <row r="8" spans="1:11" x14ac:dyDescent="0.35">
      <c r="A8" t="s">
        <v>247</v>
      </c>
      <c r="B8">
        <f>B7/B6</f>
        <v>66.712999999999994</v>
      </c>
      <c r="H8" s="2"/>
    </row>
    <row r="10" spans="1:11" x14ac:dyDescent="0.35">
      <c r="A10" t="s">
        <v>8</v>
      </c>
      <c r="B10" t="s">
        <v>9</v>
      </c>
      <c r="C10" t="s">
        <v>10</v>
      </c>
      <c r="D10" t="s">
        <v>11</v>
      </c>
      <c r="E10" t="s">
        <v>12</v>
      </c>
      <c r="F10" t="s">
        <v>13</v>
      </c>
      <c r="G10" t="s">
        <v>14</v>
      </c>
      <c r="H10" t="s">
        <v>242</v>
      </c>
      <c r="I10" t="s">
        <v>243</v>
      </c>
      <c r="J10" t="s">
        <v>245</v>
      </c>
      <c r="K10" t="s">
        <v>244</v>
      </c>
    </row>
    <row r="11" spans="1:11" x14ac:dyDescent="0.35">
      <c r="A11">
        <v>1</v>
      </c>
      <c r="B11">
        <v>13</v>
      </c>
      <c r="C11" t="s">
        <v>15</v>
      </c>
      <c r="D11" t="s">
        <v>16</v>
      </c>
      <c r="E11" t="s">
        <v>17</v>
      </c>
      <c r="F11" t="s">
        <v>18</v>
      </c>
      <c r="G11" t="s">
        <v>19</v>
      </c>
      <c r="H11" s="2" t="str">
        <f>HYPERLINK(_xlfn.CONCAT("https://octopart.com/search?q=", Table1[[#This Row],[Manufacturer Part Number]], "&amp;currency=USD&amp;specs=0"))</f>
        <v>https://octopart.com/search?q=AC0805KRX7R8BB103&amp;currency=USD&amp;specs=0</v>
      </c>
      <c r="I11">
        <f>$B$6*Table1[[#This Row],[Qty]]</f>
        <v>65</v>
      </c>
      <c r="J11">
        <v>3.1E-2</v>
      </c>
      <c r="K11">
        <f>Table1[[#This Row],[Total Quantity]]*Table1[[#This Row],[Unit Cost]]</f>
        <v>2.0150000000000001</v>
      </c>
    </row>
    <row r="12" spans="1:11" x14ac:dyDescent="0.35">
      <c r="A12">
        <v>2</v>
      </c>
      <c r="B12">
        <v>6</v>
      </c>
      <c r="C12" t="s">
        <v>20</v>
      </c>
      <c r="D12" t="s">
        <v>21</v>
      </c>
      <c r="E12" t="s">
        <v>22</v>
      </c>
      <c r="F12" t="s">
        <v>23</v>
      </c>
      <c r="G12" t="s">
        <v>24</v>
      </c>
      <c r="H12" s="2" t="str">
        <f>HYPERLINK(_xlfn.CONCAT("https://octopart.com/search?q=", Table1[[#This Row],[Manufacturer Part Number]], "&amp;currency=USD&amp;specs=0"))</f>
        <v>https://octopart.com/search?q=GCM21BC71E475KE36L&amp;currency=USD&amp;specs=0</v>
      </c>
      <c r="I12">
        <f>$B$6*Table1[[#This Row],[Qty]]</f>
        <v>30</v>
      </c>
      <c r="J12">
        <v>0.17499999999999999</v>
      </c>
      <c r="K12">
        <f>Table1[[#This Row],[Total Quantity]]*Table1[[#This Row],[Unit Cost]]</f>
        <v>5.25</v>
      </c>
    </row>
    <row r="13" spans="1:11" x14ac:dyDescent="0.35">
      <c r="A13">
        <v>3</v>
      </c>
      <c r="B13">
        <v>3</v>
      </c>
      <c r="C13" t="s">
        <v>25</v>
      </c>
      <c r="D13" t="s">
        <v>26</v>
      </c>
      <c r="E13" t="s">
        <v>27</v>
      </c>
      <c r="F13" t="s">
        <v>28</v>
      </c>
      <c r="G13" t="s">
        <v>29</v>
      </c>
      <c r="H13" s="2" t="str">
        <f>HYPERLINK(_xlfn.CONCAT("https://octopart.com/search?q=", Table1[[#This Row],[Manufacturer Part Number]], "&amp;currency=USD&amp;specs=0"))</f>
        <v>https://octopart.com/search?q=KGM21NR71E333KT&amp;currency=USD&amp;specs=0</v>
      </c>
      <c r="I13">
        <f>$B$6*Table1[[#This Row],[Qty]]</f>
        <v>15</v>
      </c>
      <c r="J13">
        <v>3.4000000000000002E-2</v>
      </c>
      <c r="K13">
        <f>Table1[[#This Row],[Total Quantity]]*Table1[[#This Row],[Unit Cost]]</f>
        <v>0.51</v>
      </c>
    </row>
    <row r="14" spans="1:11" x14ac:dyDescent="0.35">
      <c r="A14">
        <v>4</v>
      </c>
      <c r="B14">
        <v>14</v>
      </c>
      <c r="C14" t="s">
        <v>30</v>
      </c>
      <c r="D14" t="s">
        <v>31</v>
      </c>
      <c r="E14" t="s">
        <v>32</v>
      </c>
      <c r="F14" t="s">
        <v>23</v>
      </c>
      <c r="G14" t="s">
        <v>33</v>
      </c>
      <c r="H14" s="2" t="str">
        <f>HYPERLINK(_xlfn.CONCAT("https://octopart.com/search?q=", Table1[[#This Row],[Manufacturer Part Number]], "&amp;currency=USD&amp;specs=0"))</f>
        <v>https://octopart.com/search?q=GCJ188R72A104KA01D&amp;currency=USD&amp;specs=0</v>
      </c>
      <c r="I14">
        <f>$B$6*Table1[[#This Row],[Qty]]</f>
        <v>70</v>
      </c>
      <c r="J14">
        <v>6.3E-2</v>
      </c>
      <c r="K14">
        <f>Table1[[#This Row],[Total Quantity]]*Table1[[#This Row],[Unit Cost]]</f>
        <v>4.41</v>
      </c>
    </row>
    <row r="15" spans="1:11" x14ac:dyDescent="0.35">
      <c r="A15">
        <v>5</v>
      </c>
      <c r="B15">
        <v>2</v>
      </c>
      <c r="C15" t="s">
        <v>34</v>
      </c>
      <c r="D15" t="s">
        <v>35</v>
      </c>
      <c r="E15" t="s">
        <v>36</v>
      </c>
      <c r="F15" t="s">
        <v>18</v>
      </c>
      <c r="G15" t="s">
        <v>37</v>
      </c>
      <c r="H15" s="2" t="str">
        <f>HYPERLINK(_xlfn.CONCAT("https://octopart.com/search?q=", Table1[[#This Row],[Manufacturer Part Number]], "&amp;currency=USD&amp;specs=0"))</f>
        <v>https://octopart.com/search?q=CC0805JPNPO9BN150&amp;currency=USD&amp;specs=0</v>
      </c>
      <c r="I15">
        <f>$B$6*Table1[[#This Row],[Qty]]</f>
        <v>10</v>
      </c>
      <c r="J15">
        <v>6.5000000000000002E-2</v>
      </c>
      <c r="K15">
        <f>Table1[[#This Row],[Total Quantity]]*Table1[[#This Row],[Unit Cost]]</f>
        <v>0.65</v>
      </c>
    </row>
    <row r="16" spans="1:11" x14ac:dyDescent="0.35">
      <c r="A16">
        <v>6</v>
      </c>
      <c r="B16">
        <v>3</v>
      </c>
      <c r="C16" t="s">
        <v>38</v>
      </c>
      <c r="D16" t="s">
        <v>39</v>
      </c>
      <c r="E16" t="s">
        <v>40</v>
      </c>
      <c r="F16" t="s">
        <v>41</v>
      </c>
      <c r="G16" t="s">
        <v>42</v>
      </c>
      <c r="H16" s="2" t="str">
        <f>HYPERLINK(_xlfn.CONCAT("https://octopart.com/search?q=", Table1[[#This Row],[Manufacturer Part Number]], "&amp;currency=USD&amp;specs=0"))</f>
        <v>https://octopart.com/search?q=CL21B106KOQNNNE&amp;currency=USD&amp;specs=0</v>
      </c>
      <c r="I16">
        <f>$B$6*Table1[[#This Row],[Qty]]</f>
        <v>15</v>
      </c>
      <c r="J16">
        <v>8.5000000000000006E-2</v>
      </c>
      <c r="K16">
        <f>Table1[[#This Row],[Total Quantity]]*Table1[[#This Row],[Unit Cost]]</f>
        <v>1.2750000000000001</v>
      </c>
    </row>
    <row r="17" spans="1:11" x14ac:dyDescent="0.35">
      <c r="A17">
        <v>7</v>
      </c>
      <c r="B17">
        <v>2</v>
      </c>
      <c r="C17" t="s">
        <v>43</v>
      </c>
      <c r="D17" t="s">
        <v>44</v>
      </c>
      <c r="E17" t="s">
        <v>45</v>
      </c>
      <c r="F17" t="s">
        <v>23</v>
      </c>
      <c r="G17" t="s">
        <v>46</v>
      </c>
      <c r="H17" s="2" t="str">
        <f>HYPERLINK(_xlfn.CONCAT("https://octopart.com/search?q=", Table1[[#This Row],[Manufacturer Part Number]], "&amp;currency=USD&amp;specs=0"))</f>
        <v>https://octopart.com/search?q=GCM21BR71C105KA58L&amp;currency=USD&amp;specs=0</v>
      </c>
      <c r="I17">
        <f>$B$6*Table1[[#This Row],[Qty]]</f>
        <v>10</v>
      </c>
      <c r="J17">
        <v>5.6000000000000001E-2</v>
      </c>
      <c r="K17">
        <f>Table1[[#This Row],[Total Quantity]]*Table1[[#This Row],[Unit Cost]]</f>
        <v>0.56000000000000005</v>
      </c>
    </row>
    <row r="18" spans="1:11" x14ac:dyDescent="0.35">
      <c r="A18">
        <v>8</v>
      </c>
      <c r="B18">
        <v>1</v>
      </c>
      <c r="C18" t="s">
        <v>47</v>
      </c>
      <c r="D18" t="s">
        <v>48</v>
      </c>
      <c r="E18" t="s">
        <v>49</v>
      </c>
      <c r="F18" t="s">
        <v>50</v>
      </c>
      <c r="G18" t="s">
        <v>51</v>
      </c>
      <c r="H18" s="2" t="str">
        <f>HYPERLINK(_xlfn.CONCAT("https://octopart.com/search?q=", Table1[[#This Row],[Manufacturer Part Number]], "&amp;currency=USD&amp;specs=0"))</f>
        <v>https://octopart.com/search?q=EEU-FR1J221L&amp;currency=USD&amp;specs=0</v>
      </c>
      <c r="I18">
        <f>$B$6*Table1[[#This Row],[Qty]]</f>
        <v>5</v>
      </c>
      <c r="J18">
        <v>0.55000000000000004</v>
      </c>
      <c r="K18">
        <f>Table1[[#This Row],[Total Quantity]]*Table1[[#This Row],[Unit Cost]]</f>
        <v>2.75</v>
      </c>
    </row>
    <row r="19" spans="1:11" x14ac:dyDescent="0.35">
      <c r="A19">
        <v>9</v>
      </c>
      <c r="B19">
        <v>1</v>
      </c>
      <c r="C19" t="s">
        <v>52</v>
      </c>
      <c r="D19" t="s">
        <v>53</v>
      </c>
      <c r="E19" t="s">
        <v>36</v>
      </c>
      <c r="F19" t="s">
        <v>18</v>
      </c>
      <c r="G19" t="s">
        <v>54</v>
      </c>
      <c r="H19" s="2" t="str">
        <f>HYPERLINK(_xlfn.CONCAT("https://octopart.com/search?q=", Table1[[#This Row],[Manufacturer Part Number]], "&amp;currency=USD&amp;specs=0"))</f>
        <v>https://octopart.com/search?q=CC0805JRNPO9BN561&amp;currency=USD&amp;specs=0</v>
      </c>
      <c r="I19">
        <f>$B$6*Table1[[#This Row],[Qty]]</f>
        <v>5</v>
      </c>
      <c r="J19">
        <v>6.3E-2</v>
      </c>
      <c r="K19">
        <f>Table1[[#This Row],[Total Quantity]]*Table1[[#This Row],[Unit Cost]]</f>
        <v>0.315</v>
      </c>
    </row>
    <row r="20" spans="1:11" x14ac:dyDescent="0.35">
      <c r="A20">
        <v>10</v>
      </c>
      <c r="B20">
        <v>1</v>
      </c>
      <c r="C20" t="s">
        <v>55</v>
      </c>
      <c r="D20" t="s">
        <v>56</v>
      </c>
      <c r="E20" t="s">
        <v>57</v>
      </c>
      <c r="F20" t="s">
        <v>23</v>
      </c>
      <c r="G20" t="s">
        <v>58</v>
      </c>
      <c r="H20" s="2" t="str">
        <f>HYPERLINK(_xlfn.CONCAT("https://octopart.com/search?q=", Table1[[#This Row],[Manufacturer Part Number]], "&amp;currency=USD&amp;specs=0"))</f>
        <v>https://octopart.com/search?q=GCM188R71C105KA64D&amp;currency=USD&amp;specs=0</v>
      </c>
      <c r="I20">
        <f>$B$6*Table1[[#This Row],[Qty]]</f>
        <v>5</v>
      </c>
      <c r="J20">
        <v>7.0999999999999994E-2</v>
      </c>
      <c r="K20">
        <f>Table1[[#This Row],[Total Quantity]]*Table1[[#This Row],[Unit Cost]]</f>
        <v>0.35499999999999998</v>
      </c>
    </row>
    <row r="21" spans="1:11" x14ac:dyDescent="0.35">
      <c r="A21">
        <v>11</v>
      </c>
      <c r="B21">
        <v>1</v>
      </c>
      <c r="C21" t="s">
        <v>59</v>
      </c>
      <c r="D21" t="s">
        <v>60</v>
      </c>
      <c r="E21" t="s">
        <v>61</v>
      </c>
      <c r="F21" t="s">
        <v>23</v>
      </c>
      <c r="G21" t="s">
        <v>62</v>
      </c>
      <c r="H21" s="2" t="str">
        <f>HYPERLINK(_xlfn.CONCAT("https://octopart.com/search?q=", Table1[[#This Row],[Manufacturer Part Number]], "&amp;currency=USD&amp;specs=0"))</f>
        <v>https://octopart.com/search?q=GRM2165C1H392JA01D&amp;currency=USD&amp;specs=0</v>
      </c>
      <c r="I21">
        <f>$B$6*Table1[[#This Row],[Qty]]</f>
        <v>5</v>
      </c>
      <c r="J21">
        <v>0.06</v>
      </c>
      <c r="K21">
        <f>Table1[[#This Row],[Total Quantity]]*Table1[[#This Row],[Unit Cost]]</f>
        <v>0.3</v>
      </c>
    </row>
    <row r="22" spans="1:11" x14ac:dyDescent="0.35">
      <c r="A22">
        <v>12</v>
      </c>
      <c r="B22">
        <v>2</v>
      </c>
      <c r="C22" t="s">
        <v>63</v>
      </c>
      <c r="D22" t="s">
        <v>64</v>
      </c>
      <c r="E22" t="s">
        <v>65</v>
      </c>
      <c r="F22" t="s">
        <v>23</v>
      </c>
      <c r="G22" t="s">
        <v>66</v>
      </c>
      <c r="H22" s="2" t="str">
        <f>HYPERLINK(_xlfn.CONCAT("https://octopart.com/search?q=", Table1[[#This Row],[Manufacturer Part Number]], "&amp;currency=USD&amp;specs=0"))</f>
        <v>https://octopart.com/search?q=GRM2165C1H152JA01D&amp;currency=USD&amp;specs=0</v>
      </c>
      <c r="I22">
        <f>$B$6*Table1[[#This Row],[Qty]]</f>
        <v>10</v>
      </c>
      <c r="J22">
        <v>7.2999999999999995E-2</v>
      </c>
      <c r="K22">
        <f>Table1[[#This Row],[Total Quantity]]*Table1[[#This Row],[Unit Cost]]</f>
        <v>0.73</v>
      </c>
    </row>
    <row r="23" spans="1:11" x14ac:dyDescent="0.35">
      <c r="A23">
        <v>14</v>
      </c>
      <c r="B23">
        <v>14</v>
      </c>
      <c r="C23" t="s">
        <v>67</v>
      </c>
      <c r="D23" t="s">
        <v>68</v>
      </c>
      <c r="E23" t="s">
        <v>69</v>
      </c>
      <c r="F23" t="s">
        <v>23</v>
      </c>
      <c r="G23" t="s">
        <v>70</v>
      </c>
      <c r="H23" s="2" t="str">
        <f>HYPERLINK(_xlfn.CONCAT("https://octopart.com/search?q=", Table1[[#This Row],[Manufacturer Part Number]], "&amp;currency=USD&amp;specs=0"))</f>
        <v>https://octopart.com/search?q=GRM32ER71A476KE15L&amp;currency=USD&amp;specs=0</v>
      </c>
      <c r="I23">
        <f>$B$6*Table1[[#This Row],[Qty]]</f>
        <v>70</v>
      </c>
      <c r="J23">
        <v>0.48299999999999998</v>
      </c>
      <c r="K23">
        <f>Table1[[#This Row],[Total Quantity]]*Table1[[#This Row],[Unit Cost]]</f>
        <v>33.81</v>
      </c>
    </row>
    <row r="24" spans="1:11" x14ac:dyDescent="0.35">
      <c r="A24">
        <v>15</v>
      </c>
      <c r="B24">
        <v>2</v>
      </c>
      <c r="C24" t="s">
        <v>71</v>
      </c>
      <c r="D24" t="s">
        <v>31</v>
      </c>
      <c r="E24" t="s">
        <v>32</v>
      </c>
      <c r="F24" t="s">
        <v>23</v>
      </c>
      <c r="G24" t="s">
        <v>72</v>
      </c>
      <c r="H24" s="2" t="str">
        <f>HYPERLINK(_xlfn.CONCAT("https://octopart.com/search?q=", Table1[[#This Row],[Manufacturer Part Number]], "&amp;currency=USD&amp;specs=0"))</f>
        <v>https://octopart.com/search?q=GCM21BR72A104KA37L&amp;currency=USD&amp;specs=0</v>
      </c>
      <c r="I24">
        <f>$B$6*Table1[[#This Row],[Qty]]</f>
        <v>10</v>
      </c>
      <c r="J24">
        <v>6.9000000000000006E-2</v>
      </c>
      <c r="K24">
        <f>Table1[[#This Row],[Total Quantity]]*Table1[[#This Row],[Unit Cost]]</f>
        <v>0.69000000000000006</v>
      </c>
    </row>
    <row r="25" spans="1:11" x14ac:dyDescent="0.35">
      <c r="A25">
        <v>16</v>
      </c>
      <c r="B25">
        <v>2</v>
      </c>
      <c r="C25" t="s">
        <v>73</v>
      </c>
      <c r="D25" t="s">
        <v>74</v>
      </c>
      <c r="E25" t="s">
        <v>75</v>
      </c>
      <c r="G25" t="s">
        <v>74</v>
      </c>
      <c r="H25" s="2" t="str">
        <f>HYPERLINK(_xlfn.CONCAT("https://octopart.com/search?q=", Table1[[#This Row],[Manufacturer Part Number]], "&amp;currency=USD&amp;specs=0"))</f>
        <v>https://octopart.com/search?q=B130LAW-7-F&amp;currency=USD&amp;specs=0</v>
      </c>
      <c r="I25">
        <f>$B$6*Table1[[#This Row],[Qty]]</f>
        <v>10</v>
      </c>
      <c r="J25">
        <v>0.24199999999999999</v>
      </c>
      <c r="K25">
        <f>Table1[[#This Row],[Total Quantity]]*Table1[[#This Row],[Unit Cost]]</f>
        <v>2.42</v>
      </c>
    </row>
    <row r="26" spans="1:11" x14ac:dyDescent="0.35">
      <c r="A26">
        <v>17</v>
      </c>
      <c r="B26">
        <v>2</v>
      </c>
      <c r="C26" t="s">
        <v>76</v>
      </c>
      <c r="D26" t="s">
        <v>77</v>
      </c>
      <c r="E26" t="s">
        <v>78</v>
      </c>
      <c r="F26" t="s">
        <v>79</v>
      </c>
      <c r="G26" t="s">
        <v>77</v>
      </c>
      <c r="H26" s="2" t="str">
        <f>HYPERLINK(_xlfn.CONCAT("https://octopart.com/search?q=", Table1[[#This Row],[Manufacturer Part Number]], "&amp;currency=USD&amp;specs=0"))</f>
        <v>https://octopart.com/search?q=1N4448X-TP&amp;currency=USD&amp;specs=0</v>
      </c>
      <c r="I26">
        <f>$B$6*Table1[[#This Row],[Qty]]</f>
        <v>10</v>
      </c>
      <c r="J26">
        <v>5.5E-2</v>
      </c>
      <c r="K26">
        <f>Table1[[#This Row],[Total Quantity]]*Table1[[#This Row],[Unit Cost]]</f>
        <v>0.55000000000000004</v>
      </c>
    </row>
    <row r="27" spans="1:11" x14ac:dyDescent="0.35">
      <c r="A27">
        <v>19</v>
      </c>
      <c r="B27">
        <v>1</v>
      </c>
      <c r="C27" t="s">
        <v>80</v>
      </c>
      <c r="D27" t="s">
        <v>81</v>
      </c>
      <c r="E27" t="s">
        <v>82</v>
      </c>
      <c r="F27" t="s">
        <v>83</v>
      </c>
      <c r="G27" t="s">
        <v>81</v>
      </c>
      <c r="H27" s="2" t="str">
        <f>HYPERLINK(_xlfn.CONCAT("https://octopart.com/search?q=", Table1[[#This Row],[Manufacturer Part Number]], "&amp;currency=USD&amp;specs=0"))</f>
        <v>https://octopart.com/search?q=S13B-XH-A&amp;currency=USD&amp;specs=0</v>
      </c>
      <c r="I27">
        <f>$B$6*Table1[[#This Row],[Qty]]</f>
        <v>5</v>
      </c>
      <c r="J27">
        <v>0.68200000000000005</v>
      </c>
      <c r="K27">
        <f>Table1[[#This Row],[Total Quantity]]*Table1[[#This Row],[Unit Cost]]</f>
        <v>3.41</v>
      </c>
    </row>
    <row r="28" spans="1:11" x14ac:dyDescent="0.35">
      <c r="A28">
        <v>20</v>
      </c>
      <c r="B28">
        <v>1</v>
      </c>
      <c r="C28" t="s">
        <v>84</v>
      </c>
      <c r="D28" t="s">
        <v>85</v>
      </c>
      <c r="E28" t="s">
        <v>86</v>
      </c>
      <c r="F28" t="s">
        <v>87</v>
      </c>
      <c r="G28" t="s">
        <v>85</v>
      </c>
      <c r="H28" s="2" t="str">
        <f>HYPERLINK(_xlfn.CONCAT("https://octopart.com/search?q=", Table1[[#This Row],[Manufacturer Part Number]], "&amp;currency=USD&amp;specs=0"))</f>
        <v>https://octopart.com/search?q=12402012E212A&amp;currency=USD&amp;specs=0</v>
      </c>
      <c r="I28">
        <f>$B$6*Table1[[#This Row],[Qty]]</f>
        <v>5</v>
      </c>
      <c r="J28">
        <v>0.50900000000000001</v>
      </c>
      <c r="K28">
        <f>Table1[[#This Row],[Total Quantity]]*Table1[[#This Row],[Unit Cost]]</f>
        <v>2.5449999999999999</v>
      </c>
    </row>
    <row r="29" spans="1:11" x14ac:dyDescent="0.35">
      <c r="A29">
        <v>23</v>
      </c>
      <c r="B29">
        <v>4</v>
      </c>
      <c r="C29" t="s">
        <v>88</v>
      </c>
      <c r="D29" t="s">
        <v>89</v>
      </c>
      <c r="E29" t="s">
        <v>90</v>
      </c>
      <c r="F29" t="s">
        <v>91</v>
      </c>
      <c r="G29" t="s">
        <v>89</v>
      </c>
      <c r="H29" s="2" t="str">
        <f>HYPERLINK(_xlfn.CONCAT("https://octopart.com/search?q=", Table1[[#This Row],[Manufacturer Part Number]], "&amp;currency=USD&amp;specs=0"))</f>
        <v>https://octopart.com/search?q=XT60PW-F&amp;currency=USD&amp;specs=0</v>
      </c>
      <c r="I29">
        <f>$B$6*Table1[[#This Row],[Qty]]</f>
        <v>20</v>
      </c>
      <c r="J29">
        <v>0.81599999999999995</v>
      </c>
      <c r="K29">
        <f>Table1[[#This Row],[Total Quantity]]*Table1[[#This Row],[Unit Cost]]</f>
        <v>16.32</v>
      </c>
    </row>
    <row r="30" spans="1:11" x14ac:dyDescent="0.35">
      <c r="A30">
        <v>24</v>
      </c>
      <c r="B30">
        <v>4</v>
      </c>
      <c r="C30" t="s">
        <v>92</v>
      </c>
      <c r="D30">
        <v>1053131302</v>
      </c>
      <c r="E30" t="s">
        <v>93</v>
      </c>
      <c r="F30" t="s">
        <v>94</v>
      </c>
      <c r="G30">
        <v>1053131302</v>
      </c>
      <c r="H30" s="2" t="str">
        <f>HYPERLINK(_xlfn.CONCAT("https://octopart.com/search?q=", Table1[[#This Row],[Manufacturer Part Number]], "&amp;currency=USD&amp;specs=0"))</f>
        <v>https://octopart.com/search?q=1053131302&amp;currency=USD&amp;specs=0</v>
      </c>
      <c r="I30">
        <f>$B$6*Table1[[#This Row],[Qty]]</f>
        <v>20</v>
      </c>
      <c r="J30">
        <v>0.97499999999999998</v>
      </c>
      <c r="K30">
        <f>Table1[[#This Row],[Total Quantity]]*Table1[[#This Row],[Unit Cost]]</f>
        <v>19.5</v>
      </c>
    </row>
    <row r="31" spans="1:11" x14ac:dyDescent="0.35">
      <c r="A31">
        <v>25</v>
      </c>
      <c r="B31">
        <v>1</v>
      </c>
      <c r="C31" t="s">
        <v>95</v>
      </c>
      <c r="D31" t="s">
        <v>96</v>
      </c>
      <c r="E31" t="s">
        <v>97</v>
      </c>
      <c r="F31" t="s">
        <v>98</v>
      </c>
      <c r="G31" t="s">
        <v>96</v>
      </c>
      <c r="H31" s="2" t="str">
        <f>HYPERLINK(_xlfn.CONCAT("https://octopart.com/search?q=", Table1[[#This Row],[Manufacturer Part Number]], "&amp;currency=USD&amp;specs=0"))</f>
        <v>https://octopart.com/search?q=XT60PW-M&amp;currency=USD&amp;specs=0</v>
      </c>
      <c r="I31">
        <f>$B$6*Table1[[#This Row],[Qty]]</f>
        <v>5</v>
      </c>
      <c r="J31">
        <v>0.81599999999999995</v>
      </c>
      <c r="K31">
        <f>Table1[[#This Row],[Total Quantity]]*Table1[[#This Row],[Unit Cost]]</f>
        <v>4.08</v>
      </c>
    </row>
    <row r="32" spans="1:11" x14ac:dyDescent="0.35">
      <c r="A32">
        <v>26</v>
      </c>
      <c r="B32">
        <v>1</v>
      </c>
      <c r="C32" t="s">
        <v>99</v>
      </c>
      <c r="D32">
        <v>1053131303</v>
      </c>
      <c r="E32" t="s">
        <v>93</v>
      </c>
      <c r="F32" t="s">
        <v>94</v>
      </c>
      <c r="G32">
        <v>1053131303</v>
      </c>
      <c r="H32" s="2" t="str">
        <f>HYPERLINK(_xlfn.CONCAT("https://octopart.com/search?q=", Table1[[#This Row],[Manufacturer Part Number]], "&amp;currency=USD&amp;specs=0"))</f>
        <v>https://octopart.com/search?q=1053131303&amp;currency=USD&amp;specs=0</v>
      </c>
      <c r="I32">
        <f>$B$6*Table1[[#This Row],[Qty]]</f>
        <v>5</v>
      </c>
      <c r="J32">
        <v>1.06</v>
      </c>
      <c r="K32">
        <f>Table1[[#This Row],[Total Quantity]]*Table1[[#This Row],[Unit Cost]]</f>
        <v>5.3000000000000007</v>
      </c>
    </row>
    <row r="33" spans="1:11" x14ac:dyDescent="0.35">
      <c r="A33">
        <v>27</v>
      </c>
      <c r="B33">
        <v>1</v>
      </c>
      <c r="C33" t="s">
        <v>100</v>
      </c>
      <c r="D33" t="s">
        <v>101</v>
      </c>
      <c r="E33" t="s">
        <v>102</v>
      </c>
      <c r="F33" t="s">
        <v>83</v>
      </c>
      <c r="G33" t="s">
        <v>103</v>
      </c>
      <c r="H33" s="2" t="str">
        <f>HYPERLINK(_xlfn.CONCAT("https://octopart.com/search?q=", Table1[[#This Row],[Manufacturer Part Number]], "&amp;currency=USD&amp;specs=0"))</f>
        <v>https://octopart.com/search?q=SM06B-GHS-TB(LF)(SN)&amp;currency=USD&amp;specs=0</v>
      </c>
      <c r="I33">
        <f>$B$6*Table1[[#This Row],[Qty]]</f>
        <v>5</v>
      </c>
      <c r="J33">
        <v>0.51</v>
      </c>
      <c r="K33">
        <f>Table1[[#This Row],[Total Quantity]]*Table1[[#This Row],[Unit Cost]]</f>
        <v>2.5499999999999998</v>
      </c>
    </row>
    <row r="34" spans="1:11" x14ac:dyDescent="0.35">
      <c r="A34">
        <v>28</v>
      </c>
      <c r="B34">
        <v>1</v>
      </c>
      <c r="C34" t="s">
        <v>104</v>
      </c>
      <c r="D34">
        <v>5024940670</v>
      </c>
      <c r="E34" t="s">
        <v>105</v>
      </c>
      <c r="F34" t="s">
        <v>94</v>
      </c>
      <c r="G34">
        <v>5024940670</v>
      </c>
      <c r="H34" s="2" t="str">
        <f>HYPERLINK(_xlfn.CONCAT("https://octopart.com/search?q=", Table1[[#This Row],[Manufacturer Part Number]], "&amp;currency=USD&amp;specs=0"))</f>
        <v>https://octopart.com/search?q=5024940670&amp;currency=USD&amp;specs=0</v>
      </c>
      <c r="I34">
        <f>$B$6*Table1[[#This Row],[Qty]]</f>
        <v>5</v>
      </c>
      <c r="J34">
        <v>0.52300000000000002</v>
      </c>
      <c r="K34">
        <f>Table1[[#This Row],[Total Quantity]]*Table1[[#This Row],[Unit Cost]]</f>
        <v>2.6150000000000002</v>
      </c>
    </row>
    <row r="35" spans="1:11" x14ac:dyDescent="0.35">
      <c r="A35">
        <v>29</v>
      </c>
      <c r="B35">
        <v>1</v>
      </c>
      <c r="C35" t="s">
        <v>106</v>
      </c>
      <c r="D35" t="s">
        <v>107</v>
      </c>
      <c r="E35" t="s">
        <v>108</v>
      </c>
      <c r="F35" t="s">
        <v>109</v>
      </c>
      <c r="G35" t="s">
        <v>110</v>
      </c>
      <c r="H35" s="2" t="str">
        <f>HYPERLINK(_xlfn.CONCAT("https://octopart.com/search?q=", Table1[[#This Row],[Manufacturer Part Number]], "&amp;currency=USD&amp;specs=0"))</f>
        <v>https://octopart.com/search?q=G6L-1P DC5&amp;currency=USD&amp;specs=0</v>
      </c>
      <c r="I35">
        <f>$B$6*Table1[[#This Row],[Qty]]</f>
        <v>5</v>
      </c>
      <c r="J35">
        <v>2.3679999999999999</v>
      </c>
      <c r="K35">
        <f>Table1[[#This Row],[Total Quantity]]*Table1[[#This Row],[Unit Cost]]</f>
        <v>11.84</v>
      </c>
    </row>
    <row r="36" spans="1:11" x14ac:dyDescent="0.35">
      <c r="A36">
        <v>30</v>
      </c>
      <c r="B36">
        <v>15</v>
      </c>
      <c r="C36" t="s">
        <v>111</v>
      </c>
      <c r="D36" t="s">
        <v>112</v>
      </c>
      <c r="E36" t="s">
        <v>113</v>
      </c>
      <c r="F36" t="s">
        <v>23</v>
      </c>
      <c r="G36" t="s">
        <v>114</v>
      </c>
      <c r="H36" s="2" t="str">
        <f>HYPERLINK(_xlfn.CONCAT("https://octopart.com/search?q=", Table1[[#This Row],[Manufacturer Part Number]], "&amp;currency=USD&amp;specs=0"))</f>
        <v>https://octopart.com/search?q=BLM31PG601SN1L&amp;currency=USD&amp;specs=0</v>
      </c>
      <c r="I36">
        <f>$B$6*Table1[[#This Row],[Qty]]</f>
        <v>75</v>
      </c>
      <c r="J36">
        <v>0.14299999999999999</v>
      </c>
      <c r="K36">
        <f>Table1[[#This Row],[Total Quantity]]*Table1[[#This Row],[Unit Cost]]</f>
        <v>10.725</v>
      </c>
    </row>
    <row r="37" spans="1:11" x14ac:dyDescent="0.35">
      <c r="A37">
        <v>31</v>
      </c>
      <c r="B37">
        <v>1</v>
      </c>
      <c r="C37" t="s">
        <v>115</v>
      </c>
      <c r="D37" t="s">
        <v>116</v>
      </c>
      <c r="E37" t="s">
        <v>117</v>
      </c>
      <c r="F37" t="s">
        <v>118</v>
      </c>
      <c r="G37" t="s">
        <v>116</v>
      </c>
      <c r="H37" s="2" t="str">
        <f>HYPERLINK(_xlfn.CONCAT("https://octopart.com/search?q=", Table1[[#This Row],[Manufacturer Part Number]], "&amp;currency=USD&amp;specs=0"))</f>
        <v>https://octopart.com/search?q=SDR0302-120ML&amp;currency=USD&amp;specs=0</v>
      </c>
      <c r="I37">
        <f>$B$6*Table1[[#This Row],[Qty]]</f>
        <v>5</v>
      </c>
      <c r="J37">
        <v>0.39700000000000002</v>
      </c>
      <c r="K37">
        <f>Table1[[#This Row],[Total Quantity]]*Table1[[#This Row],[Unit Cost]]</f>
        <v>1.9850000000000001</v>
      </c>
    </row>
    <row r="38" spans="1:11" x14ac:dyDescent="0.35">
      <c r="A38">
        <v>32</v>
      </c>
      <c r="B38">
        <v>1</v>
      </c>
      <c r="C38" t="s">
        <v>119</v>
      </c>
      <c r="D38" t="s">
        <v>120</v>
      </c>
      <c r="E38" t="s">
        <v>121</v>
      </c>
      <c r="F38" t="s">
        <v>122</v>
      </c>
      <c r="G38" t="s">
        <v>123</v>
      </c>
      <c r="H38" s="2" t="str">
        <f>HYPERLINK(_xlfn.CONCAT("https://octopart.com/search?q=", Table1[[#This Row],[Manufacturer Part Number]], "&amp;currency=USD&amp;specs=0"))</f>
        <v>https://octopart.com/search?q=IHLP6767GZER5R6M01&amp;currency=USD&amp;specs=0</v>
      </c>
      <c r="I38">
        <f>$B$6*Table1[[#This Row],[Qty]]</f>
        <v>5</v>
      </c>
      <c r="J38">
        <v>2.16</v>
      </c>
      <c r="K38">
        <f>Table1[[#This Row],[Total Quantity]]*Table1[[#This Row],[Unit Cost]]</f>
        <v>10.8</v>
      </c>
    </row>
    <row r="39" spans="1:11" x14ac:dyDescent="0.35">
      <c r="A39">
        <v>33</v>
      </c>
      <c r="B39">
        <v>12</v>
      </c>
      <c r="C39" t="s">
        <v>124</v>
      </c>
      <c r="D39" t="s">
        <v>125</v>
      </c>
      <c r="E39" t="s">
        <v>126</v>
      </c>
      <c r="F39" t="s">
        <v>127</v>
      </c>
      <c r="G39" t="s">
        <v>125</v>
      </c>
      <c r="H39" s="2" t="str">
        <f>HYPERLINK(_xlfn.CONCAT("https://octopart.com/search?q=", Table1[[#This Row],[Manufacturer Part Number]], "&amp;currency=USD&amp;specs=0"))</f>
        <v>https://octopart.com/search?q=LTST-C170KRKT&amp;currency=USD&amp;specs=0</v>
      </c>
      <c r="I39">
        <f>$B$6*Table1[[#This Row],[Qty]]</f>
        <v>60</v>
      </c>
      <c r="J39">
        <v>8.3000000000000004E-2</v>
      </c>
      <c r="K39">
        <f>Table1[[#This Row],[Total Quantity]]*Table1[[#This Row],[Unit Cost]]</f>
        <v>4.9800000000000004</v>
      </c>
    </row>
    <row r="40" spans="1:11" x14ac:dyDescent="0.35">
      <c r="A40">
        <v>34</v>
      </c>
      <c r="B40">
        <v>2</v>
      </c>
      <c r="C40" t="s">
        <v>128</v>
      </c>
      <c r="D40" t="s">
        <v>129</v>
      </c>
      <c r="E40" t="s">
        <v>130</v>
      </c>
      <c r="F40" t="s">
        <v>131</v>
      </c>
      <c r="G40" t="s">
        <v>129</v>
      </c>
      <c r="H40" s="2" t="str">
        <f>HYPERLINK(_xlfn.CONCAT("https://octopart.com/search?q=", Table1[[#This Row],[Manufacturer Part Number]], "&amp;currency=USD&amp;specs=0"))</f>
        <v>https://octopart.com/search?q=LTST-C170KGKT&amp;currency=USD&amp;specs=0</v>
      </c>
      <c r="I40">
        <f>$B$6*Table1[[#This Row],[Qty]]</f>
        <v>10</v>
      </c>
      <c r="J40">
        <v>0.14799999999999999</v>
      </c>
      <c r="K40">
        <f>Table1[[#This Row],[Total Quantity]]*Table1[[#This Row],[Unit Cost]]</f>
        <v>1.48</v>
      </c>
    </row>
    <row r="41" spans="1:11" x14ac:dyDescent="0.35">
      <c r="A41">
        <v>35</v>
      </c>
      <c r="B41">
        <v>1</v>
      </c>
      <c r="C41" t="s">
        <v>132</v>
      </c>
      <c r="D41" t="s">
        <v>133</v>
      </c>
      <c r="E41" t="s">
        <v>134</v>
      </c>
      <c r="F41" t="s">
        <v>135</v>
      </c>
      <c r="G41" t="s">
        <v>133</v>
      </c>
      <c r="H41" s="2" t="str">
        <f>HYPERLINK(_xlfn.CONCAT("https://octopart.com/search?q=", Table1[[#This Row],[Manufacturer Part Number]], "&amp;currency=USD&amp;specs=0"))</f>
        <v>https://octopart.com/search?q=COM-16347&amp;currency=USD&amp;specs=0</v>
      </c>
      <c r="I41">
        <f>$B$6*Table1[[#This Row],[Qty]]</f>
        <v>5</v>
      </c>
      <c r="J41">
        <v>0.6</v>
      </c>
      <c r="K41">
        <f>Table1[[#This Row],[Total Quantity]]*Table1[[#This Row],[Unit Cost]]</f>
        <v>3</v>
      </c>
    </row>
    <row r="42" spans="1:11" x14ac:dyDescent="0.35">
      <c r="A42">
        <v>36</v>
      </c>
      <c r="B42">
        <v>14</v>
      </c>
      <c r="C42" t="s">
        <v>136</v>
      </c>
      <c r="D42" t="s">
        <v>137</v>
      </c>
      <c r="E42" t="s">
        <v>138</v>
      </c>
      <c r="F42" t="s">
        <v>139</v>
      </c>
      <c r="G42" t="s">
        <v>140</v>
      </c>
      <c r="H42" s="2" t="str">
        <f>HYPERLINK(_xlfn.CONCAT("https://octopart.com/search?q=", Table1[[#This Row],[Manufacturer Part Number]], "&amp;currency=USD&amp;specs=0"))</f>
        <v>https://octopart.com/search?q=BSS308PE H6327&amp;currency=USD&amp;specs=0</v>
      </c>
      <c r="I42">
        <f>$B$6*Table1[[#This Row],[Qty]]</f>
        <v>70</v>
      </c>
      <c r="J42">
        <v>0.156</v>
      </c>
      <c r="K42">
        <f>Table1[[#This Row],[Total Quantity]]*Table1[[#This Row],[Unit Cost]]</f>
        <v>10.92</v>
      </c>
    </row>
    <row r="43" spans="1:11" x14ac:dyDescent="0.35">
      <c r="A43">
        <v>37</v>
      </c>
      <c r="B43">
        <v>16</v>
      </c>
      <c r="C43" t="s">
        <v>141</v>
      </c>
      <c r="D43">
        <v>100</v>
      </c>
      <c r="E43" t="s">
        <v>142</v>
      </c>
      <c r="F43" t="s">
        <v>143</v>
      </c>
      <c r="G43" t="s">
        <v>144</v>
      </c>
      <c r="H43" s="2" t="str">
        <f>HYPERLINK(_xlfn.CONCAT("https://octopart.com/search?q=", Table1[[#This Row],[Manufacturer Part Number]], "&amp;currency=USD&amp;specs=0"))</f>
        <v>https://octopart.com/search?q=CRCW0805100RFKEA&amp;currency=USD&amp;specs=0</v>
      </c>
      <c r="I43">
        <f>$B$6*Table1[[#This Row],[Qty]]</f>
        <v>80</v>
      </c>
      <c r="J43">
        <v>2.1000000000000001E-2</v>
      </c>
      <c r="K43">
        <f>Table1[[#This Row],[Total Quantity]]*Table1[[#This Row],[Unit Cost]]</f>
        <v>1.6800000000000002</v>
      </c>
    </row>
    <row r="44" spans="1:11" x14ac:dyDescent="0.35">
      <c r="A44">
        <v>38</v>
      </c>
      <c r="B44">
        <v>26</v>
      </c>
      <c r="C44" t="s">
        <v>145</v>
      </c>
      <c r="D44">
        <v>0</v>
      </c>
      <c r="E44" t="s">
        <v>146</v>
      </c>
      <c r="F44" t="s">
        <v>18</v>
      </c>
      <c r="G44" t="s">
        <v>147</v>
      </c>
      <c r="H44" s="2" t="str">
        <f>HYPERLINK(_xlfn.CONCAT("https://octopart.com/search?q=", Table1[[#This Row],[Manufacturer Part Number]], "&amp;currency=USD&amp;specs=0"))</f>
        <v>https://octopart.com/search?q=RC1206JR-070RL&amp;currency=USD&amp;specs=0</v>
      </c>
      <c r="I44">
        <f>$B$6*Table1[[#This Row],[Qty]]</f>
        <v>130</v>
      </c>
      <c r="J44">
        <v>1.2E-2</v>
      </c>
      <c r="K44">
        <f>Table1[[#This Row],[Total Quantity]]*Table1[[#This Row],[Unit Cost]]</f>
        <v>1.56</v>
      </c>
    </row>
    <row r="45" spans="1:11" x14ac:dyDescent="0.35">
      <c r="A45">
        <v>39</v>
      </c>
      <c r="B45">
        <v>13</v>
      </c>
      <c r="C45" t="s">
        <v>148</v>
      </c>
      <c r="D45">
        <v>475</v>
      </c>
      <c r="E45" t="s">
        <v>142</v>
      </c>
      <c r="F45" t="s">
        <v>143</v>
      </c>
      <c r="G45" t="s">
        <v>149</v>
      </c>
      <c r="H45" s="2" t="str">
        <f>HYPERLINK(_xlfn.CONCAT("https://octopart.com/search?q=", Table1[[#This Row],[Manufacturer Part Number]], "&amp;currency=USD&amp;specs=0"))</f>
        <v>https://octopart.com/search?q=CRCW0805475RFKEA&amp;currency=USD&amp;specs=0</v>
      </c>
      <c r="I45">
        <f>$B$6*Table1[[#This Row],[Qty]]</f>
        <v>65</v>
      </c>
      <c r="J45">
        <v>1.4999999999999999E-2</v>
      </c>
      <c r="K45">
        <f>Table1[[#This Row],[Total Quantity]]*Table1[[#This Row],[Unit Cost]]</f>
        <v>0.97499999999999998</v>
      </c>
    </row>
    <row r="46" spans="1:11" x14ac:dyDescent="0.35">
      <c r="A46">
        <v>40</v>
      </c>
      <c r="B46">
        <v>12</v>
      </c>
      <c r="C46" t="s">
        <v>150</v>
      </c>
      <c r="D46">
        <v>33</v>
      </c>
      <c r="E46" t="s">
        <v>142</v>
      </c>
      <c r="F46" t="s">
        <v>143</v>
      </c>
      <c r="G46" t="s">
        <v>151</v>
      </c>
      <c r="H46" s="2" t="str">
        <f>HYPERLINK(_xlfn.CONCAT("https://octopart.com/search?q=", Table1[[#This Row],[Manufacturer Part Number]], "&amp;currency=USD&amp;specs=0"))</f>
        <v>https://octopart.com/search?q=CRCW251233R0FKEG&amp;currency=USD&amp;specs=0</v>
      </c>
      <c r="I46">
        <f>$B$6*Table1[[#This Row],[Qty]]</f>
        <v>60</v>
      </c>
      <c r="J46">
        <v>7.0999999999999994E-2</v>
      </c>
      <c r="K46">
        <f>Table1[[#This Row],[Total Quantity]]*Table1[[#This Row],[Unit Cost]]</f>
        <v>4.26</v>
      </c>
    </row>
    <row r="47" spans="1:11" x14ac:dyDescent="0.35">
      <c r="A47">
        <v>41</v>
      </c>
      <c r="B47">
        <v>12</v>
      </c>
      <c r="C47" t="s">
        <v>152</v>
      </c>
      <c r="D47" t="s">
        <v>153</v>
      </c>
      <c r="E47" t="s">
        <v>142</v>
      </c>
      <c r="F47" t="s">
        <v>143</v>
      </c>
      <c r="G47" t="s">
        <v>154</v>
      </c>
      <c r="H47" s="2" t="str">
        <f>HYPERLINK(_xlfn.CONCAT("https://octopart.com/search?q=", Table1[[#This Row],[Manufacturer Part Number]], "&amp;currency=USD&amp;specs=0"))</f>
        <v>https://octopart.com/search?q=CRCW08053K30JNEA&amp;currency=USD&amp;specs=0</v>
      </c>
      <c r="I47">
        <f>$B$6*Table1[[#This Row],[Qty]]</f>
        <v>60</v>
      </c>
      <c r="J47">
        <v>1.2E-2</v>
      </c>
      <c r="K47">
        <f>Table1[[#This Row],[Total Quantity]]*Table1[[#This Row],[Unit Cost]]</f>
        <v>0.72</v>
      </c>
    </row>
    <row r="48" spans="1:11" x14ac:dyDescent="0.35">
      <c r="A48">
        <v>42</v>
      </c>
      <c r="B48">
        <v>2</v>
      </c>
      <c r="C48" t="s">
        <v>155</v>
      </c>
      <c r="D48" t="s">
        <v>156</v>
      </c>
      <c r="E48" t="s">
        <v>146</v>
      </c>
      <c r="F48" t="s">
        <v>18</v>
      </c>
      <c r="G48" t="s">
        <v>157</v>
      </c>
      <c r="H48" s="2" t="str">
        <f>HYPERLINK(_xlfn.CONCAT("https://octopart.com/search?q=", Table1[[#This Row],[Manufacturer Part Number]], "&amp;currency=USD&amp;specs=0"))</f>
        <v>https://octopart.com/search?q=RC0805FR-0756K2L&amp;currency=USD&amp;specs=0</v>
      </c>
      <c r="I48">
        <f>$B$6*Table1[[#This Row],[Qty]]</f>
        <v>10</v>
      </c>
      <c r="J48">
        <v>1.6E-2</v>
      </c>
      <c r="K48">
        <f>Table1[[#This Row],[Total Quantity]]*Table1[[#This Row],[Unit Cost]]</f>
        <v>0.16</v>
      </c>
    </row>
    <row r="49" spans="1:11" x14ac:dyDescent="0.35">
      <c r="A49">
        <v>43</v>
      </c>
      <c r="B49">
        <v>2</v>
      </c>
      <c r="C49" t="s">
        <v>158</v>
      </c>
      <c r="D49" t="s">
        <v>159</v>
      </c>
      <c r="E49" t="s">
        <v>146</v>
      </c>
      <c r="F49" t="s">
        <v>18</v>
      </c>
      <c r="G49" t="s">
        <v>160</v>
      </c>
      <c r="H49" s="2" t="str">
        <f>HYPERLINK(_xlfn.CONCAT("https://octopart.com/search?q=", Table1[[#This Row],[Manufacturer Part Number]], "&amp;currency=USD&amp;specs=0"))</f>
        <v>https://octopart.com/search?q=RC0805FR-0733K2L&amp;currency=USD&amp;specs=0</v>
      </c>
      <c r="I49">
        <f>$B$6*Table1[[#This Row],[Qty]]</f>
        <v>10</v>
      </c>
      <c r="J49">
        <v>1.6E-2</v>
      </c>
      <c r="K49">
        <f>Table1[[#This Row],[Total Quantity]]*Table1[[#This Row],[Unit Cost]]</f>
        <v>0.16</v>
      </c>
    </row>
    <row r="50" spans="1:11" x14ac:dyDescent="0.35">
      <c r="A50">
        <v>44</v>
      </c>
      <c r="B50">
        <v>3</v>
      </c>
      <c r="C50" t="s">
        <v>161</v>
      </c>
      <c r="D50" t="s">
        <v>162</v>
      </c>
      <c r="E50" t="s">
        <v>163</v>
      </c>
      <c r="F50" t="s">
        <v>164</v>
      </c>
      <c r="G50" t="s">
        <v>165</v>
      </c>
      <c r="H50" s="2" t="str">
        <f>HYPERLINK(_xlfn.CONCAT("https://octopart.com/search?q=", Table1[[#This Row],[Manufacturer Part Number]], "&amp;currency=USD&amp;specs=0"))</f>
        <v>https://octopart.com/search?q=RK73H2ATTD1002F&amp;currency=USD&amp;specs=0</v>
      </c>
      <c r="I50">
        <f>$B$6*Table1[[#This Row],[Qty]]</f>
        <v>15</v>
      </c>
      <c r="J50">
        <v>0.03</v>
      </c>
      <c r="K50">
        <f>Table1[[#This Row],[Total Quantity]]*Table1[[#This Row],[Unit Cost]]</f>
        <v>0.44999999999999996</v>
      </c>
    </row>
    <row r="51" spans="1:11" x14ac:dyDescent="0.35">
      <c r="A51">
        <v>45</v>
      </c>
      <c r="B51">
        <v>1</v>
      </c>
      <c r="C51" t="s">
        <v>166</v>
      </c>
      <c r="D51" t="s">
        <v>167</v>
      </c>
      <c r="E51" t="s">
        <v>146</v>
      </c>
      <c r="F51" t="s">
        <v>18</v>
      </c>
      <c r="G51" t="s">
        <v>168</v>
      </c>
      <c r="H51" s="2" t="str">
        <f>HYPERLINK(_xlfn.CONCAT("https://octopart.com/search?q=", Table1[[#This Row],[Manufacturer Part Number]], "&amp;currency=USD&amp;specs=0"))</f>
        <v>https://octopart.com/search?q=RC0805FR-0711K5L&amp;currency=USD&amp;specs=0</v>
      </c>
      <c r="I51">
        <f>$B$6*Table1[[#This Row],[Qty]]</f>
        <v>5</v>
      </c>
      <c r="J51">
        <v>1.4999999999999999E-2</v>
      </c>
      <c r="K51">
        <f>Table1[[#This Row],[Total Quantity]]*Table1[[#This Row],[Unit Cost]]</f>
        <v>7.4999999999999997E-2</v>
      </c>
    </row>
    <row r="52" spans="1:11" x14ac:dyDescent="0.35">
      <c r="A52">
        <v>46</v>
      </c>
      <c r="B52">
        <v>4</v>
      </c>
      <c r="C52" t="s">
        <v>169</v>
      </c>
      <c r="D52" t="s">
        <v>170</v>
      </c>
      <c r="E52" t="s">
        <v>146</v>
      </c>
      <c r="F52" t="s">
        <v>18</v>
      </c>
      <c r="G52" t="s">
        <v>171</v>
      </c>
      <c r="H52" s="2" t="str">
        <f>HYPERLINK(_xlfn.CONCAT("https://octopart.com/search?q=", Table1[[#This Row],[Manufacturer Part Number]], "&amp;currency=USD&amp;specs=0"))</f>
        <v>https://octopart.com/search?q=RC0805FR-07100KL&amp;currency=USD&amp;specs=0</v>
      </c>
      <c r="I52">
        <f>$B$6*Table1[[#This Row],[Qty]]</f>
        <v>20</v>
      </c>
      <c r="J52">
        <v>1.6E-2</v>
      </c>
      <c r="K52">
        <f>Table1[[#This Row],[Total Quantity]]*Table1[[#This Row],[Unit Cost]]</f>
        <v>0.32</v>
      </c>
    </row>
    <row r="53" spans="1:11" x14ac:dyDescent="0.35">
      <c r="A53">
        <v>47</v>
      </c>
      <c r="B53">
        <v>5</v>
      </c>
      <c r="C53" t="s">
        <v>172</v>
      </c>
      <c r="D53" t="s">
        <v>173</v>
      </c>
      <c r="E53" t="s">
        <v>174</v>
      </c>
      <c r="F53" t="s">
        <v>175</v>
      </c>
      <c r="G53" t="s">
        <v>176</v>
      </c>
      <c r="H53" s="2" t="str">
        <f>HYPERLINK(_xlfn.CONCAT("https://octopart.com/search?q=", Table1[[#This Row],[Manufacturer Part Number]], "&amp;currency=USD&amp;specs=0"))</f>
        <v>https://octopart.com/search?q=RK73H2ATTD5601F&amp;currency=USD&amp;specs=0</v>
      </c>
      <c r="I53">
        <f>$B$6*Table1[[#This Row],[Qty]]</f>
        <v>25</v>
      </c>
      <c r="J53">
        <v>0.03</v>
      </c>
      <c r="K53">
        <f>Table1[[#This Row],[Total Quantity]]*Table1[[#This Row],[Unit Cost]]</f>
        <v>0.75</v>
      </c>
    </row>
    <row r="54" spans="1:11" x14ac:dyDescent="0.35">
      <c r="A54">
        <v>48</v>
      </c>
      <c r="B54">
        <v>4</v>
      </c>
      <c r="C54" t="s">
        <v>177</v>
      </c>
      <c r="D54" t="s">
        <v>178</v>
      </c>
      <c r="E54" t="s">
        <v>146</v>
      </c>
      <c r="F54" t="s">
        <v>18</v>
      </c>
      <c r="G54" t="s">
        <v>179</v>
      </c>
      <c r="H54" s="2" t="str">
        <f>HYPERLINK(_xlfn.CONCAT("https://octopart.com/search?q=", Table1[[#This Row],[Manufacturer Part Number]], "&amp;currency=USD&amp;specs=0"))</f>
        <v>https://octopart.com/search?q=RC0805FR-071KL&amp;currency=USD&amp;specs=0</v>
      </c>
      <c r="I54">
        <f>$B$6*Table1[[#This Row],[Qty]]</f>
        <v>20</v>
      </c>
      <c r="J54">
        <v>1.6E-2</v>
      </c>
      <c r="K54">
        <f>Table1[[#This Row],[Total Quantity]]*Table1[[#This Row],[Unit Cost]]</f>
        <v>0.32</v>
      </c>
    </row>
    <row r="55" spans="1:11" x14ac:dyDescent="0.35">
      <c r="A55">
        <v>49</v>
      </c>
      <c r="B55">
        <v>2</v>
      </c>
      <c r="C55" t="s">
        <v>180</v>
      </c>
      <c r="D55">
        <v>27</v>
      </c>
      <c r="E55" t="s">
        <v>146</v>
      </c>
      <c r="F55" t="s">
        <v>18</v>
      </c>
      <c r="G55" t="s">
        <v>181</v>
      </c>
      <c r="H55" s="2" t="str">
        <f>HYPERLINK(_xlfn.CONCAT("https://octopart.com/search?q=", Table1[[#This Row],[Manufacturer Part Number]], "&amp;currency=USD&amp;specs=0"))</f>
        <v>https://octopart.com/search?q=RC0805FR-0727RL&amp;currency=USD&amp;specs=0</v>
      </c>
      <c r="I55">
        <f>$B$6*Table1[[#This Row],[Qty]]</f>
        <v>10</v>
      </c>
      <c r="J55">
        <v>1.6E-2</v>
      </c>
      <c r="K55">
        <f>Table1[[#This Row],[Total Quantity]]*Table1[[#This Row],[Unit Cost]]</f>
        <v>0.16</v>
      </c>
    </row>
    <row r="56" spans="1:11" x14ac:dyDescent="0.35">
      <c r="A56">
        <v>50</v>
      </c>
      <c r="B56">
        <v>1</v>
      </c>
      <c r="C56" t="s">
        <v>182</v>
      </c>
      <c r="D56" t="s">
        <v>183</v>
      </c>
      <c r="E56" t="s">
        <v>146</v>
      </c>
      <c r="F56" t="s">
        <v>18</v>
      </c>
      <c r="G56" t="s">
        <v>184</v>
      </c>
      <c r="H56" s="2" t="str">
        <f>HYPERLINK(_xlfn.CONCAT("https://octopart.com/search?q=", Table1[[#This Row],[Manufacturer Part Number]], "&amp;currency=USD&amp;specs=0"))</f>
        <v>https://octopart.com/search?q=RC0805FR-07562KL&amp;currency=USD&amp;specs=0</v>
      </c>
      <c r="I56">
        <f>$B$6*Table1[[#This Row],[Qty]]</f>
        <v>5</v>
      </c>
      <c r="J56">
        <v>1.4999999999999999E-2</v>
      </c>
      <c r="K56">
        <f>Table1[[#This Row],[Total Quantity]]*Table1[[#This Row],[Unit Cost]]</f>
        <v>7.4999999999999997E-2</v>
      </c>
    </row>
    <row r="57" spans="1:11" x14ac:dyDescent="0.35">
      <c r="A57">
        <v>51</v>
      </c>
      <c r="B57">
        <v>1</v>
      </c>
      <c r="C57" t="s">
        <v>185</v>
      </c>
      <c r="D57" t="s">
        <v>186</v>
      </c>
      <c r="E57" t="s">
        <v>146</v>
      </c>
      <c r="F57" t="s">
        <v>18</v>
      </c>
      <c r="G57" t="s">
        <v>187</v>
      </c>
      <c r="H57" s="2" t="str">
        <f>HYPERLINK(_xlfn.CONCAT("https://octopart.com/search?q=", Table1[[#This Row],[Manufacturer Part Number]], "&amp;currency=USD&amp;specs=0"))</f>
        <v>https://octopart.com/search?q=RC0805FR-07523KL&amp;currency=USD&amp;specs=0</v>
      </c>
      <c r="I57">
        <f>$B$6*Table1[[#This Row],[Qty]]</f>
        <v>5</v>
      </c>
      <c r="J57">
        <v>1.6E-2</v>
      </c>
      <c r="K57">
        <f>Table1[[#This Row],[Total Quantity]]*Table1[[#This Row],[Unit Cost]]</f>
        <v>0.08</v>
      </c>
    </row>
    <row r="58" spans="1:11" x14ac:dyDescent="0.35">
      <c r="A58">
        <v>52</v>
      </c>
      <c r="B58">
        <v>1</v>
      </c>
      <c r="C58" t="s">
        <v>188</v>
      </c>
      <c r="D58">
        <v>41.2</v>
      </c>
      <c r="E58" t="s">
        <v>189</v>
      </c>
      <c r="F58" t="s">
        <v>122</v>
      </c>
      <c r="G58" t="s">
        <v>190</v>
      </c>
      <c r="H58" s="2" t="str">
        <f>HYPERLINK(_xlfn.CONCAT("https://octopart.com/search?q=", Table1[[#This Row],[Manufacturer Part Number]], "&amp;currency=USD&amp;specs=0"))</f>
        <v>https://octopart.com/search?q=CRCW080541K2FKEA&amp;currency=USD&amp;specs=0</v>
      </c>
      <c r="I58">
        <f>$B$6*Table1[[#This Row],[Qty]]</f>
        <v>5</v>
      </c>
      <c r="J58">
        <v>2.4E-2</v>
      </c>
      <c r="K58">
        <f>Table1[[#This Row],[Total Quantity]]*Table1[[#This Row],[Unit Cost]]</f>
        <v>0.12</v>
      </c>
    </row>
    <row r="59" spans="1:11" x14ac:dyDescent="0.35">
      <c r="A59">
        <v>53</v>
      </c>
      <c r="B59">
        <v>1</v>
      </c>
      <c r="C59" t="s">
        <v>191</v>
      </c>
      <c r="D59" t="s">
        <v>192</v>
      </c>
      <c r="E59" t="s">
        <v>146</v>
      </c>
      <c r="F59" t="s">
        <v>18</v>
      </c>
      <c r="G59" t="s">
        <v>193</v>
      </c>
      <c r="H59" s="2" t="str">
        <f>HYPERLINK(_xlfn.CONCAT("https://octopart.com/search?q=", Table1[[#This Row],[Manufacturer Part Number]], "&amp;currency=USD&amp;specs=0"))</f>
        <v>https://octopart.com/search?q=RC0805FR-0793K1L&amp;currency=USD&amp;specs=0</v>
      </c>
      <c r="I59">
        <f>$B$6*Table1[[#This Row],[Qty]]</f>
        <v>5</v>
      </c>
      <c r="J59">
        <v>1.4999999999999999E-2</v>
      </c>
      <c r="K59">
        <f>Table1[[#This Row],[Total Quantity]]*Table1[[#This Row],[Unit Cost]]</f>
        <v>7.4999999999999997E-2</v>
      </c>
    </row>
    <row r="60" spans="1:11" x14ac:dyDescent="0.35">
      <c r="A60">
        <v>54</v>
      </c>
      <c r="B60">
        <v>1</v>
      </c>
      <c r="C60" t="s">
        <v>194</v>
      </c>
      <c r="D60">
        <v>3.3</v>
      </c>
      <c r="E60" t="s">
        <v>174</v>
      </c>
      <c r="F60" t="s">
        <v>175</v>
      </c>
      <c r="G60" t="s">
        <v>195</v>
      </c>
      <c r="H60" s="2" t="str">
        <f>HYPERLINK(_xlfn.CONCAT("https://octopart.com/search?q=", Table1[[#This Row],[Manufacturer Part Number]], "&amp;currency=USD&amp;specs=0"))</f>
        <v>https://octopart.com/search?q=RK73H1JTTD3R30F&amp;currency=USD&amp;specs=0</v>
      </c>
      <c r="I60">
        <f>$B$6*Table1[[#This Row],[Qty]]</f>
        <v>5</v>
      </c>
      <c r="J60">
        <v>2.5000000000000001E-2</v>
      </c>
      <c r="K60">
        <f>Table1[[#This Row],[Total Quantity]]*Table1[[#This Row],[Unit Cost]]</f>
        <v>0.125</v>
      </c>
    </row>
    <row r="61" spans="1:11" x14ac:dyDescent="0.35">
      <c r="A61">
        <v>55</v>
      </c>
      <c r="B61">
        <v>1</v>
      </c>
      <c r="C61" t="s">
        <v>196</v>
      </c>
      <c r="D61" t="s">
        <v>197</v>
      </c>
      <c r="E61" t="s">
        <v>146</v>
      </c>
      <c r="F61" t="s">
        <v>18</v>
      </c>
      <c r="G61" t="s">
        <v>168</v>
      </c>
      <c r="H61" s="2" t="str">
        <f>HYPERLINK(_xlfn.CONCAT("https://octopart.com/search?q=", Table1[[#This Row],[Manufacturer Part Number]], "&amp;currency=USD&amp;specs=0"))</f>
        <v>https://octopart.com/search?q=RC0805FR-0711K5L&amp;currency=USD&amp;specs=0</v>
      </c>
      <c r="I61">
        <f>$B$6*Table1[[#This Row],[Qty]]</f>
        <v>5</v>
      </c>
      <c r="J61">
        <v>1.4999999999999999E-2</v>
      </c>
      <c r="K61">
        <f>Table1[[#This Row],[Total Quantity]]*Table1[[#This Row],[Unit Cost]]</f>
        <v>7.4999999999999997E-2</v>
      </c>
    </row>
    <row r="62" spans="1:11" x14ac:dyDescent="0.35">
      <c r="A62">
        <v>57</v>
      </c>
      <c r="B62">
        <v>1</v>
      </c>
      <c r="C62" t="s">
        <v>198</v>
      </c>
      <c r="D62" t="s">
        <v>199</v>
      </c>
      <c r="E62" t="s">
        <v>146</v>
      </c>
      <c r="F62" t="s">
        <v>18</v>
      </c>
      <c r="G62" t="s">
        <v>157</v>
      </c>
      <c r="H62" s="2" t="str">
        <f>HYPERLINK(_xlfn.CONCAT("https://octopart.com/search?q=", Table1[[#This Row],[Manufacturer Part Number]], "&amp;currency=USD&amp;specs=0"))</f>
        <v>https://octopart.com/search?q=RC0805FR-0756K2L&amp;currency=USD&amp;specs=0</v>
      </c>
      <c r="I62">
        <f>$B$6*Table1[[#This Row],[Qty]]</f>
        <v>5</v>
      </c>
      <c r="J62">
        <v>1.6E-2</v>
      </c>
      <c r="K62">
        <f>Table1[[#This Row],[Total Quantity]]*Table1[[#This Row],[Unit Cost]]</f>
        <v>0.08</v>
      </c>
    </row>
    <row r="63" spans="1:11" x14ac:dyDescent="0.35">
      <c r="A63">
        <v>58</v>
      </c>
      <c r="B63">
        <v>2</v>
      </c>
      <c r="C63" t="s">
        <v>200</v>
      </c>
      <c r="D63" t="s">
        <v>201</v>
      </c>
      <c r="E63" t="s">
        <v>202</v>
      </c>
      <c r="F63" t="s">
        <v>203</v>
      </c>
      <c r="G63" t="s">
        <v>204</v>
      </c>
      <c r="H63" s="2" t="str">
        <f>HYPERLINK(_xlfn.CONCAT("https://octopart.com/search?q=", Table1[[#This Row],[Manufacturer Part Number]], "&amp;currency=USD&amp;specs=0"))</f>
        <v>https://octopart.com/search?q=KMR223GLFG&amp;currency=USD&amp;specs=0</v>
      </c>
      <c r="I63">
        <f>$B$6*Table1[[#This Row],[Qty]]</f>
        <v>10</v>
      </c>
      <c r="J63">
        <v>0.68</v>
      </c>
      <c r="K63">
        <f>Table1[[#This Row],[Total Quantity]]*Table1[[#This Row],[Unit Cost]]</f>
        <v>6.8000000000000007</v>
      </c>
    </row>
    <row r="64" spans="1:11" x14ac:dyDescent="0.35">
      <c r="A64">
        <v>59</v>
      </c>
      <c r="B64">
        <v>1</v>
      </c>
      <c r="C64" t="s">
        <v>205</v>
      </c>
      <c r="D64" t="s">
        <v>206</v>
      </c>
      <c r="E64" t="s">
        <v>207</v>
      </c>
      <c r="F64" t="s">
        <v>208</v>
      </c>
      <c r="G64" t="s">
        <v>206</v>
      </c>
      <c r="H64" s="2" t="str">
        <f>HYPERLINK(_xlfn.CONCAT("https://octopart.com/search?q=", Table1[[#This Row],[Manufacturer Part Number]], "&amp;currency=USD&amp;specs=0"))</f>
        <v>https://octopart.com/search?q=TPS61170DRVR&amp;currency=USD&amp;specs=0</v>
      </c>
      <c r="I64">
        <f>$B$6*Table1[[#This Row],[Qty]]</f>
        <v>5</v>
      </c>
      <c r="J64">
        <v>1.2</v>
      </c>
      <c r="K64">
        <f>Table1[[#This Row],[Total Quantity]]*Table1[[#This Row],[Unit Cost]]</f>
        <v>6</v>
      </c>
    </row>
    <row r="65" spans="1:11" x14ac:dyDescent="0.35">
      <c r="A65">
        <v>60</v>
      </c>
      <c r="B65">
        <v>1</v>
      </c>
      <c r="C65" t="s">
        <v>209</v>
      </c>
      <c r="D65" t="s">
        <v>210</v>
      </c>
      <c r="E65" t="s">
        <v>211</v>
      </c>
      <c r="F65" t="s">
        <v>208</v>
      </c>
      <c r="G65" t="s">
        <v>210</v>
      </c>
      <c r="H65" s="2" t="str">
        <f>HYPERLINK(_xlfn.CONCAT("https://octopart.com/search?q=", Table1[[#This Row],[Manufacturer Part Number]], "&amp;currency=USD&amp;specs=0"))</f>
        <v>https://octopart.com/search?q=SN74LVC1G17DCKR&amp;currency=USD&amp;specs=0</v>
      </c>
      <c r="I65">
        <f>$B$6*Table1[[#This Row],[Qty]]</f>
        <v>5</v>
      </c>
      <c r="J65">
        <v>5.1999999999999998E-2</v>
      </c>
      <c r="K65">
        <f>Table1[[#This Row],[Total Quantity]]*Table1[[#This Row],[Unit Cost]]</f>
        <v>0.26</v>
      </c>
    </row>
    <row r="66" spans="1:11" x14ac:dyDescent="0.35">
      <c r="A66">
        <v>61</v>
      </c>
      <c r="B66">
        <v>1</v>
      </c>
      <c r="C66" t="s">
        <v>212</v>
      </c>
      <c r="D66" t="s">
        <v>213</v>
      </c>
      <c r="E66" t="s">
        <v>214</v>
      </c>
      <c r="F66" t="s">
        <v>215</v>
      </c>
      <c r="G66" t="s">
        <v>213</v>
      </c>
      <c r="H66" s="2" t="str">
        <f>HYPERLINK(_xlfn.CONCAT("https://octopart.com/search?q=", Table1[[#This Row],[Manufacturer Part Number]], "&amp;currency=USD&amp;specs=0"))</f>
        <v>https://octopart.com/search?q=LTC6804-2&amp;currency=USD&amp;specs=0</v>
      </c>
      <c r="I66">
        <f>$B$6*Table1[[#This Row],[Qty]]</f>
        <v>5</v>
      </c>
      <c r="J66">
        <v>18.120999999999999</v>
      </c>
      <c r="K66">
        <f>Table1[[#This Row],[Total Quantity]]*Table1[[#This Row],[Unit Cost]]</f>
        <v>90.60499999999999</v>
      </c>
    </row>
    <row r="67" spans="1:11" x14ac:dyDescent="0.35">
      <c r="A67">
        <v>62</v>
      </c>
      <c r="B67">
        <v>1</v>
      </c>
      <c r="C67" t="s">
        <v>216</v>
      </c>
      <c r="D67" t="s">
        <v>217</v>
      </c>
      <c r="E67" t="s">
        <v>218</v>
      </c>
      <c r="F67" t="s">
        <v>219</v>
      </c>
      <c r="G67" t="s">
        <v>217</v>
      </c>
      <c r="H67" s="2" t="str">
        <f>HYPERLINK(_xlfn.CONCAT("https://octopart.com/search?q=", Table1[[#This Row],[Manufacturer Part Number]], "&amp;currency=USD&amp;specs=0"))</f>
        <v>https://octopart.com/search?q=W25Q128JVSIQ TR&amp;currency=USD&amp;specs=0</v>
      </c>
      <c r="I67">
        <f>$B$6*Table1[[#This Row],[Qty]]</f>
        <v>5</v>
      </c>
      <c r="J67">
        <v>1.587</v>
      </c>
      <c r="K67">
        <f>Table1[[#This Row],[Total Quantity]]*Table1[[#This Row],[Unit Cost]]</f>
        <v>7.9349999999999996</v>
      </c>
    </row>
    <row r="68" spans="1:11" x14ac:dyDescent="0.35">
      <c r="A68">
        <v>63</v>
      </c>
      <c r="B68">
        <v>1</v>
      </c>
      <c r="C68" t="s">
        <v>220</v>
      </c>
      <c r="D68" t="s">
        <v>221</v>
      </c>
      <c r="E68" t="s">
        <v>222</v>
      </c>
      <c r="F68" t="s">
        <v>223</v>
      </c>
      <c r="G68" t="s">
        <v>221</v>
      </c>
      <c r="H68" s="2" t="str">
        <f>HYPERLINK(_xlfn.CONCAT("https://octopart.com/search?q=", Table1[[#This Row],[Manufacturer Part Number]], "&amp;currency=USD&amp;specs=0"))</f>
        <v>https://octopart.com/search?q=NCP1117ST33T3G&amp;currency=USD&amp;specs=0</v>
      </c>
      <c r="I68">
        <f>$B$6*Table1[[#This Row],[Qty]]</f>
        <v>5</v>
      </c>
      <c r="J68">
        <v>0.17100000000000001</v>
      </c>
      <c r="K68">
        <f>Table1[[#This Row],[Total Quantity]]*Table1[[#This Row],[Unit Cost]]</f>
        <v>0.85500000000000009</v>
      </c>
    </row>
    <row r="69" spans="1:11" x14ac:dyDescent="0.35">
      <c r="A69">
        <v>64</v>
      </c>
      <c r="B69">
        <v>1</v>
      </c>
      <c r="C69" t="s">
        <v>224</v>
      </c>
      <c r="D69" t="s">
        <v>225</v>
      </c>
      <c r="E69" t="s">
        <v>226</v>
      </c>
      <c r="F69" t="s">
        <v>227</v>
      </c>
      <c r="G69" t="s">
        <v>228</v>
      </c>
      <c r="H69" s="2" t="str">
        <f>HYPERLINK(_xlfn.CONCAT("https://octopart.com/search?q=", Table1[[#This Row],[Manufacturer Part Number]], "&amp;currency=USD&amp;specs=0"))</f>
        <v>https://octopart.com/search?q=SC0914(13)&amp;currency=USD&amp;specs=0</v>
      </c>
      <c r="I69">
        <f>$B$6*Table1[[#This Row],[Qty]]</f>
        <v>5</v>
      </c>
      <c r="J69">
        <v>0.7</v>
      </c>
      <c r="K69">
        <f>Table1[[#This Row],[Total Quantity]]*Table1[[#This Row],[Unit Cost]]</f>
        <v>3.5</v>
      </c>
    </row>
    <row r="70" spans="1:11" x14ac:dyDescent="0.35">
      <c r="A70">
        <v>65</v>
      </c>
      <c r="B70">
        <v>1</v>
      </c>
      <c r="C70" t="s">
        <v>229</v>
      </c>
      <c r="D70" t="s">
        <v>230</v>
      </c>
      <c r="E70" t="s">
        <v>231</v>
      </c>
      <c r="F70" t="s">
        <v>232</v>
      </c>
      <c r="G70" t="s">
        <v>230</v>
      </c>
      <c r="H70" s="2" t="str">
        <f>HYPERLINK(_xlfn.CONCAT("https://octopart.com/search?q=", Table1[[#This Row],[Manufacturer Part Number]], "&amp;currency=USD&amp;specs=0"))</f>
        <v>https://octopart.com/search?q=SIC461ED-T1-GE3&amp;currency=USD&amp;specs=0</v>
      </c>
      <c r="I70">
        <f>$B$6*Table1[[#This Row],[Qty]]</f>
        <v>5</v>
      </c>
      <c r="J70">
        <v>3.44</v>
      </c>
      <c r="K70">
        <f>Table1[[#This Row],[Total Quantity]]*Table1[[#This Row],[Unit Cost]]</f>
        <v>17.2</v>
      </c>
    </row>
    <row r="71" spans="1:11" x14ac:dyDescent="0.35">
      <c r="A71">
        <v>66</v>
      </c>
      <c r="B71">
        <v>1</v>
      </c>
      <c r="C71" t="s">
        <v>233</v>
      </c>
      <c r="D71" t="s">
        <v>234</v>
      </c>
      <c r="E71" t="s">
        <v>235</v>
      </c>
      <c r="F71" t="s">
        <v>236</v>
      </c>
      <c r="G71" t="s">
        <v>234</v>
      </c>
      <c r="H71" s="2" t="str">
        <f>HYPERLINK(_xlfn.CONCAT("https://octopart.com/search?q=", Table1[[#This Row],[Manufacturer Part Number]], "&amp;currency=USD&amp;specs=0"))</f>
        <v>https://octopart.com/search?q=ACS72981KLRATR-150B5&amp;currency=USD&amp;specs=0</v>
      </c>
      <c r="I71">
        <f>$B$6*Table1[[#This Row],[Qty]]</f>
        <v>5</v>
      </c>
      <c r="J71">
        <v>3.4580000000000002</v>
      </c>
      <c r="K71">
        <f>Table1[[#This Row],[Total Quantity]]*Table1[[#This Row],[Unit Cost]]</f>
        <v>17.29</v>
      </c>
    </row>
    <row r="72" spans="1:11" x14ac:dyDescent="0.35">
      <c r="A72">
        <v>67</v>
      </c>
      <c r="B72">
        <v>1</v>
      </c>
      <c r="C72" t="s">
        <v>237</v>
      </c>
      <c r="D72" t="s">
        <v>238</v>
      </c>
      <c r="E72" t="s">
        <v>239</v>
      </c>
      <c r="F72" t="s">
        <v>240</v>
      </c>
      <c r="G72" t="s">
        <v>238</v>
      </c>
      <c r="H72" s="2" t="str">
        <f>HYPERLINK(_xlfn.CONCAT("https://octopart.com/search?q=", Table1[[#This Row],[Manufacturer Part Number]], "&amp;currency=USD&amp;specs=0"))</f>
        <v>https://octopart.com/search?q=ABM8-272-T3&amp;currency=USD&amp;specs=0</v>
      </c>
      <c r="I72">
        <f>$B$6*Table1[[#This Row],[Qty]]</f>
        <v>5</v>
      </c>
      <c r="J72">
        <v>0.45200000000000001</v>
      </c>
      <c r="K72">
        <f>Table1[[#This Row],[Total Quantity]]*Table1[[#This Row],[Unit Cost]]</f>
        <v>2.2600000000000002</v>
      </c>
    </row>
    <row r="73" spans="1:11" x14ac:dyDescent="0.35">
      <c r="K73">
        <f>SUM(Table1[Total Cost])</f>
        <v>333.56499999999994</v>
      </c>
    </row>
    <row r="77" spans="1:11" x14ac:dyDescent="0.35">
      <c r="J77">
        <v>333.565</v>
      </c>
      <c r="K77">
        <f>J77-Table1[[#Totals],[Total Cost]]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bms-board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</dc:creator>
  <cp:lastModifiedBy>Matthew Friedman</cp:lastModifiedBy>
  <dcterms:created xsi:type="dcterms:W3CDTF">2024-11-19T04:14:27Z</dcterms:created>
  <dcterms:modified xsi:type="dcterms:W3CDTF">2024-11-19T09:01:33Z</dcterms:modified>
</cp:coreProperties>
</file>