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Aircraft Design (Fellows 2014)\2015 SAE\Treasurer Files\Budget Sheets\"/>
    </mc:Choice>
  </mc:AlternateContent>
  <bookViews>
    <workbookView xWindow="39000" yWindow="0" windowWidth="2080" windowHeight="3110" tabRatio="931"/>
  </bookViews>
  <sheets>
    <sheet name="Budget Overview" sheetId="1" r:id="rId1"/>
    <sheet name="Registration and Competition" sheetId="2" r:id="rId2"/>
    <sheet name="Controls Equipment" sheetId="3" r:id="rId3"/>
    <sheet name="Building Materials" sheetId="6" r:id="rId4"/>
    <sheet name="Propulsion" sheetId="5" r:id="rId5"/>
    <sheet name="Miscellaneous" sheetId="7" r:id="rId6"/>
    <sheet name="Financial Report" sheetId="8" r:id="rId7"/>
    <sheet name="Checklist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8" l="1"/>
  <c r="B14" i="8"/>
  <c r="B41" i="6"/>
  <c r="B18" i="8"/>
  <c r="B10" i="8"/>
  <c r="B17" i="2"/>
  <c r="B28" i="7"/>
  <c r="B29" i="5"/>
  <c r="B20" i="8"/>
  <c r="B23" i="1"/>
  <c r="T4" i="1"/>
  <c r="H9" i="1"/>
  <c r="E8" i="1"/>
  <c r="K3" i="1"/>
  <c r="B16" i="3"/>
  <c r="B11" i="8"/>
  <c r="B13" i="8"/>
  <c r="B12" i="8"/>
  <c r="B4" i="8"/>
  <c r="D17" i="8"/>
  <c r="K6" i="1"/>
  <c r="D16" i="1"/>
  <c r="B17" i="8"/>
  <c r="B19" i="8"/>
  <c r="B22" i="8"/>
  <c r="B2" i="6"/>
  <c r="B42" i="6"/>
  <c r="B2" i="5"/>
  <c r="B30" i="5"/>
  <c r="B2" i="3"/>
  <c r="B17" i="3"/>
  <c r="B3" i="8"/>
  <c r="B7" i="8"/>
  <c r="B2" i="2"/>
  <c r="B18" i="2"/>
  <c r="B7" i="1"/>
</calcChain>
</file>

<file path=xl/sharedStrings.xml><?xml version="1.0" encoding="utf-8"?>
<sst xmlns="http://schemas.openxmlformats.org/spreadsheetml/2006/main" count="528" uniqueCount="257">
  <si>
    <t>Projected Expenses</t>
  </si>
  <si>
    <t>Registration Cost</t>
  </si>
  <si>
    <t>Regular Team</t>
  </si>
  <si>
    <t>Individual</t>
  </si>
  <si>
    <t>Total</t>
  </si>
  <si>
    <t>Competition Costs</t>
  </si>
  <si>
    <t>Lodging</t>
  </si>
  <si>
    <t xml:space="preserve">Total </t>
  </si>
  <si>
    <t>Equipment &amp; Material Cost</t>
  </si>
  <si>
    <t>Controls Equipment</t>
  </si>
  <si>
    <t>Building Materials</t>
  </si>
  <si>
    <t>Total Proposed Expenses</t>
  </si>
  <si>
    <t>Net</t>
  </si>
  <si>
    <t>Total:</t>
  </si>
  <si>
    <t>Available Funds</t>
  </si>
  <si>
    <t>UFB</t>
  </si>
  <si>
    <t>Aerocats '14</t>
  </si>
  <si>
    <t>Net Balance</t>
  </si>
  <si>
    <t>Propulsion Equipment</t>
  </si>
  <si>
    <t>Registration and Competition Costs</t>
  </si>
  <si>
    <t>Total Budgeted:</t>
  </si>
  <si>
    <t>Item (Qty)</t>
  </si>
  <si>
    <t>Cost</t>
  </si>
  <si>
    <t>Received</t>
  </si>
  <si>
    <t>Date</t>
  </si>
  <si>
    <t>SAE 2015 Team Registration</t>
  </si>
  <si>
    <t>Total Expenses:</t>
  </si>
  <si>
    <t>Net Balance:</t>
  </si>
  <si>
    <t>Y</t>
  </si>
  <si>
    <t>18x8 Wooden Prop</t>
  </si>
  <si>
    <t>20x8E Prop</t>
  </si>
  <si>
    <t>Battery (x2)</t>
  </si>
  <si>
    <t>RPM Gauge</t>
  </si>
  <si>
    <t>Hacker A60 7XS</t>
  </si>
  <si>
    <t>Hacker A50-14L-V3</t>
  </si>
  <si>
    <t>Xoar 22x6 Wood</t>
  </si>
  <si>
    <t>APC 19x8E</t>
  </si>
  <si>
    <t>Basswood sheet (60)</t>
  </si>
  <si>
    <t>Miscellaneous Expenses</t>
  </si>
  <si>
    <t>Current Financial Report</t>
  </si>
  <si>
    <t>Total Expenses Made:</t>
  </si>
  <si>
    <t>Total Funds Acquired:</t>
  </si>
  <si>
    <t>Total Net Balance:</t>
  </si>
  <si>
    <t>Josh</t>
  </si>
  <si>
    <t>Belcan</t>
  </si>
  <si>
    <t>Miscellaneous</t>
  </si>
  <si>
    <t>ATK</t>
  </si>
  <si>
    <t>TECT</t>
  </si>
  <si>
    <t>Compeition Travel</t>
  </si>
  <si>
    <t>Other Travel</t>
  </si>
  <si>
    <t>Sponsor's Information</t>
  </si>
  <si>
    <t>Sponsor</t>
  </si>
  <si>
    <t>Year</t>
  </si>
  <si>
    <t>Amount</t>
  </si>
  <si>
    <t>Point of Contact</t>
  </si>
  <si>
    <t>Foxlite</t>
  </si>
  <si>
    <t>Free Laser Cut</t>
  </si>
  <si>
    <t>GE Aviation</t>
  </si>
  <si>
    <t>Materials and</t>
  </si>
  <si>
    <t>Other Contributions</t>
  </si>
  <si>
    <t>Mike McMahon</t>
  </si>
  <si>
    <t>n/a</t>
  </si>
  <si>
    <t>OSGC</t>
  </si>
  <si>
    <t>Gulfstream</t>
  </si>
  <si>
    <t>Kinetic Vision</t>
  </si>
  <si>
    <t>N/a</t>
  </si>
  <si>
    <t>AJ Boissoneault</t>
  </si>
  <si>
    <t>Advisor Plane Ticket</t>
  </si>
  <si>
    <t>Delta</t>
  </si>
  <si>
    <t>Cost (including shipping)</t>
  </si>
  <si>
    <t>Battery (2)</t>
  </si>
  <si>
    <t>Glue</t>
  </si>
  <si>
    <t>Bob Smith Industries</t>
  </si>
  <si>
    <t>Electrical Parts</t>
  </si>
  <si>
    <t>Hobby King</t>
  </si>
  <si>
    <t>Company</t>
  </si>
  <si>
    <t>Propellors</t>
  </si>
  <si>
    <t>Battery</t>
  </si>
  <si>
    <t>Tonzof</t>
  </si>
  <si>
    <t>Table Saw</t>
  </si>
  <si>
    <t>Home Depot</t>
  </si>
  <si>
    <t>Basswood</t>
  </si>
  <si>
    <t>National Balsa</t>
  </si>
  <si>
    <t>Heads Up Supply</t>
  </si>
  <si>
    <t>Plastic / cotter pins / lubricant</t>
  </si>
  <si>
    <t>McMaster</t>
  </si>
  <si>
    <t>APC Prop</t>
  </si>
  <si>
    <t>Wire / Servos</t>
  </si>
  <si>
    <t>Tower Hobbies</t>
  </si>
  <si>
    <t>Aluminum Tube</t>
  </si>
  <si>
    <t>Servos</t>
  </si>
  <si>
    <t>Parts</t>
  </si>
  <si>
    <t>Hobby City</t>
  </si>
  <si>
    <t>Monokote / Servo Arms</t>
  </si>
  <si>
    <t>Company or Website Link</t>
  </si>
  <si>
    <t>Cost (shipping included)</t>
  </si>
  <si>
    <t>SAE International</t>
  </si>
  <si>
    <t>LaQuinta</t>
  </si>
  <si>
    <t>UC</t>
  </si>
  <si>
    <t>Old Will Knot Scales</t>
  </si>
  <si>
    <t>Scale</t>
  </si>
  <si>
    <t>Aero-Model, Inc.</t>
  </si>
  <si>
    <t>Amazon</t>
  </si>
  <si>
    <t>Valley View RC</t>
  </si>
  <si>
    <t>klean Design</t>
  </si>
  <si>
    <t>Original Logo Design, w/ 2-3 Revisions</t>
  </si>
  <si>
    <t>Pilot Plane Ticket</t>
  </si>
  <si>
    <t>Competition:</t>
  </si>
  <si>
    <t>Controls:</t>
  </si>
  <si>
    <t>Building Materials:</t>
  </si>
  <si>
    <t>Propulsion:</t>
  </si>
  <si>
    <t>Miscellaneous:</t>
  </si>
  <si>
    <t>Paid/Reserved/Needs Attention</t>
  </si>
  <si>
    <t>Paid</t>
  </si>
  <si>
    <t>Santiago Travel</t>
  </si>
  <si>
    <t>Expenses Made By Group:</t>
  </si>
  <si>
    <t>SAE Limiter</t>
  </si>
  <si>
    <t>Neutronics</t>
  </si>
  <si>
    <t>Deans Connectors</t>
  </si>
  <si>
    <t>18x10 Propellor</t>
  </si>
  <si>
    <t>E Spirit Model</t>
  </si>
  <si>
    <t>Beechwood Propellors</t>
  </si>
  <si>
    <t>Advisor/Pilot Rental Car</t>
  </si>
  <si>
    <t>Basswood Sheets (30)</t>
  </si>
  <si>
    <t>Notes</t>
  </si>
  <si>
    <t>http://www.nationalbalsa.com/basswood_sheet_p/18224bsh.htm</t>
  </si>
  <si>
    <t>Twitter</t>
  </si>
  <si>
    <t>smith5sp@mail.uc.edu</t>
  </si>
  <si>
    <t>UCAerocats</t>
  </si>
  <si>
    <t>Aerocat$2015</t>
  </si>
  <si>
    <t>UtraCote Black (2)</t>
  </si>
  <si>
    <t>Horizon Hobby</t>
  </si>
  <si>
    <t>http://www.horizonhobby.com/ProductDisplay?product_identifier_token=product&amp;urlRequestType=Base&amp;productId=293329&amp;catalogId=10001&amp;categoryId=11155&amp;errorViewName=ProductDisplayErrorView&amp;urlLangId=-1&amp;langId=-1&amp;top_category=10001&amp;parent_category_rn=10001&amp;storeId=10151</t>
  </si>
  <si>
    <t>UltraCote Red (6)</t>
  </si>
  <si>
    <t>24 CA Hinges (2)</t>
  </si>
  <si>
    <t>1-oz Bottle of CA Debonder</t>
  </si>
  <si>
    <t>Amount from UFB:</t>
  </si>
  <si>
    <t>Amount from CEAS:</t>
  </si>
  <si>
    <t>CEAS funds spent:</t>
  </si>
  <si>
    <t>CEAS remaining:</t>
  </si>
  <si>
    <t>UFB funds spent:</t>
  </si>
  <si>
    <t>UFB remaining:</t>
  </si>
  <si>
    <t>Remaining Budget by Source</t>
  </si>
  <si>
    <t>UHMW Sheet (4)</t>
  </si>
  <si>
    <t>http://www.amazon.com/gp/product/B000ILJZE8/ref=oh_aui_detailpage_o03_s00?ie=UTF8&amp;psc=1</t>
  </si>
  <si>
    <t>http://www3.towerhobbies.com/cgi-bin/wti0001p?&amp;I=LXDAXL&amp;P=7</t>
  </si>
  <si>
    <t>Servo Arms</t>
  </si>
  <si>
    <t>http://www3.towerhobbies.com/cgi-bin/wti0001p?&amp;I=LXD668&amp;P=ML</t>
  </si>
  <si>
    <t>Wires (6)</t>
  </si>
  <si>
    <t>http://www3.towerhobbies.com/cgi-bin/wti0001p?&amp;I=LXD671&amp;P=ML</t>
  </si>
  <si>
    <t>Control Horns (4)</t>
  </si>
  <si>
    <t>http://www3.towerhobbies.com/cgi-bin/wti0001p?&amp;I=LXD934&amp;P=7</t>
  </si>
  <si>
    <t>http://www3.towerhobbies.com/cgi-bin/wti0001p?&amp;I=LXK108&amp;P=M</t>
  </si>
  <si>
    <t>Clevises</t>
  </si>
  <si>
    <t>http://www3.towerhobbies.com/cgi-bin/wti0001p?&amp;I=LXK081&amp;P=ML</t>
  </si>
  <si>
    <t>http://www3.towerhobbies.com/cgi-bin/wti0001p?&amp;I=LXKX39&amp;P=ML</t>
  </si>
  <si>
    <t>Deans Connectors (2)</t>
  </si>
  <si>
    <t>20x8E Propellers (3)</t>
  </si>
  <si>
    <t>http://www.apcprop.com/ProductDetails.asp?ProductCode=LP20080E</t>
  </si>
  <si>
    <t>1/8" x 1/4" x 48" Balsa (30)</t>
  </si>
  <si>
    <t>http://www.nationalbalsa.com/balsa_wood_p/181448.htm</t>
  </si>
  <si>
    <t>1/8" x 1/8" x 48" Balsa (10)</t>
  </si>
  <si>
    <t>http://www.nationalbalsa.com/balsa_wood_p/181848.htm</t>
  </si>
  <si>
    <t>1/32" x 4" x 24" Balsa (4)</t>
  </si>
  <si>
    <t>http://www.nationalbalsa.com/balsa_wood_p/132424.htm</t>
  </si>
  <si>
    <t>1/32" x 6" x 24" Balsa (4)</t>
  </si>
  <si>
    <t>http://www.nationalbalsa.com/balsa_wood_p/132624.htm</t>
  </si>
  <si>
    <t>1" x 1" x 24" Balsa</t>
  </si>
  <si>
    <t>http://www.nationalbalsa.com/Balsa_Planks_p/1124.htm</t>
  </si>
  <si>
    <t>Aileron Stock (4)</t>
  </si>
  <si>
    <t>http://www.nationalbalsa.com/Aileron_p/14136as.htm</t>
  </si>
  <si>
    <t>Hobby Express</t>
  </si>
  <si>
    <t>http://www.horizonhobby.com/ProductDisplay?product_identifier_token=product&amp;urlRequestType=Base&amp;productId=293501&amp;catalogId=10001&amp;categoryId=11155&amp;errorViewName=ProductDisplayErrorView&amp;urlLangId=-1&amp;langId=-1&amp;top_category=&amp;parent_category_rn=&amp;storeId=10151</t>
  </si>
  <si>
    <t>UltraCote Lite, Transparent Red (12)</t>
  </si>
  <si>
    <t>UltraCote, Black (4)</t>
  </si>
  <si>
    <t>Gear (UFB Funded)</t>
  </si>
  <si>
    <t>Gear (Aero Dept Funded)</t>
  </si>
  <si>
    <t>Cargo Van Rental</t>
  </si>
  <si>
    <t>Passenger Van #1 Rental</t>
  </si>
  <si>
    <t>Passenger Van #2 Rental</t>
  </si>
  <si>
    <t>Per Diem Alejandro</t>
  </si>
  <si>
    <t>Per Diem Andre</t>
  </si>
  <si>
    <t>Per Diem Andy</t>
  </si>
  <si>
    <t>Per Diem Bo</t>
  </si>
  <si>
    <t>Per Diem Briana</t>
  </si>
  <si>
    <t>Per Diem Christine</t>
  </si>
  <si>
    <t xml:space="preserve">Per Diem Drew </t>
  </si>
  <si>
    <t>Per Diem Jake</t>
  </si>
  <si>
    <t>Per Diem Josh</t>
  </si>
  <si>
    <t>Per Diem Wybo</t>
  </si>
  <si>
    <t>Per Diem Mike</t>
  </si>
  <si>
    <t>Per Diem Patrick</t>
  </si>
  <si>
    <t>Per Diem Scott</t>
  </si>
  <si>
    <t>Per Diem TJ</t>
  </si>
  <si>
    <t>Per Diem Santiago</t>
  </si>
  <si>
    <t>Award Money</t>
  </si>
  <si>
    <t>Gas for Vans (Andre)</t>
  </si>
  <si>
    <t>Scott Smith</t>
  </si>
  <si>
    <t>HobbyTown USA</t>
  </si>
  <si>
    <t>Processing</t>
  </si>
  <si>
    <t>Gas for Vans (Scott)</t>
  </si>
  <si>
    <t>Gas Station</t>
  </si>
  <si>
    <t>Turned in</t>
  </si>
  <si>
    <t>Gas for Vans (Drew)</t>
  </si>
  <si>
    <t>LaQuinta Hotel</t>
  </si>
  <si>
    <t>Gas Stations</t>
  </si>
  <si>
    <t>Rental Car Company</t>
  </si>
  <si>
    <t>Hobby Lobby</t>
  </si>
  <si>
    <t>ACE Hardware</t>
  </si>
  <si>
    <t>UHMW Sheet (1) [Wybo]</t>
  </si>
  <si>
    <t>UHMW Sheet (3) [Wybo]</t>
  </si>
  <si>
    <t>Bearings (2) [Wybo]</t>
  </si>
  <si>
    <t>Applied Industiral Technologies</t>
  </si>
  <si>
    <t>Bearings (6) [Wybo]</t>
  </si>
  <si>
    <t>Fasteners (2) [Patrick]</t>
  </si>
  <si>
    <t>Fasteners, Dowel, Threaded Rod [Patrick]</t>
  </si>
  <si>
    <t>Threaded Rod (3) [Patrick]</t>
  </si>
  <si>
    <t>Grainger</t>
  </si>
  <si>
    <t>Christine Weaver</t>
  </si>
  <si>
    <t>Hobby Lobby Supplies [Drew]</t>
  </si>
  <si>
    <t>Ace Hardware Supplies [Drew]</t>
  </si>
  <si>
    <t>Fund</t>
  </si>
  <si>
    <t>Aero</t>
  </si>
  <si>
    <t>Switch harness/charge cord [Wybo]</t>
  </si>
  <si>
    <t>Charger Lead w/ RX Connector [Wybo]</t>
  </si>
  <si>
    <t>ELECTRIFLYAC / DCTRITONEQCHR [Wybo]</t>
  </si>
  <si>
    <t>CHRG LEAD BANANA/DNS MALE [Wybo]</t>
  </si>
  <si>
    <t>Purchas Tax [Wybo]</t>
  </si>
  <si>
    <t>Various items, including Birch [Wybo]</t>
  </si>
  <si>
    <t>Various items [Mike]</t>
  </si>
  <si>
    <t>Various</t>
  </si>
  <si>
    <t>Plaques (28) [Mark]</t>
  </si>
  <si>
    <t>Kontronik Jive for Santiago</t>
  </si>
  <si>
    <t>Aerocats Treasurer Checklist</t>
  </si>
  <si>
    <t>Go to the UFB / AIC Training Session with Advisor and President</t>
  </si>
  <si>
    <t>Always have Request for Payment and Travel Expense Forms on hand (A113 and A114 forms)</t>
  </si>
  <si>
    <t>Familiarize yourself with the UFB page on uc.edu - ALL FORMS YOU NEED ARE ON THERE</t>
  </si>
  <si>
    <t>Fill out proper forms whenever the team spends money and record it</t>
  </si>
  <si>
    <t>Find a hotel and reserve rooms</t>
  </si>
  <si>
    <t>Register Teams on OPENING DAY</t>
  </si>
  <si>
    <t>We did not cover individual registration fees</t>
  </si>
  <si>
    <t>Fill out Group Travel Authorization and Roster Form - keep copies of this handy</t>
  </si>
  <si>
    <t>Van Rental as early as possible - just ask for cargo vans</t>
  </si>
  <si>
    <t>Fill out all UFB semester expense reports</t>
  </si>
  <si>
    <t>Get the team swag</t>
  </si>
  <si>
    <t>Things UFB will NOT pay for:</t>
  </si>
  <si>
    <t>Advisor travel if it is different from team</t>
  </si>
  <si>
    <t>Food</t>
  </si>
  <si>
    <t>Personal vehcile gas reimbursement</t>
  </si>
  <si>
    <t>Things UFB WILL pay for:</t>
  </si>
  <si>
    <t>Registration</t>
  </si>
  <si>
    <t>Rental Vehicles</t>
  </si>
  <si>
    <t>Gas for rental vehicles</t>
  </si>
  <si>
    <t>Miscellaneous, but neccesary costs</t>
  </si>
  <si>
    <t>Pay Registration Fees - A114 in UFB Office</t>
  </si>
  <si>
    <t>KEEP RECEIPTS FOR EVERYTHING - AND GET CC STATEMENTS AS PROOF OF PURCHASE ASAP</t>
  </si>
  <si>
    <t>Team Gear over $300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</si>
</sst>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0" fillId="0" borderId="0" xfId="1" applyFont="1" applyFill="1"/>
    <xf numFmtId="14" fontId="0" fillId="0" borderId="0" xfId="0" applyNumberFormat="1"/>
    <xf numFmtId="8" fontId="0" fillId="0" borderId="0" xfId="0" applyNumberFormat="1"/>
    <xf numFmtId="0" fontId="6" fillId="0" borderId="0" xfId="0" applyFont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0" fontId="0" fillId="0" borderId="4" xfId="0" applyBorder="1"/>
    <xf numFmtId="44" fontId="0" fillId="0" borderId="5" xfId="0" applyNumberFormat="1" applyBorder="1"/>
    <xf numFmtId="0" fontId="0" fillId="0" borderId="6" xfId="0" applyFill="1" applyBorder="1"/>
    <xf numFmtId="0" fontId="0" fillId="0" borderId="0" xfId="0" applyFill="1"/>
    <xf numFmtId="0" fontId="2" fillId="0" borderId="0" xfId="0" applyFont="1" applyFill="1"/>
    <xf numFmtId="44" fontId="2" fillId="0" borderId="0" xfId="1" applyFont="1"/>
    <xf numFmtId="0" fontId="7" fillId="0" borderId="0" xfId="2"/>
    <xf numFmtId="0" fontId="0" fillId="0" borderId="2" xfId="0" applyFill="1" applyBorder="1"/>
    <xf numFmtId="44" fontId="0" fillId="0" borderId="3" xfId="0" applyNumberFormat="1" applyBorder="1"/>
    <xf numFmtId="0" fontId="0" fillId="0" borderId="4" xfId="0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ill="1"/>
    <xf numFmtId="0" fontId="0" fillId="4" borderId="6" xfId="0" applyFill="1" applyBorder="1"/>
    <xf numFmtId="44" fontId="0" fillId="4" borderId="7" xfId="0" applyNumberFormat="1" applyFill="1" applyBorder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5" fillId="2" borderId="4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ith5sp@mail.u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3.towerhobbies.com/cgi-bin/wti0001p?&amp;I=LXDAXL&amp;P=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Normal="100" workbookViewId="0">
      <selection activeCell="H20" sqref="H20"/>
    </sheetView>
  </sheetViews>
  <sheetFormatPr defaultRowHeight="14.5" x14ac:dyDescent="0.35"/>
  <cols>
    <col min="1" max="1" width="13.08984375" customWidth="1"/>
    <col min="2" max="2" width="11.08984375" bestFit="1" customWidth="1"/>
    <col min="3" max="3" width="3.81640625" customWidth="1"/>
    <col min="4" max="4" width="16.08984375" bestFit="1" customWidth="1"/>
    <col min="5" max="5" width="11.08984375" bestFit="1" customWidth="1"/>
    <col min="6" max="6" width="3.6328125" customWidth="1"/>
    <col min="7" max="7" width="19.08984375" customWidth="1"/>
    <col min="8" max="8" width="10.08984375" bestFit="1" customWidth="1"/>
    <col min="9" max="9" width="2.6328125" customWidth="1"/>
    <col min="10" max="10" width="21" customWidth="1"/>
    <col min="11" max="11" width="11.08984375" bestFit="1" customWidth="1"/>
    <col min="13" max="13" width="13.54296875" bestFit="1" customWidth="1"/>
  </cols>
  <sheetData>
    <row r="1" spans="1:20" ht="15.5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20" x14ac:dyDescent="0.35">
      <c r="A2" s="34" t="s">
        <v>1</v>
      </c>
      <c r="B2" s="34"/>
      <c r="D2" s="34" t="s">
        <v>5</v>
      </c>
      <c r="E2" s="34"/>
      <c r="G2" s="34" t="s">
        <v>8</v>
      </c>
      <c r="H2" s="34"/>
      <c r="J2" s="34" t="s">
        <v>11</v>
      </c>
      <c r="K2" s="34"/>
    </row>
    <row r="3" spans="1:20" x14ac:dyDescent="0.35">
      <c r="J3" t="s">
        <v>12</v>
      </c>
      <c r="K3" s="2">
        <f>SUM(B7,E8,H9)</f>
        <v>16550</v>
      </c>
    </row>
    <row r="4" spans="1:20" x14ac:dyDescent="0.35">
      <c r="A4" t="s">
        <v>2</v>
      </c>
      <c r="B4" s="1">
        <v>750</v>
      </c>
      <c r="D4" t="s">
        <v>49</v>
      </c>
      <c r="E4" s="5">
        <v>1875</v>
      </c>
      <c r="G4" t="s">
        <v>9</v>
      </c>
      <c r="H4" s="1">
        <v>650</v>
      </c>
      <c r="K4" s="2"/>
      <c r="T4">
        <f>I4+M4+Q4+R4</f>
        <v>0</v>
      </c>
    </row>
    <row r="5" spans="1:20" x14ac:dyDescent="0.35">
      <c r="A5" t="s">
        <v>3</v>
      </c>
      <c r="B5" s="1">
        <v>375</v>
      </c>
      <c r="D5" t="s">
        <v>48</v>
      </c>
      <c r="E5" s="1">
        <v>1000</v>
      </c>
      <c r="G5" t="s">
        <v>18</v>
      </c>
      <c r="H5" s="1">
        <v>1600</v>
      </c>
    </row>
    <row r="6" spans="1:20" x14ac:dyDescent="0.35">
      <c r="D6" t="s">
        <v>6</v>
      </c>
      <c r="E6" s="5">
        <v>4000</v>
      </c>
      <c r="G6" t="s">
        <v>10</v>
      </c>
      <c r="H6" s="1">
        <v>2100</v>
      </c>
      <c r="J6" s="3" t="s">
        <v>13</v>
      </c>
      <c r="K6" s="4">
        <f>SUM(K3:K4)</f>
        <v>16550</v>
      </c>
    </row>
    <row r="7" spans="1:20" x14ac:dyDescent="0.35">
      <c r="A7" s="3" t="s">
        <v>4</v>
      </c>
      <c r="B7" s="4">
        <f>SUM(B4:B5)</f>
        <v>1125</v>
      </c>
      <c r="E7" s="1"/>
      <c r="G7" t="s">
        <v>45</v>
      </c>
      <c r="H7" s="1">
        <v>4200</v>
      </c>
    </row>
    <row r="8" spans="1:20" x14ac:dyDescent="0.35">
      <c r="D8" s="3" t="s">
        <v>7</v>
      </c>
      <c r="E8" s="4">
        <f>SUM(E4:E7)</f>
        <v>6875</v>
      </c>
    </row>
    <row r="9" spans="1:20" x14ac:dyDescent="0.35">
      <c r="G9" s="3" t="s">
        <v>4</v>
      </c>
      <c r="H9" s="4">
        <f>SUM(H4:H7)</f>
        <v>8550</v>
      </c>
    </row>
    <row r="11" spans="1:20" x14ac:dyDescent="0.35">
      <c r="G11" s="3"/>
      <c r="H11" s="4"/>
    </row>
    <row r="12" spans="1:20" x14ac:dyDescent="0.35">
      <c r="G12" s="3"/>
      <c r="H12" s="4"/>
    </row>
    <row r="13" spans="1:20" x14ac:dyDescent="0.35">
      <c r="G13" s="3"/>
      <c r="H13" s="4"/>
    </row>
    <row r="14" spans="1:20" ht="15" thickBot="1" x14ac:dyDescent="0.4">
      <c r="G14" s="3"/>
      <c r="H14" s="4"/>
    </row>
    <row r="15" spans="1:20" ht="18.5" x14ac:dyDescent="0.45">
      <c r="A15" s="29" t="s">
        <v>14</v>
      </c>
      <c r="B15" s="29"/>
      <c r="D15" s="30" t="s">
        <v>17</v>
      </c>
      <c r="E15" s="31"/>
      <c r="M15" t="s">
        <v>126</v>
      </c>
      <c r="N15" s="18" t="s">
        <v>127</v>
      </c>
    </row>
    <row r="16" spans="1:20" ht="19" thickBot="1" x14ac:dyDescent="0.5">
      <c r="A16" t="s">
        <v>15</v>
      </c>
      <c r="B16" s="1">
        <v>9000</v>
      </c>
      <c r="D16" s="32">
        <f>B23-K6</f>
        <v>1950</v>
      </c>
      <c r="E16" s="33"/>
      <c r="N16" t="s">
        <v>128</v>
      </c>
    </row>
    <row r="17" spans="1:14" x14ac:dyDescent="0.35">
      <c r="A17" t="s">
        <v>16</v>
      </c>
      <c r="B17" s="1">
        <v>3000</v>
      </c>
      <c r="N17" t="s">
        <v>129</v>
      </c>
    </row>
    <row r="18" spans="1:14" x14ac:dyDescent="0.35">
      <c r="A18" t="s">
        <v>44</v>
      </c>
      <c r="B18" s="1">
        <v>5000</v>
      </c>
    </row>
    <row r="19" spans="1:14" x14ac:dyDescent="0.35">
      <c r="A19" t="s">
        <v>46</v>
      </c>
      <c r="B19" s="1">
        <v>250</v>
      </c>
    </row>
    <row r="20" spans="1:14" x14ac:dyDescent="0.35">
      <c r="A20" t="s">
        <v>64</v>
      </c>
      <c r="B20" s="1">
        <v>250</v>
      </c>
    </row>
    <row r="21" spans="1:14" x14ac:dyDescent="0.35">
      <c r="A21" t="s">
        <v>195</v>
      </c>
      <c r="B21" s="1">
        <v>1000</v>
      </c>
    </row>
    <row r="23" spans="1:14" x14ac:dyDescent="0.35">
      <c r="A23" s="3" t="s">
        <v>13</v>
      </c>
      <c r="B23" s="4">
        <f>SUM(B16:B21)</f>
        <v>18500</v>
      </c>
    </row>
  </sheetData>
  <mergeCells count="8">
    <mergeCell ref="A1:K1"/>
    <mergeCell ref="A15:B15"/>
    <mergeCell ref="D15:E15"/>
    <mergeCell ref="D16:E16"/>
    <mergeCell ref="A2:B2"/>
    <mergeCell ref="D2:E2"/>
    <mergeCell ref="G2:H2"/>
    <mergeCell ref="J2:K2"/>
  </mergeCells>
  <hyperlinks>
    <hyperlink ref="N15" r:id="rId1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1" workbookViewId="0">
      <selection activeCell="B9" sqref="B9"/>
    </sheetView>
  </sheetViews>
  <sheetFormatPr defaultRowHeight="14.5" x14ac:dyDescent="0.35"/>
  <cols>
    <col min="1" max="1" width="35.26953125" customWidth="1"/>
    <col min="2" max="2" width="12.26953125" customWidth="1"/>
    <col min="3" max="3" width="35" bestFit="1" customWidth="1"/>
    <col min="4" max="4" width="11.6328125" customWidth="1"/>
    <col min="5" max="5" width="22.6328125" customWidth="1"/>
  </cols>
  <sheetData>
    <row r="1" spans="1:6" ht="15.5" x14ac:dyDescent="0.35">
      <c r="A1" s="35" t="s">
        <v>19</v>
      </c>
      <c r="B1" s="35"/>
      <c r="C1" s="35"/>
      <c r="D1" s="35"/>
      <c r="E1" s="35"/>
    </row>
    <row r="2" spans="1:6" x14ac:dyDescent="0.35">
      <c r="A2" s="3" t="s">
        <v>20</v>
      </c>
      <c r="B2" s="4">
        <f>SUM('Budget Overview'!B7,'Budget Overview'!E8)</f>
        <v>8000</v>
      </c>
    </row>
    <row r="4" spans="1:6" x14ac:dyDescent="0.35">
      <c r="A4" s="3" t="s">
        <v>21</v>
      </c>
      <c r="B4" s="3" t="s">
        <v>22</v>
      </c>
      <c r="C4" s="3" t="s">
        <v>112</v>
      </c>
      <c r="D4" s="3" t="s">
        <v>24</v>
      </c>
      <c r="E4" s="3" t="s">
        <v>94</v>
      </c>
      <c r="F4" s="3" t="s">
        <v>221</v>
      </c>
    </row>
    <row r="5" spans="1:6" x14ac:dyDescent="0.35">
      <c r="A5" t="s">
        <v>25</v>
      </c>
      <c r="B5" s="1">
        <v>750</v>
      </c>
      <c r="C5" t="s">
        <v>113</v>
      </c>
      <c r="D5" s="6">
        <v>41913</v>
      </c>
      <c r="E5" t="s">
        <v>96</v>
      </c>
      <c r="F5" t="s">
        <v>15</v>
      </c>
    </row>
    <row r="6" spans="1:6" x14ac:dyDescent="0.35">
      <c r="A6" t="s">
        <v>204</v>
      </c>
      <c r="B6" s="1">
        <v>3911.4</v>
      </c>
      <c r="C6" s="15" t="s">
        <v>113</v>
      </c>
      <c r="D6" s="6">
        <v>42079</v>
      </c>
      <c r="E6" t="s">
        <v>97</v>
      </c>
      <c r="F6" t="s">
        <v>15</v>
      </c>
    </row>
    <row r="7" spans="1:6" x14ac:dyDescent="0.35">
      <c r="A7" t="s">
        <v>203</v>
      </c>
      <c r="B7" s="1">
        <v>115.58</v>
      </c>
      <c r="C7" s="26" t="s">
        <v>199</v>
      </c>
      <c r="D7" s="6">
        <v>42079</v>
      </c>
      <c r="E7" t="s">
        <v>205</v>
      </c>
      <c r="F7" t="s">
        <v>15</v>
      </c>
    </row>
    <row r="8" spans="1:6" x14ac:dyDescent="0.35">
      <c r="A8" t="s">
        <v>196</v>
      </c>
      <c r="B8" s="1">
        <v>462.6</v>
      </c>
      <c r="C8" s="26" t="s">
        <v>199</v>
      </c>
      <c r="D8" s="6">
        <v>42079</v>
      </c>
      <c r="E8" t="s">
        <v>205</v>
      </c>
      <c r="F8" t="s">
        <v>15</v>
      </c>
    </row>
    <row r="9" spans="1:6" x14ac:dyDescent="0.35">
      <c r="A9" t="s">
        <v>67</v>
      </c>
      <c r="B9" s="1">
        <v>290.2</v>
      </c>
      <c r="C9" s="26" t="s">
        <v>199</v>
      </c>
      <c r="D9" s="6">
        <v>41949</v>
      </c>
      <c r="E9" t="s">
        <v>68</v>
      </c>
      <c r="F9" t="s">
        <v>15</v>
      </c>
    </row>
    <row r="10" spans="1:6" x14ac:dyDescent="0.35">
      <c r="A10" t="s">
        <v>106</v>
      </c>
      <c r="B10" s="1">
        <v>450.71</v>
      </c>
      <c r="C10" s="15" t="s">
        <v>113</v>
      </c>
      <c r="D10" s="6">
        <v>42055</v>
      </c>
      <c r="E10" t="s">
        <v>68</v>
      </c>
      <c r="F10" t="s">
        <v>15</v>
      </c>
    </row>
    <row r="11" spans="1:6" x14ac:dyDescent="0.35">
      <c r="A11" t="s">
        <v>122</v>
      </c>
      <c r="B11" s="1">
        <v>395.14</v>
      </c>
      <c r="C11" s="26" t="s">
        <v>199</v>
      </c>
      <c r="D11" s="6">
        <v>42079</v>
      </c>
      <c r="E11" t="s">
        <v>206</v>
      </c>
      <c r="F11" t="s">
        <v>15</v>
      </c>
    </row>
    <row r="12" spans="1:6" x14ac:dyDescent="0.35">
      <c r="A12" t="s">
        <v>177</v>
      </c>
      <c r="B12" s="1">
        <v>370</v>
      </c>
      <c r="C12" s="15" t="s">
        <v>202</v>
      </c>
      <c r="D12" s="6">
        <v>42080</v>
      </c>
      <c r="E12" t="s">
        <v>98</v>
      </c>
      <c r="F12" t="s">
        <v>15</v>
      </c>
    </row>
    <row r="13" spans="1:6" x14ac:dyDescent="0.35">
      <c r="A13" t="s">
        <v>178</v>
      </c>
      <c r="B13" s="1">
        <v>523</v>
      </c>
      <c r="C13" s="15" t="s">
        <v>202</v>
      </c>
      <c r="D13" s="6">
        <v>42080</v>
      </c>
      <c r="E13" t="s">
        <v>98</v>
      </c>
      <c r="F13" t="s">
        <v>15</v>
      </c>
    </row>
    <row r="14" spans="1:6" x14ac:dyDescent="0.35">
      <c r="A14" t="s">
        <v>179</v>
      </c>
      <c r="B14" s="1">
        <v>523</v>
      </c>
      <c r="C14" s="15" t="s">
        <v>202</v>
      </c>
      <c r="D14" s="6">
        <v>42080</v>
      </c>
      <c r="E14" t="s">
        <v>98</v>
      </c>
      <c r="F14" t="s">
        <v>15</v>
      </c>
    </row>
    <row r="15" spans="1:6" x14ac:dyDescent="0.35">
      <c r="A15" t="s">
        <v>200</v>
      </c>
      <c r="B15" s="1">
        <v>153.55000000000001</v>
      </c>
      <c r="C15" s="26" t="s">
        <v>199</v>
      </c>
      <c r="D15" s="6">
        <v>42079</v>
      </c>
      <c r="E15" t="s">
        <v>201</v>
      </c>
      <c r="F15" t="s">
        <v>15</v>
      </c>
    </row>
    <row r="17" spans="1:2" x14ac:dyDescent="0.35">
      <c r="A17" s="3" t="s">
        <v>26</v>
      </c>
      <c r="B17" s="4">
        <f>SUM(B5:B16)</f>
        <v>7945.18</v>
      </c>
    </row>
    <row r="18" spans="1:2" x14ac:dyDescent="0.35">
      <c r="A18" s="3" t="s">
        <v>27</v>
      </c>
      <c r="B18" s="4">
        <f>B2-B17</f>
        <v>54.819999999999709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0" workbookViewId="0">
      <selection activeCell="G15" sqref="G15"/>
    </sheetView>
  </sheetViews>
  <sheetFormatPr defaultRowHeight="14.5" x14ac:dyDescent="0.35"/>
  <cols>
    <col min="1" max="1" width="24.08984375" bestFit="1" customWidth="1"/>
    <col min="2" max="2" width="21" customWidth="1"/>
    <col min="3" max="3" width="8.6328125" bestFit="1" customWidth="1"/>
    <col min="4" max="4" width="9.453125" bestFit="1" customWidth="1"/>
    <col min="5" max="5" width="18.36328125" customWidth="1"/>
    <col min="6" max="6" width="31.36328125" customWidth="1"/>
  </cols>
  <sheetData>
    <row r="1" spans="1:7" ht="15.5" x14ac:dyDescent="0.35">
      <c r="A1" s="35" t="s">
        <v>9</v>
      </c>
      <c r="B1" s="35"/>
      <c r="C1" s="35"/>
      <c r="D1" s="35"/>
      <c r="E1" s="35"/>
    </row>
    <row r="2" spans="1:7" x14ac:dyDescent="0.35">
      <c r="A2" s="3" t="s">
        <v>20</v>
      </c>
      <c r="B2" s="4">
        <f>'Budget Overview'!H4</f>
        <v>650</v>
      </c>
    </row>
    <row r="4" spans="1:7" x14ac:dyDescent="0.35">
      <c r="A4" s="16" t="s">
        <v>21</v>
      </c>
      <c r="B4" s="3" t="s">
        <v>95</v>
      </c>
      <c r="C4" s="3" t="s">
        <v>23</v>
      </c>
      <c r="D4" s="3" t="s">
        <v>24</v>
      </c>
      <c r="E4" s="3" t="s">
        <v>75</v>
      </c>
      <c r="F4" s="3" t="s">
        <v>124</v>
      </c>
      <c r="G4" s="3" t="s">
        <v>221</v>
      </c>
    </row>
    <row r="5" spans="1:7" x14ac:dyDescent="0.35">
      <c r="A5" s="15" t="s">
        <v>73</v>
      </c>
      <c r="B5" s="1">
        <v>34.28</v>
      </c>
      <c r="C5" t="s">
        <v>28</v>
      </c>
      <c r="D5" s="6"/>
      <c r="E5" t="s">
        <v>74</v>
      </c>
      <c r="G5" t="s">
        <v>222</v>
      </c>
    </row>
    <row r="6" spans="1:7" x14ac:dyDescent="0.35">
      <c r="A6" s="15" t="s">
        <v>87</v>
      </c>
      <c r="B6" s="1">
        <v>100.47</v>
      </c>
      <c r="C6" t="s">
        <v>28</v>
      </c>
      <c r="D6" s="6"/>
      <c r="E6" t="s">
        <v>88</v>
      </c>
      <c r="G6" t="s">
        <v>222</v>
      </c>
    </row>
    <row r="7" spans="1:7" x14ac:dyDescent="0.35">
      <c r="A7" s="15" t="s">
        <v>90</v>
      </c>
      <c r="B7" s="1">
        <v>344.3</v>
      </c>
      <c r="C7" t="s">
        <v>28</v>
      </c>
      <c r="D7" s="6"/>
      <c r="E7" t="s">
        <v>74</v>
      </c>
      <c r="G7" t="s">
        <v>222</v>
      </c>
    </row>
    <row r="8" spans="1:7" x14ac:dyDescent="0.35">
      <c r="A8" s="15" t="s">
        <v>118</v>
      </c>
      <c r="B8" s="1">
        <v>28.9</v>
      </c>
      <c r="C8" t="s">
        <v>28</v>
      </c>
      <c r="D8" s="6"/>
      <c r="E8" t="s">
        <v>88</v>
      </c>
      <c r="G8" t="s">
        <v>222</v>
      </c>
    </row>
    <row r="9" spans="1:7" x14ac:dyDescent="0.35">
      <c r="A9" s="15" t="s">
        <v>146</v>
      </c>
      <c r="B9" s="5">
        <v>0</v>
      </c>
      <c r="C9" s="15"/>
      <c r="D9" s="6">
        <v>42061</v>
      </c>
      <c r="E9" t="s">
        <v>88</v>
      </c>
      <c r="F9" t="s">
        <v>147</v>
      </c>
      <c r="G9" t="s">
        <v>222</v>
      </c>
    </row>
    <row r="10" spans="1:7" x14ac:dyDescent="0.35">
      <c r="A10" s="15" t="s">
        <v>146</v>
      </c>
      <c r="B10" s="5">
        <v>0</v>
      </c>
      <c r="C10" s="15"/>
      <c r="D10" s="6">
        <v>42061</v>
      </c>
      <c r="E10" t="s">
        <v>88</v>
      </c>
      <c r="F10" t="s">
        <v>149</v>
      </c>
      <c r="G10" t="s">
        <v>222</v>
      </c>
    </row>
    <row r="11" spans="1:7" x14ac:dyDescent="0.35">
      <c r="A11" s="15" t="s">
        <v>150</v>
      </c>
      <c r="B11" s="5">
        <v>94.11</v>
      </c>
      <c r="C11" s="15"/>
      <c r="D11" s="6">
        <v>42061</v>
      </c>
      <c r="E11" t="s">
        <v>88</v>
      </c>
      <c r="F11" t="s">
        <v>151</v>
      </c>
      <c r="G11" t="s">
        <v>222</v>
      </c>
    </row>
    <row r="12" spans="1:7" x14ac:dyDescent="0.35">
      <c r="A12" s="15" t="s">
        <v>150</v>
      </c>
      <c r="B12" s="5">
        <v>0</v>
      </c>
      <c r="C12" s="15"/>
      <c r="D12" s="6">
        <v>42061</v>
      </c>
      <c r="E12" t="s">
        <v>88</v>
      </c>
      <c r="F12" t="s">
        <v>152</v>
      </c>
      <c r="G12" t="s">
        <v>222</v>
      </c>
    </row>
    <row r="13" spans="1:7" x14ac:dyDescent="0.35">
      <c r="A13" s="15" t="s">
        <v>148</v>
      </c>
      <c r="B13" s="5">
        <v>0</v>
      </c>
      <c r="C13" s="15"/>
      <c r="D13" s="6">
        <v>42061</v>
      </c>
      <c r="E13" t="s">
        <v>88</v>
      </c>
      <c r="F13" s="18" t="s">
        <v>145</v>
      </c>
      <c r="G13" t="s">
        <v>222</v>
      </c>
    </row>
    <row r="14" spans="1:7" x14ac:dyDescent="0.35">
      <c r="A14" s="15" t="s">
        <v>153</v>
      </c>
      <c r="B14" s="5">
        <v>0</v>
      </c>
      <c r="C14" s="15"/>
      <c r="D14" s="6">
        <v>42061</v>
      </c>
      <c r="E14" t="s">
        <v>88</v>
      </c>
      <c r="F14" t="s">
        <v>154</v>
      </c>
      <c r="G14" t="s">
        <v>222</v>
      </c>
    </row>
    <row r="16" spans="1:7" x14ac:dyDescent="0.35">
      <c r="A16" s="3" t="s">
        <v>26</v>
      </c>
      <c r="B16" s="4">
        <f>SUM(B5:B15)</f>
        <v>602.05999999999995</v>
      </c>
    </row>
    <row r="17" spans="1:2" x14ac:dyDescent="0.35">
      <c r="A17" s="3" t="s">
        <v>27</v>
      </c>
      <c r="B17" s="4">
        <f>B2-B16</f>
        <v>47.940000000000055</v>
      </c>
    </row>
  </sheetData>
  <mergeCells count="1">
    <mergeCell ref="A1:E1"/>
  </mergeCells>
  <hyperlinks>
    <hyperlink ref="F1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1" zoomScale="79" zoomScaleNormal="85" workbookViewId="0">
      <selection activeCell="G38" sqref="G38"/>
    </sheetView>
  </sheetViews>
  <sheetFormatPr defaultRowHeight="14.5" x14ac:dyDescent="0.35"/>
  <cols>
    <col min="1" max="1" width="35.453125" bestFit="1" customWidth="1"/>
    <col min="2" max="2" width="21.08984375" bestFit="1" customWidth="1"/>
    <col min="3" max="3" width="11" bestFit="1" customWidth="1"/>
    <col min="4" max="4" width="27.1796875" bestFit="1" customWidth="1"/>
    <col min="5" max="5" width="11.36328125" customWidth="1"/>
    <col min="6" max="6" width="57.26953125" bestFit="1" customWidth="1"/>
  </cols>
  <sheetData>
    <row r="1" spans="1:6" ht="15.5" x14ac:dyDescent="0.35">
      <c r="A1" s="35" t="s">
        <v>10</v>
      </c>
      <c r="B1" s="35"/>
      <c r="C1" s="35"/>
      <c r="D1" s="35"/>
      <c r="E1" s="25"/>
    </row>
    <row r="2" spans="1:6" x14ac:dyDescent="0.35">
      <c r="A2" s="3" t="s">
        <v>20</v>
      </c>
      <c r="B2" s="4">
        <f>'Budget Overview'!H6</f>
        <v>2100</v>
      </c>
    </row>
    <row r="4" spans="1:6" x14ac:dyDescent="0.35">
      <c r="A4" s="3" t="s">
        <v>21</v>
      </c>
      <c r="B4" s="3" t="s">
        <v>95</v>
      </c>
      <c r="C4" s="3" t="s">
        <v>24</v>
      </c>
      <c r="D4" s="3" t="s">
        <v>75</v>
      </c>
      <c r="E4" s="3" t="s">
        <v>221</v>
      </c>
      <c r="F4" s="3" t="s">
        <v>124</v>
      </c>
    </row>
    <row r="5" spans="1:6" x14ac:dyDescent="0.35">
      <c r="A5" s="15" t="s">
        <v>37</v>
      </c>
      <c r="B5" s="1">
        <v>78.27</v>
      </c>
      <c r="C5" s="6">
        <v>41932</v>
      </c>
      <c r="D5" t="s">
        <v>82</v>
      </c>
      <c r="E5" t="s">
        <v>222</v>
      </c>
    </row>
    <row r="6" spans="1:6" x14ac:dyDescent="0.35">
      <c r="A6" s="15" t="s">
        <v>71</v>
      </c>
      <c r="B6" s="1">
        <v>18.73</v>
      </c>
      <c r="C6" s="6"/>
      <c r="D6" t="s">
        <v>72</v>
      </c>
      <c r="E6" t="s">
        <v>222</v>
      </c>
    </row>
    <row r="7" spans="1:6" x14ac:dyDescent="0.35">
      <c r="A7" s="15" t="s">
        <v>81</v>
      </c>
      <c r="B7" s="1">
        <v>415.8</v>
      </c>
      <c r="C7" s="6"/>
      <c r="D7" t="s">
        <v>82</v>
      </c>
      <c r="E7" t="s">
        <v>222</v>
      </c>
    </row>
    <row r="8" spans="1:6" x14ac:dyDescent="0.35">
      <c r="A8" s="15" t="s">
        <v>71</v>
      </c>
      <c r="B8" s="1">
        <v>27.29</v>
      </c>
      <c r="C8" s="6"/>
      <c r="D8" t="s">
        <v>83</v>
      </c>
      <c r="E8" t="s">
        <v>222</v>
      </c>
    </row>
    <row r="9" spans="1:6" x14ac:dyDescent="0.35">
      <c r="A9" s="15" t="s">
        <v>84</v>
      </c>
      <c r="B9" s="1">
        <v>49.2</v>
      </c>
      <c r="C9" s="6"/>
      <c r="D9" t="s">
        <v>85</v>
      </c>
      <c r="E9" t="s">
        <v>222</v>
      </c>
    </row>
    <row r="10" spans="1:6" x14ac:dyDescent="0.35">
      <c r="A10" s="15" t="s">
        <v>89</v>
      </c>
      <c r="B10" s="1">
        <v>12.87</v>
      </c>
      <c r="C10" s="6"/>
      <c r="D10" t="s">
        <v>85</v>
      </c>
      <c r="E10" t="s">
        <v>222</v>
      </c>
    </row>
    <row r="11" spans="1:6" x14ac:dyDescent="0.35">
      <c r="A11" s="15" t="s">
        <v>91</v>
      </c>
      <c r="B11" s="1">
        <v>129.75</v>
      </c>
      <c r="C11" s="6"/>
      <c r="D11" t="s">
        <v>92</v>
      </c>
      <c r="E11" t="s">
        <v>222</v>
      </c>
    </row>
    <row r="12" spans="1:6" x14ac:dyDescent="0.35">
      <c r="A12" s="15" t="s">
        <v>93</v>
      </c>
      <c r="B12" s="1">
        <v>107.22</v>
      </c>
      <c r="C12" s="6"/>
      <c r="D12" t="s">
        <v>88</v>
      </c>
      <c r="E12" t="s">
        <v>222</v>
      </c>
    </row>
    <row r="13" spans="1:6" x14ac:dyDescent="0.35">
      <c r="A13" s="15" t="s">
        <v>79</v>
      </c>
      <c r="B13" s="1">
        <v>148.33000000000001</v>
      </c>
      <c r="C13" s="6"/>
      <c r="D13" t="s">
        <v>80</v>
      </c>
      <c r="E13" t="s">
        <v>222</v>
      </c>
    </row>
    <row r="14" spans="1:6" x14ac:dyDescent="0.35">
      <c r="A14" s="15" t="s">
        <v>93</v>
      </c>
      <c r="B14" s="1">
        <v>139</v>
      </c>
      <c r="C14" s="6"/>
      <c r="D14" t="s">
        <v>88</v>
      </c>
      <c r="E14" t="s">
        <v>222</v>
      </c>
    </row>
    <row r="15" spans="1:6" x14ac:dyDescent="0.35">
      <c r="A15" s="15" t="s">
        <v>123</v>
      </c>
      <c r="B15" s="1">
        <v>47.96</v>
      </c>
      <c r="C15" s="6">
        <v>42054</v>
      </c>
      <c r="D15" t="s">
        <v>82</v>
      </c>
      <c r="E15" t="s">
        <v>222</v>
      </c>
      <c r="F15" t="s">
        <v>125</v>
      </c>
    </row>
    <row r="16" spans="1:6" x14ac:dyDescent="0.35">
      <c r="A16" s="15" t="s">
        <v>130</v>
      </c>
      <c r="B16" s="1">
        <v>31.98</v>
      </c>
      <c r="C16" s="6">
        <v>42054</v>
      </c>
      <c r="D16" t="s">
        <v>131</v>
      </c>
      <c r="E16" t="s">
        <v>222</v>
      </c>
      <c r="F16" t="s">
        <v>132</v>
      </c>
    </row>
    <row r="17" spans="1:6" x14ac:dyDescent="0.35">
      <c r="A17" s="15" t="s">
        <v>133</v>
      </c>
      <c r="B17" s="1">
        <v>101.94</v>
      </c>
      <c r="C17" s="6">
        <v>42054</v>
      </c>
      <c r="D17" t="s">
        <v>131</v>
      </c>
      <c r="E17" t="s">
        <v>222</v>
      </c>
      <c r="F17" t="s">
        <v>132</v>
      </c>
    </row>
    <row r="18" spans="1:6" x14ac:dyDescent="0.35">
      <c r="A18" s="15" t="s">
        <v>134</v>
      </c>
      <c r="B18" s="1">
        <v>11.98</v>
      </c>
      <c r="C18" s="6">
        <v>42054</v>
      </c>
      <c r="D18" t="s">
        <v>88</v>
      </c>
      <c r="E18" t="s">
        <v>222</v>
      </c>
      <c r="F18" t="s">
        <v>132</v>
      </c>
    </row>
    <row r="19" spans="1:6" x14ac:dyDescent="0.35">
      <c r="A19" s="15" t="s">
        <v>135</v>
      </c>
      <c r="B19" s="1">
        <v>7.98</v>
      </c>
      <c r="C19" s="6">
        <v>42054</v>
      </c>
      <c r="D19" t="s">
        <v>88</v>
      </c>
      <c r="E19" t="s">
        <v>222</v>
      </c>
      <c r="F19" t="s">
        <v>132</v>
      </c>
    </row>
    <row r="20" spans="1:6" x14ac:dyDescent="0.35">
      <c r="A20" s="15" t="s">
        <v>143</v>
      </c>
      <c r="B20" s="5">
        <v>52.7</v>
      </c>
      <c r="C20" s="6">
        <v>42059</v>
      </c>
      <c r="D20" s="15" t="s">
        <v>102</v>
      </c>
      <c r="E20" s="15" t="s">
        <v>222</v>
      </c>
      <c r="F20" s="15" t="s">
        <v>144</v>
      </c>
    </row>
    <row r="21" spans="1:6" x14ac:dyDescent="0.35">
      <c r="A21" s="15" t="s">
        <v>159</v>
      </c>
      <c r="B21" s="5">
        <v>37.1</v>
      </c>
      <c r="C21" s="6">
        <v>42061</v>
      </c>
      <c r="D21" s="15" t="s">
        <v>82</v>
      </c>
      <c r="E21" s="15" t="s">
        <v>222</v>
      </c>
      <c r="F21" s="15" t="s">
        <v>160</v>
      </c>
    </row>
    <row r="22" spans="1:6" x14ac:dyDescent="0.35">
      <c r="A22" s="15" t="s">
        <v>161</v>
      </c>
      <c r="B22" s="5">
        <v>0</v>
      </c>
      <c r="C22" s="6">
        <v>42061</v>
      </c>
      <c r="D22" s="15" t="s">
        <v>82</v>
      </c>
      <c r="E22" s="15" t="s">
        <v>222</v>
      </c>
      <c r="F22" s="15" t="s">
        <v>162</v>
      </c>
    </row>
    <row r="23" spans="1:6" x14ac:dyDescent="0.35">
      <c r="A23" s="15" t="s">
        <v>163</v>
      </c>
      <c r="B23" s="5">
        <v>0</v>
      </c>
      <c r="C23" s="6">
        <v>42061</v>
      </c>
      <c r="D23" s="15" t="s">
        <v>82</v>
      </c>
      <c r="E23" s="15" t="s">
        <v>222</v>
      </c>
      <c r="F23" s="15" t="s">
        <v>164</v>
      </c>
    </row>
    <row r="24" spans="1:6" x14ac:dyDescent="0.35">
      <c r="A24" s="15" t="s">
        <v>165</v>
      </c>
      <c r="B24" s="5">
        <v>0</v>
      </c>
      <c r="C24" s="6">
        <v>42061</v>
      </c>
      <c r="D24" s="15" t="s">
        <v>82</v>
      </c>
      <c r="E24" s="15" t="s">
        <v>222</v>
      </c>
      <c r="F24" s="15" t="s">
        <v>166</v>
      </c>
    </row>
    <row r="25" spans="1:6" x14ac:dyDescent="0.35">
      <c r="A25" s="15" t="s">
        <v>167</v>
      </c>
      <c r="B25" s="5">
        <v>0</v>
      </c>
      <c r="C25" s="6">
        <v>42061</v>
      </c>
      <c r="D25" s="15" t="s">
        <v>82</v>
      </c>
      <c r="E25" s="15" t="s">
        <v>222</v>
      </c>
      <c r="F25" s="15" t="s">
        <v>168</v>
      </c>
    </row>
    <row r="26" spans="1:6" x14ac:dyDescent="0.35">
      <c r="A26" s="15" t="s">
        <v>169</v>
      </c>
      <c r="B26" s="5">
        <v>0</v>
      </c>
      <c r="C26" s="6">
        <v>42061</v>
      </c>
      <c r="D26" s="15" t="s">
        <v>82</v>
      </c>
      <c r="E26" s="15" t="s">
        <v>222</v>
      </c>
      <c r="F26" s="15" t="s">
        <v>170</v>
      </c>
    </row>
    <row r="27" spans="1:6" x14ac:dyDescent="0.35">
      <c r="A27" s="15" t="s">
        <v>173</v>
      </c>
      <c r="B27" s="5">
        <v>237.86</v>
      </c>
      <c r="C27" s="24">
        <v>42066</v>
      </c>
      <c r="D27" s="15" t="s">
        <v>171</v>
      </c>
      <c r="E27" s="15" t="s">
        <v>222</v>
      </c>
      <c r="F27" s="15" t="s">
        <v>172</v>
      </c>
    </row>
    <row r="28" spans="1:6" x14ac:dyDescent="0.35">
      <c r="A28" s="15" t="s">
        <v>174</v>
      </c>
      <c r="B28" s="5">
        <v>0</v>
      </c>
      <c r="C28" s="24">
        <v>42066</v>
      </c>
      <c r="D28" s="15" t="s">
        <v>171</v>
      </c>
      <c r="E28" s="15" t="s">
        <v>222</v>
      </c>
      <c r="F28" s="15" t="s">
        <v>132</v>
      </c>
    </row>
    <row r="29" spans="1:6" x14ac:dyDescent="0.35">
      <c r="A29" s="15" t="s">
        <v>219</v>
      </c>
      <c r="B29" s="5">
        <v>34.07</v>
      </c>
      <c r="C29" s="24">
        <v>42068</v>
      </c>
      <c r="D29" s="15" t="s">
        <v>207</v>
      </c>
      <c r="E29" s="15" t="s">
        <v>222</v>
      </c>
      <c r="F29" s="26" t="s">
        <v>199</v>
      </c>
    </row>
    <row r="30" spans="1:6" x14ac:dyDescent="0.35">
      <c r="A30" s="15" t="s">
        <v>220</v>
      </c>
      <c r="B30" s="5">
        <v>13.03</v>
      </c>
      <c r="C30" s="24">
        <v>42075</v>
      </c>
      <c r="D30" s="15" t="s">
        <v>208</v>
      </c>
      <c r="E30" s="15" t="s">
        <v>222</v>
      </c>
      <c r="F30" s="26" t="s">
        <v>199</v>
      </c>
    </row>
    <row r="31" spans="1:6" x14ac:dyDescent="0.35">
      <c r="A31" s="15" t="s">
        <v>209</v>
      </c>
      <c r="B31" s="5">
        <v>11.54</v>
      </c>
      <c r="C31" s="24">
        <v>42040</v>
      </c>
      <c r="D31" s="15" t="s">
        <v>102</v>
      </c>
      <c r="E31" s="15" t="s">
        <v>222</v>
      </c>
      <c r="F31" s="26" t="s">
        <v>199</v>
      </c>
    </row>
    <row r="32" spans="1:6" x14ac:dyDescent="0.35">
      <c r="A32" s="15" t="s">
        <v>210</v>
      </c>
      <c r="B32" s="5">
        <v>47.64</v>
      </c>
      <c r="C32" s="24">
        <v>42025</v>
      </c>
      <c r="D32" s="15" t="s">
        <v>102</v>
      </c>
      <c r="E32" s="15" t="s">
        <v>222</v>
      </c>
      <c r="F32" s="26" t="s">
        <v>199</v>
      </c>
    </row>
    <row r="33" spans="1:6" x14ac:dyDescent="0.35">
      <c r="A33" s="15" t="s">
        <v>211</v>
      </c>
      <c r="B33" s="5">
        <v>16.649999999999999</v>
      </c>
      <c r="C33" s="24">
        <v>41992</v>
      </c>
      <c r="D33" s="15" t="s">
        <v>212</v>
      </c>
      <c r="E33" s="15" t="s">
        <v>222</v>
      </c>
      <c r="F33" s="26" t="s">
        <v>199</v>
      </c>
    </row>
    <row r="34" spans="1:6" x14ac:dyDescent="0.35">
      <c r="A34" s="15" t="s">
        <v>213</v>
      </c>
      <c r="B34" s="5">
        <v>50.73</v>
      </c>
      <c r="C34" s="24">
        <v>42032</v>
      </c>
      <c r="D34" s="15" t="s">
        <v>212</v>
      </c>
      <c r="E34" s="15" t="s">
        <v>222</v>
      </c>
      <c r="F34" s="26" t="s">
        <v>199</v>
      </c>
    </row>
    <row r="35" spans="1:6" x14ac:dyDescent="0.35">
      <c r="A35" s="15" t="s">
        <v>228</v>
      </c>
      <c r="B35" s="5">
        <v>84.39</v>
      </c>
      <c r="C35" s="24">
        <v>41991</v>
      </c>
      <c r="D35" s="15" t="s">
        <v>208</v>
      </c>
      <c r="E35" s="15" t="s">
        <v>222</v>
      </c>
      <c r="F35" s="26" t="s">
        <v>199</v>
      </c>
    </row>
    <row r="36" spans="1:6" x14ac:dyDescent="0.35">
      <c r="A36" s="15" t="s">
        <v>214</v>
      </c>
      <c r="B36" s="5">
        <v>2.82</v>
      </c>
      <c r="C36" s="24">
        <v>41921</v>
      </c>
      <c r="D36" s="15" t="s">
        <v>208</v>
      </c>
      <c r="E36" s="15" t="s">
        <v>222</v>
      </c>
      <c r="F36" s="26" t="s">
        <v>199</v>
      </c>
    </row>
    <row r="37" spans="1:6" x14ac:dyDescent="0.35">
      <c r="A37" s="15" t="s">
        <v>215</v>
      </c>
      <c r="B37" s="5">
        <v>9.59</v>
      </c>
      <c r="C37" s="24">
        <v>42067</v>
      </c>
      <c r="D37" s="15" t="s">
        <v>208</v>
      </c>
      <c r="E37" s="15" t="s">
        <v>222</v>
      </c>
      <c r="F37" s="26" t="s">
        <v>199</v>
      </c>
    </row>
    <row r="38" spans="1:6" x14ac:dyDescent="0.35">
      <c r="A38" s="15" t="s">
        <v>216</v>
      </c>
      <c r="B38" s="5">
        <v>16.760000000000002</v>
      </c>
      <c r="C38" s="24">
        <v>42073</v>
      </c>
      <c r="D38" s="15" t="s">
        <v>217</v>
      </c>
      <c r="E38" s="15" t="s">
        <v>222</v>
      </c>
      <c r="F38" s="26" t="s">
        <v>199</v>
      </c>
    </row>
    <row r="39" spans="1:6" x14ac:dyDescent="0.35">
      <c r="A39" s="15" t="s">
        <v>229</v>
      </c>
      <c r="B39" s="5">
        <v>117.63</v>
      </c>
      <c r="C39" s="24">
        <v>42110</v>
      </c>
      <c r="D39" s="15" t="s">
        <v>230</v>
      </c>
      <c r="E39" s="15" t="s">
        <v>222</v>
      </c>
      <c r="F39" s="26" t="s">
        <v>199</v>
      </c>
    </row>
    <row r="40" spans="1:6" x14ac:dyDescent="0.35">
      <c r="B40" s="1"/>
    </row>
    <row r="41" spans="1:6" x14ac:dyDescent="0.35">
      <c r="A41" s="3" t="s">
        <v>26</v>
      </c>
      <c r="B41" s="17">
        <f>SUM(B5:B40)</f>
        <v>2060.81</v>
      </c>
    </row>
    <row r="42" spans="1:6" x14ac:dyDescent="0.35">
      <c r="A42" s="3" t="s">
        <v>27</v>
      </c>
      <c r="B42" s="17">
        <f>B2-B41</f>
        <v>39.190000000000055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3" workbookViewId="0">
      <selection activeCell="I23" sqref="I23"/>
    </sheetView>
  </sheetViews>
  <sheetFormatPr defaultRowHeight="14.5" x14ac:dyDescent="0.35"/>
  <cols>
    <col min="1" max="1" width="35.7265625" bestFit="1" customWidth="1"/>
    <col min="2" max="2" width="21.36328125" bestFit="1" customWidth="1"/>
    <col min="3" max="3" width="8.26953125" customWidth="1"/>
    <col min="4" max="4" width="10.453125" bestFit="1" customWidth="1"/>
    <col min="5" max="5" width="17.26953125" bestFit="1" customWidth="1"/>
    <col min="6" max="6" width="32.1796875" customWidth="1"/>
  </cols>
  <sheetData>
    <row r="1" spans="1:7" ht="15.5" x14ac:dyDescent="0.35">
      <c r="A1" s="35" t="s">
        <v>18</v>
      </c>
      <c r="B1" s="35"/>
      <c r="C1" s="35"/>
      <c r="D1" s="35"/>
      <c r="E1" s="35"/>
    </row>
    <row r="2" spans="1:7" x14ac:dyDescent="0.35">
      <c r="A2" s="3" t="s">
        <v>20</v>
      </c>
      <c r="B2" s="4">
        <f>'Budget Overview'!H5</f>
        <v>1600</v>
      </c>
    </row>
    <row r="4" spans="1:7" x14ac:dyDescent="0.35">
      <c r="A4" s="3" t="s">
        <v>21</v>
      </c>
      <c r="B4" s="3" t="s">
        <v>69</v>
      </c>
      <c r="C4" s="3" t="s">
        <v>23</v>
      </c>
      <c r="D4" s="3" t="s">
        <v>24</v>
      </c>
      <c r="E4" s="3" t="s">
        <v>75</v>
      </c>
      <c r="F4" s="3" t="s">
        <v>124</v>
      </c>
      <c r="G4" s="3" t="s">
        <v>221</v>
      </c>
    </row>
    <row r="5" spans="1:7" x14ac:dyDescent="0.35">
      <c r="A5" s="15" t="s">
        <v>100</v>
      </c>
      <c r="B5" s="1">
        <v>120.66</v>
      </c>
      <c r="C5" t="s">
        <v>28</v>
      </c>
      <c r="D5" s="6">
        <v>41904</v>
      </c>
      <c r="E5" s="8" t="s">
        <v>99</v>
      </c>
      <c r="G5" t="s">
        <v>222</v>
      </c>
    </row>
    <row r="6" spans="1:7" x14ac:dyDescent="0.35">
      <c r="A6" s="15" t="s">
        <v>29</v>
      </c>
      <c r="B6" s="1">
        <v>20.98</v>
      </c>
      <c r="C6" t="s">
        <v>28</v>
      </c>
      <c r="D6" s="6">
        <v>41904</v>
      </c>
      <c r="E6" t="s">
        <v>88</v>
      </c>
      <c r="G6" t="s">
        <v>222</v>
      </c>
    </row>
    <row r="7" spans="1:7" x14ac:dyDescent="0.35">
      <c r="A7" s="15" t="s">
        <v>30</v>
      </c>
      <c r="B7" s="1">
        <v>23.12</v>
      </c>
      <c r="C7" t="s">
        <v>28</v>
      </c>
      <c r="D7" s="6">
        <v>41904</v>
      </c>
      <c r="E7" s="2" t="s">
        <v>86</v>
      </c>
      <c r="G7" t="s">
        <v>222</v>
      </c>
    </row>
    <row r="8" spans="1:7" x14ac:dyDescent="0.35">
      <c r="A8" s="15" t="s">
        <v>70</v>
      </c>
      <c r="B8" s="1">
        <v>80.739999999999995</v>
      </c>
      <c r="C8" t="s">
        <v>28</v>
      </c>
      <c r="D8" s="6">
        <v>41904</v>
      </c>
      <c r="E8" t="s">
        <v>74</v>
      </c>
      <c r="G8" t="s">
        <v>222</v>
      </c>
    </row>
    <row r="9" spans="1:7" x14ac:dyDescent="0.35">
      <c r="A9" s="15" t="s">
        <v>32</v>
      </c>
      <c r="B9" s="1">
        <v>41.85</v>
      </c>
      <c r="C9" t="s">
        <v>28</v>
      </c>
      <c r="D9" s="6">
        <v>41904</v>
      </c>
      <c r="E9" t="s">
        <v>74</v>
      </c>
      <c r="G9" t="s">
        <v>222</v>
      </c>
    </row>
    <row r="10" spans="1:7" x14ac:dyDescent="0.35">
      <c r="A10" s="15" t="s">
        <v>33</v>
      </c>
      <c r="B10" s="1">
        <v>217.47</v>
      </c>
      <c r="C10" t="s">
        <v>28</v>
      </c>
      <c r="D10" s="6">
        <v>41914</v>
      </c>
      <c r="E10" t="s">
        <v>101</v>
      </c>
      <c r="G10" t="s">
        <v>222</v>
      </c>
    </row>
    <row r="11" spans="1:7" x14ac:dyDescent="0.35">
      <c r="A11" s="15" t="s">
        <v>34</v>
      </c>
      <c r="B11" s="1">
        <v>197.23</v>
      </c>
      <c r="C11" t="s">
        <v>28</v>
      </c>
      <c r="D11" s="6">
        <v>41915</v>
      </c>
      <c r="E11" t="s">
        <v>102</v>
      </c>
      <c r="G11" t="s">
        <v>222</v>
      </c>
    </row>
    <row r="12" spans="1:7" x14ac:dyDescent="0.35">
      <c r="A12" s="15" t="s">
        <v>35</v>
      </c>
      <c r="B12" s="1">
        <v>30.5</v>
      </c>
      <c r="C12" t="s">
        <v>28</v>
      </c>
      <c r="D12" s="6">
        <v>41921</v>
      </c>
      <c r="E12" t="s">
        <v>103</v>
      </c>
      <c r="G12" t="s">
        <v>222</v>
      </c>
    </row>
    <row r="13" spans="1:7" x14ac:dyDescent="0.35">
      <c r="A13" s="15" t="s">
        <v>36</v>
      </c>
      <c r="B13" s="1">
        <v>21.32</v>
      </c>
      <c r="C13" t="s">
        <v>28</v>
      </c>
      <c r="D13" s="6">
        <v>41925</v>
      </c>
      <c r="E13" t="s">
        <v>86</v>
      </c>
      <c r="G13" t="s">
        <v>222</v>
      </c>
    </row>
    <row r="14" spans="1:7" x14ac:dyDescent="0.35">
      <c r="A14" s="15" t="s">
        <v>31</v>
      </c>
      <c r="B14" s="1">
        <v>94.47</v>
      </c>
      <c r="C14" t="s">
        <v>28</v>
      </c>
      <c r="D14" s="6">
        <v>42353</v>
      </c>
      <c r="E14" t="s">
        <v>74</v>
      </c>
      <c r="G14" t="s">
        <v>222</v>
      </c>
    </row>
    <row r="15" spans="1:7" x14ac:dyDescent="0.35">
      <c r="A15" s="15" t="s">
        <v>76</v>
      </c>
      <c r="B15" s="1">
        <v>79.16</v>
      </c>
      <c r="C15" t="s">
        <v>28</v>
      </c>
      <c r="D15" s="6">
        <v>42354</v>
      </c>
      <c r="E15" t="s">
        <v>74</v>
      </c>
      <c r="G15" t="s">
        <v>222</v>
      </c>
    </row>
    <row r="16" spans="1:7" x14ac:dyDescent="0.35">
      <c r="A16" s="15" t="s">
        <v>77</v>
      </c>
      <c r="B16" s="1">
        <v>68.05</v>
      </c>
      <c r="C16" t="s">
        <v>28</v>
      </c>
      <c r="D16" s="6">
        <v>42355</v>
      </c>
      <c r="E16" t="s">
        <v>78</v>
      </c>
      <c r="G16" t="s">
        <v>222</v>
      </c>
    </row>
    <row r="17" spans="1:7" x14ac:dyDescent="0.35">
      <c r="A17" s="15" t="s">
        <v>76</v>
      </c>
      <c r="B17" s="1">
        <v>63.4</v>
      </c>
      <c r="C17" t="s">
        <v>28</v>
      </c>
      <c r="D17" s="6">
        <v>42356</v>
      </c>
      <c r="E17" t="s">
        <v>86</v>
      </c>
      <c r="G17" t="s">
        <v>222</v>
      </c>
    </row>
    <row r="18" spans="1:7" x14ac:dyDescent="0.35">
      <c r="A18" s="15" t="s">
        <v>116</v>
      </c>
      <c r="B18" s="1">
        <v>260</v>
      </c>
      <c r="C18" t="s">
        <v>28</v>
      </c>
      <c r="D18" s="6">
        <v>42045</v>
      </c>
      <c r="E18" t="s">
        <v>117</v>
      </c>
      <c r="G18" t="s">
        <v>222</v>
      </c>
    </row>
    <row r="19" spans="1:7" x14ac:dyDescent="0.35">
      <c r="A19" s="15" t="s">
        <v>119</v>
      </c>
      <c r="B19" s="1">
        <v>24.54</v>
      </c>
      <c r="C19" t="s">
        <v>28</v>
      </c>
      <c r="D19" s="6">
        <v>41680</v>
      </c>
      <c r="E19" t="s">
        <v>120</v>
      </c>
      <c r="G19" t="s">
        <v>222</v>
      </c>
    </row>
    <row r="20" spans="1:7" x14ac:dyDescent="0.35">
      <c r="A20" s="15" t="s">
        <v>121</v>
      </c>
      <c r="B20" s="1">
        <v>36.97</v>
      </c>
      <c r="C20" t="s">
        <v>28</v>
      </c>
      <c r="D20" s="6">
        <v>42045</v>
      </c>
      <c r="E20" t="s">
        <v>88</v>
      </c>
      <c r="G20" t="s">
        <v>222</v>
      </c>
    </row>
    <row r="21" spans="1:7" x14ac:dyDescent="0.35">
      <c r="A21" s="15" t="s">
        <v>156</v>
      </c>
      <c r="B21" s="5">
        <v>0</v>
      </c>
      <c r="C21" t="s">
        <v>28</v>
      </c>
      <c r="D21" s="6">
        <v>41696</v>
      </c>
      <c r="E21" t="s">
        <v>88</v>
      </c>
      <c r="F21" t="s">
        <v>155</v>
      </c>
      <c r="G21" t="s">
        <v>222</v>
      </c>
    </row>
    <row r="22" spans="1:7" x14ac:dyDescent="0.35">
      <c r="A22" s="15" t="s">
        <v>157</v>
      </c>
      <c r="B22" s="5">
        <v>56.71</v>
      </c>
      <c r="C22" t="s">
        <v>28</v>
      </c>
      <c r="D22" s="6">
        <v>42061</v>
      </c>
      <c r="E22" t="s">
        <v>86</v>
      </c>
      <c r="F22" t="s">
        <v>158</v>
      </c>
      <c r="G22" t="s">
        <v>222</v>
      </c>
    </row>
    <row r="23" spans="1:7" x14ac:dyDescent="0.35">
      <c r="A23" s="15" t="s">
        <v>223</v>
      </c>
      <c r="B23" s="5">
        <v>11.99</v>
      </c>
      <c r="C23" t="s">
        <v>28</v>
      </c>
      <c r="D23" s="6">
        <v>42075</v>
      </c>
      <c r="E23" t="s">
        <v>198</v>
      </c>
      <c r="F23" s="26" t="s">
        <v>199</v>
      </c>
      <c r="G23" t="s">
        <v>222</v>
      </c>
    </row>
    <row r="24" spans="1:7" x14ac:dyDescent="0.35">
      <c r="A24" s="15" t="s">
        <v>224</v>
      </c>
      <c r="B24" s="5">
        <v>2.99</v>
      </c>
      <c r="C24" t="s">
        <v>28</v>
      </c>
      <c r="D24" s="6">
        <v>42075</v>
      </c>
      <c r="E24" t="s">
        <v>198</v>
      </c>
      <c r="F24" s="26" t="s">
        <v>199</v>
      </c>
      <c r="G24" t="s">
        <v>222</v>
      </c>
    </row>
    <row r="25" spans="1:7" x14ac:dyDescent="0.35">
      <c r="A25" s="15" t="s">
        <v>225</v>
      </c>
      <c r="B25" s="5">
        <v>99.99</v>
      </c>
      <c r="C25" t="s">
        <v>28</v>
      </c>
      <c r="D25" s="6">
        <v>42075</v>
      </c>
      <c r="E25" t="s">
        <v>198</v>
      </c>
      <c r="F25" s="26" t="s">
        <v>199</v>
      </c>
      <c r="G25" t="s">
        <v>222</v>
      </c>
    </row>
    <row r="26" spans="1:7" x14ac:dyDescent="0.35">
      <c r="A26" s="15" t="s">
        <v>226</v>
      </c>
      <c r="B26" s="5">
        <v>7.99</v>
      </c>
      <c r="C26" t="s">
        <v>28</v>
      </c>
      <c r="D26" s="6">
        <v>42075</v>
      </c>
      <c r="E26" t="s">
        <v>198</v>
      </c>
      <c r="F26" s="26" t="s">
        <v>199</v>
      </c>
      <c r="G26" t="s">
        <v>222</v>
      </c>
    </row>
    <row r="27" spans="1:7" x14ac:dyDescent="0.35">
      <c r="A27" s="15" t="s">
        <v>227</v>
      </c>
      <c r="B27" s="5">
        <v>8.61</v>
      </c>
      <c r="C27" t="s">
        <v>28</v>
      </c>
      <c r="D27" s="6">
        <v>42075</v>
      </c>
      <c r="E27" t="s">
        <v>198</v>
      </c>
      <c r="F27" s="26" t="s">
        <v>199</v>
      </c>
      <c r="G27" t="s">
        <v>222</v>
      </c>
    </row>
    <row r="28" spans="1:7" x14ac:dyDescent="0.35">
      <c r="B28" s="1"/>
    </row>
    <row r="29" spans="1:7" x14ac:dyDescent="0.35">
      <c r="A29" s="3" t="s">
        <v>26</v>
      </c>
      <c r="B29" s="17">
        <f>SUM(B5:B28)</f>
        <v>1568.74</v>
      </c>
    </row>
    <row r="30" spans="1:7" x14ac:dyDescent="0.35">
      <c r="A30" s="3" t="s">
        <v>27</v>
      </c>
      <c r="B30" s="17">
        <f>B2-B29</f>
        <v>31.259999999999991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3" zoomScale="103" workbookViewId="0">
      <selection activeCell="C11" sqref="C11"/>
    </sheetView>
  </sheetViews>
  <sheetFormatPr defaultRowHeight="14.5" x14ac:dyDescent="0.35"/>
  <cols>
    <col min="1" max="1" width="32.54296875" bestFit="1" customWidth="1"/>
    <col min="2" max="2" width="20.90625" bestFit="1" customWidth="1"/>
    <col min="3" max="3" width="32.26953125" customWidth="1"/>
    <col min="4" max="4" width="11.6328125" customWidth="1"/>
    <col min="5" max="5" width="11.453125" customWidth="1"/>
    <col min="7" max="7" width="10.90625" customWidth="1"/>
  </cols>
  <sheetData>
    <row r="1" spans="1:6" x14ac:dyDescent="0.35">
      <c r="A1" s="36" t="s">
        <v>38</v>
      </c>
      <c r="B1" s="36"/>
      <c r="C1" s="36"/>
      <c r="D1" s="36"/>
      <c r="E1" s="36"/>
    </row>
    <row r="3" spans="1:6" s="3" customFormat="1" x14ac:dyDescent="0.35">
      <c r="A3" s="3" t="s">
        <v>21</v>
      </c>
      <c r="B3" s="3" t="s">
        <v>95</v>
      </c>
      <c r="C3" s="3" t="s">
        <v>23</v>
      </c>
      <c r="D3" s="3" t="s">
        <v>24</v>
      </c>
      <c r="E3" s="3" t="s">
        <v>75</v>
      </c>
      <c r="F3" s="3" t="s">
        <v>221</v>
      </c>
    </row>
    <row r="4" spans="1:6" x14ac:dyDescent="0.35">
      <c r="A4" t="s">
        <v>105</v>
      </c>
      <c r="B4" s="1">
        <v>340</v>
      </c>
      <c r="C4" s="7" t="s">
        <v>113</v>
      </c>
      <c r="D4" s="6">
        <v>41988</v>
      </c>
      <c r="E4" s="6" t="s">
        <v>104</v>
      </c>
      <c r="F4" t="s">
        <v>15</v>
      </c>
    </row>
    <row r="5" spans="1:6" x14ac:dyDescent="0.35">
      <c r="A5" t="s">
        <v>175</v>
      </c>
      <c r="B5" s="1">
        <v>297</v>
      </c>
      <c r="C5" s="7" t="s">
        <v>113</v>
      </c>
      <c r="D5" s="6"/>
      <c r="E5" s="6"/>
      <c r="F5" t="s">
        <v>15</v>
      </c>
    </row>
    <row r="6" spans="1:6" x14ac:dyDescent="0.35">
      <c r="A6" t="s">
        <v>176</v>
      </c>
      <c r="B6" s="1">
        <v>540</v>
      </c>
      <c r="C6" t="s">
        <v>113</v>
      </c>
      <c r="F6" t="s">
        <v>222</v>
      </c>
    </row>
    <row r="7" spans="1:6" x14ac:dyDescent="0.35">
      <c r="A7" t="s">
        <v>114</v>
      </c>
      <c r="B7" s="1">
        <v>142.6</v>
      </c>
      <c r="C7" s="26" t="s">
        <v>199</v>
      </c>
      <c r="D7" s="6">
        <v>42079</v>
      </c>
      <c r="F7" t="s">
        <v>222</v>
      </c>
    </row>
    <row r="8" spans="1:6" x14ac:dyDescent="0.35">
      <c r="A8" t="s">
        <v>180</v>
      </c>
      <c r="B8" s="1">
        <v>74.95</v>
      </c>
      <c r="C8" s="26" t="s">
        <v>199</v>
      </c>
      <c r="D8" s="6">
        <v>42079</v>
      </c>
      <c r="F8" t="s">
        <v>222</v>
      </c>
    </row>
    <row r="9" spans="1:6" x14ac:dyDescent="0.35">
      <c r="A9" t="s">
        <v>181</v>
      </c>
      <c r="B9" s="1">
        <v>123.19</v>
      </c>
      <c r="C9" s="26" t="s">
        <v>199</v>
      </c>
      <c r="D9" s="6">
        <v>42079</v>
      </c>
      <c r="F9" t="s">
        <v>222</v>
      </c>
    </row>
    <row r="10" spans="1:6" x14ac:dyDescent="0.35">
      <c r="A10" t="s">
        <v>182</v>
      </c>
      <c r="B10" s="1">
        <v>94.64</v>
      </c>
      <c r="C10" s="26" t="s">
        <v>199</v>
      </c>
      <c r="D10" s="6">
        <v>42079</v>
      </c>
      <c r="F10" t="s">
        <v>222</v>
      </c>
    </row>
    <row r="11" spans="1:6" x14ac:dyDescent="0.35">
      <c r="A11" t="s">
        <v>183</v>
      </c>
      <c r="B11" s="1">
        <v>176.99</v>
      </c>
      <c r="C11" s="26" t="s">
        <v>199</v>
      </c>
      <c r="D11" s="6">
        <v>42079</v>
      </c>
      <c r="F11" t="s">
        <v>222</v>
      </c>
    </row>
    <row r="12" spans="1:6" x14ac:dyDescent="0.35">
      <c r="A12" t="s">
        <v>184</v>
      </c>
      <c r="B12" s="1">
        <v>127.06</v>
      </c>
      <c r="C12" s="26" t="s">
        <v>199</v>
      </c>
      <c r="D12" s="6">
        <v>42079</v>
      </c>
      <c r="F12" t="s">
        <v>222</v>
      </c>
    </row>
    <row r="13" spans="1:6" x14ac:dyDescent="0.35">
      <c r="A13" t="s">
        <v>185</v>
      </c>
      <c r="B13" s="1">
        <v>83.57</v>
      </c>
      <c r="C13" s="26" t="s">
        <v>199</v>
      </c>
      <c r="D13" s="6">
        <v>42079</v>
      </c>
      <c r="F13" t="s">
        <v>222</v>
      </c>
    </row>
    <row r="14" spans="1:6" x14ac:dyDescent="0.35">
      <c r="A14" t="s">
        <v>186</v>
      </c>
      <c r="B14" s="1">
        <v>106.75</v>
      </c>
      <c r="C14" s="26" t="s">
        <v>199</v>
      </c>
      <c r="D14" s="6">
        <v>42079</v>
      </c>
      <c r="F14" t="s">
        <v>222</v>
      </c>
    </row>
    <row r="15" spans="1:6" x14ac:dyDescent="0.35">
      <c r="A15" t="s">
        <v>187</v>
      </c>
      <c r="B15" s="1">
        <v>74.95</v>
      </c>
      <c r="C15" s="26" t="s">
        <v>199</v>
      </c>
      <c r="D15" s="6">
        <v>42079</v>
      </c>
      <c r="F15" t="s">
        <v>222</v>
      </c>
    </row>
    <row r="16" spans="1:6" x14ac:dyDescent="0.35">
      <c r="A16" t="s">
        <v>188</v>
      </c>
      <c r="B16" s="1">
        <v>152.37</v>
      </c>
      <c r="C16" s="26" t="s">
        <v>199</v>
      </c>
      <c r="D16" s="6">
        <v>42079</v>
      </c>
      <c r="F16" t="s">
        <v>222</v>
      </c>
    </row>
    <row r="17" spans="1:6" x14ac:dyDescent="0.35">
      <c r="A17" t="s">
        <v>189</v>
      </c>
      <c r="B17" s="1">
        <v>153.72999999999999</v>
      </c>
      <c r="C17" s="26" t="s">
        <v>199</v>
      </c>
      <c r="D17" s="6">
        <v>42079</v>
      </c>
      <c r="F17" t="s">
        <v>222</v>
      </c>
    </row>
    <row r="18" spans="1:6" x14ac:dyDescent="0.35">
      <c r="A18" t="s">
        <v>190</v>
      </c>
      <c r="B18" s="1">
        <v>51.68</v>
      </c>
      <c r="C18" s="26" t="s">
        <v>199</v>
      </c>
      <c r="D18" s="6">
        <v>42079</v>
      </c>
      <c r="F18" t="s">
        <v>222</v>
      </c>
    </row>
    <row r="19" spans="1:6" x14ac:dyDescent="0.35">
      <c r="A19" t="s">
        <v>191</v>
      </c>
      <c r="B19" s="1">
        <v>150.15</v>
      </c>
      <c r="C19" s="26" t="s">
        <v>199</v>
      </c>
      <c r="D19" s="6">
        <v>42079</v>
      </c>
      <c r="F19" t="s">
        <v>222</v>
      </c>
    </row>
    <row r="20" spans="1:6" x14ac:dyDescent="0.35">
      <c r="A20" t="s">
        <v>192</v>
      </c>
      <c r="B20" s="1">
        <v>92.43</v>
      </c>
      <c r="C20" s="26" t="s">
        <v>199</v>
      </c>
      <c r="D20" s="6">
        <v>42079</v>
      </c>
      <c r="F20" t="s">
        <v>222</v>
      </c>
    </row>
    <row r="21" spans="1:6" x14ac:dyDescent="0.35">
      <c r="A21" t="s">
        <v>193</v>
      </c>
      <c r="B21" s="1">
        <v>97.64</v>
      </c>
      <c r="C21" s="26" t="s">
        <v>199</v>
      </c>
      <c r="D21" s="6">
        <v>42079</v>
      </c>
      <c r="F21" t="s">
        <v>222</v>
      </c>
    </row>
    <row r="22" spans="1:6" x14ac:dyDescent="0.35">
      <c r="A22" t="s">
        <v>194</v>
      </c>
      <c r="B22" s="1">
        <v>150</v>
      </c>
      <c r="C22" s="26" t="s">
        <v>199</v>
      </c>
      <c r="D22" s="6">
        <v>42079</v>
      </c>
      <c r="F22" t="s">
        <v>222</v>
      </c>
    </row>
    <row r="23" spans="1:6" x14ac:dyDescent="0.35">
      <c r="A23" t="s">
        <v>197</v>
      </c>
      <c r="B23" s="1">
        <v>30</v>
      </c>
      <c r="C23" s="26" t="s">
        <v>199</v>
      </c>
      <c r="D23" s="6">
        <v>42079</v>
      </c>
      <c r="F23" t="s">
        <v>15</v>
      </c>
    </row>
    <row r="24" spans="1:6" x14ac:dyDescent="0.35">
      <c r="A24" t="s">
        <v>218</v>
      </c>
      <c r="B24" s="1">
        <v>48.7</v>
      </c>
      <c r="C24" s="26" t="s">
        <v>199</v>
      </c>
      <c r="D24" s="6">
        <v>42079</v>
      </c>
      <c r="F24" t="s">
        <v>222</v>
      </c>
    </row>
    <row r="25" spans="1:6" x14ac:dyDescent="0.35">
      <c r="A25" t="s">
        <v>231</v>
      </c>
      <c r="B25" s="1">
        <v>458.79</v>
      </c>
      <c r="C25" s="26" t="s">
        <v>199</v>
      </c>
      <c r="D25" s="6">
        <v>42115</v>
      </c>
      <c r="F25" t="s">
        <v>222</v>
      </c>
    </row>
    <row r="26" spans="1:6" x14ac:dyDescent="0.35">
      <c r="A26" t="s">
        <v>232</v>
      </c>
      <c r="B26" s="1">
        <v>606.85</v>
      </c>
      <c r="C26" s="15" t="s">
        <v>113</v>
      </c>
      <c r="D26" s="6">
        <v>42116</v>
      </c>
      <c r="F26" t="s">
        <v>222</v>
      </c>
    </row>
    <row r="28" spans="1:6" x14ac:dyDescent="0.35">
      <c r="A28" t="s">
        <v>26</v>
      </c>
      <c r="B28" s="1">
        <f>SUM(B4:B27)</f>
        <v>4174.0399999999991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0" sqref="B20"/>
    </sheetView>
  </sheetViews>
  <sheetFormatPr defaultRowHeight="14.5" x14ac:dyDescent="0.35"/>
  <cols>
    <col min="1" max="1" width="27.54296875" bestFit="1" customWidth="1"/>
    <col min="2" max="2" width="12" customWidth="1"/>
    <col min="4" max="4" width="14.90625" customWidth="1"/>
    <col min="5" max="5" width="10" customWidth="1"/>
    <col min="6" max="6" width="12.90625" customWidth="1"/>
    <col min="7" max="7" width="21.26953125" customWidth="1"/>
    <col min="8" max="8" width="21.81640625" customWidth="1"/>
  </cols>
  <sheetData>
    <row r="1" spans="1:8" x14ac:dyDescent="0.35">
      <c r="A1" s="37" t="s">
        <v>39</v>
      </c>
      <c r="B1" s="38"/>
      <c r="D1" s="39" t="s">
        <v>50</v>
      </c>
      <c r="E1" s="39"/>
      <c r="F1" s="39"/>
      <c r="G1" s="39"/>
      <c r="H1" s="39"/>
    </row>
    <row r="2" spans="1:8" x14ac:dyDescent="0.35">
      <c r="A2" s="9"/>
      <c r="B2" s="10"/>
      <c r="D2" t="s">
        <v>51</v>
      </c>
      <c r="E2" t="s">
        <v>52</v>
      </c>
      <c r="F2" t="s">
        <v>53</v>
      </c>
      <c r="G2" t="s">
        <v>59</v>
      </c>
      <c r="H2" t="s">
        <v>54</v>
      </c>
    </row>
    <row r="3" spans="1:8" x14ac:dyDescent="0.35">
      <c r="A3" s="9" t="s">
        <v>41</v>
      </c>
      <c r="B3" s="11">
        <f>'Budget Overview'!B23</f>
        <v>18500</v>
      </c>
      <c r="D3" t="s">
        <v>62</v>
      </c>
      <c r="E3">
        <v>2014</v>
      </c>
      <c r="F3" s="1">
        <v>5000</v>
      </c>
    </row>
    <row r="4" spans="1:8" x14ac:dyDescent="0.35">
      <c r="A4" s="9" t="s">
        <v>40</v>
      </c>
      <c r="B4" s="11">
        <f>SUM(B10:B14)</f>
        <v>16350.829999999998</v>
      </c>
      <c r="D4" t="s">
        <v>63</v>
      </c>
      <c r="E4">
        <v>2014</v>
      </c>
      <c r="F4" s="1">
        <v>3000</v>
      </c>
    </row>
    <row r="5" spans="1:8" x14ac:dyDescent="0.35">
      <c r="A5" s="9"/>
      <c r="B5" s="11"/>
      <c r="D5" t="s">
        <v>64</v>
      </c>
      <c r="E5">
        <v>2014</v>
      </c>
      <c r="F5" s="1">
        <v>250</v>
      </c>
    </row>
    <row r="6" spans="1:8" x14ac:dyDescent="0.35">
      <c r="A6" s="9"/>
      <c r="B6" s="10"/>
      <c r="D6" t="s">
        <v>47</v>
      </c>
      <c r="E6">
        <v>2014</v>
      </c>
      <c r="F6" s="1">
        <v>5650</v>
      </c>
    </row>
    <row r="7" spans="1:8" ht="15" thickBot="1" x14ac:dyDescent="0.4">
      <c r="A7" s="12" t="s">
        <v>42</v>
      </c>
      <c r="B7" s="13">
        <f>B3-B4-B5</f>
        <v>2149.1700000000019</v>
      </c>
      <c r="D7" t="s">
        <v>55</v>
      </c>
      <c r="E7">
        <v>2015</v>
      </c>
      <c r="F7" s="1">
        <v>0</v>
      </c>
      <c r="G7" t="s">
        <v>56</v>
      </c>
    </row>
    <row r="8" spans="1:8" ht="15" thickBot="1" x14ac:dyDescent="0.4">
      <c r="A8" s="14"/>
      <c r="D8" t="s">
        <v>57</v>
      </c>
      <c r="E8">
        <v>2015</v>
      </c>
      <c r="F8" s="1">
        <v>0</v>
      </c>
      <c r="G8" t="s">
        <v>58</v>
      </c>
      <c r="H8" t="s">
        <v>60</v>
      </c>
    </row>
    <row r="9" spans="1:8" x14ac:dyDescent="0.35">
      <c r="A9" s="19" t="s">
        <v>115</v>
      </c>
      <c r="B9" s="20"/>
      <c r="D9" t="s">
        <v>46</v>
      </c>
      <c r="E9">
        <v>2015</v>
      </c>
      <c r="F9" s="1">
        <v>250</v>
      </c>
      <c r="G9" t="s">
        <v>61</v>
      </c>
      <c r="H9" t="s">
        <v>43</v>
      </c>
    </row>
    <row r="10" spans="1:8" x14ac:dyDescent="0.35">
      <c r="A10" s="14" t="s">
        <v>107</v>
      </c>
      <c r="B10" s="11">
        <f>'Registration and Competition'!B17</f>
        <v>7945.18</v>
      </c>
      <c r="D10" t="s">
        <v>64</v>
      </c>
      <c r="E10">
        <v>2015</v>
      </c>
      <c r="F10" s="1">
        <v>250</v>
      </c>
      <c r="G10" t="s">
        <v>65</v>
      </c>
      <c r="H10" t="s">
        <v>66</v>
      </c>
    </row>
    <row r="11" spans="1:8" x14ac:dyDescent="0.35">
      <c r="A11" s="14" t="s">
        <v>108</v>
      </c>
      <c r="B11" s="11">
        <f>'Controls Equipment'!B16</f>
        <v>602.05999999999995</v>
      </c>
    </row>
    <row r="12" spans="1:8" x14ac:dyDescent="0.35">
      <c r="A12" s="14" t="s">
        <v>109</v>
      </c>
      <c r="B12" s="11">
        <f>'Building Materials'!B41</f>
        <v>2060.81</v>
      </c>
    </row>
    <row r="13" spans="1:8" x14ac:dyDescent="0.35">
      <c r="A13" s="14" t="s">
        <v>110</v>
      </c>
      <c r="B13" s="11">
        <f>Propulsion!B29</f>
        <v>1568.74</v>
      </c>
    </row>
    <row r="14" spans="1:8" ht="15" thickBot="1" x14ac:dyDescent="0.4">
      <c r="A14" s="21" t="s">
        <v>111</v>
      </c>
      <c r="B14" s="13">
        <f>Miscellaneous!B28</f>
        <v>4174.0399999999991</v>
      </c>
    </row>
    <row r="15" spans="1:8" ht="15" thickBot="1" x14ac:dyDescent="0.4"/>
    <row r="16" spans="1:8" x14ac:dyDescent="0.35">
      <c r="A16" s="22" t="s">
        <v>142</v>
      </c>
      <c r="B16" s="23"/>
    </row>
    <row r="17" spans="1:4" x14ac:dyDescent="0.35">
      <c r="A17" s="27" t="s">
        <v>136</v>
      </c>
      <c r="B17" s="28">
        <f>'Budget Overview'!B16</f>
        <v>9000</v>
      </c>
      <c r="D17" s="2" t="str">
        <f>IF(B18+B21=B4+B5,"","ERROR")</f>
        <v/>
      </c>
    </row>
    <row r="18" spans="1:4" x14ac:dyDescent="0.35">
      <c r="A18" s="27" t="s">
        <v>140</v>
      </c>
      <c r="B18" s="28">
        <f>'Registration and Competition'!B17+SUM(Miscellaneous!B4:B5)</f>
        <v>8582.18</v>
      </c>
    </row>
    <row r="19" spans="1:4" x14ac:dyDescent="0.35">
      <c r="A19" s="27" t="s">
        <v>141</v>
      </c>
      <c r="B19" s="28">
        <f>B17-B18</f>
        <v>417.81999999999971</v>
      </c>
      <c r="D19" s="2"/>
    </row>
    <row r="20" spans="1:4" x14ac:dyDescent="0.35">
      <c r="A20" s="9" t="s">
        <v>137</v>
      </c>
      <c r="B20" s="11">
        <f>SUM('Budget Overview'!B17:B21)</f>
        <v>9500</v>
      </c>
    </row>
    <row r="21" spans="1:4" x14ac:dyDescent="0.35">
      <c r="A21" s="9" t="s">
        <v>138</v>
      </c>
      <c r="B21" s="11">
        <f>'Controls Equipment'!B16+'Building Materials'!B41+Propulsion!B29+SUM(Miscellaneous!B6:B26)</f>
        <v>7768.6499999999987</v>
      </c>
    </row>
    <row r="22" spans="1:4" ht="15" thickBot="1" x14ac:dyDescent="0.4">
      <c r="A22" s="12" t="s">
        <v>139</v>
      </c>
      <c r="B22" s="13">
        <f>B20-B21</f>
        <v>1731.3500000000013</v>
      </c>
    </row>
  </sheetData>
  <mergeCells count="2">
    <mergeCell ref="A1:B1"/>
    <mergeCell ref="D1:H1"/>
  </mergeCells>
  <pageMargins left="0.7" right="0.7" top="0.75" bottom="0.75" header="0.3" footer="0.3"/>
  <ignoredErrors>
    <ignoredError sqref="B20:B2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2" workbookViewId="0">
      <selection activeCell="C19" sqref="C19"/>
    </sheetView>
  </sheetViews>
  <sheetFormatPr defaultRowHeight="14.5" x14ac:dyDescent="0.35"/>
  <cols>
    <col min="1" max="1" width="3.26953125" customWidth="1"/>
    <col min="2" max="2" width="11.26953125" customWidth="1"/>
    <col min="3" max="3" width="67" customWidth="1"/>
  </cols>
  <sheetData>
    <row r="1" spans="1:3" ht="28.5" x14ac:dyDescent="0.65">
      <c r="A1" s="40" t="s">
        <v>233</v>
      </c>
      <c r="B1" s="40"/>
      <c r="C1" s="40"/>
    </row>
    <row r="2" spans="1:3" x14ac:dyDescent="0.35">
      <c r="B2" t="s">
        <v>236</v>
      </c>
    </row>
    <row r="3" spans="1:3" x14ac:dyDescent="0.35">
      <c r="B3" t="s">
        <v>234</v>
      </c>
    </row>
    <row r="4" spans="1:3" x14ac:dyDescent="0.35">
      <c r="B4" t="s">
        <v>235</v>
      </c>
    </row>
    <row r="5" spans="1:3" x14ac:dyDescent="0.35">
      <c r="B5" t="s">
        <v>241</v>
      </c>
    </row>
    <row r="6" spans="1:3" x14ac:dyDescent="0.35">
      <c r="B6" t="s">
        <v>237</v>
      </c>
    </row>
    <row r="7" spans="1:3" x14ac:dyDescent="0.35">
      <c r="B7" t="s">
        <v>239</v>
      </c>
    </row>
    <row r="8" spans="1:3" x14ac:dyDescent="0.35">
      <c r="B8" t="s">
        <v>254</v>
      </c>
    </row>
    <row r="9" spans="1:3" x14ac:dyDescent="0.35">
      <c r="C9" t="s">
        <v>240</v>
      </c>
    </row>
    <row r="10" spans="1:3" x14ac:dyDescent="0.35">
      <c r="B10" t="s">
        <v>238</v>
      </c>
    </row>
    <row r="11" spans="1:3" x14ac:dyDescent="0.35">
      <c r="B11" t="s">
        <v>242</v>
      </c>
    </row>
    <row r="12" spans="1:3" x14ac:dyDescent="0.35">
      <c r="B12" t="s">
        <v>243</v>
      </c>
    </row>
    <row r="13" spans="1:3" x14ac:dyDescent="0.35">
      <c r="B13" t="s">
        <v>244</v>
      </c>
    </row>
    <row r="14" spans="1:3" x14ac:dyDescent="0.35">
      <c r="B14" t="s">
        <v>255</v>
      </c>
    </row>
    <row r="15" spans="1:3" x14ac:dyDescent="0.35">
      <c r="B15" t="s">
        <v>245</v>
      </c>
    </row>
    <row r="16" spans="1:3" x14ac:dyDescent="0.35">
      <c r="C16" t="s">
        <v>246</v>
      </c>
    </row>
    <row r="17" spans="2:3" x14ac:dyDescent="0.35">
      <c r="C17" t="s">
        <v>247</v>
      </c>
    </row>
    <row r="18" spans="2:3" x14ac:dyDescent="0.35">
      <c r="C18" t="s">
        <v>256</v>
      </c>
    </row>
    <row r="19" spans="2:3" x14ac:dyDescent="0.35">
      <c r="C19" t="s">
        <v>248</v>
      </c>
    </row>
    <row r="20" spans="2:3" x14ac:dyDescent="0.35">
      <c r="B20" t="s">
        <v>249</v>
      </c>
    </row>
    <row r="21" spans="2:3" x14ac:dyDescent="0.35">
      <c r="C21" t="s">
        <v>250</v>
      </c>
    </row>
    <row r="22" spans="2:3" x14ac:dyDescent="0.35">
      <c r="C22" t="s">
        <v>6</v>
      </c>
    </row>
    <row r="23" spans="2:3" x14ac:dyDescent="0.35">
      <c r="C23" t="s">
        <v>251</v>
      </c>
    </row>
    <row r="24" spans="2:3" x14ac:dyDescent="0.35">
      <c r="C24" t="s">
        <v>252</v>
      </c>
    </row>
    <row r="25" spans="2:3" x14ac:dyDescent="0.35">
      <c r="C25" t="s">
        <v>253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Budget Overview</vt:lpstr>
      <vt:lpstr>Registration and Competition</vt:lpstr>
      <vt:lpstr>Controls Equipment</vt:lpstr>
      <vt:lpstr>Building Materials</vt:lpstr>
      <vt:lpstr>Propulsion</vt:lpstr>
      <vt:lpstr>Miscellaneous</vt:lpstr>
      <vt:lpstr>Financial Report</vt:lpstr>
      <vt:lpstr>Checklist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Smith</dc:creator>
  <cp:lastModifiedBy>Scott Smith</cp:lastModifiedBy>
  <cp:lastPrinted>2014-09-19T03:21:40Z</cp:lastPrinted>
  <dcterms:created xsi:type="dcterms:W3CDTF">2014-09-19T02:59:57Z</dcterms:created>
  <dcterms:modified xsi:type="dcterms:W3CDTF">2015-04-29T17:13:15Z</dcterms:modified>
</cp:coreProperties>
</file>