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uio-my.sharepoint.com/personal/thomajba_uio_no/Documents/Microsoft Teams Chat Files/"/>
    </mc:Choice>
  </mc:AlternateContent>
  <xr:revisionPtr revIDLastSave="2900" documentId="8_{67B46B22-F279-4F23-920D-542C3814A08F}" xr6:coauthVersionLast="47" xr6:coauthVersionMax="47" xr10:uidLastSave="{32FF4216-C424-4215-8B0A-95FE4050846C}"/>
  <bookViews>
    <workbookView xWindow="28680" yWindow="-210" windowWidth="29040" windowHeight="18240" firstSheet="1" activeTab="2" xr2:uid="{00000000-000D-0000-FFFF-FFFF00000000}"/>
  </bookViews>
  <sheets>
    <sheet name="Validation" sheetId="1" r:id="rId1"/>
    <sheet name="MBKM_Improvement" sheetId="2" r:id="rId2"/>
    <sheet name="Systematic_Analysi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2" l="1"/>
  <c r="J41" i="2"/>
  <c r="AB42" i="2"/>
  <c r="AB41" i="2"/>
  <c r="S42" i="2"/>
  <c r="S41" i="2"/>
  <c r="AH40" i="2"/>
  <c r="AH39" i="2"/>
  <c r="J37" i="3"/>
  <c r="J36" i="3"/>
  <c r="J25" i="3"/>
  <c r="J24" i="3"/>
  <c r="J15" i="3"/>
  <c r="J14" i="3"/>
  <c r="S37" i="3"/>
  <c r="S25" i="3"/>
  <c r="S15" i="3"/>
  <c r="S14" i="3"/>
  <c r="S24" i="3"/>
  <c r="S36" i="3"/>
  <c r="AC39" i="3"/>
  <c r="AC40" i="3"/>
  <c r="AD40" i="3"/>
  <c r="AE40" i="3"/>
  <c r="AF40" i="3"/>
  <c r="AG40" i="3"/>
  <c r="AH40" i="3"/>
  <c r="AI40" i="3"/>
  <c r="AJ40" i="3"/>
  <c r="AC41" i="3"/>
  <c r="AD41" i="3"/>
  <c r="AE41" i="3"/>
  <c r="AF41" i="3"/>
  <c r="AG41" i="3"/>
  <c r="AH41" i="3"/>
  <c r="AI41" i="3"/>
  <c r="AJ41" i="3"/>
  <c r="AC42" i="3"/>
  <c r="AD42" i="3"/>
  <c r="AE42" i="3"/>
  <c r="AF42" i="3"/>
  <c r="AG42" i="3"/>
  <c r="AH42" i="3"/>
  <c r="AI42" i="3"/>
  <c r="AJ42" i="3"/>
  <c r="AC43" i="3"/>
  <c r="AD43" i="3"/>
  <c r="AE43" i="3"/>
  <c r="AF43" i="3"/>
  <c r="AG43" i="3"/>
  <c r="AH43" i="3"/>
  <c r="AI43" i="3"/>
  <c r="AJ43" i="3"/>
  <c r="AC44" i="3"/>
  <c r="AD44" i="3"/>
  <c r="AE44" i="3"/>
  <c r="AF44" i="3"/>
  <c r="AG44" i="3"/>
  <c r="AH44" i="3"/>
  <c r="AI44" i="3"/>
  <c r="AJ44" i="3"/>
  <c r="AC45" i="3"/>
  <c r="AD45" i="3"/>
  <c r="AE45" i="3"/>
  <c r="AF45" i="3"/>
  <c r="AG45" i="3"/>
  <c r="AH45" i="3"/>
  <c r="AI45" i="3"/>
  <c r="AJ45" i="3"/>
  <c r="AC46" i="3"/>
  <c r="AD46" i="3"/>
  <c r="AE46" i="3"/>
  <c r="AF46" i="3"/>
  <c r="AG46" i="3"/>
  <c r="AH46" i="3"/>
  <c r="AI46" i="3"/>
  <c r="AJ46" i="3"/>
  <c r="AC47" i="3"/>
  <c r="AD47" i="3"/>
  <c r="AE47" i="3"/>
  <c r="AF47" i="3"/>
  <c r="AG47" i="3"/>
  <c r="AH47" i="3"/>
  <c r="AI47" i="3"/>
  <c r="AJ47" i="3"/>
  <c r="AC48" i="3"/>
  <c r="AD48" i="3"/>
  <c r="AE48" i="3"/>
  <c r="AF48" i="3"/>
  <c r="AG48" i="3"/>
  <c r="AH48" i="3"/>
  <c r="AI48" i="3"/>
  <c r="AJ48" i="3"/>
  <c r="AC49" i="3"/>
  <c r="AD49" i="3"/>
  <c r="AE49" i="3"/>
  <c r="AF49" i="3"/>
  <c r="AG49" i="3"/>
  <c r="AH49" i="3"/>
  <c r="AI49" i="3"/>
  <c r="AJ49" i="3"/>
  <c r="AJ39" i="3"/>
  <c r="AI39" i="3"/>
  <c r="AH39" i="3"/>
  <c r="AG39" i="3"/>
  <c r="AF39" i="3"/>
  <c r="AE39" i="3"/>
  <c r="AD39" i="3"/>
  <c r="AC36" i="3"/>
  <c r="AD36" i="3"/>
  <c r="AE36" i="3"/>
  <c r="AF36" i="3"/>
  <c r="AG36" i="3"/>
  <c r="AH36" i="3"/>
  <c r="AI36" i="3"/>
  <c r="AJ36" i="3"/>
  <c r="AL37" i="3" s="1"/>
  <c r="AC37" i="3"/>
  <c r="AD37" i="3"/>
  <c r="AE37" i="3"/>
  <c r="AF37" i="3"/>
  <c r="AG37" i="3"/>
  <c r="AH37" i="3"/>
  <c r="AI37" i="3"/>
  <c r="AJ37" i="3"/>
  <c r="AJ35" i="3"/>
  <c r="AI35" i="3"/>
  <c r="AH35" i="3"/>
  <c r="AG35" i="3"/>
  <c r="AF35" i="3"/>
  <c r="AE35" i="3"/>
  <c r="AD35" i="3"/>
  <c r="AC35" i="3"/>
  <c r="AJ34" i="3"/>
  <c r="AI34" i="3"/>
  <c r="AH34" i="3"/>
  <c r="AG34" i="3"/>
  <c r="AF34" i="3"/>
  <c r="AE34" i="3"/>
  <c r="AD34" i="3"/>
  <c r="AC34" i="3"/>
  <c r="AJ33" i="3"/>
  <c r="AI33" i="3"/>
  <c r="AH33" i="3"/>
  <c r="AG33" i="3"/>
  <c r="AF33" i="3"/>
  <c r="AE33" i="3"/>
  <c r="AD33" i="3"/>
  <c r="AC33" i="3"/>
  <c r="AJ32" i="3"/>
  <c r="AI32" i="3"/>
  <c r="AH32" i="3"/>
  <c r="AG32" i="3"/>
  <c r="AF32" i="3"/>
  <c r="AE32" i="3"/>
  <c r="AD32" i="3"/>
  <c r="AC32" i="3"/>
  <c r="AJ31" i="3"/>
  <c r="AI31" i="3"/>
  <c r="AH31" i="3"/>
  <c r="AG31" i="3"/>
  <c r="AF31" i="3"/>
  <c r="AE31" i="3"/>
  <c r="AD31" i="3"/>
  <c r="AC31" i="3"/>
  <c r="AJ30" i="3"/>
  <c r="AI30" i="3"/>
  <c r="AH30" i="3"/>
  <c r="AG30" i="3"/>
  <c r="AF30" i="3"/>
  <c r="AE30" i="3"/>
  <c r="AD30" i="3"/>
  <c r="AC30" i="3"/>
  <c r="AJ29" i="3"/>
  <c r="AI29" i="3"/>
  <c r="AH29" i="3"/>
  <c r="AG29" i="3"/>
  <c r="AF29" i="3"/>
  <c r="AE29" i="3"/>
  <c r="AD29" i="3"/>
  <c r="AC29" i="3"/>
  <c r="AJ28" i="3"/>
  <c r="AI28" i="3"/>
  <c r="AH28" i="3"/>
  <c r="AG28" i="3"/>
  <c r="AF28" i="3"/>
  <c r="AE28" i="3"/>
  <c r="AD28" i="3"/>
  <c r="AC28" i="3"/>
  <c r="AJ27" i="3"/>
  <c r="AI27" i="3"/>
  <c r="AH27" i="3"/>
  <c r="AG27" i="3"/>
  <c r="AF27" i="3"/>
  <c r="AE27" i="3"/>
  <c r="AD27" i="3"/>
  <c r="AC27" i="3"/>
  <c r="AC18" i="3"/>
  <c r="AD18" i="3"/>
  <c r="AE18" i="3"/>
  <c r="AF18" i="3"/>
  <c r="AG18" i="3"/>
  <c r="AH18" i="3"/>
  <c r="AI18" i="3"/>
  <c r="AJ18" i="3"/>
  <c r="AC19" i="3"/>
  <c r="AD19" i="3"/>
  <c r="AE19" i="3"/>
  <c r="AF19" i="3"/>
  <c r="AG19" i="3"/>
  <c r="AH19" i="3"/>
  <c r="AI19" i="3"/>
  <c r="AJ19" i="3"/>
  <c r="AC20" i="3"/>
  <c r="AD20" i="3"/>
  <c r="AE20" i="3"/>
  <c r="AF20" i="3"/>
  <c r="AG20" i="3"/>
  <c r="AH20" i="3"/>
  <c r="AI20" i="3"/>
  <c r="AJ20" i="3"/>
  <c r="AC21" i="3"/>
  <c r="AD21" i="3"/>
  <c r="AE21" i="3"/>
  <c r="AF21" i="3"/>
  <c r="AG21" i="3"/>
  <c r="AH21" i="3"/>
  <c r="AI21" i="3"/>
  <c r="AJ21" i="3"/>
  <c r="AC22" i="3"/>
  <c r="AD22" i="3"/>
  <c r="AE22" i="3"/>
  <c r="AF22" i="3"/>
  <c r="AG22" i="3"/>
  <c r="AH22" i="3"/>
  <c r="AI22" i="3"/>
  <c r="AJ22" i="3"/>
  <c r="AC23" i="3"/>
  <c r="AD23" i="3"/>
  <c r="AE23" i="3"/>
  <c r="AF23" i="3"/>
  <c r="AG23" i="3"/>
  <c r="AH23" i="3"/>
  <c r="AI23" i="3"/>
  <c r="AJ23" i="3"/>
  <c r="AC24" i="3"/>
  <c r="AD24" i="3"/>
  <c r="AE24" i="3"/>
  <c r="AF24" i="3"/>
  <c r="AG24" i="3"/>
  <c r="AH24" i="3"/>
  <c r="AI24" i="3"/>
  <c r="AJ24" i="3"/>
  <c r="AC25" i="3"/>
  <c r="AD25" i="3"/>
  <c r="AE25" i="3"/>
  <c r="AF25" i="3"/>
  <c r="AG25" i="3"/>
  <c r="AH25" i="3"/>
  <c r="AI25" i="3"/>
  <c r="AJ25" i="3"/>
  <c r="AD17" i="3"/>
  <c r="AE17" i="3"/>
  <c r="AF17" i="3"/>
  <c r="AG17" i="3"/>
  <c r="AH17" i="3"/>
  <c r="AI17" i="3"/>
  <c r="AJ17" i="3"/>
  <c r="AC17" i="3"/>
  <c r="AC6" i="3"/>
  <c r="AD6" i="3"/>
  <c r="AE6" i="3"/>
  <c r="AF6" i="3"/>
  <c r="AG6" i="3"/>
  <c r="AH6" i="3"/>
  <c r="AI6" i="3"/>
  <c r="AJ6" i="3"/>
  <c r="AC7" i="3"/>
  <c r="AD7" i="3"/>
  <c r="AE7" i="3"/>
  <c r="AF7" i="3"/>
  <c r="AG7" i="3"/>
  <c r="AH7" i="3"/>
  <c r="AI7" i="3"/>
  <c r="AJ7" i="3"/>
  <c r="AC8" i="3"/>
  <c r="AD8" i="3"/>
  <c r="AE8" i="3"/>
  <c r="AF8" i="3"/>
  <c r="AG8" i="3"/>
  <c r="AH8" i="3"/>
  <c r="AI8" i="3"/>
  <c r="AJ8" i="3"/>
  <c r="AC9" i="3"/>
  <c r="AD9" i="3"/>
  <c r="AE9" i="3"/>
  <c r="AF9" i="3"/>
  <c r="AG9" i="3"/>
  <c r="AH9" i="3"/>
  <c r="AI9" i="3"/>
  <c r="AJ9" i="3"/>
  <c r="AC10" i="3"/>
  <c r="AD10" i="3"/>
  <c r="AE10" i="3"/>
  <c r="AF10" i="3"/>
  <c r="AG10" i="3"/>
  <c r="AH10" i="3"/>
  <c r="AI10" i="3"/>
  <c r="AJ10" i="3"/>
  <c r="AC11" i="3"/>
  <c r="AD11" i="3"/>
  <c r="AE11" i="3"/>
  <c r="AF11" i="3"/>
  <c r="AG11" i="3"/>
  <c r="AH11" i="3"/>
  <c r="AI11" i="3"/>
  <c r="AJ11" i="3"/>
  <c r="AC12" i="3"/>
  <c r="AD12" i="3"/>
  <c r="AE12" i="3"/>
  <c r="AF12" i="3"/>
  <c r="AG12" i="3"/>
  <c r="AH12" i="3"/>
  <c r="AI12" i="3"/>
  <c r="AJ12" i="3"/>
  <c r="AC13" i="3"/>
  <c r="AD13" i="3"/>
  <c r="AE13" i="3"/>
  <c r="AF13" i="3"/>
  <c r="AG13" i="3"/>
  <c r="AH13" i="3"/>
  <c r="AI13" i="3"/>
  <c r="AJ13" i="3"/>
  <c r="AC14" i="3"/>
  <c r="AD14" i="3"/>
  <c r="AE14" i="3"/>
  <c r="AF14" i="3"/>
  <c r="AG14" i="3"/>
  <c r="AH14" i="3"/>
  <c r="AI14" i="3"/>
  <c r="AJ14" i="3"/>
  <c r="AC15" i="3"/>
  <c r="AD15" i="3"/>
  <c r="AE15" i="3"/>
  <c r="AF15" i="3"/>
  <c r="AG15" i="3"/>
  <c r="AH15" i="3"/>
  <c r="AI15" i="3"/>
  <c r="AJ15" i="3"/>
  <c r="AL15" i="3" s="1"/>
  <c r="AD5" i="3"/>
  <c r="AE5" i="3"/>
  <c r="AF5" i="3"/>
  <c r="AG5" i="3"/>
  <c r="AH5" i="3"/>
  <c r="AI5" i="3"/>
  <c r="AJ5" i="3"/>
  <c r="AC5" i="3"/>
  <c r="AJ3" i="3"/>
  <c r="AD3" i="3"/>
  <c r="AE3" i="3"/>
  <c r="AF3" i="3"/>
  <c r="AG3" i="3"/>
  <c r="AH3" i="3"/>
  <c r="AI3" i="3"/>
  <c r="AC3" i="3"/>
  <c r="AI4" i="2"/>
  <c r="AJ4" i="2"/>
  <c r="AK4" i="2"/>
  <c r="AL4" i="2"/>
  <c r="AM4" i="2"/>
  <c r="AI5" i="2"/>
  <c r="AJ5" i="2"/>
  <c r="AK5" i="2"/>
  <c r="AL5" i="2"/>
  <c r="AM5" i="2"/>
  <c r="AI6" i="2"/>
  <c r="AJ6" i="2"/>
  <c r="AK6" i="2"/>
  <c r="AL6" i="2"/>
  <c r="AM6" i="2"/>
  <c r="AI7" i="2"/>
  <c r="AJ7" i="2"/>
  <c r="AK7" i="2"/>
  <c r="AL7" i="2"/>
  <c r="AM7" i="2"/>
  <c r="AI8" i="2"/>
  <c r="AJ8" i="2"/>
  <c r="AK8" i="2"/>
  <c r="AL8" i="2"/>
  <c r="AM8" i="2"/>
  <c r="AI9" i="2"/>
  <c r="AJ9" i="2"/>
  <c r="AK9" i="2"/>
  <c r="AL9" i="2"/>
  <c r="AM9" i="2"/>
  <c r="AI10" i="2"/>
  <c r="AJ10" i="2"/>
  <c r="AK10" i="2"/>
  <c r="AL10" i="2"/>
  <c r="AM10" i="2"/>
  <c r="AI11" i="2"/>
  <c r="AJ11" i="2"/>
  <c r="AK11" i="2"/>
  <c r="AL11" i="2"/>
  <c r="AM11" i="2"/>
  <c r="AI12" i="2"/>
  <c r="AJ12" i="2"/>
  <c r="AK12" i="2"/>
  <c r="AL12" i="2"/>
  <c r="AM12" i="2"/>
  <c r="AI13" i="2"/>
  <c r="AJ13" i="2"/>
  <c r="AK13" i="2"/>
  <c r="AL13" i="2"/>
  <c r="AM13" i="2"/>
  <c r="AI14" i="2"/>
  <c r="AJ14" i="2"/>
  <c r="AK14" i="2"/>
  <c r="AL14" i="2"/>
  <c r="AM14" i="2"/>
  <c r="AI15" i="2"/>
  <c r="AJ15" i="2"/>
  <c r="AK15" i="2"/>
  <c r="AL15" i="2"/>
  <c r="AM15" i="2"/>
  <c r="AI16" i="2"/>
  <c r="AJ16" i="2"/>
  <c r="AK16" i="2"/>
  <c r="AL16" i="2"/>
  <c r="AM16" i="2"/>
  <c r="AI17" i="2"/>
  <c r="AJ17" i="2"/>
  <c r="AK17" i="2"/>
  <c r="AL17" i="2"/>
  <c r="AM17" i="2"/>
  <c r="AI18" i="2"/>
  <c r="AJ18" i="2"/>
  <c r="AK18" i="2"/>
  <c r="AL18" i="2"/>
  <c r="AM18" i="2"/>
  <c r="AI19" i="2"/>
  <c r="AJ19" i="2"/>
  <c r="AK19" i="2"/>
  <c r="AL19" i="2"/>
  <c r="AM19" i="2"/>
  <c r="AI20" i="2"/>
  <c r="AJ20" i="2"/>
  <c r="AK20" i="2"/>
  <c r="AL20" i="2"/>
  <c r="AM20" i="2"/>
  <c r="AI21" i="2"/>
  <c r="AJ21" i="2"/>
  <c r="AK21" i="2"/>
  <c r="AL21" i="2"/>
  <c r="AM21" i="2"/>
  <c r="AI22" i="2"/>
  <c r="AJ22" i="2"/>
  <c r="AK22" i="2"/>
  <c r="AL22" i="2"/>
  <c r="AM22" i="2"/>
  <c r="AI23" i="2"/>
  <c r="AJ23" i="2"/>
  <c r="AK23" i="2"/>
  <c r="AL23" i="2"/>
  <c r="AM23" i="2"/>
  <c r="AI24" i="2"/>
  <c r="AJ24" i="2"/>
  <c r="AK24" i="2"/>
  <c r="AL24" i="2"/>
  <c r="AM24" i="2"/>
  <c r="AI25" i="2"/>
  <c r="AJ25" i="2"/>
  <c r="AK25" i="2"/>
  <c r="AL25" i="2"/>
  <c r="AM25" i="2"/>
  <c r="AI26" i="2"/>
  <c r="AJ26" i="2"/>
  <c r="AK26" i="2"/>
  <c r="AL26" i="2"/>
  <c r="AM26" i="2"/>
  <c r="AI27" i="2"/>
  <c r="AJ27" i="2"/>
  <c r="AK27" i="2"/>
  <c r="AL27" i="2"/>
  <c r="AM27" i="2"/>
  <c r="AI28" i="2"/>
  <c r="AJ28" i="2"/>
  <c r="AK28" i="2"/>
  <c r="AL28" i="2"/>
  <c r="AM28" i="2"/>
  <c r="AI29" i="2"/>
  <c r="AJ29" i="2"/>
  <c r="AK29" i="2"/>
  <c r="AL29" i="2"/>
  <c r="AM29" i="2"/>
  <c r="AI30" i="2"/>
  <c r="AJ30" i="2"/>
  <c r="AK30" i="2"/>
  <c r="AL30" i="2"/>
  <c r="AM30" i="2"/>
  <c r="AI31" i="2"/>
  <c r="AJ31" i="2"/>
  <c r="AK31" i="2"/>
  <c r="AL31" i="2"/>
  <c r="AM31" i="2"/>
  <c r="AI32" i="2"/>
  <c r="AJ32" i="2"/>
  <c r="AK32" i="2"/>
  <c r="AL32" i="2"/>
  <c r="AM32" i="2"/>
  <c r="AI33" i="2"/>
  <c r="AJ33" i="2"/>
  <c r="AK33" i="2"/>
  <c r="AL33" i="2"/>
  <c r="AM33" i="2"/>
  <c r="AI34" i="2"/>
  <c r="AJ34" i="2"/>
  <c r="AK34" i="2"/>
  <c r="AL34" i="2"/>
  <c r="AM34" i="2"/>
  <c r="AI35" i="2"/>
  <c r="AJ35" i="2"/>
  <c r="AK35" i="2"/>
  <c r="AL35" i="2"/>
  <c r="AM35" i="2"/>
  <c r="AI36" i="2"/>
  <c r="AJ36" i="2"/>
  <c r="AK36" i="2"/>
  <c r="AL36" i="2"/>
  <c r="AM36" i="2"/>
  <c r="AI37" i="2"/>
  <c r="AJ37" i="2"/>
  <c r="AK37" i="2"/>
  <c r="AL37" i="2"/>
  <c r="AM37" i="2"/>
  <c r="AI38" i="2"/>
  <c r="AJ38" i="2"/>
  <c r="AK38" i="2"/>
  <c r="AL38" i="2"/>
  <c r="AM38" i="2"/>
  <c r="AI39" i="2"/>
  <c r="AJ39" i="2"/>
  <c r="AK39" i="2"/>
  <c r="AL39" i="2"/>
  <c r="AM39" i="2"/>
  <c r="AI40" i="2"/>
  <c r="AJ40" i="2"/>
  <c r="AK40" i="2"/>
  <c r="AL40" i="2"/>
  <c r="AM40" i="2"/>
  <c r="AI41" i="2"/>
  <c r="AJ41" i="2"/>
  <c r="AK41" i="2"/>
  <c r="AL41" i="2"/>
  <c r="AM41" i="2"/>
  <c r="AI42" i="2"/>
  <c r="AJ42" i="2"/>
  <c r="AK42" i="2"/>
  <c r="AL42" i="2"/>
  <c r="AM42" i="2"/>
  <c r="AI43" i="2"/>
  <c r="AJ43" i="2"/>
  <c r="AK43" i="2"/>
  <c r="AL43" i="2"/>
  <c r="AM43" i="2"/>
  <c r="AI44" i="2"/>
  <c r="AJ44" i="2"/>
  <c r="AK44" i="2"/>
  <c r="AL44" i="2"/>
  <c r="AM44" i="2"/>
  <c r="AI45" i="2"/>
  <c r="AJ45" i="2"/>
  <c r="AK45" i="2"/>
  <c r="AL45" i="2"/>
  <c r="AM45" i="2"/>
  <c r="AI46" i="2"/>
  <c r="AJ46" i="2"/>
  <c r="AK46" i="2"/>
  <c r="AL46" i="2"/>
  <c r="AM46" i="2"/>
  <c r="AI47" i="2"/>
  <c r="AJ47" i="2"/>
  <c r="AK47" i="2"/>
  <c r="AL47" i="2"/>
  <c r="AM47" i="2"/>
  <c r="AI48" i="2"/>
  <c r="AJ48" i="2"/>
  <c r="AK48" i="2"/>
  <c r="AL48" i="2"/>
  <c r="AM48" i="2"/>
  <c r="AI49" i="2"/>
  <c r="AJ49" i="2"/>
  <c r="AK49" i="2"/>
  <c r="AL49" i="2"/>
  <c r="AM49" i="2"/>
  <c r="AI50" i="2"/>
  <c r="AJ50" i="2"/>
  <c r="AK50" i="2"/>
  <c r="AL50" i="2"/>
  <c r="AM50" i="2"/>
  <c r="AM3" i="2"/>
  <c r="AL3" i="2"/>
  <c r="AK3" i="2"/>
  <c r="AJ3" i="2"/>
  <c r="AI3" i="2"/>
  <c r="AC4" i="2"/>
  <c r="AD4" i="2"/>
  <c r="AE4" i="2"/>
  <c r="AF4" i="2"/>
  <c r="AG4" i="2"/>
  <c r="AC5" i="2"/>
  <c r="AD5" i="2"/>
  <c r="AE5" i="2"/>
  <c r="AF5" i="2"/>
  <c r="AG5" i="2"/>
  <c r="AC6" i="2"/>
  <c r="AD6" i="2"/>
  <c r="AE6" i="2"/>
  <c r="AF6" i="2"/>
  <c r="AG6" i="2"/>
  <c r="AC7" i="2"/>
  <c r="AD7" i="2"/>
  <c r="AE7" i="2"/>
  <c r="AF7" i="2"/>
  <c r="AG7" i="2"/>
  <c r="AC8" i="2"/>
  <c r="AD8" i="2"/>
  <c r="AE8" i="2"/>
  <c r="AF8" i="2"/>
  <c r="AG8" i="2"/>
  <c r="AC9" i="2"/>
  <c r="AD9" i="2"/>
  <c r="AE9" i="2"/>
  <c r="AF9" i="2"/>
  <c r="AG9" i="2"/>
  <c r="AC10" i="2"/>
  <c r="AD10" i="2"/>
  <c r="AE10" i="2"/>
  <c r="AF10" i="2"/>
  <c r="AG10" i="2"/>
  <c r="AC11" i="2"/>
  <c r="AD11" i="2"/>
  <c r="AE11" i="2"/>
  <c r="AF11" i="2"/>
  <c r="AG11" i="2"/>
  <c r="AC12" i="2"/>
  <c r="AD12" i="2"/>
  <c r="AE12" i="2"/>
  <c r="AF12" i="2"/>
  <c r="AG12" i="2"/>
  <c r="AC13" i="2"/>
  <c r="AD13" i="2"/>
  <c r="AE13" i="2"/>
  <c r="AF13" i="2"/>
  <c r="AG13" i="2"/>
  <c r="AC14" i="2"/>
  <c r="AD14" i="2"/>
  <c r="AE14" i="2"/>
  <c r="AF14" i="2"/>
  <c r="AG14" i="2"/>
  <c r="AC15" i="2"/>
  <c r="AD15" i="2"/>
  <c r="AE15" i="2"/>
  <c r="AF15" i="2"/>
  <c r="AG15" i="2"/>
  <c r="AC16" i="2"/>
  <c r="AD16" i="2"/>
  <c r="AE16" i="2"/>
  <c r="AF16" i="2"/>
  <c r="AG16" i="2"/>
  <c r="AC17" i="2"/>
  <c r="AD17" i="2"/>
  <c r="AE17" i="2"/>
  <c r="AF17" i="2"/>
  <c r="AG17" i="2"/>
  <c r="AC18" i="2"/>
  <c r="AD18" i="2"/>
  <c r="AE18" i="2"/>
  <c r="AF18" i="2"/>
  <c r="AG18" i="2"/>
  <c r="AC19" i="2"/>
  <c r="AD19" i="2"/>
  <c r="AE19" i="2"/>
  <c r="AF19" i="2"/>
  <c r="AG19" i="2"/>
  <c r="AC20" i="2"/>
  <c r="AD20" i="2"/>
  <c r="AE20" i="2"/>
  <c r="AF20" i="2"/>
  <c r="AG20" i="2"/>
  <c r="AC21" i="2"/>
  <c r="AD21" i="2"/>
  <c r="AE21" i="2"/>
  <c r="AF21" i="2"/>
  <c r="AG21" i="2"/>
  <c r="AC22" i="2"/>
  <c r="AD22" i="2"/>
  <c r="AE22" i="2"/>
  <c r="AF22" i="2"/>
  <c r="AG22" i="2"/>
  <c r="AC23" i="2"/>
  <c r="AD23" i="2"/>
  <c r="AE23" i="2"/>
  <c r="AF23" i="2"/>
  <c r="AG23" i="2"/>
  <c r="AC24" i="2"/>
  <c r="AD24" i="2"/>
  <c r="AE24" i="2"/>
  <c r="AF24" i="2"/>
  <c r="AG24" i="2"/>
  <c r="AC25" i="2"/>
  <c r="AD25" i="2"/>
  <c r="AE25" i="2"/>
  <c r="AF25" i="2"/>
  <c r="AG25" i="2"/>
  <c r="AC26" i="2"/>
  <c r="AD26" i="2"/>
  <c r="AE26" i="2"/>
  <c r="AF26" i="2"/>
  <c r="AG26" i="2"/>
  <c r="AC27" i="2"/>
  <c r="AD27" i="2"/>
  <c r="AE27" i="2"/>
  <c r="AF27" i="2"/>
  <c r="AG27" i="2"/>
  <c r="AC28" i="2"/>
  <c r="AD28" i="2"/>
  <c r="AE28" i="2"/>
  <c r="AF28" i="2"/>
  <c r="AG28" i="2"/>
  <c r="AC29" i="2"/>
  <c r="AD29" i="2"/>
  <c r="AE29" i="2"/>
  <c r="AF29" i="2"/>
  <c r="AG29" i="2"/>
  <c r="AC30" i="2"/>
  <c r="AD30" i="2"/>
  <c r="AE30" i="2"/>
  <c r="AF30" i="2"/>
  <c r="AG30" i="2"/>
  <c r="AC31" i="2"/>
  <c r="AD31" i="2"/>
  <c r="AE31" i="2"/>
  <c r="AF31" i="2"/>
  <c r="AG31" i="2"/>
  <c r="AC32" i="2"/>
  <c r="AD32" i="2"/>
  <c r="AE32" i="2"/>
  <c r="AF32" i="2"/>
  <c r="AG32" i="2"/>
  <c r="AC33" i="2"/>
  <c r="AD33" i="2"/>
  <c r="AE33" i="2"/>
  <c r="AF33" i="2"/>
  <c r="AG33" i="2"/>
  <c r="AC34" i="2"/>
  <c r="AD34" i="2"/>
  <c r="AE34" i="2"/>
  <c r="AF34" i="2"/>
  <c r="AG34" i="2"/>
  <c r="AC35" i="2"/>
  <c r="AD35" i="2"/>
  <c r="AE35" i="2"/>
  <c r="AF35" i="2"/>
  <c r="AG35" i="2"/>
  <c r="AC36" i="2"/>
  <c r="AD36" i="2"/>
  <c r="AE36" i="2"/>
  <c r="AF36" i="2"/>
  <c r="AG36" i="2"/>
  <c r="AC37" i="2"/>
  <c r="AD37" i="2"/>
  <c r="AE37" i="2"/>
  <c r="AF37" i="2"/>
  <c r="AG37" i="2"/>
  <c r="AC38" i="2"/>
  <c r="AD38" i="2"/>
  <c r="AE38" i="2"/>
  <c r="AF38" i="2"/>
  <c r="AG38" i="2"/>
  <c r="AC39" i="2"/>
  <c r="AD39" i="2"/>
  <c r="AE39" i="2"/>
  <c r="AF39" i="2"/>
  <c r="AG39" i="2"/>
  <c r="AC40" i="2"/>
  <c r="AD40" i="2"/>
  <c r="AE40" i="2"/>
  <c r="AF40" i="2"/>
  <c r="AG40" i="2"/>
  <c r="AC41" i="2"/>
  <c r="AD41" i="2"/>
  <c r="AE41" i="2"/>
  <c r="AF41" i="2"/>
  <c r="AG41" i="2"/>
  <c r="AC42" i="2"/>
  <c r="AD42" i="2"/>
  <c r="AE42" i="2"/>
  <c r="AF42" i="2"/>
  <c r="AG42" i="2"/>
  <c r="AC43" i="2"/>
  <c r="AD43" i="2"/>
  <c r="AE43" i="2"/>
  <c r="AF43" i="2"/>
  <c r="AG43" i="2"/>
  <c r="AC44" i="2"/>
  <c r="AD44" i="2"/>
  <c r="AE44" i="2"/>
  <c r="AF44" i="2"/>
  <c r="AG44" i="2"/>
  <c r="AC45" i="2"/>
  <c r="AD45" i="2"/>
  <c r="AE45" i="2"/>
  <c r="AF45" i="2"/>
  <c r="AG45" i="2"/>
  <c r="AC46" i="2"/>
  <c r="AD46" i="2"/>
  <c r="AE46" i="2"/>
  <c r="AF46" i="2"/>
  <c r="AG46" i="2"/>
  <c r="AC47" i="2"/>
  <c r="AD47" i="2"/>
  <c r="AE47" i="2"/>
  <c r="AF47" i="2"/>
  <c r="AG47" i="2"/>
  <c r="AC48" i="2"/>
  <c r="AD48" i="2"/>
  <c r="AE48" i="2"/>
  <c r="AF48" i="2"/>
  <c r="AG48" i="2"/>
  <c r="AC49" i="2"/>
  <c r="AD49" i="2"/>
  <c r="AE49" i="2"/>
  <c r="AF49" i="2"/>
  <c r="AG49" i="2"/>
  <c r="AC50" i="2"/>
  <c r="AD50" i="2"/>
  <c r="AE50" i="2"/>
  <c r="AF50" i="2"/>
  <c r="AG50" i="2"/>
  <c r="AD3" i="2"/>
  <c r="AG3" i="2"/>
  <c r="AF3" i="2"/>
  <c r="AE3" i="2"/>
  <c r="AC3" i="2"/>
  <c r="K29" i="1"/>
  <c r="K28" i="1"/>
  <c r="K19" i="1"/>
  <c r="K18" i="1"/>
  <c r="K39" i="1"/>
  <c r="K38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C33" i="1"/>
  <c r="D33" i="1"/>
  <c r="E33" i="1"/>
  <c r="F33" i="1"/>
  <c r="G33" i="1"/>
  <c r="H33" i="1"/>
  <c r="I33" i="1"/>
  <c r="J33" i="1"/>
  <c r="B33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C9" i="1"/>
  <c r="D9" i="1"/>
  <c r="E9" i="1"/>
  <c r="F9" i="1"/>
  <c r="G9" i="1"/>
  <c r="H9" i="1"/>
  <c r="I9" i="1"/>
  <c r="J9" i="1"/>
  <c r="K9" i="1"/>
  <c r="B9" i="1"/>
  <c r="K8" i="1"/>
  <c r="C8" i="1"/>
  <c r="D8" i="1"/>
  <c r="E8" i="1"/>
  <c r="F8" i="1"/>
  <c r="G8" i="1"/>
  <c r="H8" i="1"/>
  <c r="I8" i="1"/>
  <c r="J8" i="1"/>
  <c r="B8" i="1"/>
  <c r="AL49" i="3" l="1"/>
  <c r="AL25" i="3"/>
  <c r="AN41" i="3"/>
  <c r="AN25" i="3"/>
  <c r="AN37" i="3"/>
  <c r="AN49" i="3"/>
  <c r="AK51" i="3"/>
  <c r="AN15" i="3"/>
  <c r="AK52" i="3"/>
  <c r="F39" i="1"/>
  <c r="J38" i="1"/>
  <c r="I39" i="1"/>
  <c r="G39" i="1"/>
  <c r="J39" i="1"/>
  <c r="H39" i="1"/>
  <c r="H38" i="1"/>
  <c r="F38" i="1"/>
  <c r="G38" i="1"/>
  <c r="I38" i="1"/>
</calcChain>
</file>

<file path=xl/sharedStrings.xml><?xml version="1.0" encoding="utf-8"?>
<sst xmlns="http://schemas.openxmlformats.org/spreadsheetml/2006/main" count="460" uniqueCount="108">
  <si>
    <t>FEMUNDSMARKA</t>
  </si>
  <si>
    <t>METHOD</t>
  </si>
  <si>
    <t>TP</t>
  </si>
  <si>
    <t>TN</t>
  </si>
  <si>
    <t>FP</t>
  </si>
  <si>
    <t>FN</t>
  </si>
  <si>
    <t>Accuracy</t>
  </si>
  <si>
    <t>F-Score</t>
  </si>
  <si>
    <t>Sensitivity</t>
  </si>
  <si>
    <t>Specificity</t>
  </si>
  <si>
    <t>Balanced Accuracy</t>
  </si>
  <si>
    <t>Time</t>
  </si>
  <si>
    <t>Higher F score - more accurate the model, F score is used in models with uneven datasets.</t>
  </si>
  <si>
    <t>MBKM</t>
  </si>
  <si>
    <t>https://blog.nillsf.com/index.php/2020/05/23/confusion-matrix-accuracy-recall-precision-false-positive-rate-and-f-scores-explained/</t>
  </si>
  <si>
    <t>RF</t>
  </si>
  <si>
    <t>MBKM+RF</t>
  </si>
  <si>
    <t>Fastest</t>
  </si>
  <si>
    <r>
      <t xml:space="preserve">Conclusion: While OR is slightly more effective (identifying 4500 more TP pixels than MBKM, but 4000 less TN pixels than MBKM), MBKM takes </t>
    </r>
    <r>
      <rPr>
        <b/>
        <i/>
        <sz val="11"/>
        <color theme="1"/>
        <rFont val="Calibri"/>
        <family val="2"/>
        <scheme val="minor"/>
      </rPr>
      <t>significantly</t>
    </r>
  </si>
  <si>
    <t>OR</t>
  </si>
  <si>
    <t>less time to process. Hence, the most effective method to use here is likely the MiniBatch K Means methodology. This method can probably</t>
  </si>
  <si>
    <t>AND</t>
  </si>
  <si>
    <t>MBKM&amp;RF</t>
  </si>
  <si>
    <t>be improved through use of some accuracy maps which can be used to determine the regions in which improvement should be sought.</t>
  </si>
  <si>
    <t>Average</t>
  </si>
  <si>
    <t>Std_Dev</t>
  </si>
  <si>
    <t>Slowest</t>
  </si>
  <si>
    <t>VINSTRE</t>
  </si>
  <si>
    <t>Most Acc</t>
  </si>
  <si>
    <t>(F score)</t>
  </si>
  <si>
    <t>Least Acc</t>
  </si>
  <si>
    <t>Diagrams for Print</t>
  </si>
  <si>
    <t>Vinstre</t>
  </si>
  <si>
    <t>KARASJOK</t>
  </si>
  <si>
    <t>KM</t>
  </si>
  <si>
    <t>KM+RF</t>
  </si>
  <si>
    <t>Femundsmarka</t>
  </si>
  <si>
    <t>AVERAGES</t>
  </si>
  <si>
    <t>Karasjok</t>
  </si>
  <si>
    <t>Averages</t>
  </si>
  <si>
    <t>Average Scores</t>
  </si>
  <si>
    <t>V&amp;F averages</t>
  </si>
  <si>
    <t>BA</t>
  </si>
  <si>
    <t>Default KM 2 categories</t>
  </si>
  <si>
    <r>
      <rPr>
        <b/>
        <i/>
        <sz val="11"/>
        <color theme="1"/>
        <rFont val="Times New Roman"/>
        <family val="1"/>
      </rPr>
      <t>IT 1</t>
    </r>
    <r>
      <rPr>
        <i/>
        <sz val="11"/>
        <color theme="1"/>
        <rFont val="Times New Roman"/>
        <family val="1"/>
      </rPr>
      <t xml:space="preserve"> 30-400 m 1 category</t>
    </r>
  </si>
  <si>
    <r>
      <rPr>
        <b/>
        <i/>
        <sz val="11"/>
        <color theme="1"/>
        <rFont val="Times New Roman"/>
        <family val="1"/>
      </rPr>
      <t xml:space="preserve">IT 2 </t>
    </r>
    <r>
      <rPr>
        <i/>
        <sz val="11"/>
        <color theme="1"/>
        <rFont val="Times New Roman"/>
        <family val="1"/>
      </rPr>
      <t>30-400, Løsmasse</t>
    </r>
  </si>
  <si>
    <r>
      <rPr>
        <b/>
        <i/>
        <sz val="11"/>
        <color theme="1"/>
        <rFont val="Times New Roman"/>
        <family val="1"/>
      </rPr>
      <t>IT 3</t>
    </r>
    <r>
      <rPr>
        <i/>
        <sz val="11"/>
        <color theme="1"/>
        <rFont val="Times New Roman"/>
        <family val="1"/>
      </rPr>
      <t xml:space="preserve"> above + 3 clusters</t>
    </r>
  </si>
  <si>
    <r>
      <t>IT 4</t>
    </r>
    <r>
      <rPr>
        <i/>
        <sz val="11"/>
        <color theme="1"/>
        <rFont val="Times New Roman"/>
        <family val="1"/>
      </rPr>
      <t xml:space="preserve"> lapcurv 0.04 - 0.06</t>
    </r>
  </si>
  <si>
    <r>
      <rPr>
        <b/>
        <i/>
        <sz val="11"/>
        <color theme="1"/>
        <rFont val="Times New Roman"/>
        <family val="1"/>
      </rPr>
      <t xml:space="preserve">IT 5 </t>
    </r>
    <r>
      <rPr>
        <i/>
        <sz val="11"/>
        <color theme="1"/>
        <rFont val="Times New Roman"/>
        <family val="1"/>
      </rPr>
      <t>lapcurv 0.05</t>
    </r>
  </si>
  <si>
    <r>
      <t xml:space="preserve">IT 6 </t>
    </r>
    <r>
      <rPr>
        <i/>
        <sz val="11"/>
        <color theme="1"/>
        <rFont val="Times New Roman"/>
        <family val="1"/>
      </rPr>
      <t>no genslope morpho</t>
    </r>
  </si>
  <si>
    <r>
      <t>IT 7</t>
    </r>
    <r>
      <rPr>
        <i/>
        <sz val="11"/>
        <color theme="1"/>
        <rFont val="Times New Roman"/>
        <family val="1"/>
      </rPr>
      <t xml:space="preserve"> above + 4c</t>
    </r>
  </si>
  <si>
    <r>
      <t>IT 8</t>
    </r>
    <r>
      <rPr>
        <i/>
        <sz val="11"/>
        <color theme="1"/>
        <rFont val="Times New Roman"/>
        <family val="1"/>
      </rPr>
      <t xml:space="preserve"> IT 4 + gs msk 0.8 - gs morph</t>
    </r>
  </si>
  <si>
    <r>
      <t xml:space="preserve">IT 9 </t>
    </r>
    <r>
      <rPr>
        <i/>
        <sz val="11"/>
        <color theme="1"/>
        <rFont val="Times New Roman"/>
        <family val="1"/>
      </rPr>
      <t>IT 8 gs mask 0.70</t>
    </r>
  </si>
  <si>
    <r>
      <t>IT 10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above + gs morph added</t>
    </r>
  </si>
  <si>
    <r>
      <rPr>
        <b/>
        <i/>
        <sz val="11"/>
        <color theme="1"/>
        <rFont val="Times New Roman"/>
        <family val="1"/>
      </rPr>
      <t>IT 11</t>
    </r>
    <r>
      <rPr>
        <i/>
        <sz val="11"/>
        <color theme="1"/>
        <rFont val="Times New Roman"/>
        <family val="1"/>
      </rPr>
      <t xml:space="preserve"> above + 4cluster</t>
    </r>
  </si>
  <si>
    <r>
      <t>IT 12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IT 10 + 40-400m</t>
    </r>
  </si>
  <si>
    <t>***</t>
  </si>
  <si>
    <r>
      <t xml:space="preserve">IT 13 </t>
    </r>
    <r>
      <rPr>
        <i/>
        <sz val="11"/>
        <color theme="1"/>
        <rFont val="Times New Roman"/>
        <family val="1"/>
      </rPr>
      <t>above but 40-300m</t>
    </r>
  </si>
  <si>
    <r>
      <t>IT 14</t>
    </r>
    <r>
      <rPr>
        <i/>
        <sz val="11"/>
        <color theme="1"/>
        <rFont val="Times New Roman"/>
        <family val="1"/>
      </rPr>
      <t xml:space="preserve"> above but 30-300m</t>
    </r>
  </si>
  <si>
    <r>
      <t xml:space="preserve">IT 15 </t>
    </r>
    <r>
      <rPr>
        <i/>
        <sz val="11"/>
        <color theme="1"/>
        <rFont val="Times New Roman"/>
        <family val="1"/>
      </rPr>
      <t>IT12 + 4 cluster</t>
    </r>
  </si>
  <si>
    <r>
      <t>IT 16</t>
    </r>
    <r>
      <rPr>
        <i/>
        <sz val="11"/>
        <color theme="1"/>
        <rFont val="Times New Roman"/>
        <family val="1"/>
      </rPr>
      <t xml:space="preserve"> IT12 + 0.049 laplacian</t>
    </r>
  </si>
  <si>
    <r>
      <t>IT 17</t>
    </r>
    <r>
      <rPr>
        <i/>
        <sz val="11"/>
        <color theme="1"/>
        <rFont val="Times New Roman"/>
        <family val="1"/>
      </rPr>
      <t xml:space="preserve"> IT12 + 0.051 laplacian</t>
    </r>
  </si>
  <si>
    <r>
      <t>IT 18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IT 12 + 0.65 gs mask</t>
    </r>
  </si>
  <si>
    <r>
      <t xml:space="preserve">IT 19 </t>
    </r>
    <r>
      <rPr>
        <i/>
        <sz val="11"/>
        <color theme="1"/>
        <rFont val="Times New Roman"/>
        <family val="1"/>
      </rPr>
      <t>IT 12 + 0.75 gs mask</t>
    </r>
  </si>
  <si>
    <r>
      <t>IT 20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IT 12 + 0.71 gs mask</t>
    </r>
  </si>
  <si>
    <r>
      <t>IT 21</t>
    </r>
    <r>
      <rPr>
        <i/>
        <sz val="11"/>
        <color theme="1"/>
        <rFont val="Times New Roman"/>
        <family val="1"/>
      </rPr>
      <t xml:space="preserve"> IT 12 + 0.69 gs mask</t>
    </r>
  </si>
  <si>
    <r>
      <t xml:space="preserve">IT 22 </t>
    </r>
    <r>
      <rPr>
        <i/>
        <sz val="11"/>
        <color theme="1"/>
        <rFont val="Times New Roman"/>
        <family val="1"/>
      </rPr>
      <t>IT 21 + 4c</t>
    </r>
  </si>
  <si>
    <r>
      <t>IT 23</t>
    </r>
    <r>
      <rPr>
        <i/>
        <sz val="11"/>
        <color theme="1"/>
        <rFont val="Times New Roman"/>
        <family val="1"/>
      </rPr>
      <t xml:space="preserve"> IT 21 + 0.69 gs mask - gs morph</t>
    </r>
  </si>
  <si>
    <r>
      <t>IT 24</t>
    </r>
    <r>
      <rPr>
        <i/>
        <sz val="11"/>
        <color theme="1"/>
        <rFont val="Times New Roman"/>
        <family val="1"/>
      </rPr>
      <t xml:space="preserve"> IT 17 + 0.69 gs mask - gs morph</t>
    </r>
  </si>
  <si>
    <r>
      <t>IT 25</t>
    </r>
    <r>
      <rPr>
        <i/>
        <sz val="11"/>
        <color theme="1"/>
        <rFont val="Times New Roman"/>
        <family val="1"/>
      </rPr>
      <t xml:space="preserve"> IT 17 + 0.69 gs mask</t>
    </r>
  </si>
  <si>
    <r>
      <t xml:space="preserve">IT 26 </t>
    </r>
    <r>
      <rPr>
        <i/>
        <sz val="11"/>
        <color theme="1"/>
        <rFont val="Times New Roman"/>
        <family val="1"/>
      </rPr>
      <t>0.695, 30-400, 300, 0.51</t>
    </r>
  </si>
  <si>
    <r>
      <t>IT 27</t>
    </r>
    <r>
      <rPr>
        <i/>
        <sz val="11"/>
        <color theme="1"/>
        <rFont val="Times New Roman"/>
        <family val="1"/>
      </rPr>
      <t xml:space="preserve"> 0.695</t>
    </r>
    <r>
      <rPr>
        <b/>
        <i/>
        <sz val="11"/>
        <color theme="1"/>
        <rFont val="Times New Roman"/>
        <family val="1"/>
      </rPr>
      <t xml:space="preserve">, </t>
    </r>
    <r>
      <rPr>
        <i/>
        <sz val="11"/>
        <color theme="1"/>
        <rFont val="Times New Roman"/>
        <family val="1"/>
      </rPr>
      <t>40-400, 350, 0.50</t>
    </r>
  </si>
  <si>
    <r>
      <t xml:space="preserve">IT 28 </t>
    </r>
    <r>
      <rPr>
        <i/>
        <sz val="11"/>
        <color theme="1"/>
        <rFont val="Times New Roman"/>
        <family val="1"/>
      </rPr>
      <t>0.695, 40-400, 300m, 0.51</t>
    </r>
  </si>
  <si>
    <r>
      <t xml:space="preserve">IT 29 </t>
    </r>
    <r>
      <rPr>
        <i/>
        <sz val="11"/>
        <color theme="1"/>
        <rFont val="Times New Roman"/>
        <family val="1"/>
      </rPr>
      <t>0.69, 40-400, 300, 0.51</t>
    </r>
  </si>
  <si>
    <r>
      <t xml:space="preserve">IT 30 </t>
    </r>
    <r>
      <rPr>
        <i/>
        <sz val="11"/>
        <color theme="1"/>
        <rFont val="Times New Roman"/>
        <family val="1"/>
      </rPr>
      <t>0.695, 40-400 med, 350 gs k, 0.51 lcval</t>
    </r>
  </si>
  <si>
    <r>
      <t xml:space="preserve">IT 31 </t>
    </r>
    <r>
      <rPr>
        <i/>
        <sz val="11"/>
        <color theme="1"/>
        <rFont val="Times New Roman"/>
        <family val="1"/>
      </rPr>
      <t>0.695gs, 350m gs k, 40-450m med, 0.51 lcval</t>
    </r>
  </si>
  <si>
    <r>
      <t xml:space="preserve">IT 32  </t>
    </r>
    <r>
      <rPr>
        <i/>
        <sz val="11"/>
        <color theme="1"/>
        <rFont val="Times New Roman"/>
        <family val="1"/>
      </rPr>
      <t>0.692gs, MED40-400m, 0.34 gs k, 0.51lcval, 3 cluster</t>
    </r>
  </si>
  <si>
    <r>
      <t>IT 33</t>
    </r>
    <r>
      <rPr>
        <i/>
        <sz val="11"/>
        <color theme="1"/>
        <rFont val="Times New Roman"/>
        <family val="1"/>
      </rPr>
      <t xml:space="preserve"> above but 4 cluster</t>
    </r>
  </si>
  <si>
    <r>
      <t xml:space="preserve">IT 34 </t>
    </r>
    <r>
      <rPr>
        <i/>
        <sz val="11"/>
        <color theme="1"/>
        <rFont val="Times New Roman"/>
        <family val="1"/>
      </rPr>
      <t>IT 33, 0.692gs. 0.5lcval, 40-390med, 31gsK</t>
    </r>
  </si>
  <si>
    <r>
      <t>IT 35</t>
    </r>
    <r>
      <rPr>
        <i/>
        <sz val="11"/>
        <color theme="1"/>
        <rFont val="Times New Roman"/>
        <family val="1"/>
      </rPr>
      <t xml:space="preserve"> IT 32 + 1000 lowpass lp</t>
    </r>
  </si>
  <si>
    <r>
      <t>IT 36</t>
    </r>
    <r>
      <rPr>
        <i/>
        <sz val="11"/>
        <color theme="1"/>
        <rFont val="Times New Roman"/>
        <family val="1"/>
      </rPr>
      <t xml:space="preserve"> IT 35 + 4 cluster</t>
    </r>
  </si>
  <si>
    <t>DEFAULT VALUES:</t>
  </si>
  <si>
    <t>40-300m</t>
  </si>
  <si>
    <t>4 cluster</t>
  </si>
  <si>
    <t>0.04lcval</t>
  </si>
  <si>
    <t>0.75gsmask</t>
  </si>
  <si>
    <t>300m gsK</t>
  </si>
  <si>
    <t>Notes:</t>
  </si>
  <si>
    <t>Løsmasse addition causes clusters to become less discrete - needs adjustment.</t>
  </si>
  <si>
    <t>*** Polygons not discrete, rogen moraine features merge</t>
  </si>
  <si>
    <t>Looking for the most accurate with the lowest false positive rate.</t>
  </si>
  <si>
    <t>Baseline</t>
  </si>
  <si>
    <t>DEFAULT</t>
  </si>
  <si>
    <t>GS Threshold</t>
  </si>
  <si>
    <t>AVERAGE</t>
  </si>
  <si>
    <t>STDEV</t>
  </si>
  <si>
    <t>LC Threshold</t>
  </si>
  <si>
    <t>GS Kernel (m)</t>
  </si>
  <si>
    <t>MtnMask</t>
  </si>
  <si>
    <t>avgavg</t>
  </si>
  <si>
    <t>LCT</t>
  </si>
  <si>
    <t>3 cluster</t>
  </si>
  <si>
    <t>GS Kernel</t>
  </si>
  <si>
    <t>Mtn Mask</t>
  </si>
  <si>
    <t>Location</t>
  </si>
  <si>
    <t>Value</t>
  </si>
  <si>
    <t>300 m</t>
  </si>
  <si>
    <t>1000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</si>
</sst>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1" xfId="0" applyFon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/>
    <xf numFmtId="0" fontId="2" fillId="0" borderId="0" xfId="0" applyFont="1"/>
    <xf numFmtId="0" fontId="3" fillId="0" borderId="0" xfId="0" applyFon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" fontId="2" fillId="0" borderId="21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7" fillId="0" borderId="0" xfId="0" applyFont="1"/>
    <xf numFmtId="0" fontId="8" fillId="0" borderId="2" xfId="0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8" fillId="0" borderId="1" xfId="0" applyFont="1" applyBorder="1"/>
    <xf numFmtId="0" fontId="8" fillId="0" borderId="5" xfId="0" applyFont="1" applyBorder="1"/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" fontId="7" fillId="0" borderId="0" xfId="0" applyNumberFormat="1" applyFont="1"/>
    <xf numFmtId="164" fontId="7" fillId="0" borderId="0" xfId="0" applyNumberFormat="1" applyFont="1"/>
    <xf numFmtId="164" fontId="7" fillId="0" borderId="10" xfId="0" applyNumberFormat="1" applyFont="1" applyBorder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64" fontId="7" fillId="0" borderId="15" xfId="0" applyNumberFormat="1" applyFont="1" applyBorder="1" applyAlignment="1">
      <alignment horizontal="center"/>
    </xf>
    <xf numFmtId="2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4"/>
  <sheetViews>
    <sheetView workbookViewId="0">
      <selection activeCell="J3" activeCellId="1" sqref="B3:G3 J3"/>
    </sheetView>
  </sheetViews>
  <sheetFormatPr defaultRowHeight="15" x14ac:dyDescent="0.25"/>
  <cols>
    <col min="1" max="1" width="9.85546875" bestFit="1" customWidth="1"/>
    <col min="2" max="2" width="12" bestFit="1" customWidth="1"/>
    <col min="6" max="6" width="8.7109375" bestFit="1" customWidth="1"/>
    <col min="8" max="8" width="10.28515625" bestFit="1" customWidth="1"/>
    <col min="9" max="9" width="10.140625" bestFit="1" customWidth="1"/>
    <col min="10" max="10" width="17.42578125" bestFit="1" customWidth="1"/>
    <col min="14" max="14" width="10.7109375" bestFit="1" customWidth="1"/>
    <col min="15" max="15" width="9.7109375" bestFit="1" customWidth="1"/>
    <col min="16" max="16" width="12.5703125" bestFit="1" customWidth="1"/>
    <col min="17" max="17" width="11.5703125" bestFit="1" customWidth="1"/>
    <col min="18" max="18" width="10.5703125" bestFit="1" customWidth="1"/>
    <col min="19" max="20" width="9.7109375" bestFit="1" customWidth="1"/>
    <col min="21" max="21" width="17.7109375" bestFit="1" customWidth="1"/>
    <col min="22" max="23" width="12.28515625" bestFit="1" customWidth="1"/>
  </cols>
  <sheetData>
    <row r="1" spans="1:17" ht="15.75" thickBot="1" x14ac:dyDescent="0.3">
      <c r="A1" s="22" t="s">
        <v>0</v>
      </c>
    </row>
    <row r="2" spans="1:17" ht="15.75" thickBot="1" x14ac:dyDescent="0.3">
      <c r="A2" s="4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4" t="s">
        <v>11</v>
      </c>
      <c r="M2" t="s">
        <v>12</v>
      </c>
    </row>
    <row r="3" spans="1:17" x14ac:dyDescent="0.25">
      <c r="A3" s="14" t="s">
        <v>13</v>
      </c>
      <c r="B3" s="5">
        <v>22925</v>
      </c>
      <c r="C3" s="6">
        <v>2061940</v>
      </c>
      <c r="D3" s="6">
        <v>111953</v>
      </c>
      <c r="E3" s="6">
        <v>56183</v>
      </c>
      <c r="F3" s="6">
        <v>0.92537199999999997</v>
      </c>
      <c r="G3" s="6">
        <v>0.21426600000000001</v>
      </c>
      <c r="H3" s="6">
        <v>0.289794</v>
      </c>
      <c r="I3" s="6">
        <v>0.94850100000000004</v>
      </c>
      <c r="J3" s="6">
        <v>0.63939900000000005</v>
      </c>
      <c r="K3" s="11">
        <v>18</v>
      </c>
      <c r="M3" t="s">
        <v>14</v>
      </c>
    </row>
    <row r="4" spans="1:17" x14ac:dyDescent="0.25">
      <c r="A4" s="15" t="s">
        <v>15</v>
      </c>
      <c r="B4" s="7">
        <v>9296</v>
      </c>
      <c r="C4" s="8">
        <v>2160038</v>
      </c>
      <c r="D4" s="8">
        <v>13855</v>
      </c>
      <c r="E4" s="8">
        <v>69812</v>
      </c>
      <c r="F4" s="8">
        <v>0.96286400000000005</v>
      </c>
      <c r="G4" s="8">
        <v>0.181813</v>
      </c>
      <c r="H4" s="8">
        <v>0.11751</v>
      </c>
      <c r="I4" s="8">
        <v>0.99362700000000004</v>
      </c>
      <c r="J4" s="8">
        <v>0.55613000000000001</v>
      </c>
      <c r="K4" s="12">
        <v>1085</v>
      </c>
    </row>
    <row r="5" spans="1:17" x14ac:dyDescent="0.25">
      <c r="A5" s="15" t="s">
        <v>16</v>
      </c>
      <c r="B5" s="7">
        <v>18817</v>
      </c>
      <c r="C5" s="8">
        <v>2016696</v>
      </c>
      <c r="D5" s="8">
        <v>157197</v>
      </c>
      <c r="E5" s="8">
        <v>60291</v>
      </c>
      <c r="F5" s="8">
        <v>0.90346700000000002</v>
      </c>
      <c r="G5" s="8">
        <v>0.14751400000000001</v>
      </c>
      <c r="H5" s="8">
        <v>0.23786499999999999</v>
      </c>
      <c r="I5" s="8">
        <v>0.92768899999999999</v>
      </c>
      <c r="J5" s="8">
        <v>0.61431000000000002</v>
      </c>
      <c r="K5" s="12">
        <v>1103</v>
      </c>
      <c r="M5" s="21" t="s">
        <v>17</v>
      </c>
      <c r="N5" t="s">
        <v>13</v>
      </c>
      <c r="P5" t="s">
        <v>18</v>
      </c>
    </row>
    <row r="6" spans="1:17" x14ac:dyDescent="0.25">
      <c r="A6" s="15" t="s">
        <v>19</v>
      </c>
      <c r="B6" s="7">
        <v>26538</v>
      </c>
      <c r="C6" s="8">
        <v>2056723</v>
      </c>
      <c r="D6" s="8">
        <v>117170</v>
      </c>
      <c r="E6" s="8">
        <v>52570</v>
      </c>
      <c r="F6" s="8">
        <v>0.92466000000000004</v>
      </c>
      <c r="G6" s="8">
        <v>0.238206</v>
      </c>
      <c r="H6" s="8">
        <v>0.33546500000000001</v>
      </c>
      <c r="I6" s="8">
        <v>0.94610099999999997</v>
      </c>
      <c r="J6" s="8">
        <v>0.66136300000000003</v>
      </c>
      <c r="K6" s="12">
        <v>1433</v>
      </c>
      <c r="N6" t="s">
        <v>15</v>
      </c>
      <c r="Q6" t="s">
        <v>20</v>
      </c>
    </row>
    <row r="7" spans="1:17" ht="15.75" thickBot="1" x14ac:dyDescent="0.3">
      <c r="A7" s="16" t="s">
        <v>21</v>
      </c>
      <c r="B7" s="9">
        <v>4696</v>
      </c>
      <c r="C7" s="10">
        <v>2167266</v>
      </c>
      <c r="D7" s="10">
        <v>6627</v>
      </c>
      <c r="E7" s="10">
        <v>74412</v>
      </c>
      <c r="F7" s="10">
        <v>0.96403099999999997</v>
      </c>
      <c r="G7" s="10">
        <v>0.10385800000000001</v>
      </c>
      <c r="H7" s="10">
        <v>5.9361999999999998E-2</v>
      </c>
      <c r="I7" s="10">
        <v>0.99695199999999995</v>
      </c>
      <c r="J7" s="10">
        <v>0.52859999999999996</v>
      </c>
      <c r="K7" s="13">
        <v>1493</v>
      </c>
      <c r="N7" t="s">
        <v>22</v>
      </c>
      <c r="Q7" t="s">
        <v>23</v>
      </c>
    </row>
    <row r="8" spans="1:17" ht="15.75" thickBot="1" x14ac:dyDescent="0.3">
      <c r="A8" s="17" t="s">
        <v>24</v>
      </c>
      <c r="B8" s="18">
        <f>AVERAGE(B3:B7)</f>
        <v>16454.400000000001</v>
      </c>
      <c r="C8" s="18">
        <f t="shared" ref="C8:J8" si="0">AVERAGE(C3:C7)</f>
        <v>2092532.6</v>
      </c>
      <c r="D8" s="18">
        <f t="shared" si="0"/>
        <v>81360.399999999994</v>
      </c>
      <c r="E8" s="18">
        <f t="shared" si="0"/>
        <v>62653.599999999999</v>
      </c>
      <c r="F8" s="18">
        <f t="shared" si="0"/>
        <v>0.9360788000000001</v>
      </c>
      <c r="G8" s="18">
        <f t="shared" si="0"/>
        <v>0.17713139999999999</v>
      </c>
      <c r="H8" s="18">
        <f t="shared" si="0"/>
        <v>0.2079992</v>
      </c>
      <c r="I8" s="18">
        <f t="shared" si="0"/>
        <v>0.96257400000000004</v>
      </c>
      <c r="J8" s="18">
        <f t="shared" si="0"/>
        <v>0.59996040000000006</v>
      </c>
      <c r="K8" s="19">
        <f>AVERAGE(K3:K7)</f>
        <v>1026.4000000000001</v>
      </c>
      <c r="N8" t="s">
        <v>19</v>
      </c>
    </row>
    <row r="9" spans="1:17" ht="15.75" thickBot="1" x14ac:dyDescent="0.3">
      <c r="A9" s="20" t="s">
        <v>25</v>
      </c>
      <c r="B9" s="18">
        <f>STDEV(B3:B7)</f>
        <v>9200.9808335850812</v>
      </c>
      <c r="C9" s="18">
        <f t="shared" ref="C9:K9" si="1">STDEV(C3:C7)</f>
        <v>67289.457999006059</v>
      </c>
      <c r="D9" s="18">
        <f t="shared" si="1"/>
        <v>67289.457999006059</v>
      </c>
      <c r="E9" s="18">
        <f t="shared" si="1"/>
        <v>9200.9808335850903</v>
      </c>
      <c r="F9" s="18">
        <f t="shared" si="1"/>
        <v>2.6492104874849032E-2</v>
      </c>
      <c r="G9" s="18">
        <f t="shared" si="1"/>
        <v>5.3331942096645948E-2</v>
      </c>
      <c r="H9" s="18">
        <f t="shared" si="1"/>
        <v>0.11630906889275663</v>
      </c>
      <c r="I9" s="18">
        <f t="shared" si="1"/>
        <v>3.0953626508052331E-2</v>
      </c>
      <c r="J9" s="18">
        <f t="shared" si="1"/>
        <v>5.6002241314968844E-2</v>
      </c>
      <c r="K9" s="19">
        <f t="shared" si="1"/>
        <v>593.55100875998858</v>
      </c>
      <c r="M9" s="21" t="s">
        <v>26</v>
      </c>
      <c r="N9" t="s">
        <v>21</v>
      </c>
    </row>
    <row r="10" spans="1:17" x14ac:dyDescent="0.25">
      <c r="A10" s="22"/>
    </row>
    <row r="11" spans="1:17" ht="15.75" thickBot="1" x14ac:dyDescent="0.3">
      <c r="A11" s="22" t="s">
        <v>27</v>
      </c>
      <c r="M11" s="21" t="s">
        <v>28</v>
      </c>
      <c r="N11" t="s">
        <v>19</v>
      </c>
      <c r="O11" t="s">
        <v>29</v>
      </c>
    </row>
    <row r="12" spans="1:17" ht="15.75" thickBot="1" x14ac:dyDescent="0.3">
      <c r="A12" s="4" t="s">
        <v>1</v>
      </c>
      <c r="B12" s="1" t="s">
        <v>2</v>
      </c>
      <c r="C12" s="2" t="s">
        <v>3</v>
      </c>
      <c r="D12" s="2" t="s">
        <v>4</v>
      </c>
      <c r="E12" s="2" t="s">
        <v>5</v>
      </c>
      <c r="F12" s="2" t="s">
        <v>6</v>
      </c>
      <c r="G12" s="2" t="s">
        <v>7</v>
      </c>
      <c r="H12" s="2" t="s">
        <v>8</v>
      </c>
      <c r="I12" s="2" t="s">
        <v>9</v>
      </c>
      <c r="J12" s="3" t="s">
        <v>10</v>
      </c>
      <c r="K12" s="4" t="s">
        <v>11</v>
      </c>
      <c r="N12" t="s">
        <v>13</v>
      </c>
    </row>
    <row r="13" spans="1:17" x14ac:dyDescent="0.25">
      <c r="A13" s="14" t="s">
        <v>13</v>
      </c>
      <c r="B13" s="5">
        <v>28632</v>
      </c>
      <c r="C13" s="6">
        <v>2031856</v>
      </c>
      <c r="D13" s="6">
        <v>144221</v>
      </c>
      <c r="E13" s="6">
        <v>48292</v>
      </c>
      <c r="F13" s="6">
        <v>0.91455299999999995</v>
      </c>
      <c r="G13" s="6">
        <v>0.22926099999999999</v>
      </c>
      <c r="H13" s="6">
        <v>0.37221199999999999</v>
      </c>
      <c r="I13" s="6">
        <v>0.933724</v>
      </c>
      <c r="J13" s="23">
        <v>0.67915800000000004</v>
      </c>
      <c r="K13" s="11">
        <v>18</v>
      </c>
      <c r="N13" t="s">
        <v>15</v>
      </c>
    </row>
    <row r="14" spans="1:17" x14ac:dyDescent="0.25">
      <c r="A14" s="15" t="s">
        <v>15</v>
      </c>
      <c r="B14" s="7">
        <v>8036</v>
      </c>
      <c r="C14" s="8">
        <v>2162312</v>
      </c>
      <c r="D14" s="8">
        <v>13765</v>
      </c>
      <c r="E14" s="8">
        <v>68888</v>
      </c>
      <c r="F14" s="8">
        <v>0.963314</v>
      </c>
      <c r="G14" s="8">
        <v>0.162796</v>
      </c>
      <c r="H14" s="8">
        <v>0.104467</v>
      </c>
      <c r="I14" s="8">
        <v>0.99367399999999995</v>
      </c>
      <c r="J14" s="24">
        <v>0.55038200000000004</v>
      </c>
      <c r="K14" s="12">
        <v>1085</v>
      </c>
      <c r="N14" t="s">
        <v>22</v>
      </c>
    </row>
    <row r="15" spans="1:17" x14ac:dyDescent="0.25">
      <c r="A15" s="15" t="s">
        <v>16</v>
      </c>
      <c r="B15" s="7">
        <v>24417</v>
      </c>
      <c r="C15" s="8">
        <v>1946251</v>
      </c>
      <c r="D15" s="8">
        <v>229826</v>
      </c>
      <c r="E15" s="8">
        <v>52507</v>
      </c>
      <c r="F15" s="8">
        <v>0.87468599999999996</v>
      </c>
      <c r="G15" s="8">
        <v>0.14746000000000001</v>
      </c>
      <c r="H15" s="8">
        <v>0.317417</v>
      </c>
      <c r="I15" s="8">
        <v>0.89438499999999999</v>
      </c>
      <c r="J15" s="24">
        <v>0.65251300000000001</v>
      </c>
      <c r="K15" s="12">
        <v>1103</v>
      </c>
      <c r="M15" s="21" t="s">
        <v>30</v>
      </c>
      <c r="N15" t="s">
        <v>21</v>
      </c>
    </row>
    <row r="16" spans="1:17" x14ac:dyDescent="0.25">
      <c r="A16" s="15" t="s">
        <v>19</v>
      </c>
      <c r="B16" s="7">
        <v>31654</v>
      </c>
      <c r="C16" s="8">
        <v>2025566</v>
      </c>
      <c r="D16" s="8">
        <v>150511</v>
      </c>
      <c r="E16" s="8">
        <v>45270</v>
      </c>
      <c r="F16" s="8">
        <v>0.91310199999999997</v>
      </c>
      <c r="G16" s="8">
        <v>0.24434800000000001</v>
      </c>
      <c r="H16" s="8">
        <v>0.411497</v>
      </c>
      <c r="I16" s="8">
        <v>0.93083400000000005</v>
      </c>
      <c r="J16" s="24">
        <v>0.69805499999999998</v>
      </c>
      <c r="K16" s="12">
        <v>1433</v>
      </c>
    </row>
    <row r="17" spans="1:21" ht="15.75" thickBot="1" x14ac:dyDescent="0.3">
      <c r="A17" s="16" t="s">
        <v>21</v>
      </c>
      <c r="B17" s="9">
        <v>5014</v>
      </c>
      <c r="C17" s="10">
        <v>2168602</v>
      </c>
      <c r="D17" s="10">
        <v>7475</v>
      </c>
      <c r="E17" s="10">
        <v>71910</v>
      </c>
      <c r="F17" s="10">
        <v>0.96476499999999998</v>
      </c>
      <c r="G17" s="10">
        <v>0.112154</v>
      </c>
      <c r="H17" s="10">
        <v>0.65181</v>
      </c>
      <c r="I17" s="10">
        <v>0.99656500000000003</v>
      </c>
      <c r="J17" s="25">
        <v>0.53143700000000005</v>
      </c>
      <c r="K17" s="13">
        <v>1493</v>
      </c>
    </row>
    <row r="18" spans="1:21" ht="15.75" thickBot="1" x14ac:dyDescent="0.3">
      <c r="A18" s="17" t="s">
        <v>24</v>
      </c>
      <c r="B18" s="18">
        <f>AVERAGE(B13:B17)</f>
        <v>19550.599999999999</v>
      </c>
      <c r="C18" s="18">
        <f t="shared" ref="C18:J18" si="2">AVERAGE(C13:C17)</f>
        <v>2066917.4</v>
      </c>
      <c r="D18" s="18">
        <f t="shared" si="2"/>
        <v>109159.6</v>
      </c>
      <c r="E18" s="18">
        <f t="shared" si="2"/>
        <v>57373.4</v>
      </c>
      <c r="F18" s="18">
        <f t="shared" si="2"/>
        <v>0.92608400000000002</v>
      </c>
      <c r="G18" s="18">
        <f t="shared" si="2"/>
        <v>0.1792038</v>
      </c>
      <c r="H18" s="18">
        <f t="shared" si="2"/>
        <v>0.37148059999999999</v>
      </c>
      <c r="I18" s="18">
        <f t="shared" si="2"/>
        <v>0.94983640000000003</v>
      </c>
      <c r="J18" s="19">
        <f t="shared" si="2"/>
        <v>0.622309</v>
      </c>
      <c r="K18" s="19">
        <f>AVERAGE(K13:K17)</f>
        <v>1026.4000000000001</v>
      </c>
      <c r="N18" s="44" t="s">
        <v>31</v>
      </c>
    </row>
    <row r="19" spans="1:21" ht="15.75" thickBot="1" x14ac:dyDescent="0.3">
      <c r="A19" s="20" t="s">
        <v>25</v>
      </c>
      <c r="B19" s="18">
        <f>STDEV(B13:B17)</f>
        <v>12212.132483722899</v>
      </c>
      <c r="C19" s="18">
        <f t="shared" ref="C19:K19" si="3">STDEV(C13:C17)</f>
        <v>96098.26705929717</v>
      </c>
      <c r="D19" s="18">
        <f t="shared" si="3"/>
        <v>96098.26705929717</v>
      </c>
      <c r="E19" s="18">
        <f t="shared" si="3"/>
        <v>12212.132483722906</v>
      </c>
      <c r="F19" s="18">
        <f t="shared" si="3"/>
        <v>3.8162623566783266E-2</v>
      </c>
      <c r="G19" s="18">
        <f t="shared" si="3"/>
        <v>5.5950984095009412E-2</v>
      </c>
      <c r="H19" s="18">
        <f t="shared" si="3"/>
        <v>0.19647236138271462</v>
      </c>
      <c r="I19" s="18">
        <f t="shared" si="3"/>
        <v>4.4161226299775681E-2</v>
      </c>
      <c r="J19" s="19">
        <f t="shared" si="3"/>
        <v>7.6342584194537502E-2</v>
      </c>
      <c r="K19" s="19">
        <f t="shared" si="3"/>
        <v>593.55100875998858</v>
      </c>
      <c r="N19" s="44" t="s">
        <v>32</v>
      </c>
    </row>
    <row r="20" spans="1:21" ht="15.75" thickBot="1" x14ac:dyDescent="0.3">
      <c r="N20" s="49" t="s">
        <v>1</v>
      </c>
      <c r="O20" s="50" t="s">
        <v>2</v>
      </c>
      <c r="P20" s="50" t="s">
        <v>3</v>
      </c>
      <c r="Q20" s="50" t="s">
        <v>4</v>
      </c>
      <c r="R20" s="50" t="s">
        <v>5</v>
      </c>
      <c r="S20" s="50" t="s">
        <v>6</v>
      </c>
      <c r="T20" s="50" t="s">
        <v>7</v>
      </c>
      <c r="U20" s="51" t="s">
        <v>10</v>
      </c>
    </row>
    <row r="21" spans="1:21" ht="15.75" thickBot="1" x14ac:dyDescent="0.3">
      <c r="A21" s="22" t="s">
        <v>33</v>
      </c>
      <c r="N21" s="47" t="s">
        <v>34</v>
      </c>
      <c r="O21" s="66">
        <v>28632</v>
      </c>
      <c r="P21" s="68">
        <v>2031856</v>
      </c>
      <c r="Q21" s="68">
        <v>144221</v>
      </c>
      <c r="R21" s="68">
        <v>48292</v>
      </c>
      <c r="S21" s="63">
        <v>0.91455299999999995</v>
      </c>
      <c r="T21" s="63">
        <v>0.22926099999999999</v>
      </c>
      <c r="U21" s="56">
        <v>0.67915800000000004</v>
      </c>
    </row>
    <row r="22" spans="1:21" ht="15.75" thickBot="1" x14ac:dyDescent="0.3">
      <c r="A22" s="4" t="s">
        <v>1</v>
      </c>
      <c r="B22" s="29" t="s">
        <v>2</v>
      </c>
      <c r="C22" s="30" t="s">
        <v>3</v>
      </c>
      <c r="D22" s="30" t="s">
        <v>4</v>
      </c>
      <c r="E22" s="30" t="s">
        <v>5</v>
      </c>
      <c r="F22" s="30" t="s">
        <v>6</v>
      </c>
      <c r="G22" s="30" t="s">
        <v>7</v>
      </c>
      <c r="H22" s="30" t="s">
        <v>8</v>
      </c>
      <c r="I22" s="30" t="s">
        <v>9</v>
      </c>
      <c r="J22" s="31" t="s">
        <v>10</v>
      </c>
      <c r="K22" s="4" t="s">
        <v>11</v>
      </c>
      <c r="N22" s="46" t="s">
        <v>15</v>
      </c>
      <c r="O22" s="67">
        <v>8036</v>
      </c>
      <c r="P22" s="69">
        <v>2162312</v>
      </c>
      <c r="Q22" s="69">
        <v>13765</v>
      </c>
      <c r="R22" s="69">
        <v>68888</v>
      </c>
      <c r="S22" s="64">
        <v>0.963314</v>
      </c>
      <c r="T22" s="64">
        <v>0.162796</v>
      </c>
      <c r="U22" s="58">
        <v>0.55038200000000004</v>
      </c>
    </row>
    <row r="23" spans="1:21" x14ac:dyDescent="0.25">
      <c r="A23" s="26" t="s">
        <v>13</v>
      </c>
      <c r="B23" s="5">
        <v>8443</v>
      </c>
      <c r="C23" s="6">
        <v>1975865</v>
      </c>
      <c r="D23" s="6">
        <v>252096</v>
      </c>
      <c r="E23" s="6">
        <v>16579</v>
      </c>
      <c r="F23" s="6">
        <v>0.88073999999999997</v>
      </c>
      <c r="G23" s="6">
        <v>5.9129000000000001E-2</v>
      </c>
      <c r="H23" s="6">
        <v>0.33718100000000001</v>
      </c>
      <c r="I23" s="6">
        <v>0.886849</v>
      </c>
      <c r="J23" s="23">
        <v>0.66646300000000003</v>
      </c>
      <c r="K23" s="11">
        <v>18</v>
      </c>
      <c r="N23" s="46" t="s">
        <v>35</v>
      </c>
      <c r="O23" s="67">
        <v>24417</v>
      </c>
      <c r="P23" s="69">
        <v>1946251</v>
      </c>
      <c r="Q23" s="69">
        <v>229826</v>
      </c>
      <c r="R23" s="69">
        <v>52507</v>
      </c>
      <c r="S23" s="64">
        <v>0.87468599999999996</v>
      </c>
      <c r="T23" s="64">
        <v>0.14746000000000001</v>
      </c>
      <c r="U23" s="58">
        <v>0.65251300000000001</v>
      </c>
    </row>
    <row r="24" spans="1:21" x14ac:dyDescent="0.25">
      <c r="A24" s="27" t="s">
        <v>15</v>
      </c>
      <c r="B24" s="7">
        <v>3352</v>
      </c>
      <c r="C24" s="8">
        <v>2206662</v>
      </c>
      <c r="D24" s="8">
        <v>21299</v>
      </c>
      <c r="E24" s="8">
        <v>21688</v>
      </c>
      <c r="F24" s="8">
        <v>0.98092000000000001</v>
      </c>
      <c r="G24" s="8">
        <v>0.13491400000000001</v>
      </c>
      <c r="H24" s="8">
        <v>0.13386600000000001</v>
      </c>
      <c r="I24" s="8">
        <v>0.99043999999999999</v>
      </c>
      <c r="J24" s="24">
        <v>0.56617499999999998</v>
      </c>
      <c r="K24" s="12">
        <v>1085</v>
      </c>
      <c r="N24" s="46" t="s">
        <v>19</v>
      </c>
      <c r="O24" s="67">
        <v>31654</v>
      </c>
      <c r="P24" s="69">
        <v>2025566</v>
      </c>
      <c r="Q24" s="69">
        <v>150511</v>
      </c>
      <c r="R24" s="69">
        <v>45270</v>
      </c>
      <c r="S24" s="64">
        <v>0.91310199999999997</v>
      </c>
      <c r="T24" s="64">
        <v>0.24434800000000001</v>
      </c>
      <c r="U24" s="58">
        <v>0.69805499999999998</v>
      </c>
    </row>
    <row r="25" spans="1:21" ht="15.75" thickBot="1" x14ac:dyDescent="0.3">
      <c r="A25" s="27" t="s">
        <v>16</v>
      </c>
      <c r="B25" s="7">
        <v>5963</v>
      </c>
      <c r="C25" s="8">
        <v>1850779</v>
      </c>
      <c r="D25" s="8">
        <v>377182</v>
      </c>
      <c r="E25" s="8">
        <v>19077</v>
      </c>
      <c r="F25" s="8">
        <v>0.82411900000000005</v>
      </c>
      <c r="G25" s="8">
        <v>2.9217E-2</v>
      </c>
      <c r="H25" s="8">
        <v>0.23813899999999999</v>
      </c>
      <c r="I25" s="8">
        <v>0.83070500000000003</v>
      </c>
      <c r="J25" s="24">
        <v>0.61746400000000001</v>
      </c>
      <c r="K25" s="12">
        <v>1103</v>
      </c>
      <c r="N25" s="46" t="s">
        <v>21</v>
      </c>
      <c r="O25" s="67">
        <v>5014</v>
      </c>
      <c r="P25" s="69">
        <v>2168602</v>
      </c>
      <c r="Q25" s="69">
        <v>7475</v>
      </c>
      <c r="R25" s="70">
        <v>71910</v>
      </c>
      <c r="S25" s="64">
        <v>0.96476499999999998</v>
      </c>
      <c r="T25" s="64">
        <v>0.112154</v>
      </c>
      <c r="U25" s="58">
        <v>0.53143700000000005</v>
      </c>
    </row>
    <row r="26" spans="1:21" x14ac:dyDescent="0.25">
      <c r="A26" s="27" t="s">
        <v>19</v>
      </c>
      <c r="B26" s="7">
        <v>8443</v>
      </c>
      <c r="C26" s="8">
        <v>1975865</v>
      </c>
      <c r="D26" s="8">
        <v>252096</v>
      </c>
      <c r="E26" s="8">
        <v>16579</v>
      </c>
      <c r="F26" s="8">
        <v>0.88073999999999997</v>
      </c>
      <c r="G26" s="8">
        <v>5.9129000000000001E-2</v>
      </c>
      <c r="H26" s="8">
        <v>0.33718100000000001</v>
      </c>
      <c r="I26" s="8">
        <v>0.886849</v>
      </c>
      <c r="J26" s="24">
        <v>0.66646300000000003</v>
      </c>
      <c r="K26" s="12">
        <v>1433</v>
      </c>
      <c r="N26" s="53" t="s">
        <v>24</v>
      </c>
      <c r="O26" s="71">
        <v>19550.599999999999</v>
      </c>
      <c r="P26" s="72">
        <v>2066917.4</v>
      </c>
      <c r="Q26" s="72">
        <v>109159.6</v>
      </c>
      <c r="R26" s="72">
        <v>57373.4</v>
      </c>
      <c r="S26" s="73">
        <v>0.92608400000000002</v>
      </c>
      <c r="T26" s="73">
        <v>0.1792038</v>
      </c>
      <c r="U26" s="74">
        <v>0.622309</v>
      </c>
    </row>
    <row r="27" spans="1:21" ht="15.75" thickBot="1" x14ac:dyDescent="0.3">
      <c r="A27" s="28" t="s">
        <v>21</v>
      </c>
      <c r="B27" s="9">
        <v>1873</v>
      </c>
      <c r="C27" s="10">
        <v>2214314</v>
      </c>
      <c r="D27" s="10">
        <v>13647</v>
      </c>
      <c r="E27" s="10">
        <v>23203</v>
      </c>
      <c r="F27" s="10">
        <v>0.98364399999999996</v>
      </c>
      <c r="G27" s="10">
        <v>9.0662000000000006E-2</v>
      </c>
      <c r="H27" s="10">
        <v>7.3362999999999998E-2</v>
      </c>
      <c r="I27" s="10">
        <v>0.99387499999999995</v>
      </c>
      <c r="J27" s="25">
        <v>0.53626700000000005</v>
      </c>
      <c r="K27" s="13">
        <v>1493</v>
      </c>
      <c r="N27" s="54" t="s">
        <v>25</v>
      </c>
      <c r="O27" s="75">
        <v>12212.132483722899</v>
      </c>
      <c r="P27" s="76">
        <v>96098.26705929717</v>
      </c>
      <c r="Q27" s="76">
        <v>96098.26705929717</v>
      </c>
      <c r="R27" s="76">
        <v>12212.132483722906</v>
      </c>
      <c r="S27" s="77">
        <v>3.8162623566783266E-2</v>
      </c>
      <c r="T27" s="77">
        <v>5.5950984095009412E-2</v>
      </c>
      <c r="U27" s="78">
        <v>7.6342584194537502E-2</v>
      </c>
    </row>
    <row r="28" spans="1:21" ht="15.75" thickBot="1" x14ac:dyDescent="0.3">
      <c r="A28" s="17" t="s">
        <v>24</v>
      </c>
      <c r="B28" s="9">
        <f>AVERAGE(B23:B27)</f>
        <v>5614.8</v>
      </c>
      <c r="C28" s="9">
        <f t="shared" ref="C28:J28" si="4">AVERAGE(C23:C27)</f>
        <v>2044697</v>
      </c>
      <c r="D28" s="9">
        <f t="shared" si="4"/>
        <v>183264</v>
      </c>
      <c r="E28" s="9">
        <f t="shared" si="4"/>
        <v>19425.2</v>
      </c>
      <c r="F28" s="9">
        <f t="shared" si="4"/>
        <v>0.91003259999999986</v>
      </c>
      <c r="G28" s="9">
        <f t="shared" si="4"/>
        <v>7.4610200000000002E-2</v>
      </c>
      <c r="H28" s="9">
        <f t="shared" si="4"/>
        <v>0.22394600000000003</v>
      </c>
      <c r="I28" s="9">
        <f t="shared" si="4"/>
        <v>0.91774359999999999</v>
      </c>
      <c r="J28" s="13">
        <f t="shared" si="4"/>
        <v>0.61056639999999995</v>
      </c>
      <c r="K28" s="19">
        <f>AVERAGE(K23:K27)</f>
        <v>1026.4000000000001</v>
      </c>
      <c r="N28" s="45" t="s">
        <v>36</v>
      </c>
      <c r="O28" s="8"/>
      <c r="P28" s="8"/>
      <c r="Q28" s="8"/>
      <c r="R28" s="8"/>
      <c r="S28" s="8"/>
      <c r="T28" s="8"/>
      <c r="U28" s="8"/>
    </row>
    <row r="29" spans="1:21" ht="15.75" thickBot="1" x14ac:dyDescent="0.3">
      <c r="A29" s="20" t="s">
        <v>25</v>
      </c>
      <c r="B29" s="18">
        <f>STDEV(B23:B27)</f>
        <v>2968.1646180762959</v>
      </c>
      <c r="C29" s="18">
        <f t="shared" ref="C29:K29" si="5">STDEV(C23:C27)</f>
        <v>159751.73479965719</v>
      </c>
      <c r="D29" s="18">
        <f t="shared" si="5"/>
        <v>159751.73479965719</v>
      </c>
      <c r="E29" s="18">
        <f t="shared" si="5"/>
        <v>2988.1009353768468</v>
      </c>
      <c r="F29" s="18">
        <f t="shared" si="5"/>
        <v>6.9894422494216221E-2</v>
      </c>
      <c r="G29" s="18">
        <f t="shared" si="5"/>
        <v>4.0106378204719524E-2</v>
      </c>
      <c r="H29" s="18">
        <f t="shared" si="5"/>
        <v>0.11899098494003651</v>
      </c>
      <c r="I29" s="18">
        <f t="shared" si="5"/>
        <v>7.1703255064187954E-2</v>
      </c>
      <c r="J29" s="19">
        <f t="shared" si="5"/>
        <v>5.8709952101837042E-2</v>
      </c>
      <c r="K29" s="19">
        <f t="shared" si="5"/>
        <v>593.55100875998858</v>
      </c>
      <c r="N29" s="49" t="s">
        <v>1</v>
      </c>
      <c r="O29" s="50" t="s">
        <v>2</v>
      </c>
      <c r="P29" s="50" t="s">
        <v>3</v>
      </c>
      <c r="Q29" s="50" t="s">
        <v>4</v>
      </c>
      <c r="R29" s="50" t="s">
        <v>5</v>
      </c>
      <c r="S29" s="50" t="s">
        <v>6</v>
      </c>
      <c r="T29" s="50" t="s">
        <v>7</v>
      </c>
      <c r="U29" s="51" t="s">
        <v>10</v>
      </c>
    </row>
    <row r="30" spans="1:21" x14ac:dyDescent="0.25">
      <c r="N30" s="47" t="s">
        <v>34</v>
      </c>
      <c r="O30" s="66">
        <v>22925</v>
      </c>
      <c r="P30" s="68">
        <v>2061940</v>
      </c>
      <c r="Q30" s="68">
        <v>111953</v>
      </c>
      <c r="R30" s="68">
        <v>56183</v>
      </c>
      <c r="S30" s="63">
        <v>0.92537199999999997</v>
      </c>
      <c r="T30" s="63">
        <v>0.21426600000000001</v>
      </c>
      <c r="U30" s="56">
        <v>0.63939900000000005</v>
      </c>
    </row>
    <row r="31" spans="1:21" ht="15.75" thickBot="1" x14ac:dyDescent="0.3">
      <c r="A31" s="22" t="s">
        <v>37</v>
      </c>
      <c r="N31" s="46" t="s">
        <v>15</v>
      </c>
      <c r="O31" s="67">
        <v>9296</v>
      </c>
      <c r="P31" s="69">
        <v>2160038</v>
      </c>
      <c r="Q31" s="69">
        <v>13855</v>
      </c>
      <c r="R31" s="69">
        <v>69812</v>
      </c>
      <c r="S31" s="64">
        <v>0.96286400000000005</v>
      </c>
      <c r="T31" s="64">
        <v>0.181813</v>
      </c>
      <c r="U31" s="58">
        <v>0.55613000000000001</v>
      </c>
    </row>
    <row r="32" spans="1:21" ht="15.75" thickBot="1" x14ac:dyDescent="0.3">
      <c r="A32" s="37" t="s">
        <v>1</v>
      </c>
      <c r="B32" s="29" t="s">
        <v>2</v>
      </c>
      <c r="C32" s="30" t="s">
        <v>3</v>
      </c>
      <c r="D32" s="30" t="s">
        <v>4</v>
      </c>
      <c r="E32" s="30" t="s">
        <v>5</v>
      </c>
      <c r="F32" s="30" t="s">
        <v>6</v>
      </c>
      <c r="G32" s="30" t="s">
        <v>7</v>
      </c>
      <c r="H32" s="30" t="s">
        <v>8</v>
      </c>
      <c r="I32" s="30" t="s">
        <v>9</v>
      </c>
      <c r="J32" s="31" t="s">
        <v>10</v>
      </c>
      <c r="K32" s="4" t="s">
        <v>11</v>
      </c>
      <c r="N32" s="46" t="s">
        <v>35</v>
      </c>
      <c r="O32" s="67">
        <v>18817</v>
      </c>
      <c r="P32" s="69">
        <v>2016696</v>
      </c>
      <c r="Q32" s="69">
        <v>157197</v>
      </c>
      <c r="R32" s="69">
        <v>60291</v>
      </c>
      <c r="S32" s="64">
        <v>0.90346700000000002</v>
      </c>
      <c r="T32" s="64">
        <v>0.14751400000000001</v>
      </c>
      <c r="U32" s="58">
        <v>0.61431000000000002</v>
      </c>
    </row>
    <row r="33" spans="1:21" x14ac:dyDescent="0.25">
      <c r="A33" s="14" t="s">
        <v>13</v>
      </c>
      <c r="B33" s="42">
        <f>AVERAGE(B3,B13,B23)</f>
        <v>20000</v>
      </c>
      <c r="C33" s="6">
        <f t="shared" ref="C33:J33" si="6">AVERAGE(C3,C13,C23)</f>
        <v>2023220.3333333333</v>
      </c>
      <c r="D33" s="39">
        <f t="shared" si="6"/>
        <v>169423.33333333334</v>
      </c>
      <c r="E33" s="39">
        <f t="shared" si="6"/>
        <v>40351.333333333336</v>
      </c>
      <c r="F33" s="6">
        <f t="shared" si="6"/>
        <v>0.9068883333333333</v>
      </c>
      <c r="G33" s="6">
        <f t="shared" si="6"/>
        <v>0.16755200000000001</v>
      </c>
      <c r="H33" s="6">
        <f t="shared" si="6"/>
        <v>0.33306233333333335</v>
      </c>
      <c r="I33" s="6">
        <f t="shared" si="6"/>
        <v>0.9230246666666666</v>
      </c>
      <c r="J33" s="23">
        <f t="shared" si="6"/>
        <v>0.66167333333333345</v>
      </c>
      <c r="K33" s="11">
        <v>18</v>
      </c>
      <c r="N33" s="46" t="s">
        <v>19</v>
      </c>
      <c r="O33" s="67">
        <v>26538</v>
      </c>
      <c r="P33" s="69">
        <v>2056723</v>
      </c>
      <c r="Q33" s="69">
        <v>117170</v>
      </c>
      <c r="R33" s="69">
        <v>52570</v>
      </c>
      <c r="S33" s="64">
        <v>0.92466000000000004</v>
      </c>
      <c r="T33" s="64">
        <v>0.238206</v>
      </c>
      <c r="U33" s="58">
        <v>0.66136300000000003</v>
      </c>
    </row>
    <row r="34" spans="1:21" ht="15.75" thickBot="1" x14ac:dyDescent="0.3">
      <c r="A34" s="15" t="s">
        <v>15</v>
      </c>
      <c r="B34" s="38">
        <f t="shared" ref="B34:J34" si="7">AVERAGE(B4,B14,B24)</f>
        <v>6894.666666666667</v>
      </c>
      <c r="C34" s="8">
        <f t="shared" si="7"/>
        <v>2176337.3333333335</v>
      </c>
      <c r="D34" s="40">
        <f t="shared" si="7"/>
        <v>16306.333333333334</v>
      </c>
      <c r="E34" s="40">
        <f t="shared" si="7"/>
        <v>53462.666666666664</v>
      </c>
      <c r="F34" s="8">
        <f t="shared" si="7"/>
        <v>0.96903266666666676</v>
      </c>
      <c r="G34" s="8">
        <f t="shared" si="7"/>
        <v>0.15984100000000001</v>
      </c>
      <c r="H34" s="8">
        <f t="shared" si="7"/>
        <v>0.11861433333333334</v>
      </c>
      <c r="I34" s="8">
        <f t="shared" si="7"/>
        <v>0.99258033333333329</v>
      </c>
      <c r="J34" s="24">
        <f t="shared" si="7"/>
        <v>0.55756233333333327</v>
      </c>
      <c r="K34" s="12">
        <v>1085</v>
      </c>
      <c r="N34" s="46" t="s">
        <v>21</v>
      </c>
      <c r="O34" s="67">
        <v>4696</v>
      </c>
      <c r="P34" s="69">
        <v>2167266</v>
      </c>
      <c r="Q34" s="69">
        <v>6627</v>
      </c>
      <c r="R34" s="69">
        <v>74412</v>
      </c>
      <c r="S34" s="64">
        <v>0.96403099999999997</v>
      </c>
      <c r="T34" s="64">
        <v>0.10385800000000001</v>
      </c>
      <c r="U34" s="58">
        <v>0.52859999999999996</v>
      </c>
    </row>
    <row r="35" spans="1:21" x14ac:dyDescent="0.25">
      <c r="A35" s="15" t="s">
        <v>16</v>
      </c>
      <c r="B35" s="38">
        <f t="shared" ref="B35:J35" si="8">AVERAGE(B5,B15,B25)</f>
        <v>16399</v>
      </c>
      <c r="C35" s="8">
        <f t="shared" si="8"/>
        <v>1937908.6666666667</v>
      </c>
      <c r="D35" s="40">
        <f t="shared" si="8"/>
        <v>254735</v>
      </c>
      <c r="E35" s="40">
        <f t="shared" si="8"/>
        <v>43958.333333333336</v>
      </c>
      <c r="F35" s="8">
        <f t="shared" si="8"/>
        <v>0.86742400000000008</v>
      </c>
      <c r="G35" s="8">
        <f t="shared" si="8"/>
        <v>0.10806366666666667</v>
      </c>
      <c r="H35" s="8">
        <f t="shared" si="8"/>
        <v>0.26447366666666666</v>
      </c>
      <c r="I35" s="8">
        <f t="shared" si="8"/>
        <v>0.88425966666666656</v>
      </c>
      <c r="J35" s="24">
        <f t="shared" si="8"/>
        <v>0.62809566666666672</v>
      </c>
      <c r="K35" s="12">
        <v>1103</v>
      </c>
      <c r="N35" s="47" t="s">
        <v>24</v>
      </c>
      <c r="O35" s="71">
        <v>16454.400000000001</v>
      </c>
      <c r="P35" s="72">
        <v>2092532.6</v>
      </c>
      <c r="Q35" s="72">
        <v>81360.399999999994</v>
      </c>
      <c r="R35" s="72">
        <v>62653.599999999999</v>
      </c>
      <c r="S35" s="73">
        <v>0.9360788000000001</v>
      </c>
      <c r="T35" s="73">
        <v>0.17713139999999999</v>
      </c>
      <c r="U35" s="74">
        <v>0.59996040000000006</v>
      </c>
    </row>
    <row r="36" spans="1:21" ht="15.75" thickBot="1" x14ac:dyDescent="0.3">
      <c r="A36" s="15" t="s">
        <v>19</v>
      </c>
      <c r="B36" s="38">
        <f t="shared" ref="B36:J36" si="9">AVERAGE(B6,B16,B26)</f>
        <v>22211.666666666668</v>
      </c>
      <c r="C36" s="8">
        <f t="shared" si="9"/>
        <v>2019384.6666666667</v>
      </c>
      <c r="D36" s="40">
        <f t="shared" si="9"/>
        <v>173259</v>
      </c>
      <c r="E36" s="40">
        <f t="shared" si="9"/>
        <v>38139.666666666664</v>
      </c>
      <c r="F36" s="8">
        <f t="shared" si="9"/>
        <v>0.90616733333333332</v>
      </c>
      <c r="G36" s="8">
        <f t="shared" si="9"/>
        <v>0.180561</v>
      </c>
      <c r="H36" s="8">
        <f t="shared" si="9"/>
        <v>0.36138100000000001</v>
      </c>
      <c r="I36" s="8">
        <f t="shared" si="9"/>
        <v>0.92126133333333338</v>
      </c>
      <c r="J36" s="24">
        <f t="shared" si="9"/>
        <v>0.67529366666666668</v>
      </c>
      <c r="K36" s="12">
        <v>1433</v>
      </c>
      <c r="N36" s="48" t="s">
        <v>25</v>
      </c>
      <c r="O36" s="75">
        <v>9200.9808335850812</v>
      </c>
      <c r="P36" s="76">
        <v>67289.457999006059</v>
      </c>
      <c r="Q36" s="76">
        <v>67289.457999006059</v>
      </c>
      <c r="R36" s="76">
        <v>9200.9808335850903</v>
      </c>
      <c r="S36" s="77">
        <v>2.6492104874849032E-2</v>
      </c>
      <c r="T36" s="77">
        <v>5.3331942096645948E-2</v>
      </c>
      <c r="U36" s="78">
        <v>5.6002241314968844E-2</v>
      </c>
    </row>
    <row r="37" spans="1:21" ht="15.75" thickBot="1" x14ac:dyDescent="0.3">
      <c r="A37" s="16" t="s">
        <v>21</v>
      </c>
      <c r="B37" s="43">
        <f t="shared" ref="B37:J37" si="10">AVERAGE(B7,B17,B27)</f>
        <v>3861</v>
      </c>
      <c r="C37" s="10">
        <f t="shared" si="10"/>
        <v>2183394</v>
      </c>
      <c r="D37" s="41">
        <f t="shared" si="10"/>
        <v>9249.6666666666661</v>
      </c>
      <c r="E37" s="40">
        <f t="shared" si="10"/>
        <v>56508.333333333336</v>
      </c>
      <c r="F37" s="10">
        <f t="shared" si="10"/>
        <v>0.97081333333333342</v>
      </c>
      <c r="G37" s="10">
        <f t="shared" si="10"/>
        <v>0.10222466666666667</v>
      </c>
      <c r="H37" s="10">
        <f t="shared" si="10"/>
        <v>0.26151166666666664</v>
      </c>
      <c r="I37" s="10">
        <f t="shared" si="10"/>
        <v>0.99579733333333331</v>
      </c>
      <c r="J37" s="25">
        <f t="shared" si="10"/>
        <v>0.53210133333333332</v>
      </c>
      <c r="K37" s="13">
        <v>1493</v>
      </c>
      <c r="N37" s="45" t="s">
        <v>38</v>
      </c>
      <c r="O37" s="8"/>
      <c r="P37" s="8"/>
      <c r="Q37" s="8"/>
      <c r="R37" s="8"/>
      <c r="S37" s="8"/>
      <c r="T37" s="8"/>
      <c r="U37" s="8"/>
    </row>
    <row r="38" spans="1:21" ht="15.75" thickBot="1" x14ac:dyDescent="0.3">
      <c r="B38" s="36"/>
      <c r="C38" s="36"/>
      <c r="D38" s="36"/>
      <c r="E38" s="17" t="s">
        <v>24</v>
      </c>
      <c r="F38" s="34">
        <f t="shared" ref="F38:J38" si="11">AVERAGE(F33:F37)</f>
        <v>0.9240651333333334</v>
      </c>
      <c r="G38" s="28">
        <f t="shared" si="11"/>
        <v>0.14364846666666667</v>
      </c>
      <c r="H38" s="28">
        <f t="shared" si="11"/>
        <v>0.26780860000000001</v>
      </c>
      <c r="I38" s="28">
        <f t="shared" si="11"/>
        <v>0.94338466666666654</v>
      </c>
      <c r="J38" s="16">
        <f t="shared" si="11"/>
        <v>0.61094526666666671</v>
      </c>
      <c r="K38" s="19">
        <f>AVERAGE(K33:K37)</f>
        <v>1026.4000000000001</v>
      </c>
      <c r="N38" s="49" t="s">
        <v>1</v>
      </c>
      <c r="O38" s="50" t="s">
        <v>2</v>
      </c>
      <c r="P38" s="50" t="s">
        <v>3</v>
      </c>
      <c r="Q38" s="50" t="s">
        <v>4</v>
      </c>
      <c r="R38" s="50" t="s">
        <v>5</v>
      </c>
      <c r="S38" s="50" t="s">
        <v>6</v>
      </c>
      <c r="T38" s="50" t="s">
        <v>7</v>
      </c>
      <c r="U38" s="51" t="s">
        <v>10</v>
      </c>
    </row>
    <row r="39" spans="1:21" ht="15.75" thickBot="1" x14ac:dyDescent="0.3">
      <c r="B39" s="36"/>
      <c r="C39" s="36"/>
      <c r="D39" s="36"/>
      <c r="E39" s="17" t="s">
        <v>25</v>
      </c>
      <c r="F39" s="35">
        <f t="shared" ref="F39:K39" si="12">STDEV(F33:F37)</f>
        <v>4.4808104584128795E-2</v>
      </c>
      <c r="G39" s="32">
        <f t="shared" si="12"/>
        <v>3.598027708388768E-2</v>
      </c>
      <c r="H39" s="32">
        <f t="shared" si="12"/>
        <v>9.3972796744116932E-2</v>
      </c>
      <c r="I39" s="32">
        <f t="shared" si="12"/>
        <v>4.8905619177827292E-2</v>
      </c>
      <c r="J39" s="33">
        <f t="shared" si="12"/>
        <v>6.339221747422949E-2</v>
      </c>
      <c r="K39" s="19">
        <f t="shared" si="12"/>
        <v>593.55100875998858</v>
      </c>
      <c r="N39" s="47" t="s">
        <v>34</v>
      </c>
      <c r="O39" s="66">
        <v>8443</v>
      </c>
      <c r="P39" s="68">
        <v>1975865</v>
      </c>
      <c r="Q39" s="68">
        <v>252096</v>
      </c>
      <c r="R39" s="68">
        <v>16579</v>
      </c>
      <c r="S39" s="63">
        <v>0.88073999999999997</v>
      </c>
      <c r="T39" s="63">
        <v>5.9129000000000001E-2</v>
      </c>
      <c r="U39" s="56">
        <v>0.66646300000000003</v>
      </c>
    </row>
    <row r="40" spans="1:21" x14ac:dyDescent="0.25">
      <c r="N40" s="46" t="s">
        <v>15</v>
      </c>
      <c r="O40" s="67">
        <v>3352</v>
      </c>
      <c r="P40" s="69">
        <v>2206662</v>
      </c>
      <c r="Q40" s="69">
        <v>21299</v>
      </c>
      <c r="R40" s="69">
        <v>21688</v>
      </c>
      <c r="S40" s="64">
        <v>0.98092000000000001</v>
      </c>
      <c r="T40" s="64">
        <v>0.13491400000000001</v>
      </c>
      <c r="U40" s="58">
        <v>0.56617499999999998</v>
      </c>
    </row>
    <row r="41" spans="1:21" x14ac:dyDescent="0.25">
      <c r="N41" s="46" t="s">
        <v>35</v>
      </c>
      <c r="O41" s="67">
        <v>5963</v>
      </c>
      <c r="P41" s="69">
        <v>1850779</v>
      </c>
      <c r="Q41" s="69">
        <v>377182</v>
      </c>
      <c r="R41" s="69">
        <v>19077</v>
      </c>
      <c r="S41" s="64">
        <v>0.82411900000000005</v>
      </c>
      <c r="T41" s="64">
        <v>2.9217E-2</v>
      </c>
      <c r="U41" s="58">
        <v>0.61746400000000001</v>
      </c>
    </row>
    <row r="42" spans="1:21" x14ac:dyDescent="0.25">
      <c r="N42" s="46" t="s">
        <v>19</v>
      </c>
      <c r="O42" s="67">
        <v>8443</v>
      </c>
      <c r="P42" s="69">
        <v>1975865</v>
      </c>
      <c r="Q42" s="69">
        <v>252096</v>
      </c>
      <c r="R42" s="69">
        <v>16579</v>
      </c>
      <c r="S42" s="64">
        <v>0.88073999999999997</v>
      </c>
      <c r="T42" s="64">
        <v>5.9129000000000001E-2</v>
      </c>
      <c r="U42" s="58">
        <v>0.66646300000000003</v>
      </c>
    </row>
    <row r="43" spans="1:21" ht="15.75" thickBot="1" x14ac:dyDescent="0.3">
      <c r="N43" s="46" t="s">
        <v>21</v>
      </c>
      <c r="O43" s="67">
        <v>1873</v>
      </c>
      <c r="P43" s="69">
        <v>2214314</v>
      </c>
      <c r="Q43" s="69">
        <v>13647</v>
      </c>
      <c r="R43" s="69">
        <v>23203</v>
      </c>
      <c r="S43" s="64">
        <v>0.98364399999999996</v>
      </c>
      <c r="T43" s="64">
        <v>9.0662000000000006E-2</v>
      </c>
      <c r="U43" s="58">
        <v>0.53626700000000005</v>
      </c>
    </row>
    <row r="44" spans="1:21" x14ac:dyDescent="0.25">
      <c r="N44" s="53" t="s">
        <v>24</v>
      </c>
      <c r="O44" s="71">
        <v>5614.8</v>
      </c>
      <c r="P44" s="72">
        <v>2044697</v>
      </c>
      <c r="Q44" s="72">
        <v>183264</v>
      </c>
      <c r="R44" s="72">
        <v>19425.2</v>
      </c>
      <c r="S44" s="73">
        <v>0.91003259999999986</v>
      </c>
      <c r="T44" s="73">
        <v>7.4610200000000002E-2</v>
      </c>
      <c r="U44" s="74">
        <v>0.61056639999999995</v>
      </c>
    </row>
    <row r="45" spans="1:21" ht="15.75" thickBot="1" x14ac:dyDescent="0.3">
      <c r="N45" s="54" t="s">
        <v>25</v>
      </c>
      <c r="O45" s="75">
        <v>2968.1646180762959</v>
      </c>
      <c r="P45" s="76">
        <v>159751.73479965719</v>
      </c>
      <c r="Q45" s="76">
        <v>159751.73479965719</v>
      </c>
      <c r="R45" s="76">
        <v>2988.1009353768468</v>
      </c>
      <c r="S45" s="77">
        <v>6.9894422494216221E-2</v>
      </c>
      <c r="T45" s="77">
        <v>4.0106378204719524E-2</v>
      </c>
      <c r="U45" s="78">
        <v>5.8709952101837042E-2</v>
      </c>
    </row>
    <row r="46" spans="1:21" ht="15.75" thickBot="1" x14ac:dyDescent="0.3">
      <c r="N46" s="44" t="s">
        <v>39</v>
      </c>
    </row>
    <row r="47" spans="1:21" ht="15.75" thickBot="1" x14ac:dyDescent="0.3">
      <c r="N47" s="49" t="s">
        <v>1</v>
      </c>
      <c r="O47" s="52" t="s">
        <v>6</v>
      </c>
      <c r="P47" s="50" t="s">
        <v>7</v>
      </c>
      <c r="Q47" s="50" t="s">
        <v>10</v>
      </c>
      <c r="R47" s="49" t="s">
        <v>11</v>
      </c>
    </row>
    <row r="48" spans="1:21" x14ac:dyDescent="0.25">
      <c r="N48" s="46" t="s">
        <v>34</v>
      </c>
      <c r="O48" s="60">
        <v>0.9068883333333333</v>
      </c>
      <c r="P48" s="63">
        <v>0.16755200000000001</v>
      </c>
      <c r="Q48" s="55">
        <v>0.66167333333333345</v>
      </c>
      <c r="R48" s="11">
        <v>18</v>
      </c>
    </row>
    <row r="49" spans="14:18" x14ac:dyDescent="0.25">
      <c r="N49" s="46" t="s">
        <v>15</v>
      </c>
      <c r="O49" s="61">
        <v>0.96903266666666676</v>
      </c>
      <c r="P49" s="64">
        <v>0.15984100000000001</v>
      </c>
      <c r="Q49" s="57">
        <v>0.55756233333333327</v>
      </c>
      <c r="R49" s="12">
        <v>1085</v>
      </c>
    </row>
    <row r="50" spans="14:18" x14ac:dyDescent="0.25">
      <c r="N50" s="46" t="s">
        <v>35</v>
      </c>
      <c r="O50" s="61">
        <v>0.86742400000000008</v>
      </c>
      <c r="P50" s="64">
        <v>0.10806366666666667</v>
      </c>
      <c r="Q50" s="57">
        <v>0.62809566666666672</v>
      </c>
      <c r="R50" s="12">
        <v>1103</v>
      </c>
    </row>
    <row r="51" spans="14:18" x14ac:dyDescent="0.25">
      <c r="N51" s="46" t="s">
        <v>19</v>
      </c>
      <c r="O51" s="61">
        <v>0.90616733333333332</v>
      </c>
      <c r="P51" s="64">
        <v>0.180561</v>
      </c>
      <c r="Q51" s="57">
        <v>0.67529366666666668</v>
      </c>
      <c r="R51" s="12">
        <v>1433</v>
      </c>
    </row>
    <row r="52" spans="14:18" ht="15.75" thickBot="1" x14ac:dyDescent="0.3">
      <c r="N52" s="46" t="s">
        <v>21</v>
      </c>
      <c r="O52" s="62">
        <v>0.97081333333333342</v>
      </c>
      <c r="P52" s="65">
        <v>0.10222466666666667</v>
      </c>
      <c r="Q52" s="59">
        <v>0.53210133333333332</v>
      </c>
      <c r="R52" s="13">
        <v>1493</v>
      </c>
    </row>
    <row r="53" spans="14:18" x14ac:dyDescent="0.25">
      <c r="N53" s="53" t="s">
        <v>24</v>
      </c>
      <c r="O53" s="79">
        <v>0.9240651333333334</v>
      </c>
      <c r="P53" s="73">
        <v>0.14364846666666667</v>
      </c>
      <c r="Q53" s="80">
        <v>0.61094526666666671</v>
      </c>
      <c r="R53" s="81">
        <v>1026.4000000000001</v>
      </c>
    </row>
    <row r="54" spans="14:18" ht="15.75" thickBot="1" x14ac:dyDescent="0.3">
      <c r="N54" s="54" t="s">
        <v>25</v>
      </c>
      <c r="O54" s="82">
        <v>4.4808104584128795E-2</v>
      </c>
      <c r="P54" s="77">
        <v>3.598027708388768E-2</v>
      </c>
      <c r="Q54" s="83">
        <v>6.339221747422949E-2</v>
      </c>
      <c r="R54" s="84">
        <v>593.55100875998858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96250-B3C7-4BB2-B3E6-DF94AE88449A}">
  <dimension ref="A1:AM166"/>
  <sheetViews>
    <sheetView topLeftCell="L2" zoomScaleNormal="100" workbookViewId="0">
      <selection activeCell="W44" sqref="W44"/>
    </sheetView>
  </sheetViews>
  <sheetFormatPr defaultRowHeight="15" x14ac:dyDescent="0.25"/>
  <cols>
    <col min="1" max="1" width="66" style="86" customWidth="1"/>
    <col min="2" max="4" width="9.140625" style="86"/>
    <col min="5" max="5" width="10.85546875" style="86" bestFit="1" customWidth="1"/>
    <col min="6" max="6" width="9.140625" style="86"/>
    <col min="7" max="7" width="10.7109375" style="86" bestFit="1" customWidth="1"/>
    <col min="8" max="12" width="9.140625" style="86"/>
    <col min="13" max="14" width="10.28515625" style="86" bestFit="1" customWidth="1"/>
    <col min="15" max="15" width="9.140625" style="86"/>
    <col min="16" max="16" width="10.7109375" style="86" bestFit="1" customWidth="1"/>
    <col min="17" max="18" width="9.140625" style="86"/>
    <col min="19" max="19" width="10.28515625" style="86" bestFit="1" customWidth="1"/>
    <col min="20" max="20" width="9.140625" style="86"/>
    <col min="21" max="21" width="10.28515625" style="86" bestFit="1" customWidth="1"/>
    <col min="22" max="23" width="9.140625" style="86"/>
    <col min="24" max="24" width="10.28515625" style="86" bestFit="1" customWidth="1"/>
    <col min="25" max="25" width="10.7109375" style="86" bestFit="1" customWidth="1"/>
    <col min="26" max="28" width="9.140625" style="86"/>
    <col min="29" max="29" width="9.5703125" style="86" bestFit="1" customWidth="1"/>
    <col min="30" max="30" width="10.7109375" style="86" bestFit="1" customWidth="1"/>
    <col min="31" max="16384" width="9.140625" style="86"/>
  </cols>
  <sheetData>
    <row r="1" spans="1:39" x14ac:dyDescent="0.25">
      <c r="A1" s="90" t="s">
        <v>32</v>
      </c>
      <c r="K1" s="90" t="s">
        <v>36</v>
      </c>
      <c r="T1" s="90" t="s">
        <v>38</v>
      </c>
      <c r="AC1" s="90" t="s">
        <v>40</v>
      </c>
      <c r="AI1" s="96" t="s">
        <v>41</v>
      </c>
    </row>
    <row r="2" spans="1:39" ht="15.75" thickBot="1" x14ac:dyDescent="0.3">
      <c r="A2" s="85" t="s">
        <v>1</v>
      </c>
      <c r="B2" s="87" t="s">
        <v>2</v>
      </c>
      <c r="C2" s="87" t="s">
        <v>3</v>
      </c>
      <c r="D2" s="87" t="s">
        <v>4</v>
      </c>
      <c r="E2" s="87" t="s">
        <v>5</v>
      </c>
      <c r="F2" s="87" t="s">
        <v>6</v>
      </c>
      <c r="G2" s="85" t="s">
        <v>8</v>
      </c>
      <c r="H2" s="87" t="s">
        <v>7</v>
      </c>
      <c r="I2" s="87" t="s">
        <v>42</v>
      </c>
      <c r="K2" s="87" t="s">
        <v>2</v>
      </c>
      <c r="L2" s="87" t="s">
        <v>3</v>
      </c>
      <c r="M2" s="87" t="s">
        <v>4</v>
      </c>
      <c r="N2" s="87" t="s">
        <v>5</v>
      </c>
      <c r="O2" s="87" t="s">
        <v>6</v>
      </c>
      <c r="P2" s="85" t="s">
        <v>8</v>
      </c>
      <c r="Q2" s="87" t="s">
        <v>7</v>
      </c>
      <c r="R2" s="87" t="s">
        <v>42</v>
      </c>
      <c r="T2" s="87" t="s">
        <v>2</v>
      </c>
      <c r="U2" s="87" t="s">
        <v>3</v>
      </c>
      <c r="V2" s="87" t="s">
        <v>4</v>
      </c>
      <c r="W2" s="87" t="s">
        <v>5</v>
      </c>
      <c r="X2" s="87" t="s">
        <v>6</v>
      </c>
      <c r="Y2" s="85" t="s">
        <v>8</v>
      </c>
      <c r="Z2" s="87" t="s">
        <v>7</v>
      </c>
      <c r="AA2" s="87" t="s">
        <v>42</v>
      </c>
      <c r="AC2" s="87" t="s">
        <v>6</v>
      </c>
      <c r="AD2" s="85" t="s">
        <v>8</v>
      </c>
      <c r="AE2" s="87" t="s">
        <v>7</v>
      </c>
      <c r="AF2" s="87" t="s">
        <v>42</v>
      </c>
      <c r="AG2" s="87" t="s">
        <v>4</v>
      </c>
      <c r="AI2" s="87" t="s">
        <v>6</v>
      </c>
      <c r="AJ2" s="85" t="s">
        <v>8</v>
      </c>
      <c r="AK2" s="87" t="s">
        <v>7</v>
      </c>
      <c r="AL2" s="87" t="s">
        <v>42</v>
      </c>
      <c r="AM2" s="87" t="s">
        <v>4</v>
      </c>
    </row>
    <row r="3" spans="1:39" x14ac:dyDescent="0.25">
      <c r="A3" s="86" t="s">
        <v>43</v>
      </c>
      <c r="B3" s="86">
        <v>28632</v>
      </c>
      <c r="C3" s="86">
        <v>2031856</v>
      </c>
      <c r="D3" s="86">
        <v>144221</v>
      </c>
      <c r="E3" s="86">
        <v>48292</v>
      </c>
      <c r="F3" s="86">
        <v>0.91455299999999995</v>
      </c>
      <c r="H3" s="86">
        <v>0.22926099999999999</v>
      </c>
      <c r="I3" s="86">
        <v>0.67915800000000004</v>
      </c>
      <c r="K3" s="86">
        <v>22925</v>
      </c>
      <c r="L3" s="86">
        <v>2061940</v>
      </c>
      <c r="M3" s="86">
        <v>111953</v>
      </c>
      <c r="N3" s="86">
        <v>56183</v>
      </c>
      <c r="O3" s="86">
        <v>0.92537199999999997</v>
      </c>
      <c r="Q3" s="86">
        <v>0.21426600000000001</v>
      </c>
      <c r="R3" s="86">
        <v>0.63939900000000005</v>
      </c>
      <c r="T3" s="86">
        <v>8443</v>
      </c>
      <c r="U3" s="86">
        <v>1975865</v>
      </c>
      <c r="V3" s="86">
        <v>252096</v>
      </c>
      <c r="W3" s="86">
        <v>16579</v>
      </c>
      <c r="X3" s="86">
        <v>0.88073999999999997</v>
      </c>
      <c r="Z3" s="86">
        <v>5.9129000000000001E-2</v>
      </c>
      <c r="AA3" s="86">
        <v>0.66646300000000003</v>
      </c>
      <c r="AC3" s="86">
        <f>AVERAGE(F3,O3,X3)</f>
        <v>0.9068883333333333</v>
      </c>
      <c r="AD3" s="86" t="e">
        <f>AVERAGE(Y3,P3,G3)</f>
        <v>#DIV/0!</v>
      </c>
      <c r="AE3" s="86">
        <f>AVERAGE(H3,Q3,Z3)</f>
        <v>0.16755200000000001</v>
      </c>
      <c r="AF3" s="86">
        <f>AVERAGE(I3,R3,AA3)</f>
        <v>0.66167333333333345</v>
      </c>
      <c r="AG3" s="95">
        <f>AVERAGE(D3,M3,V3)</f>
        <v>169423.33333333334</v>
      </c>
      <c r="AI3" s="86">
        <f>AVERAGE(F3,O3)</f>
        <v>0.91996250000000002</v>
      </c>
      <c r="AJ3" s="86" t="e">
        <f>AVERAGE(P3,G3)</f>
        <v>#DIV/0!</v>
      </c>
      <c r="AK3" s="86">
        <f>AVERAGE(Q3,H3)</f>
        <v>0.2217635</v>
      </c>
      <c r="AL3" s="86">
        <f>AVERAGE(R3,I3)</f>
        <v>0.6592785000000001</v>
      </c>
      <c r="AM3" s="86">
        <f>AVERAGE(M3,D3)</f>
        <v>128087</v>
      </c>
    </row>
    <row r="4" spans="1:39" x14ac:dyDescent="0.25">
      <c r="A4" s="89" t="s">
        <v>44</v>
      </c>
      <c r="B4" s="86">
        <v>21591</v>
      </c>
      <c r="C4" s="86">
        <v>2031024</v>
      </c>
      <c r="D4" s="86">
        <v>145053</v>
      </c>
      <c r="E4" s="86">
        <v>55333</v>
      </c>
      <c r="F4" s="86">
        <v>0.91105800000000003</v>
      </c>
      <c r="G4" s="86">
        <v>0.28067999999999999</v>
      </c>
      <c r="H4" s="86">
        <v>0.177289</v>
      </c>
      <c r="I4" s="91">
        <v>0.63507999999999998</v>
      </c>
      <c r="K4" s="86">
        <v>16157</v>
      </c>
      <c r="L4" s="86">
        <v>2086799</v>
      </c>
      <c r="M4" s="86">
        <v>87094</v>
      </c>
      <c r="N4" s="86">
        <v>62951</v>
      </c>
      <c r="O4" s="86">
        <v>0.93340199999999995</v>
      </c>
      <c r="P4" s="86">
        <v>0.20424</v>
      </c>
      <c r="Q4" s="86">
        <v>0.1772</v>
      </c>
      <c r="R4" s="86">
        <v>0.59827799999999998</v>
      </c>
      <c r="T4" s="86">
        <v>7564</v>
      </c>
      <c r="U4" s="86">
        <v>2073375</v>
      </c>
      <c r="V4" s="86">
        <v>154586</v>
      </c>
      <c r="W4" s="86">
        <v>17476</v>
      </c>
      <c r="X4" s="86">
        <v>0.92362999999999995</v>
      </c>
      <c r="Y4" s="86">
        <v>0.30207699999999998</v>
      </c>
      <c r="Z4" s="86">
        <v>8.0815999999999999E-2</v>
      </c>
      <c r="AA4" s="86">
        <v>0.64922100000000005</v>
      </c>
      <c r="AC4" s="86">
        <f t="shared" ref="AC4:AC50" si="0">AVERAGE(F4,O4,X4)</f>
        <v>0.92269666666666661</v>
      </c>
      <c r="AD4" s="86">
        <f t="shared" ref="AD4:AD50" si="1">AVERAGE(Y4,P4,G4)</f>
        <v>0.26233233333333333</v>
      </c>
      <c r="AE4" s="86">
        <f t="shared" ref="AE4:AE50" si="2">AVERAGE(H4,Q4,Z4)</f>
        <v>0.14510166666666666</v>
      </c>
      <c r="AF4" s="86">
        <f t="shared" ref="AF4:AF50" si="3">AVERAGE(I4,R4,AA4)</f>
        <v>0.6275263333333333</v>
      </c>
      <c r="AG4" s="95">
        <f t="shared" ref="AG4:AG50" si="4">AVERAGE(D4,M4,V4)</f>
        <v>128911</v>
      </c>
      <c r="AI4" s="86">
        <f t="shared" ref="AI4:AI50" si="5">AVERAGE(F4,O4)</f>
        <v>0.92222999999999999</v>
      </c>
      <c r="AJ4" s="86">
        <f t="shared" ref="AJ4:AJ50" si="6">AVERAGE(P4,G4)</f>
        <v>0.24246000000000001</v>
      </c>
      <c r="AK4" s="86">
        <f t="shared" ref="AK4:AK50" si="7">AVERAGE(Q4,H4)</f>
        <v>0.1772445</v>
      </c>
      <c r="AL4" s="86">
        <f t="shared" ref="AL4:AL50" si="8">AVERAGE(R4,I4)</f>
        <v>0.61667899999999998</v>
      </c>
      <c r="AM4" s="86">
        <f t="shared" ref="AM4:AM50" si="9">AVERAGE(M4,D4)</f>
        <v>116073.5</v>
      </c>
    </row>
    <row r="5" spans="1:39" x14ac:dyDescent="0.25">
      <c r="A5" s="89" t="s">
        <v>45</v>
      </c>
      <c r="B5" s="86">
        <v>21435</v>
      </c>
      <c r="C5" s="86">
        <v>2132764</v>
      </c>
      <c r="D5" s="86">
        <v>43313</v>
      </c>
      <c r="E5" s="86">
        <v>55489</v>
      </c>
      <c r="F5" s="86">
        <v>0.95614600000000005</v>
      </c>
      <c r="G5" s="86">
        <v>0.27865200000000001</v>
      </c>
      <c r="H5" s="86">
        <v>0.30259999999999998</v>
      </c>
      <c r="I5" s="86">
        <v>0.634351</v>
      </c>
      <c r="K5" s="86">
        <v>16988</v>
      </c>
      <c r="L5" s="86">
        <v>2094018</v>
      </c>
      <c r="M5" s="86">
        <v>79875</v>
      </c>
      <c r="N5" s="86">
        <v>62120</v>
      </c>
      <c r="O5" s="86">
        <v>0.936975</v>
      </c>
      <c r="P5" s="86">
        <v>0.21474399999999999</v>
      </c>
      <c r="Q5" s="86">
        <v>0.193077</v>
      </c>
      <c r="R5" s="86">
        <v>0.60334900000000002</v>
      </c>
      <c r="T5" s="86">
        <v>7124</v>
      </c>
      <c r="U5" s="86">
        <v>2082210</v>
      </c>
      <c r="V5" s="86">
        <v>145751</v>
      </c>
      <c r="W5" s="86">
        <v>17916</v>
      </c>
      <c r="X5" s="86">
        <v>0.92735599999999996</v>
      </c>
      <c r="Y5" s="86">
        <v>0.28450500000000001</v>
      </c>
      <c r="Z5" s="86">
        <v>8.0083000000000001E-2</v>
      </c>
      <c r="AA5" s="86">
        <v>0.64054800000000001</v>
      </c>
      <c r="AC5" s="86">
        <f t="shared" si="0"/>
        <v>0.94015899999999997</v>
      </c>
      <c r="AD5" s="86">
        <f t="shared" si="1"/>
        <v>0.2593003333333333</v>
      </c>
      <c r="AE5" s="86">
        <f t="shared" si="2"/>
        <v>0.19191999999999998</v>
      </c>
      <c r="AF5" s="86">
        <f t="shared" si="3"/>
        <v>0.62608266666666668</v>
      </c>
      <c r="AG5" s="95">
        <f t="shared" si="4"/>
        <v>89646.333333333328</v>
      </c>
      <c r="AI5" s="86">
        <f t="shared" si="5"/>
        <v>0.94656050000000003</v>
      </c>
      <c r="AJ5" s="86">
        <f t="shared" si="6"/>
        <v>0.246698</v>
      </c>
      <c r="AK5" s="86">
        <f t="shared" si="7"/>
        <v>0.24783849999999999</v>
      </c>
      <c r="AL5" s="86">
        <f t="shared" si="8"/>
        <v>0.61885000000000001</v>
      </c>
      <c r="AM5" s="86">
        <f t="shared" si="9"/>
        <v>61594</v>
      </c>
    </row>
    <row r="6" spans="1:39" x14ac:dyDescent="0.25">
      <c r="A6" s="89" t="s">
        <v>46</v>
      </c>
      <c r="B6" s="86">
        <v>21437</v>
      </c>
      <c r="C6" s="86">
        <v>2132755</v>
      </c>
      <c r="D6" s="86">
        <v>43322</v>
      </c>
      <c r="E6" s="86">
        <v>55487</v>
      </c>
      <c r="F6" s="86">
        <v>0.95614299999999997</v>
      </c>
      <c r="G6" s="86">
        <v>0.27867799999999998</v>
      </c>
      <c r="H6" s="86">
        <v>0.30260500000000001</v>
      </c>
      <c r="I6" s="86">
        <v>0.63436300000000001</v>
      </c>
      <c r="K6" s="86">
        <v>19851</v>
      </c>
      <c r="L6" s="86">
        <v>2084353</v>
      </c>
      <c r="M6" s="86">
        <v>89540</v>
      </c>
      <c r="N6" s="86">
        <v>59257</v>
      </c>
      <c r="O6" s="86">
        <v>0.93395600000000001</v>
      </c>
      <c r="P6" s="86">
        <v>0.25093500000000002</v>
      </c>
      <c r="Q6" s="86">
        <v>0.210622</v>
      </c>
      <c r="R6" s="86">
        <v>0.62075100000000005</v>
      </c>
      <c r="T6" s="86">
        <v>11578</v>
      </c>
      <c r="U6" s="86">
        <v>1969287</v>
      </c>
      <c r="V6" s="86">
        <v>258674</v>
      </c>
      <c r="W6" s="86">
        <v>13462</v>
      </c>
      <c r="X6" s="86">
        <v>0.87921199999999999</v>
      </c>
      <c r="Y6" s="86">
        <v>0.46283000000000002</v>
      </c>
      <c r="Z6" s="86">
        <v>7.8417000000000001E-2</v>
      </c>
      <c r="AA6" s="86">
        <v>0.72826800000000003</v>
      </c>
      <c r="AC6" s="86">
        <f t="shared" si="0"/>
        <v>0.92310366666666666</v>
      </c>
      <c r="AD6" s="86">
        <f t="shared" si="1"/>
        <v>0.33081433333333332</v>
      </c>
      <c r="AE6" s="86">
        <f t="shared" si="2"/>
        <v>0.19721466666666665</v>
      </c>
      <c r="AF6" s="86">
        <f t="shared" si="3"/>
        <v>0.6611273333333334</v>
      </c>
      <c r="AG6" s="95">
        <f t="shared" si="4"/>
        <v>130512</v>
      </c>
      <c r="AI6" s="86">
        <f t="shared" si="5"/>
        <v>0.94504949999999999</v>
      </c>
      <c r="AJ6" s="86">
        <f t="shared" si="6"/>
        <v>0.2648065</v>
      </c>
      <c r="AK6" s="86">
        <f t="shared" si="7"/>
        <v>0.25661349999999999</v>
      </c>
      <c r="AL6" s="86">
        <f t="shared" si="8"/>
        <v>0.62755700000000003</v>
      </c>
      <c r="AM6" s="86">
        <f t="shared" si="9"/>
        <v>66431</v>
      </c>
    </row>
    <row r="7" spans="1:39" x14ac:dyDescent="0.25">
      <c r="A7" s="88" t="s">
        <v>47</v>
      </c>
      <c r="B7" s="86">
        <v>21637</v>
      </c>
      <c r="C7" s="86">
        <v>2131337</v>
      </c>
      <c r="D7" s="86">
        <v>44740</v>
      </c>
      <c r="E7" s="86">
        <v>55287</v>
      </c>
      <c r="F7" s="86">
        <v>0.95560299999999998</v>
      </c>
      <c r="G7" s="86">
        <v>0.28127799999999997</v>
      </c>
      <c r="H7" s="86">
        <v>0.30198000000000003</v>
      </c>
      <c r="I7" s="86">
        <v>0.63561400000000001</v>
      </c>
      <c r="K7" s="86">
        <v>18318</v>
      </c>
      <c r="L7" s="86">
        <v>2084326</v>
      </c>
      <c r="M7" s="86">
        <v>89567</v>
      </c>
      <c r="N7" s="86">
        <v>60790</v>
      </c>
      <c r="O7" s="86">
        <v>0.93326399999999998</v>
      </c>
      <c r="P7" s="86">
        <v>0.23155700000000001</v>
      </c>
      <c r="Q7" s="86">
        <v>0.19592200000000001</v>
      </c>
      <c r="R7" s="86">
        <v>0.61142200000000002</v>
      </c>
      <c r="T7" s="86">
        <v>11447</v>
      </c>
      <c r="U7" s="86">
        <v>1871971</v>
      </c>
      <c r="V7" s="86">
        <v>355990</v>
      </c>
      <c r="W7" s="86">
        <v>13593</v>
      </c>
      <c r="X7" s="86">
        <v>0.83592999999999995</v>
      </c>
      <c r="Y7" s="86">
        <v>0.45714900000000003</v>
      </c>
      <c r="Z7" s="86">
        <v>5.8332000000000002E-2</v>
      </c>
      <c r="AA7" s="86">
        <v>0.72553500000000004</v>
      </c>
      <c r="AC7" s="86">
        <f t="shared" si="0"/>
        <v>0.90826566666666653</v>
      </c>
      <c r="AD7" s="86">
        <f t="shared" si="1"/>
        <v>0.323328</v>
      </c>
      <c r="AE7" s="86">
        <f t="shared" si="2"/>
        <v>0.18541133333333337</v>
      </c>
      <c r="AF7" s="86">
        <f t="shared" si="3"/>
        <v>0.65752366666666673</v>
      </c>
      <c r="AG7" s="95">
        <f t="shared" si="4"/>
        <v>163432.33333333334</v>
      </c>
      <c r="AI7" s="86">
        <f t="shared" si="5"/>
        <v>0.94443349999999993</v>
      </c>
      <c r="AJ7" s="86">
        <f t="shared" si="6"/>
        <v>0.25641749999999996</v>
      </c>
      <c r="AK7" s="86">
        <f t="shared" si="7"/>
        <v>0.24895100000000003</v>
      </c>
      <c r="AL7" s="86">
        <f t="shared" si="8"/>
        <v>0.62351800000000002</v>
      </c>
      <c r="AM7" s="86">
        <f t="shared" si="9"/>
        <v>67153.5</v>
      </c>
    </row>
    <row r="8" spans="1:39" x14ac:dyDescent="0.25">
      <c r="A8" s="89" t="s">
        <v>48</v>
      </c>
      <c r="B8" s="86">
        <v>21536</v>
      </c>
      <c r="C8" s="86">
        <v>2131755</v>
      </c>
      <c r="D8" s="86">
        <v>44322</v>
      </c>
      <c r="E8" s="86">
        <v>55388</v>
      </c>
      <c r="F8" s="86">
        <v>0.95574300000000001</v>
      </c>
      <c r="G8" s="86">
        <v>0.27996500000000002</v>
      </c>
      <c r="H8" s="86">
        <v>0.30166300000000001</v>
      </c>
      <c r="I8" s="86">
        <v>0.63498200000000005</v>
      </c>
      <c r="K8" s="86">
        <v>20304</v>
      </c>
      <c r="L8" s="86">
        <v>2078432</v>
      </c>
      <c r="M8" s="86">
        <v>95461</v>
      </c>
      <c r="N8" s="86">
        <v>58804</v>
      </c>
      <c r="O8" s="86">
        <v>0.93152900000000005</v>
      </c>
      <c r="P8" s="86">
        <v>0.256662</v>
      </c>
      <c r="Q8" s="86">
        <v>0.20838200000000001</v>
      </c>
      <c r="R8" s="86">
        <v>0.62349399999999999</v>
      </c>
      <c r="T8" s="86">
        <v>7152</v>
      </c>
      <c r="U8" s="86">
        <v>2075892</v>
      </c>
      <c r="V8" s="86">
        <v>152069</v>
      </c>
      <c r="W8" s="86">
        <v>17888</v>
      </c>
      <c r="X8" s="86">
        <v>0.92456499999999997</v>
      </c>
      <c r="Y8" s="86">
        <v>0.28562300000000002</v>
      </c>
      <c r="Z8" s="86">
        <v>7.7629000000000004E-2</v>
      </c>
      <c r="AA8" s="86">
        <v>0.64109499999999997</v>
      </c>
      <c r="AC8" s="86">
        <f t="shared" si="0"/>
        <v>0.93727900000000008</v>
      </c>
      <c r="AD8" s="86">
        <f t="shared" si="1"/>
        <v>0.27408333333333335</v>
      </c>
      <c r="AE8" s="86">
        <f t="shared" si="2"/>
        <v>0.19589133333333333</v>
      </c>
      <c r="AF8" s="86">
        <f t="shared" si="3"/>
        <v>0.6331903333333333</v>
      </c>
      <c r="AG8" s="95">
        <f t="shared" si="4"/>
        <v>97284</v>
      </c>
      <c r="AI8" s="86">
        <f t="shared" si="5"/>
        <v>0.94363600000000003</v>
      </c>
      <c r="AJ8" s="86">
        <f t="shared" si="6"/>
        <v>0.26831349999999998</v>
      </c>
      <c r="AK8" s="86">
        <f t="shared" si="7"/>
        <v>0.25502250000000004</v>
      </c>
      <c r="AL8" s="86">
        <f t="shared" si="8"/>
        <v>0.62923799999999996</v>
      </c>
      <c r="AM8" s="86">
        <f t="shared" si="9"/>
        <v>69891.5</v>
      </c>
    </row>
    <row r="9" spans="1:39" x14ac:dyDescent="0.25">
      <c r="A9" s="88" t="s">
        <v>49</v>
      </c>
      <c r="B9" s="86">
        <v>21536</v>
      </c>
      <c r="C9" s="86">
        <v>2131733</v>
      </c>
      <c r="D9" s="86">
        <v>44344</v>
      </c>
      <c r="E9" s="86">
        <v>55388</v>
      </c>
      <c r="F9" s="86">
        <v>0.95573399999999997</v>
      </c>
      <c r="G9" s="86">
        <v>0.27996500000000002</v>
      </c>
      <c r="H9" s="86">
        <v>0.301616</v>
      </c>
      <c r="I9" s="86">
        <v>0.63498200000000005</v>
      </c>
      <c r="K9" s="86">
        <v>18382</v>
      </c>
      <c r="L9" s="86">
        <v>2087027</v>
      </c>
      <c r="M9" s="86">
        <v>86866</v>
      </c>
      <c r="N9" s="86">
        <v>60726</v>
      </c>
      <c r="O9" s="86">
        <v>0.93449099999999996</v>
      </c>
      <c r="P9" s="86">
        <v>0.23236599999999999</v>
      </c>
      <c r="Q9" s="86">
        <v>0.19941900000000001</v>
      </c>
      <c r="R9" s="86">
        <v>0.61181799999999997</v>
      </c>
      <c r="T9" s="86">
        <v>7154</v>
      </c>
      <c r="U9" s="86">
        <v>2076883</v>
      </c>
      <c r="V9" s="86">
        <v>151078</v>
      </c>
      <c r="W9" s="86">
        <v>17886</v>
      </c>
      <c r="X9" s="86">
        <v>0.92500499999999997</v>
      </c>
      <c r="Y9" s="86">
        <v>0.28570299999999998</v>
      </c>
      <c r="Z9" s="86">
        <v>7.8070000000000001E-2</v>
      </c>
      <c r="AA9" s="86">
        <v>0.65113500000000002</v>
      </c>
      <c r="AC9" s="86">
        <f t="shared" si="0"/>
        <v>0.93841000000000008</v>
      </c>
      <c r="AD9" s="86">
        <f t="shared" si="1"/>
        <v>0.26601133333333332</v>
      </c>
      <c r="AE9" s="86">
        <f t="shared" si="2"/>
        <v>0.19303499999999998</v>
      </c>
      <c r="AF9" s="86">
        <f t="shared" si="3"/>
        <v>0.63264500000000001</v>
      </c>
      <c r="AG9" s="95">
        <f t="shared" si="4"/>
        <v>94096</v>
      </c>
      <c r="AI9" s="86">
        <f t="shared" si="5"/>
        <v>0.94511250000000002</v>
      </c>
      <c r="AJ9" s="86">
        <f t="shared" si="6"/>
        <v>0.25616549999999999</v>
      </c>
      <c r="AK9" s="86">
        <f t="shared" si="7"/>
        <v>0.2505175</v>
      </c>
      <c r="AL9" s="86">
        <f t="shared" si="8"/>
        <v>0.62339999999999995</v>
      </c>
      <c r="AM9" s="86">
        <f t="shared" si="9"/>
        <v>65605</v>
      </c>
    </row>
    <row r="10" spans="1:39" x14ac:dyDescent="0.25">
      <c r="A10" s="88" t="s">
        <v>50</v>
      </c>
      <c r="B10" s="86">
        <v>21530</v>
      </c>
      <c r="C10" s="86">
        <v>2131758</v>
      </c>
      <c r="D10" s="86">
        <v>44319</v>
      </c>
      <c r="E10" s="86">
        <v>55394</v>
      </c>
      <c r="F10" s="86">
        <v>0.95574199999999998</v>
      </c>
      <c r="G10" s="86">
        <v>0.279887</v>
      </c>
      <c r="H10" s="86">
        <v>0.30159799999999998</v>
      </c>
      <c r="I10" s="86">
        <v>0.63494399999999995</v>
      </c>
      <c r="K10" s="86">
        <v>17190</v>
      </c>
      <c r="L10" s="86">
        <v>2090850</v>
      </c>
      <c r="M10" s="86">
        <v>83043</v>
      </c>
      <c r="N10" s="86">
        <v>61918</v>
      </c>
      <c r="O10" s="86">
        <v>0.93565900000000002</v>
      </c>
      <c r="P10" s="86">
        <v>0.21729799999999999</v>
      </c>
      <c r="Q10" s="86">
        <v>0.19170200000000001</v>
      </c>
      <c r="R10" s="86">
        <v>0.604572</v>
      </c>
      <c r="T10" s="86">
        <v>6398</v>
      </c>
      <c r="U10" s="86">
        <v>2081566</v>
      </c>
      <c r="V10" s="86">
        <v>146395</v>
      </c>
      <c r="W10" s="86">
        <v>18642</v>
      </c>
      <c r="X10" s="86">
        <v>0.92674800000000002</v>
      </c>
      <c r="Y10" s="86">
        <v>0.25551099999999999</v>
      </c>
      <c r="Z10" s="86">
        <v>7.1955000000000005E-2</v>
      </c>
      <c r="AA10" s="86">
        <v>0.62622299999999997</v>
      </c>
      <c r="AC10" s="86">
        <f t="shared" si="0"/>
        <v>0.93938299999999997</v>
      </c>
      <c r="AD10" s="86">
        <f t="shared" si="1"/>
        <v>0.25089866666666666</v>
      </c>
      <c r="AE10" s="86">
        <f t="shared" si="2"/>
        <v>0.18841833333333333</v>
      </c>
      <c r="AF10" s="86">
        <f t="shared" si="3"/>
        <v>0.62191300000000005</v>
      </c>
      <c r="AG10" s="95">
        <f t="shared" si="4"/>
        <v>91252.333333333328</v>
      </c>
      <c r="AI10" s="86">
        <f t="shared" si="5"/>
        <v>0.94570050000000005</v>
      </c>
      <c r="AJ10" s="86">
        <f t="shared" si="6"/>
        <v>0.24859249999999999</v>
      </c>
      <c r="AK10" s="86">
        <f t="shared" si="7"/>
        <v>0.24664999999999998</v>
      </c>
      <c r="AL10" s="86">
        <f t="shared" si="8"/>
        <v>0.61975800000000003</v>
      </c>
      <c r="AM10" s="86">
        <f t="shared" si="9"/>
        <v>63681</v>
      </c>
    </row>
    <row r="11" spans="1:39" x14ac:dyDescent="0.25">
      <c r="A11" s="88" t="s">
        <v>51</v>
      </c>
      <c r="B11" s="86">
        <v>21713</v>
      </c>
      <c r="C11" s="86">
        <v>2128245</v>
      </c>
      <c r="D11" s="86">
        <v>47832</v>
      </c>
      <c r="E11" s="86">
        <v>55211</v>
      </c>
      <c r="F11" s="86">
        <v>0.954264</v>
      </c>
      <c r="G11" s="86">
        <v>0.28226600000000002</v>
      </c>
      <c r="H11" s="86">
        <v>0.29648600000000003</v>
      </c>
      <c r="I11" s="86">
        <v>0.63608299999999995</v>
      </c>
      <c r="K11" s="86">
        <v>17965</v>
      </c>
      <c r="L11" s="86">
        <v>2082601</v>
      </c>
      <c r="M11" s="86">
        <v>91292</v>
      </c>
      <c r="N11" s="86">
        <v>61143</v>
      </c>
      <c r="O11" s="86">
        <v>0.93234099999999998</v>
      </c>
      <c r="P11" s="86">
        <v>0.22709499999999999</v>
      </c>
      <c r="Q11" s="86">
        <v>0.190747</v>
      </c>
      <c r="R11" s="86">
        <v>0.60927100000000001</v>
      </c>
      <c r="T11" s="86">
        <v>7116</v>
      </c>
      <c r="U11" s="86">
        <v>2106019</v>
      </c>
      <c r="V11" s="86">
        <v>121942</v>
      </c>
      <c r="W11" s="86">
        <v>17942</v>
      </c>
      <c r="X11" s="86">
        <v>0.93791999999999998</v>
      </c>
      <c r="Y11" s="86">
        <v>0.28418500000000002</v>
      </c>
      <c r="Z11" s="86">
        <v>9.2356999999999995E-2</v>
      </c>
      <c r="AA11" s="86">
        <v>0.64040900000000001</v>
      </c>
      <c r="AC11" s="86">
        <f t="shared" si="0"/>
        <v>0.94150833333333328</v>
      </c>
      <c r="AD11" s="86">
        <f t="shared" si="1"/>
        <v>0.26451533333333332</v>
      </c>
      <c r="AE11" s="86">
        <f t="shared" si="2"/>
        <v>0.19319666666666668</v>
      </c>
      <c r="AF11" s="86">
        <f t="shared" si="3"/>
        <v>0.62858766666666666</v>
      </c>
      <c r="AG11" s="95">
        <f t="shared" si="4"/>
        <v>87022</v>
      </c>
      <c r="AI11" s="86">
        <f t="shared" si="5"/>
        <v>0.94330249999999993</v>
      </c>
      <c r="AJ11" s="86">
        <f t="shared" si="6"/>
        <v>0.25468049999999998</v>
      </c>
      <c r="AK11" s="86">
        <f t="shared" si="7"/>
        <v>0.24361650000000001</v>
      </c>
      <c r="AL11" s="86">
        <f t="shared" si="8"/>
        <v>0.62267699999999992</v>
      </c>
      <c r="AM11" s="86">
        <f t="shared" si="9"/>
        <v>69562</v>
      </c>
    </row>
    <row r="12" spans="1:39" ht="15.75" thickBot="1" x14ac:dyDescent="0.3">
      <c r="A12" s="88" t="s">
        <v>52</v>
      </c>
      <c r="B12" s="86">
        <v>21345</v>
      </c>
      <c r="C12" s="86">
        <v>2134904</v>
      </c>
      <c r="D12" s="86">
        <v>41173</v>
      </c>
      <c r="E12" s="86">
        <v>55579</v>
      </c>
      <c r="F12" s="86">
        <v>0.95705600000000002</v>
      </c>
      <c r="G12" s="86">
        <v>0.27748200000000001</v>
      </c>
      <c r="H12" s="86">
        <v>0.306149</v>
      </c>
      <c r="I12" s="86">
        <v>0.63379099999999999</v>
      </c>
      <c r="K12" s="86">
        <v>21070</v>
      </c>
      <c r="L12" s="86">
        <v>2085566</v>
      </c>
      <c r="M12" s="86">
        <v>88327</v>
      </c>
      <c r="N12" s="86">
        <v>58038</v>
      </c>
      <c r="O12" s="86">
        <v>0.93503599999999998</v>
      </c>
      <c r="P12" s="86">
        <v>0.266345</v>
      </c>
      <c r="Q12" s="86">
        <v>0.223548</v>
      </c>
      <c r="R12" s="86">
        <v>0.62817199999999995</v>
      </c>
      <c r="T12" s="86">
        <v>10563</v>
      </c>
      <c r="U12" s="86">
        <v>1652387</v>
      </c>
      <c r="V12" s="86">
        <v>575574</v>
      </c>
      <c r="W12" s="86">
        <v>14477</v>
      </c>
      <c r="X12" s="86">
        <v>0.73810399999999998</v>
      </c>
      <c r="Y12" s="86">
        <v>0.42184500000000003</v>
      </c>
      <c r="Z12" s="86">
        <v>3.4566E-2</v>
      </c>
      <c r="AA12" s="86">
        <v>0.70774700000000001</v>
      </c>
      <c r="AC12" s="86">
        <f t="shared" si="0"/>
        <v>0.87673199999999996</v>
      </c>
      <c r="AD12" s="86">
        <f t="shared" si="1"/>
        <v>0.32189066666666671</v>
      </c>
      <c r="AE12" s="86">
        <f t="shared" si="2"/>
        <v>0.18808766666666665</v>
      </c>
      <c r="AF12" s="86">
        <f t="shared" si="3"/>
        <v>0.65656999999999999</v>
      </c>
      <c r="AG12" s="95">
        <f t="shared" si="4"/>
        <v>235024.66666666666</v>
      </c>
      <c r="AI12" s="86">
        <f t="shared" si="5"/>
        <v>0.94604599999999994</v>
      </c>
      <c r="AJ12" s="86">
        <f t="shared" si="6"/>
        <v>0.27191350000000003</v>
      </c>
      <c r="AK12" s="86">
        <f t="shared" si="7"/>
        <v>0.26484849999999999</v>
      </c>
      <c r="AL12" s="86">
        <f t="shared" si="8"/>
        <v>0.63098149999999997</v>
      </c>
      <c r="AM12" s="86">
        <f t="shared" si="9"/>
        <v>64750</v>
      </c>
    </row>
    <row r="13" spans="1:39" ht="15.75" thickBot="1" x14ac:dyDescent="0.3">
      <c r="A13" s="92" t="s">
        <v>53</v>
      </c>
      <c r="B13" s="93">
        <v>31266</v>
      </c>
      <c r="C13" s="93">
        <v>1995110</v>
      </c>
      <c r="D13" s="93">
        <v>180967</v>
      </c>
      <c r="E13" s="93">
        <v>45658</v>
      </c>
      <c r="F13" s="93">
        <v>0.89941199999999999</v>
      </c>
      <c r="G13" s="86">
        <v>0.40645300000000001</v>
      </c>
      <c r="H13" s="93">
        <v>0.216256</v>
      </c>
      <c r="I13" s="93">
        <v>0.69551200000000002</v>
      </c>
      <c r="J13" s="93"/>
      <c r="K13" s="93">
        <v>23589</v>
      </c>
      <c r="L13" s="93">
        <v>2066541</v>
      </c>
      <c r="M13" s="93">
        <v>107352</v>
      </c>
      <c r="N13" s="93">
        <v>55519</v>
      </c>
      <c r="O13" s="93">
        <v>0.92770900000000001</v>
      </c>
      <c r="P13" s="86">
        <v>0.29818699999999998</v>
      </c>
      <c r="Q13" s="93">
        <v>0.224605</v>
      </c>
      <c r="R13" s="93">
        <v>0.643451</v>
      </c>
      <c r="S13" s="93"/>
      <c r="T13" s="93">
        <v>11720</v>
      </c>
      <c r="U13" s="93">
        <v>1694563</v>
      </c>
      <c r="V13" s="93">
        <v>533398</v>
      </c>
      <c r="W13" s="93">
        <v>13320</v>
      </c>
      <c r="X13" s="93">
        <v>0.75733799999999996</v>
      </c>
      <c r="Y13" s="86">
        <v>0.46805099999999999</v>
      </c>
      <c r="Z13" s="93">
        <v>4.1111000000000002E-2</v>
      </c>
      <c r="AA13" s="93">
        <v>0.73059099999999999</v>
      </c>
      <c r="AB13" s="93"/>
      <c r="AC13" s="86">
        <f t="shared" si="0"/>
        <v>0.86148633333333324</v>
      </c>
      <c r="AD13" s="86">
        <f t="shared" si="1"/>
        <v>0.39089699999999999</v>
      </c>
      <c r="AE13" s="86">
        <f t="shared" si="2"/>
        <v>0.16065733333333335</v>
      </c>
      <c r="AF13" s="86">
        <f t="shared" si="3"/>
        <v>0.68985133333333337</v>
      </c>
      <c r="AG13" s="95">
        <f t="shared" si="4"/>
        <v>273905.66666666669</v>
      </c>
      <c r="AI13" s="86">
        <f t="shared" si="5"/>
        <v>0.9135605</v>
      </c>
      <c r="AJ13" s="86">
        <f t="shared" si="6"/>
        <v>0.35231999999999997</v>
      </c>
      <c r="AK13" s="86">
        <f t="shared" si="7"/>
        <v>0.2204305</v>
      </c>
      <c r="AL13" s="86">
        <f t="shared" si="8"/>
        <v>0.66948150000000006</v>
      </c>
      <c r="AM13" s="86">
        <f t="shared" si="9"/>
        <v>144159.5</v>
      </c>
    </row>
    <row r="14" spans="1:39" ht="15.75" thickBot="1" x14ac:dyDescent="0.3">
      <c r="A14" s="88" t="s">
        <v>54</v>
      </c>
      <c r="B14" s="86">
        <v>21342</v>
      </c>
      <c r="C14" s="86">
        <v>2134930</v>
      </c>
      <c r="D14" s="86">
        <v>41147</v>
      </c>
      <c r="E14" s="86">
        <v>55582</v>
      </c>
      <c r="F14" s="86">
        <v>0.957067</v>
      </c>
      <c r="G14" s="86">
        <v>0.277443</v>
      </c>
      <c r="H14" s="86">
        <v>0.30616900000000002</v>
      </c>
      <c r="I14" s="86">
        <v>0.63377300000000003</v>
      </c>
      <c r="K14" s="86">
        <v>17944</v>
      </c>
      <c r="L14" s="86">
        <v>2097271</v>
      </c>
      <c r="M14" s="86">
        <v>76622</v>
      </c>
      <c r="N14" s="86">
        <v>61164</v>
      </c>
      <c r="O14" s="86">
        <v>0.93884299999999998</v>
      </c>
      <c r="P14" s="86">
        <v>0.226829</v>
      </c>
      <c r="Q14" s="86">
        <v>0.20663999999999999</v>
      </c>
      <c r="R14" s="86">
        <v>0.60917299999999996</v>
      </c>
      <c r="T14" s="86">
        <v>9757</v>
      </c>
      <c r="U14" s="86">
        <v>2063402</v>
      </c>
      <c r="V14" s="86">
        <v>164559</v>
      </c>
      <c r="W14" s="86">
        <v>15283</v>
      </c>
      <c r="X14" s="86">
        <v>0.92017700000000002</v>
      </c>
      <c r="Y14" s="86">
        <v>0.38965699999999998</v>
      </c>
      <c r="Z14" s="86">
        <v>9.7885E-2</v>
      </c>
      <c r="AA14" s="86">
        <v>0.69247499999999995</v>
      </c>
      <c r="AC14" s="86">
        <f t="shared" si="0"/>
        <v>0.93869566666666671</v>
      </c>
      <c r="AD14" s="86">
        <f t="shared" si="1"/>
        <v>0.29797633333333334</v>
      </c>
      <c r="AE14" s="86">
        <f t="shared" si="2"/>
        <v>0.2035646666666667</v>
      </c>
      <c r="AF14" s="86">
        <f t="shared" si="3"/>
        <v>0.64514033333333332</v>
      </c>
      <c r="AG14" s="95">
        <f t="shared" si="4"/>
        <v>94109.333333333328</v>
      </c>
      <c r="AI14" s="86">
        <f t="shared" si="5"/>
        <v>0.94795499999999999</v>
      </c>
      <c r="AJ14" s="86">
        <f t="shared" si="6"/>
        <v>0.25213600000000003</v>
      </c>
      <c r="AK14" s="86">
        <f t="shared" si="7"/>
        <v>0.25640450000000004</v>
      </c>
      <c r="AL14" s="86">
        <f t="shared" si="8"/>
        <v>0.62147299999999994</v>
      </c>
      <c r="AM14" s="86">
        <f t="shared" si="9"/>
        <v>58884.5</v>
      </c>
    </row>
    <row r="15" spans="1:39" ht="15.75" thickBot="1" x14ac:dyDescent="0.3">
      <c r="A15" s="92" t="s">
        <v>55</v>
      </c>
      <c r="B15" s="93">
        <v>37014</v>
      </c>
      <c r="C15" s="93">
        <v>1957174</v>
      </c>
      <c r="D15" s="93">
        <v>218903</v>
      </c>
      <c r="E15" s="93">
        <v>39910</v>
      </c>
      <c r="F15" s="93">
        <v>0.88512500000000005</v>
      </c>
      <c r="G15" s="86">
        <v>0.48117599999999999</v>
      </c>
      <c r="H15" s="93">
        <v>0.222413</v>
      </c>
      <c r="I15" s="93">
        <v>0.73130799999999996</v>
      </c>
      <c r="J15" s="93" t="s">
        <v>56</v>
      </c>
      <c r="K15" s="93">
        <v>26041</v>
      </c>
      <c r="L15" s="93">
        <v>2021225</v>
      </c>
      <c r="M15" s="93">
        <v>152668</v>
      </c>
      <c r="N15" s="93">
        <v>53067</v>
      </c>
      <c r="O15" s="93">
        <v>0.90868400000000005</v>
      </c>
      <c r="P15" s="86">
        <v>0.329183</v>
      </c>
      <c r="Q15" s="93">
        <v>0.202012</v>
      </c>
      <c r="R15" s="93">
        <v>0.65823100000000001</v>
      </c>
      <c r="S15" s="93"/>
      <c r="T15" s="93">
        <v>12985</v>
      </c>
      <c r="U15" s="93">
        <v>1854114</v>
      </c>
      <c r="V15" s="93">
        <v>373847</v>
      </c>
      <c r="W15" s="93">
        <v>12055</v>
      </c>
      <c r="X15" s="93">
        <v>0.82871600000000001</v>
      </c>
      <c r="Y15" s="86">
        <v>0.51856999999999998</v>
      </c>
      <c r="Z15" s="93">
        <v>6.3053999999999999E-2</v>
      </c>
      <c r="AA15" s="93">
        <v>0.75580800000000004</v>
      </c>
      <c r="AB15" s="93" t="s">
        <v>56</v>
      </c>
      <c r="AC15" s="86">
        <f t="shared" si="0"/>
        <v>0.87417500000000004</v>
      </c>
      <c r="AD15" s="86">
        <f t="shared" si="1"/>
        <v>0.44297633333333336</v>
      </c>
      <c r="AE15" s="86">
        <f t="shared" si="2"/>
        <v>0.162493</v>
      </c>
      <c r="AF15" s="86">
        <f t="shared" si="3"/>
        <v>0.7151156666666667</v>
      </c>
      <c r="AG15" s="95">
        <f t="shared" si="4"/>
        <v>248472.66666666666</v>
      </c>
      <c r="AI15" s="86">
        <f t="shared" si="5"/>
        <v>0.89690449999999999</v>
      </c>
      <c r="AJ15" s="86">
        <f t="shared" si="6"/>
        <v>0.40517950000000003</v>
      </c>
      <c r="AK15" s="86">
        <f t="shared" si="7"/>
        <v>0.2122125</v>
      </c>
      <c r="AL15" s="86">
        <f t="shared" si="8"/>
        <v>0.69476950000000004</v>
      </c>
      <c r="AM15" s="86">
        <f t="shared" si="9"/>
        <v>185785.5</v>
      </c>
    </row>
    <row r="16" spans="1:39" ht="15.75" thickBot="1" x14ac:dyDescent="0.3">
      <c r="A16" s="88" t="s">
        <v>57</v>
      </c>
      <c r="B16" s="86">
        <v>31741</v>
      </c>
      <c r="C16" s="86">
        <v>2029592</v>
      </c>
      <c r="D16" s="86">
        <v>146485</v>
      </c>
      <c r="E16" s="86">
        <v>45183</v>
      </c>
      <c r="F16" s="86">
        <v>0.91492799999999996</v>
      </c>
      <c r="G16" s="86">
        <v>0.41262799999999999</v>
      </c>
      <c r="H16" s="86">
        <v>0.248803</v>
      </c>
      <c r="I16" s="86">
        <v>0.69861499999999999</v>
      </c>
      <c r="K16" s="86">
        <v>23369</v>
      </c>
      <c r="L16" s="86">
        <v>2084819</v>
      </c>
      <c r="M16" s="86">
        <v>89074</v>
      </c>
      <c r="N16" s="86">
        <v>55739</v>
      </c>
      <c r="O16" s="86">
        <v>0.935724</v>
      </c>
      <c r="P16" s="86">
        <v>0.295406</v>
      </c>
      <c r="Q16" s="86">
        <v>0.24399799999999999</v>
      </c>
      <c r="R16" s="86">
        <v>0.64216099999999998</v>
      </c>
      <c r="T16" s="86">
        <v>5815</v>
      </c>
      <c r="U16" s="86">
        <v>2139195</v>
      </c>
      <c r="V16" s="86">
        <v>88766</v>
      </c>
      <c r="W16" s="86">
        <v>19225</v>
      </c>
      <c r="X16" s="86">
        <v>0.95206800000000003</v>
      </c>
      <c r="Y16" s="86">
        <v>0.23222799999999999</v>
      </c>
      <c r="Z16" s="86">
        <v>9.7224000000000005E-2</v>
      </c>
      <c r="AA16" s="86">
        <v>0.61475900000000006</v>
      </c>
      <c r="AC16" s="86">
        <f t="shared" si="0"/>
        <v>0.93423999999999996</v>
      </c>
      <c r="AD16" s="86">
        <f t="shared" si="1"/>
        <v>0.31342066666666663</v>
      </c>
      <c r="AE16" s="86">
        <f t="shared" si="2"/>
        <v>0.19667500000000002</v>
      </c>
      <c r="AF16" s="86">
        <f t="shared" si="3"/>
        <v>0.65184500000000001</v>
      </c>
      <c r="AG16" s="95">
        <f t="shared" si="4"/>
        <v>108108.33333333333</v>
      </c>
      <c r="AI16" s="86">
        <f t="shared" si="5"/>
        <v>0.92532599999999998</v>
      </c>
      <c r="AJ16" s="86">
        <f t="shared" si="6"/>
        <v>0.35401700000000003</v>
      </c>
      <c r="AK16" s="86">
        <f t="shared" si="7"/>
        <v>0.24640049999999999</v>
      </c>
      <c r="AL16" s="86">
        <f t="shared" si="8"/>
        <v>0.67038799999999998</v>
      </c>
      <c r="AM16" s="86">
        <f t="shared" si="9"/>
        <v>117779.5</v>
      </c>
    </row>
    <row r="17" spans="1:39" ht="15.75" thickBot="1" x14ac:dyDescent="0.3">
      <c r="A17" s="92" t="s">
        <v>58</v>
      </c>
      <c r="B17" s="93">
        <v>20409</v>
      </c>
      <c r="C17" s="93">
        <v>2143867</v>
      </c>
      <c r="D17" s="93">
        <v>32219</v>
      </c>
      <c r="E17" s="93">
        <v>56515</v>
      </c>
      <c r="F17" s="93">
        <v>0.960619</v>
      </c>
      <c r="G17" s="86">
        <v>0.26531399999999999</v>
      </c>
      <c r="H17" s="93">
        <v>0.31509199999999998</v>
      </c>
      <c r="I17" s="93">
        <v>0.627942</v>
      </c>
      <c r="J17" s="93"/>
      <c r="K17" s="93">
        <v>19584</v>
      </c>
      <c r="L17" s="93">
        <v>2103448</v>
      </c>
      <c r="M17" s="93">
        <v>70445</v>
      </c>
      <c r="N17" s="93">
        <v>59524</v>
      </c>
      <c r="O17" s="93">
        <v>0.94231299999999996</v>
      </c>
      <c r="P17" s="86">
        <v>0.24756</v>
      </c>
      <c r="Q17" s="93">
        <v>0.231576</v>
      </c>
      <c r="R17" s="93">
        <v>0.61916800000000005</v>
      </c>
      <c r="S17" s="93"/>
      <c r="T17" s="93">
        <v>11308</v>
      </c>
      <c r="U17" s="93">
        <v>1910675</v>
      </c>
      <c r="V17" s="93">
        <v>317286</v>
      </c>
      <c r="W17" s="93">
        <v>13732</v>
      </c>
      <c r="X17" s="93">
        <v>0.85306999999999999</v>
      </c>
      <c r="Y17" s="86">
        <v>0.45159700000000003</v>
      </c>
      <c r="Z17" s="93">
        <v>6.3952999999999996E-2</v>
      </c>
      <c r="AA17" s="93">
        <v>0.72285699999999997</v>
      </c>
      <c r="AB17" s="93"/>
      <c r="AC17" s="86">
        <f t="shared" si="0"/>
        <v>0.91866733333333317</v>
      </c>
      <c r="AD17" s="86">
        <f t="shared" si="1"/>
        <v>0.32149033333333338</v>
      </c>
      <c r="AE17" s="86">
        <f t="shared" si="2"/>
        <v>0.20354033333333332</v>
      </c>
      <c r="AF17" s="86">
        <f t="shared" si="3"/>
        <v>0.65665566666666664</v>
      </c>
      <c r="AG17" s="95">
        <f t="shared" si="4"/>
        <v>139983.33333333334</v>
      </c>
      <c r="AI17" s="86">
        <f t="shared" si="5"/>
        <v>0.95146599999999992</v>
      </c>
      <c r="AJ17" s="86">
        <f t="shared" si="6"/>
        <v>0.25643700000000003</v>
      </c>
      <c r="AK17" s="86">
        <f t="shared" si="7"/>
        <v>0.27333399999999997</v>
      </c>
      <c r="AL17" s="86">
        <f t="shared" si="8"/>
        <v>0.62355500000000008</v>
      </c>
      <c r="AM17" s="86">
        <f t="shared" si="9"/>
        <v>51332</v>
      </c>
    </row>
    <row r="18" spans="1:39" x14ac:dyDescent="0.25">
      <c r="A18" s="88" t="s">
        <v>59</v>
      </c>
      <c r="B18" s="86">
        <v>18126</v>
      </c>
      <c r="C18" s="86">
        <v>2141509</v>
      </c>
      <c r="D18" s="86">
        <v>34568</v>
      </c>
      <c r="E18" s="86">
        <v>58798</v>
      </c>
      <c r="F18" s="86">
        <v>0.95855900000000005</v>
      </c>
      <c r="G18" s="86">
        <v>0.23563500000000001</v>
      </c>
      <c r="H18" s="86">
        <v>0.27968300000000001</v>
      </c>
      <c r="I18" s="86">
        <v>0.61362099999999997</v>
      </c>
      <c r="K18" s="86">
        <v>14136</v>
      </c>
      <c r="L18" s="86">
        <v>2107406</v>
      </c>
      <c r="M18" s="86">
        <v>66487</v>
      </c>
      <c r="N18" s="86">
        <v>64972</v>
      </c>
      <c r="O18" s="86">
        <v>0.94165200000000004</v>
      </c>
      <c r="P18" s="86">
        <v>0.17869199999999999</v>
      </c>
      <c r="Q18" s="86">
        <v>0.17699799999999999</v>
      </c>
      <c r="R18" s="86">
        <v>0.58601499999999995</v>
      </c>
      <c r="T18" s="86">
        <v>5890</v>
      </c>
      <c r="U18" s="86">
        <v>2128965</v>
      </c>
      <c r="V18" s="86">
        <v>98996</v>
      </c>
      <c r="W18" s="86">
        <v>19150</v>
      </c>
      <c r="X18" s="86">
        <v>0.94756099999999999</v>
      </c>
      <c r="Y18" s="86">
        <v>0.23522399999999999</v>
      </c>
      <c r="Z18" s="86">
        <v>9.0666999999999998E-2</v>
      </c>
      <c r="AA18" s="86">
        <v>0.616232</v>
      </c>
      <c r="AC18" s="86">
        <f t="shared" si="0"/>
        <v>0.94925733333333329</v>
      </c>
      <c r="AD18" s="86">
        <f t="shared" si="1"/>
        <v>0.21651699999999999</v>
      </c>
      <c r="AE18" s="86">
        <f t="shared" si="2"/>
        <v>0.18244933333333332</v>
      </c>
      <c r="AF18" s="86">
        <f t="shared" si="3"/>
        <v>0.60528933333333335</v>
      </c>
      <c r="AG18" s="95">
        <f t="shared" si="4"/>
        <v>66683.666666666672</v>
      </c>
      <c r="AI18" s="86">
        <f t="shared" si="5"/>
        <v>0.95010550000000005</v>
      </c>
      <c r="AJ18" s="86">
        <f t="shared" si="6"/>
        <v>0.2071635</v>
      </c>
      <c r="AK18" s="86">
        <f t="shared" si="7"/>
        <v>0.2283405</v>
      </c>
      <c r="AL18" s="86">
        <f t="shared" si="8"/>
        <v>0.59981799999999996</v>
      </c>
      <c r="AM18" s="86">
        <f t="shared" si="9"/>
        <v>50527.5</v>
      </c>
    </row>
    <row r="19" spans="1:39" x14ac:dyDescent="0.25">
      <c r="A19" s="88" t="s">
        <v>60</v>
      </c>
      <c r="B19" s="86">
        <v>23918</v>
      </c>
      <c r="C19" s="86">
        <v>2029968</v>
      </c>
      <c r="D19" s="86">
        <v>146109</v>
      </c>
      <c r="E19" s="86">
        <v>53006</v>
      </c>
      <c r="F19" s="86">
        <v>0.91162200000000004</v>
      </c>
      <c r="G19" s="86">
        <v>0.31092999999999998</v>
      </c>
      <c r="H19" s="86">
        <v>0.19370599999999999</v>
      </c>
      <c r="I19" s="86">
        <v>0.64964299999999997</v>
      </c>
      <c r="K19" s="86">
        <v>14563</v>
      </c>
      <c r="L19" s="86">
        <v>2105520</v>
      </c>
      <c r="M19" s="86">
        <v>68373</v>
      </c>
      <c r="N19" s="86">
        <v>64545</v>
      </c>
      <c r="O19" s="86">
        <v>0.94100399999999995</v>
      </c>
      <c r="P19" s="86">
        <v>0.18409</v>
      </c>
      <c r="Q19" s="86">
        <v>0.17974100000000001</v>
      </c>
      <c r="R19" s="86">
        <v>0.588611</v>
      </c>
      <c r="T19" s="86">
        <v>6187</v>
      </c>
      <c r="U19" s="86">
        <v>2105461</v>
      </c>
      <c r="V19" s="86">
        <v>122500</v>
      </c>
      <c r="W19" s="86">
        <v>18853</v>
      </c>
      <c r="X19" s="86">
        <v>0.93725999999999998</v>
      </c>
      <c r="Y19" s="86">
        <v>0.247085</v>
      </c>
      <c r="Z19" s="86">
        <v>8.0492999999999995E-2</v>
      </c>
      <c r="AA19" s="86">
        <v>0.622977</v>
      </c>
      <c r="AC19" s="86">
        <f t="shared" si="0"/>
        <v>0.92996200000000007</v>
      </c>
      <c r="AD19" s="86">
        <f t="shared" si="1"/>
        <v>0.24736833333333333</v>
      </c>
      <c r="AE19" s="86">
        <f t="shared" si="2"/>
        <v>0.15131333333333333</v>
      </c>
      <c r="AF19" s="86">
        <f t="shared" si="3"/>
        <v>0.6204103333333334</v>
      </c>
      <c r="AG19" s="95">
        <f t="shared" si="4"/>
        <v>112327.33333333333</v>
      </c>
      <c r="AI19" s="86">
        <f t="shared" si="5"/>
        <v>0.92631299999999994</v>
      </c>
      <c r="AJ19" s="86">
        <f t="shared" si="6"/>
        <v>0.24751000000000001</v>
      </c>
      <c r="AK19" s="86">
        <f t="shared" si="7"/>
        <v>0.18672349999999999</v>
      </c>
      <c r="AL19" s="86">
        <f t="shared" si="8"/>
        <v>0.61912699999999998</v>
      </c>
      <c r="AM19" s="86">
        <f t="shared" si="9"/>
        <v>107241</v>
      </c>
    </row>
    <row r="20" spans="1:39" x14ac:dyDescent="0.25">
      <c r="A20" s="88" t="s">
        <v>61</v>
      </c>
      <c r="B20" s="86">
        <v>42166</v>
      </c>
      <c r="C20" s="86">
        <v>1922156</v>
      </c>
      <c r="D20" s="86">
        <v>253921</v>
      </c>
      <c r="E20" s="86">
        <v>34758</v>
      </c>
      <c r="F20" s="86">
        <v>0.87186900000000001</v>
      </c>
      <c r="G20" s="86">
        <v>0.54815100000000005</v>
      </c>
      <c r="H20" s="86">
        <v>0.22608400000000001</v>
      </c>
      <c r="I20" s="86">
        <v>0.76334299999999999</v>
      </c>
      <c r="J20" s="86" t="s">
        <v>56</v>
      </c>
      <c r="K20" s="86">
        <v>14450</v>
      </c>
      <c r="L20" s="86">
        <v>2105540</v>
      </c>
      <c r="M20" s="86">
        <v>68353</v>
      </c>
      <c r="N20" s="86">
        <v>64658</v>
      </c>
      <c r="O20" s="86">
        <v>0.94096299999999999</v>
      </c>
      <c r="P20" s="86">
        <v>0.18266199999999999</v>
      </c>
      <c r="Q20" s="86">
        <v>0.17849300000000001</v>
      </c>
      <c r="R20" s="86">
        <v>0.58792299999999997</v>
      </c>
      <c r="T20" s="86">
        <v>14322</v>
      </c>
      <c r="U20" s="86">
        <v>1647909</v>
      </c>
      <c r="V20" s="86">
        <v>580052</v>
      </c>
      <c r="W20" s="86">
        <v>10718</v>
      </c>
      <c r="X20" s="86">
        <v>0.73778500000000002</v>
      </c>
      <c r="Y20" s="86">
        <v>0.57196499999999995</v>
      </c>
      <c r="Z20" s="86">
        <v>4.6244E-2</v>
      </c>
      <c r="AA20" s="86">
        <v>0.78167399999999998</v>
      </c>
      <c r="AC20" s="86">
        <f t="shared" si="0"/>
        <v>0.85020566666666664</v>
      </c>
      <c r="AD20" s="86">
        <f t="shared" si="1"/>
        <v>0.43425933333333333</v>
      </c>
      <c r="AE20" s="86">
        <f t="shared" si="2"/>
        <v>0.15027366666666667</v>
      </c>
      <c r="AF20" s="86">
        <f t="shared" si="3"/>
        <v>0.71097999999999983</v>
      </c>
      <c r="AG20" s="95">
        <f t="shared" si="4"/>
        <v>300775.33333333331</v>
      </c>
      <c r="AI20" s="86">
        <f t="shared" si="5"/>
        <v>0.906416</v>
      </c>
      <c r="AJ20" s="86">
        <f t="shared" si="6"/>
        <v>0.36540650000000002</v>
      </c>
      <c r="AK20" s="86">
        <f t="shared" si="7"/>
        <v>0.20228850000000001</v>
      </c>
      <c r="AL20" s="86">
        <f t="shared" si="8"/>
        <v>0.67563299999999993</v>
      </c>
      <c r="AM20" s="86">
        <f t="shared" si="9"/>
        <v>161137</v>
      </c>
    </row>
    <row r="21" spans="1:39" x14ac:dyDescent="0.25">
      <c r="A21" s="88" t="s">
        <v>62</v>
      </c>
      <c r="B21" s="86">
        <v>17824</v>
      </c>
      <c r="C21" s="86">
        <v>2144041</v>
      </c>
      <c r="D21" s="86">
        <v>32036</v>
      </c>
      <c r="E21" s="86">
        <v>59100</v>
      </c>
      <c r="F21" s="86">
        <v>0.95954899999999999</v>
      </c>
      <c r="G21" s="86">
        <v>0.231709</v>
      </c>
      <c r="H21" s="86">
        <v>0.281171</v>
      </c>
      <c r="I21" s="86">
        <v>0.61173200000000005</v>
      </c>
      <c r="K21" s="86">
        <v>14101</v>
      </c>
      <c r="L21" s="86">
        <v>2111161</v>
      </c>
      <c r="M21" s="86">
        <v>62732</v>
      </c>
      <c r="N21" s="86">
        <v>65007</v>
      </c>
      <c r="O21" s="86">
        <v>0.943303</v>
      </c>
      <c r="P21" s="86">
        <v>0.17824999999999999</v>
      </c>
      <c r="Q21" s="86">
        <v>0.18085000000000001</v>
      </c>
      <c r="R21" s="86">
        <v>0.585808</v>
      </c>
      <c r="T21" s="86">
        <v>6076</v>
      </c>
      <c r="U21" s="86">
        <v>2115752</v>
      </c>
      <c r="V21" s="86">
        <v>112209</v>
      </c>
      <c r="W21" s="86">
        <v>18964</v>
      </c>
      <c r="X21" s="86">
        <v>0.94177900000000003</v>
      </c>
      <c r="Y21" s="86">
        <v>0.24651999999999999</v>
      </c>
      <c r="Z21" s="86">
        <v>8.4786E-2</v>
      </c>
      <c r="AA21" s="86">
        <v>0.61989399999999995</v>
      </c>
      <c r="AC21" s="86">
        <f t="shared" si="0"/>
        <v>0.94821033333333338</v>
      </c>
      <c r="AD21" s="86">
        <f t="shared" si="1"/>
        <v>0.21882633333333334</v>
      </c>
      <c r="AE21" s="86">
        <f t="shared" si="2"/>
        <v>0.18226900000000001</v>
      </c>
      <c r="AF21" s="86">
        <f t="shared" si="3"/>
        <v>0.60581133333333337</v>
      </c>
      <c r="AG21" s="95">
        <f t="shared" si="4"/>
        <v>68992.333333333328</v>
      </c>
      <c r="AI21" s="86">
        <f t="shared" si="5"/>
        <v>0.95142599999999999</v>
      </c>
      <c r="AJ21" s="86">
        <f t="shared" si="6"/>
        <v>0.20497949999999998</v>
      </c>
      <c r="AK21" s="86">
        <f t="shared" si="7"/>
        <v>0.23101050000000001</v>
      </c>
      <c r="AL21" s="86">
        <f t="shared" si="8"/>
        <v>0.59877000000000002</v>
      </c>
      <c r="AM21" s="86">
        <f t="shared" si="9"/>
        <v>47384</v>
      </c>
    </row>
    <row r="22" spans="1:39" x14ac:dyDescent="0.25">
      <c r="A22" s="88" t="s">
        <v>63</v>
      </c>
      <c r="B22" s="86">
        <v>18281</v>
      </c>
      <c r="C22" s="86">
        <v>2138790</v>
      </c>
      <c r="D22" s="86">
        <v>37287</v>
      </c>
      <c r="E22" s="86">
        <v>58643</v>
      </c>
      <c r="F22" s="86">
        <v>0.95864300000000002</v>
      </c>
      <c r="G22" s="86">
        <v>0.23765</v>
      </c>
      <c r="H22" s="86">
        <v>0.27542100000000003</v>
      </c>
      <c r="I22" s="86">
        <v>0.61458800000000002</v>
      </c>
      <c r="K22" s="86">
        <v>15988</v>
      </c>
      <c r="L22" s="86">
        <v>2096641</v>
      </c>
      <c r="M22" s="86">
        <v>77252</v>
      </c>
      <c r="N22" s="86">
        <v>63120</v>
      </c>
      <c r="O22" s="86">
        <v>0.93796900000000005</v>
      </c>
      <c r="P22" s="86">
        <v>0.202103</v>
      </c>
      <c r="Q22" s="86">
        <v>0.185532</v>
      </c>
      <c r="R22" s="86">
        <v>0.59726800000000002</v>
      </c>
      <c r="T22" s="86">
        <v>11882</v>
      </c>
      <c r="U22" s="86">
        <v>1768565</v>
      </c>
      <c r="V22" s="86">
        <v>459396</v>
      </c>
      <c r="W22" s="86">
        <v>13158</v>
      </c>
      <c r="X22" s="86">
        <v>0.79025599999999996</v>
      </c>
      <c r="Y22" s="86">
        <v>0.47452100000000003</v>
      </c>
      <c r="Z22" s="86">
        <v>4.7881E-2</v>
      </c>
      <c r="AA22" s="86">
        <v>0.73392400000000002</v>
      </c>
      <c r="AC22" s="86">
        <f t="shared" si="0"/>
        <v>0.89562266666666668</v>
      </c>
      <c r="AD22" s="86">
        <f t="shared" si="1"/>
        <v>0.30475800000000003</v>
      </c>
      <c r="AE22" s="86">
        <f t="shared" si="2"/>
        <v>0.16961133333333334</v>
      </c>
      <c r="AF22" s="86">
        <f t="shared" si="3"/>
        <v>0.64859333333333336</v>
      </c>
      <c r="AG22" s="95">
        <f t="shared" si="4"/>
        <v>191311.66666666666</v>
      </c>
      <c r="AI22" s="86">
        <f t="shared" si="5"/>
        <v>0.94830600000000009</v>
      </c>
      <c r="AJ22" s="86">
        <f t="shared" si="6"/>
        <v>0.2198765</v>
      </c>
      <c r="AK22" s="86">
        <f t="shared" si="7"/>
        <v>0.23047650000000003</v>
      </c>
      <c r="AL22" s="86">
        <f t="shared" si="8"/>
        <v>0.60592800000000002</v>
      </c>
      <c r="AM22" s="86">
        <f t="shared" si="9"/>
        <v>57269.5</v>
      </c>
    </row>
    <row r="23" spans="1:39" x14ac:dyDescent="0.25">
      <c r="A23" s="88" t="s">
        <v>64</v>
      </c>
      <c r="B23" s="86">
        <v>18154</v>
      </c>
      <c r="C23" s="86">
        <v>2140972</v>
      </c>
      <c r="D23" s="86">
        <v>35105</v>
      </c>
      <c r="E23" s="86">
        <v>58770</v>
      </c>
      <c r="F23" s="86">
        <v>0.95833299999999999</v>
      </c>
      <c r="G23" s="86">
        <v>0.23599899999999999</v>
      </c>
      <c r="H23" s="86">
        <v>0.27889999999999998</v>
      </c>
      <c r="I23" s="86">
        <v>0.61379600000000001</v>
      </c>
      <c r="K23" s="86">
        <v>17415</v>
      </c>
      <c r="L23" s="86">
        <v>2095738</v>
      </c>
      <c r="M23" s="86">
        <v>78155</v>
      </c>
      <c r="N23" s="86">
        <v>61693</v>
      </c>
      <c r="O23" s="86">
        <v>0.93792799999999998</v>
      </c>
      <c r="P23" s="86">
        <v>0.220142</v>
      </c>
      <c r="Q23" s="86">
        <v>0.19939499999999999</v>
      </c>
      <c r="R23" s="86">
        <v>0.60594999999999999</v>
      </c>
      <c r="T23" s="86">
        <v>6217</v>
      </c>
      <c r="U23" s="86">
        <v>2103337</v>
      </c>
      <c r="V23" s="86">
        <v>214624</v>
      </c>
      <c r="W23" s="86">
        <v>18823</v>
      </c>
      <c r="X23" s="86">
        <v>0.93633100000000002</v>
      </c>
      <c r="Y23" s="86">
        <v>0.248283</v>
      </c>
      <c r="Z23" s="86">
        <v>7.9766000000000004E-2</v>
      </c>
      <c r="AA23" s="86">
        <v>0.622668</v>
      </c>
      <c r="AC23" s="86">
        <f t="shared" si="0"/>
        <v>0.94419733333333333</v>
      </c>
      <c r="AD23" s="86">
        <f t="shared" si="1"/>
        <v>0.23480799999999999</v>
      </c>
      <c r="AE23" s="86">
        <f t="shared" si="2"/>
        <v>0.18602033333333332</v>
      </c>
      <c r="AF23" s="86">
        <f t="shared" si="3"/>
        <v>0.61413799999999996</v>
      </c>
      <c r="AG23" s="95">
        <f t="shared" si="4"/>
        <v>109294.66666666667</v>
      </c>
      <c r="AI23" s="86">
        <f t="shared" si="5"/>
        <v>0.94813049999999999</v>
      </c>
      <c r="AJ23" s="86">
        <f t="shared" si="6"/>
        <v>0.22807050000000001</v>
      </c>
      <c r="AK23" s="86">
        <f t="shared" si="7"/>
        <v>0.23914749999999999</v>
      </c>
      <c r="AL23" s="86">
        <f t="shared" si="8"/>
        <v>0.609873</v>
      </c>
      <c r="AM23" s="86">
        <f t="shared" si="9"/>
        <v>56630</v>
      </c>
    </row>
    <row r="24" spans="1:39" x14ac:dyDescent="0.25">
      <c r="A24" s="88" t="s">
        <v>65</v>
      </c>
      <c r="B24" s="86">
        <v>34037</v>
      </c>
      <c r="C24" s="86">
        <v>2001717</v>
      </c>
      <c r="D24" s="86">
        <v>174360</v>
      </c>
      <c r="E24" s="86">
        <v>42887</v>
      </c>
      <c r="F24" s="86">
        <v>0.90357399999999999</v>
      </c>
      <c r="G24" s="86">
        <v>0.44247599999999998</v>
      </c>
      <c r="H24" s="86">
        <v>0.23858699999999999</v>
      </c>
      <c r="I24" s="86">
        <v>0.71287800000000001</v>
      </c>
      <c r="K24" s="86">
        <v>14636</v>
      </c>
      <c r="L24" s="86">
        <v>2105862</v>
      </c>
      <c r="M24" s="86">
        <v>68031</v>
      </c>
      <c r="N24" s="86">
        <v>64472</v>
      </c>
      <c r="O24" s="86">
        <v>0.94118800000000002</v>
      </c>
      <c r="P24" s="86">
        <v>0.18501300000000001</v>
      </c>
      <c r="Q24" s="86">
        <v>0.18094299999999999</v>
      </c>
      <c r="R24" s="86">
        <v>0.589055</v>
      </c>
      <c r="T24" s="86">
        <v>6169</v>
      </c>
      <c r="U24" s="86">
        <v>2106767</v>
      </c>
      <c r="V24" s="86">
        <v>121194</v>
      </c>
      <c r="W24" s="86">
        <v>18871</v>
      </c>
      <c r="X24" s="86">
        <v>0.937832</v>
      </c>
      <c r="Y24" s="86">
        <v>0.246366</v>
      </c>
      <c r="Z24" s="86">
        <v>8.0956E-2</v>
      </c>
      <c r="AA24" s="86">
        <v>0.62172300000000003</v>
      </c>
      <c r="AC24" s="86">
        <f t="shared" si="0"/>
        <v>0.92753133333333337</v>
      </c>
      <c r="AD24" s="86">
        <f t="shared" si="1"/>
        <v>0.29128500000000002</v>
      </c>
      <c r="AE24" s="86">
        <f t="shared" si="2"/>
        <v>0.16682866666666665</v>
      </c>
      <c r="AF24" s="86">
        <f t="shared" si="3"/>
        <v>0.64121866666666671</v>
      </c>
      <c r="AG24" s="95">
        <f t="shared" si="4"/>
        <v>121195</v>
      </c>
      <c r="AI24" s="86">
        <f t="shared" si="5"/>
        <v>0.92238100000000001</v>
      </c>
      <c r="AJ24" s="86">
        <f t="shared" si="6"/>
        <v>0.31374449999999998</v>
      </c>
      <c r="AK24" s="86">
        <f t="shared" si="7"/>
        <v>0.20976499999999998</v>
      </c>
      <c r="AL24" s="86">
        <f t="shared" si="8"/>
        <v>0.6509665</v>
      </c>
      <c r="AM24" s="86">
        <f t="shared" si="9"/>
        <v>121195.5</v>
      </c>
    </row>
    <row r="25" spans="1:39" x14ac:dyDescent="0.25">
      <c r="A25" s="88" t="s">
        <v>66</v>
      </c>
      <c r="B25" s="86">
        <v>18099</v>
      </c>
      <c r="C25" s="86">
        <v>2142015</v>
      </c>
      <c r="D25" s="86">
        <v>34062</v>
      </c>
      <c r="E25" s="86">
        <v>58825</v>
      </c>
      <c r="F25" s="86">
        <v>0.95877199999999996</v>
      </c>
      <c r="G25" s="86">
        <v>0.23528399999999999</v>
      </c>
      <c r="H25" s="86">
        <v>0.28042</v>
      </c>
      <c r="I25" s="86">
        <v>0.61453000000000002</v>
      </c>
      <c r="K25" s="86">
        <v>14119</v>
      </c>
      <c r="L25" s="86">
        <v>2108425</v>
      </c>
      <c r="M25" s="86">
        <v>65468</v>
      </c>
      <c r="N25" s="86">
        <v>64989</v>
      </c>
      <c r="O25" s="86">
        <v>0.94209600000000004</v>
      </c>
      <c r="P25" s="86">
        <v>0.178478</v>
      </c>
      <c r="Q25" s="86">
        <v>0.17793900000000001</v>
      </c>
      <c r="R25" s="86">
        <v>0.58591300000000002</v>
      </c>
      <c r="T25" s="86">
        <v>6167</v>
      </c>
      <c r="U25" s="86">
        <v>2106933</v>
      </c>
      <c r="V25" s="86">
        <v>121028</v>
      </c>
      <c r="W25" s="86">
        <v>18873</v>
      </c>
      <c r="X25" s="86">
        <v>0.93790499999999999</v>
      </c>
      <c r="Y25" s="86">
        <v>0.246286</v>
      </c>
      <c r="Z25" s="86">
        <v>8.1018999999999994E-2</v>
      </c>
      <c r="AA25" s="86">
        <v>0.62168400000000001</v>
      </c>
      <c r="AC25" s="86">
        <f t="shared" si="0"/>
        <v>0.94625766666666655</v>
      </c>
      <c r="AD25" s="86">
        <f t="shared" si="1"/>
        <v>0.22001599999999999</v>
      </c>
      <c r="AE25" s="86">
        <f t="shared" si="2"/>
        <v>0.17979266666666668</v>
      </c>
      <c r="AF25" s="86">
        <f t="shared" si="3"/>
        <v>0.60737566666666665</v>
      </c>
      <c r="AG25" s="95">
        <f t="shared" si="4"/>
        <v>73519.333333333328</v>
      </c>
      <c r="AI25" s="86">
        <f t="shared" si="5"/>
        <v>0.950434</v>
      </c>
      <c r="AJ25" s="86">
        <f t="shared" si="6"/>
        <v>0.20688099999999998</v>
      </c>
      <c r="AK25" s="86">
        <f t="shared" si="7"/>
        <v>0.22917950000000001</v>
      </c>
      <c r="AL25" s="86">
        <f t="shared" si="8"/>
        <v>0.60022149999999996</v>
      </c>
      <c r="AM25" s="86">
        <f t="shared" si="9"/>
        <v>49765</v>
      </c>
    </row>
    <row r="26" spans="1:39" x14ac:dyDescent="0.25">
      <c r="A26" s="88" t="s">
        <v>67</v>
      </c>
      <c r="B26" s="86">
        <v>4927</v>
      </c>
      <c r="C26" s="86">
        <v>2031527</v>
      </c>
      <c r="D26" s="86">
        <v>144550</v>
      </c>
      <c r="E26" s="86">
        <v>71997</v>
      </c>
      <c r="F26" s="86">
        <v>0.90388500000000005</v>
      </c>
      <c r="G26" s="86">
        <v>6.4049999999999996E-2</v>
      </c>
      <c r="H26" s="86">
        <v>4.3525000000000001E-2</v>
      </c>
      <c r="I26" s="86">
        <v>0.53081500000000004</v>
      </c>
      <c r="K26" s="86">
        <v>14133</v>
      </c>
      <c r="L26" s="86">
        <v>2106973</v>
      </c>
      <c r="M26" s="86">
        <v>66920</v>
      </c>
      <c r="N26" s="86">
        <v>64975</v>
      </c>
      <c r="O26" s="86">
        <v>0.94145800000000002</v>
      </c>
      <c r="P26" s="86">
        <v>0.17865400000000001</v>
      </c>
      <c r="Q26" s="86">
        <v>0.176485</v>
      </c>
      <c r="R26" s="86">
        <v>0.58599599999999996</v>
      </c>
      <c r="T26" s="86">
        <v>12506</v>
      </c>
      <c r="U26" s="86">
        <v>1901818</v>
      </c>
      <c r="V26" s="86">
        <v>326143</v>
      </c>
      <c r="W26" s="86">
        <v>12534</v>
      </c>
      <c r="X26" s="86">
        <v>0.84967700000000002</v>
      </c>
      <c r="Y26" s="86">
        <v>0.49944100000000002</v>
      </c>
      <c r="Z26" s="86">
        <v>6.8773000000000001E-2</v>
      </c>
      <c r="AA26" s="86">
        <v>0.74645399999999995</v>
      </c>
      <c r="AC26" s="86">
        <f t="shared" si="0"/>
        <v>0.89834000000000014</v>
      </c>
      <c r="AD26" s="86">
        <f t="shared" si="1"/>
        <v>0.24738166666666669</v>
      </c>
      <c r="AE26" s="86">
        <f t="shared" si="2"/>
        <v>9.6260999999999999E-2</v>
      </c>
      <c r="AF26" s="86">
        <f t="shared" si="3"/>
        <v>0.62108833333333335</v>
      </c>
      <c r="AG26" s="95">
        <f t="shared" si="4"/>
        <v>179204.33333333334</v>
      </c>
      <c r="AI26" s="86">
        <f t="shared" si="5"/>
        <v>0.92267150000000009</v>
      </c>
      <c r="AJ26" s="86">
        <f t="shared" si="6"/>
        <v>0.121352</v>
      </c>
      <c r="AK26" s="86">
        <f t="shared" si="7"/>
        <v>0.11000500000000001</v>
      </c>
      <c r="AL26" s="86">
        <f t="shared" si="8"/>
        <v>0.5584055</v>
      </c>
      <c r="AM26" s="86">
        <f t="shared" si="9"/>
        <v>105735</v>
      </c>
    </row>
    <row r="27" spans="1:39" x14ac:dyDescent="0.25">
      <c r="A27" s="88" t="s">
        <v>68</v>
      </c>
      <c r="B27" s="86">
        <v>18109</v>
      </c>
      <c r="C27" s="86">
        <v>2141974</v>
      </c>
      <c r="D27" s="86">
        <v>34103</v>
      </c>
      <c r="E27" s="86">
        <v>58815</v>
      </c>
      <c r="F27" s="86">
        <v>0.958758</v>
      </c>
      <c r="G27" s="86">
        <v>0.23541400000000001</v>
      </c>
      <c r="H27" s="86">
        <v>0.28046399999999999</v>
      </c>
      <c r="I27" s="86">
        <v>0.61351500000000003</v>
      </c>
      <c r="K27" s="86">
        <v>14370</v>
      </c>
      <c r="L27" s="86">
        <v>2106041</v>
      </c>
      <c r="M27" s="86">
        <v>67852</v>
      </c>
      <c r="N27" s="86">
        <v>64738</v>
      </c>
      <c r="O27" s="86">
        <v>0.94115000000000004</v>
      </c>
      <c r="P27" s="86">
        <v>0.18165000000000001</v>
      </c>
      <c r="Q27" s="86">
        <v>0.178144</v>
      </c>
      <c r="R27" s="86">
        <v>0.58743699999999999</v>
      </c>
      <c r="T27" s="86">
        <v>13710</v>
      </c>
      <c r="U27" s="86">
        <v>1803073</v>
      </c>
      <c r="V27" s="86">
        <v>424888</v>
      </c>
      <c r="W27" s="86">
        <v>11330</v>
      </c>
      <c r="X27" s="86">
        <v>0.80638399999999999</v>
      </c>
      <c r="Y27" s="86">
        <v>0.54752400000000001</v>
      </c>
      <c r="Z27" s="86">
        <v>5.9140999999999999E-2</v>
      </c>
      <c r="AA27" s="86">
        <v>0.76998900000000003</v>
      </c>
      <c r="AC27" s="86">
        <f t="shared" si="0"/>
        <v>0.90209733333333331</v>
      </c>
      <c r="AD27" s="86">
        <f t="shared" si="1"/>
        <v>0.32152933333333333</v>
      </c>
      <c r="AE27" s="86">
        <f t="shared" si="2"/>
        <v>0.17258300000000001</v>
      </c>
      <c r="AF27" s="86">
        <f t="shared" si="3"/>
        <v>0.65698033333333339</v>
      </c>
      <c r="AG27" s="95">
        <f t="shared" si="4"/>
        <v>175614.33333333334</v>
      </c>
      <c r="AI27" s="86">
        <f t="shared" si="5"/>
        <v>0.94995399999999997</v>
      </c>
      <c r="AJ27" s="86">
        <f t="shared" si="6"/>
        <v>0.208532</v>
      </c>
      <c r="AK27" s="86">
        <f t="shared" si="7"/>
        <v>0.22930400000000001</v>
      </c>
      <c r="AL27" s="86">
        <f t="shared" si="8"/>
        <v>0.60047600000000001</v>
      </c>
      <c r="AM27" s="86">
        <f t="shared" si="9"/>
        <v>50977.5</v>
      </c>
    </row>
    <row r="28" spans="1:39" x14ac:dyDescent="0.25">
      <c r="A28" s="88" t="s">
        <v>69</v>
      </c>
      <c r="B28" s="86">
        <v>18107</v>
      </c>
      <c r="C28" s="86">
        <v>2141978</v>
      </c>
      <c r="D28" s="86">
        <v>34099</v>
      </c>
      <c r="E28" s="86">
        <v>58817</v>
      </c>
      <c r="F28" s="86">
        <v>0.95875900000000003</v>
      </c>
      <c r="G28" s="86">
        <v>0.23538799999999999</v>
      </c>
      <c r="H28" s="86">
        <v>0.28044599999999997</v>
      </c>
      <c r="I28" s="86">
        <v>0.61350300000000002</v>
      </c>
      <c r="K28" s="86">
        <v>14168</v>
      </c>
      <c r="L28" s="86">
        <v>2105954</v>
      </c>
      <c r="M28" s="86">
        <v>67939</v>
      </c>
      <c r="N28" s="86">
        <v>64940</v>
      </c>
      <c r="O28" s="86">
        <v>0.941021</v>
      </c>
      <c r="P28" s="86">
        <v>0.17909700000000001</v>
      </c>
      <c r="Q28" s="86">
        <v>0.175765</v>
      </c>
      <c r="R28" s="86">
        <v>0.58620700000000003</v>
      </c>
      <c r="T28" s="86">
        <v>12909</v>
      </c>
      <c r="U28" s="86">
        <v>1821728</v>
      </c>
      <c r="V28" s="86">
        <v>406233</v>
      </c>
      <c r="W28" s="86">
        <v>12131</v>
      </c>
      <c r="X28" s="86">
        <v>0.81430800000000003</v>
      </c>
      <c r="Y28" s="86">
        <v>0.51553499999999997</v>
      </c>
      <c r="Z28" s="86">
        <v>5.8125000000000003E-2</v>
      </c>
      <c r="AA28" s="86">
        <v>0.75248999999999999</v>
      </c>
      <c r="AC28" s="86">
        <f t="shared" si="0"/>
        <v>0.90469600000000006</v>
      </c>
      <c r="AD28" s="86">
        <f t="shared" si="1"/>
        <v>0.3100066666666666</v>
      </c>
      <c r="AE28" s="86">
        <f t="shared" si="2"/>
        <v>0.17144533333333334</v>
      </c>
      <c r="AF28" s="86">
        <f t="shared" si="3"/>
        <v>0.65073333333333327</v>
      </c>
      <c r="AG28" s="95">
        <f t="shared" si="4"/>
        <v>169423.66666666666</v>
      </c>
      <c r="AI28" s="86">
        <f t="shared" si="5"/>
        <v>0.94989000000000001</v>
      </c>
      <c r="AJ28" s="86">
        <f t="shared" si="6"/>
        <v>0.2072425</v>
      </c>
      <c r="AK28" s="86">
        <f t="shared" si="7"/>
        <v>0.22810549999999999</v>
      </c>
      <c r="AL28" s="86">
        <f t="shared" si="8"/>
        <v>0.59985500000000003</v>
      </c>
      <c r="AM28" s="86">
        <f t="shared" si="9"/>
        <v>51019</v>
      </c>
    </row>
    <row r="29" spans="1:39" x14ac:dyDescent="0.25">
      <c r="A29" s="88" t="s">
        <v>70</v>
      </c>
      <c r="B29" s="86">
        <v>26295</v>
      </c>
      <c r="C29" s="86">
        <v>2134613</v>
      </c>
      <c r="D29" s="86">
        <v>41464</v>
      </c>
      <c r="E29" s="86">
        <v>50629</v>
      </c>
      <c r="F29" s="86">
        <v>0.95912399999999998</v>
      </c>
      <c r="G29" s="86">
        <v>0.341831</v>
      </c>
      <c r="H29" s="86">
        <v>0.36348399999999997</v>
      </c>
      <c r="I29" s="86">
        <v>0.66483099999999995</v>
      </c>
      <c r="K29" s="86">
        <v>14156</v>
      </c>
      <c r="L29" s="86">
        <v>2108841</v>
      </c>
      <c r="M29" s="86">
        <v>65052</v>
      </c>
      <c r="N29" s="86">
        <v>64952</v>
      </c>
      <c r="O29" s="86">
        <v>0.94229700000000005</v>
      </c>
      <c r="P29" s="86">
        <v>0.17894499999999999</v>
      </c>
      <c r="Q29" s="86">
        <v>0.17883199999999999</v>
      </c>
      <c r="R29" s="86">
        <v>0.58613899999999997</v>
      </c>
      <c r="T29" s="86">
        <v>11817</v>
      </c>
      <c r="U29" s="86">
        <v>1777351</v>
      </c>
      <c r="V29" s="86">
        <v>450610</v>
      </c>
      <c r="W29" s="86">
        <v>13223</v>
      </c>
      <c r="X29" s="86">
        <v>0.79412700000000003</v>
      </c>
      <c r="Y29" s="86">
        <v>0.47192499999999998</v>
      </c>
      <c r="Z29" s="86">
        <v>4.8482999999999998E-2</v>
      </c>
      <c r="AA29" s="86">
        <v>0.73265999999999998</v>
      </c>
      <c r="AC29" s="86">
        <f t="shared" si="0"/>
        <v>0.89851599999999998</v>
      </c>
      <c r="AD29" s="86">
        <f t="shared" si="1"/>
        <v>0.3309003333333333</v>
      </c>
      <c r="AE29" s="86">
        <f t="shared" si="2"/>
        <v>0.19693300000000002</v>
      </c>
      <c r="AF29" s="86">
        <f t="shared" si="3"/>
        <v>0.66120999999999996</v>
      </c>
      <c r="AG29" s="95">
        <f t="shared" si="4"/>
        <v>185708.66666666666</v>
      </c>
      <c r="AI29" s="86">
        <f t="shared" si="5"/>
        <v>0.95071050000000001</v>
      </c>
      <c r="AJ29" s="86">
        <f t="shared" si="6"/>
        <v>0.26038800000000001</v>
      </c>
      <c r="AK29" s="86">
        <f t="shared" si="7"/>
        <v>0.27115800000000001</v>
      </c>
      <c r="AL29" s="86">
        <f t="shared" si="8"/>
        <v>0.62548499999999996</v>
      </c>
      <c r="AM29" s="86">
        <f t="shared" si="9"/>
        <v>53258</v>
      </c>
    </row>
    <row r="30" spans="1:39" x14ac:dyDescent="0.25">
      <c r="A30" s="88" t="s">
        <v>71</v>
      </c>
      <c r="B30" s="86">
        <v>40870</v>
      </c>
      <c r="C30" s="86">
        <v>1931478</v>
      </c>
      <c r="D30" s="86">
        <v>244599</v>
      </c>
      <c r="E30" s="86">
        <v>36054</v>
      </c>
      <c r="F30" s="86">
        <v>0.87431000000000003</v>
      </c>
      <c r="G30" s="86">
        <v>0.531304</v>
      </c>
      <c r="H30" s="86">
        <v>0.22555600000000001</v>
      </c>
      <c r="I30" s="86">
        <v>0.75529100000000005</v>
      </c>
      <c r="J30" s="86" t="s">
        <v>56</v>
      </c>
      <c r="K30" s="86">
        <v>19192</v>
      </c>
      <c r="L30" s="86">
        <v>2094126</v>
      </c>
      <c r="M30" s="86">
        <v>79767</v>
      </c>
      <c r="N30" s="86">
        <v>59916</v>
      </c>
      <c r="O30" s="86">
        <v>0.93800099999999997</v>
      </c>
      <c r="P30" s="86">
        <v>0.24260499999999999</v>
      </c>
      <c r="Q30" s="86">
        <v>0.215559</v>
      </c>
      <c r="R30" s="86">
        <v>0.61676200000000003</v>
      </c>
      <c r="T30" s="86">
        <v>10584</v>
      </c>
      <c r="U30" s="86">
        <v>1982086</v>
      </c>
      <c r="V30" s="86">
        <v>245875</v>
      </c>
      <c r="W30" s="86">
        <v>14456</v>
      </c>
      <c r="X30" s="86">
        <v>0.88445099999999999</v>
      </c>
      <c r="Y30" s="86">
        <v>0.422684</v>
      </c>
      <c r="Z30" s="86">
        <v>7.5197E-2</v>
      </c>
      <c r="AA30" s="86">
        <v>0.70868600000000004</v>
      </c>
      <c r="AC30" s="86">
        <f t="shared" si="0"/>
        <v>0.8989206666666667</v>
      </c>
      <c r="AD30" s="86">
        <f t="shared" si="1"/>
        <v>0.39886433333333332</v>
      </c>
      <c r="AE30" s="86">
        <f t="shared" si="2"/>
        <v>0.17210400000000001</v>
      </c>
      <c r="AF30" s="86">
        <f t="shared" si="3"/>
        <v>0.69357966666666682</v>
      </c>
      <c r="AG30" s="95">
        <f t="shared" si="4"/>
        <v>190080.33333333334</v>
      </c>
      <c r="AI30" s="86">
        <f t="shared" si="5"/>
        <v>0.9061555</v>
      </c>
      <c r="AJ30" s="86">
        <f t="shared" si="6"/>
        <v>0.38695449999999998</v>
      </c>
      <c r="AK30" s="86">
        <f t="shared" si="7"/>
        <v>0.22055750000000002</v>
      </c>
      <c r="AL30" s="86">
        <f t="shared" si="8"/>
        <v>0.68602650000000009</v>
      </c>
      <c r="AM30" s="86">
        <f t="shared" si="9"/>
        <v>162183</v>
      </c>
    </row>
    <row r="31" spans="1:39" x14ac:dyDescent="0.25">
      <c r="A31" s="88" t="s">
        <v>72</v>
      </c>
      <c r="B31" s="86">
        <v>17988</v>
      </c>
      <c r="C31" s="86">
        <v>2143398</v>
      </c>
      <c r="D31" s="86">
        <v>32679</v>
      </c>
      <c r="E31" s="86">
        <v>58936</v>
      </c>
      <c r="F31" s="86">
        <v>0.95933599999999997</v>
      </c>
      <c r="G31" s="86">
        <v>0.23384099999999999</v>
      </c>
      <c r="H31" s="86">
        <v>0.28196300000000002</v>
      </c>
      <c r="I31" s="86">
        <v>0.61275900000000005</v>
      </c>
      <c r="K31" s="86">
        <v>14337</v>
      </c>
      <c r="L31" s="86">
        <v>2109984</v>
      </c>
      <c r="M31" s="86">
        <v>63909</v>
      </c>
      <c r="N31" s="86">
        <v>64771</v>
      </c>
      <c r="O31" s="86">
        <v>0.94288499999999997</v>
      </c>
      <c r="P31" s="86">
        <v>0.18123300000000001</v>
      </c>
      <c r="Q31" s="86">
        <v>0.182226</v>
      </c>
      <c r="R31" s="86">
        <v>0.58724200000000004</v>
      </c>
      <c r="T31" s="86">
        <v>6130</v>
      </c>
      <c r="U31" s="86">
        <v>2114311</v>
      </c>
      <c r="V31" s="86">
        <v>113650</v>
      </c>
      <c r="W31" s="86">
        <v>18910</v>
      </c>
      <c r="X31" s="86">
        <v>0.94116299999999997</v>
      </c>
      <c r="Y31" s="86">
        <v>0.244808</v>
      </c>
      <c r="Z31" s="86">
        <v>8.4656999999999996E-2</v>
      </c>
      <c r="AA31" s="86">
        <v>0.62095900000000004</v>
      </c>
      <c r="AC31" s="86">
        <f t="shared" si="0"/>
        <v>0.94779466666666667</v>
      </c>
      <c r="AD31" s="86">
        <f t="shared" si="1"/>
        <v>0.21996066666666667</v>
      </c>
      <c r="AE31" s="86">
        <f t="shared" si="2"/>
        <v>0.18294866666666668</v>
      </c>
      <c r="AF31" s="86">
        <f t="shared" si="3"/>
        <v>0.60698666666666667</v>
      </c>
      <c r="AG31" s="95">
        <f t="shared" si="4"/>
        <v>70079.333333333328</v>
      </c>
      <c r="AI31" s="86">
        <f t="shared" si="5"/>
        <v>0.95111049999999997</v>
      </c>
      <c r="AJ31" s="86">
        <f t="shared" si="6"/>
        <v>0.207537</v>
      </c>
      <c r="AK31" s="86">
        <f t="shared" si="7"/>
        <v>0.23209450000000001</v>
      </c>
      <c r="AL31" s="86">
        <f t="shared" si="8"/>
        <v>0.60000050000000005</v>
      </c>
      <c r="AM31" s="86">
        <f t="shared" si="9"/>
        <v>48294</v>
      </c>
    </row>
    <row r="32" spans="1:39" x14ac:dyDescent="0.25">
      <c r="A32" s="88" t="s">
        <v>73</v>
      </c>
      <c r="B32" s="86">
        <v>34028</v>
      </c>
      <c r="C32" s="86">
        <v>1940063</v>
      </c>
      <c r="D32" s="86">
        <v>236014</v>
      </c>
      <c r="E32" s="86">
        <v>42896</v>
      </c>
      <c r="F32" s="86">
        <v>0.87620500000000001</v>
      </c>
      <c r="G32" s="86">
        <v>0.442359</v>
      </c>
      <c r="H32" s="86">
        <v>0.19614599999999999</v>
      </c>
      <c r="I32" s="86">
        <v>0.712561</v>
      </c>
      <c r="K32" s="86">
        <v>13782</v>
      </c>
      <c r="L32" s="86">
        <v>2117658</v>
      </c>
      <c r="M32" s="86">
        <v>56235</v>
      </c>
      <c r="N32" s="86">
        <v>65326</v>
      </c>
      <c r="O32" s="86">
        <v>0.94604500000000002</v>
      </c>
      <c r="P32" s="86">
        <v>0.17421800000000001</v>
      </c>
      <c r="Q32" s="86">
        <v>0.184838</v>
      </c>
      <c r="R32" s="86">
        <v>0.58387599999999995</v>
      </c>
      <c r="T32" s="86">
        <v>5891</v>
      </c>
      <c r="U32" s="86">
        <v>21232243</v>
      </c>
      <c r="V32" s="86">
        <v>95718</v>
      </c>
      <c r="W32" s="86">
        <v>19149</v>
      </c>
      <c r="X32" s="86">
        <v>0.94901599999999997</v>
      </c>
      <c r="Y32" s="86">
        <v>0.235264</v>
      </c>
      <c r="Z32" s="86">
        <v>9.3029000000000001E-2</v>
      </c>
      <c r="AA32" s="86">
        <v>0.61625399999999997</v>
      </c>
      <c r="AC32" s="86">
        <f t="shared" si="0"/>
        <v>0.92375533333333326</v>
      </c>
      <c r="AD32" s="86">
        <f t="shared" si="1"/>
        <v>0.283947</v>
      </c>
      <c r="AE32" s="86">
        <f t="shared" si="2"/>
        <v>0.15800433333333333</v>
      </c>
      <c r="AF32" s="86">
        <f t="shared" si="3"/>
        <v>0.63756366666666675</v>
      </c>
      <c r="AG32" s="95">
        <f t="shared" si="4"/>
        <v>129322.33333333333</v>
      </c>
      <c r="AI32" s="86">
        <f t="shared" si="5"/>
        <v>0.91112499999999996</v>
      </c>
      <c r="AJ32" s="86">
        <f t="shared" si="6"/>
        <v>0.30828850000000002</v>
      </c>
      <c r="AK32" s="86">
        <f t="shared" si="7"/>
        <v>0.19049199999999999</v>
      </c>
      <c r="AL32" s="86">
        <f t="shared" si="8"/>
        <v>0.64821850000000003</v>
      </c>
      <c r="AM32" s="86">
        <f t="shared" si="9"/>
        <v>146124.5</v>
      </c>
    </row>
    <row r="33" spans="1:39" x14ac:dyDescent="0.25">
      <c r="A33" s="88" t="s">
        <v>74</v>
      </c>
      <c r="B33" s="86">
        <v>17795</v>
      </c>
      <c r="C33" s="86">
        <v>2145989</v>
      </c>
      <c r="D33" s="86">
        <v>30088</v>
      </c>
      <c r="E33" s="86">
        <v>59129</v>
      </c>
      <c r="F33" s="86">
        <v>0.96040099999999995</v>
      </c>
      <c r="G33" s="86">
        <v>0.23133200000000001</v>
      </c>
      <c r="H33" s="86">
        <v>0.28516000000000002</v>
      </c>
      <c r="I33" s="86">
        <v>0.61155400000000004</v>
      </c>
      <c r="K33" s="86">
        <v>14293</v>
      </c>
      <c r="L33" s="86">
        <v>2112791</v>
      </c>
      <c r="M33" s="86">
        <v>61102</v>
      </c>
      <c r="N33" s="86">
        <v>64815</v>
      </c>
      <c r="O33" s="86">
        <v>0.94411100000000003</v>
      </c>
      <c r="P33" s="86">
        <v>0.180677</v>
      </c>
      <c r="Q33" s="86">
        <v>0.18501899999999999</v>
      </c>
      <c r="R33" s="86">
        <v>0.58697900000000003</v>
      </c>
      <c r="T33" s="86">
        <v>11979</v>
      </c>
      <c r="U33" s="86">
        <v>1792754</v>
      </c>
      <c r="V33" s="86">
        <v>435207</v>
      </c>
      <c r="W33" s="86">
        <v>13061</v>
      </c>
      <c r="X33" s="86">
        <v>0.80103500000000005</v>
      </c>
      <c r="Y33" s="86">
        <v>0.47839500000000001</v>
      </c>
      <c r="Z33" s="86">
        <v>5.0734000000000001E-2</v>
      </c>
      <c r="AA33" s="86">
        <v>0.73587899999999995</v>
      </c>
      <c r="AC33" s="86">
        <f t="shared" si="0"/>
        <v>0.90184900000000001</v>
      </c>
      <c r="AD33" s="86">
        <f t="shared" si="1"/>
        <v>0.29680133333333331</v>
      </c>
      <c r="AE33" s="86">
        <f t="shared" si="2"/>
        <v>0.17363766666666666</v>
      </c>
      <c r="AF33" s="86">
        <f t="shared" si="3"/>
        <v>0.64480400000000004</v>
      </c>
      <c r="AG33" s="95">
        <f t="shared" si="4"/>
        <v>175465.66666666666</v>
      </c>
      <c r="AI33" s="86">
        <f t="shared" si="5"/>
        <v>0.95225599999999999</v>
      </c>
      <c r="AJ33" s="86">
        <f t="shared" si="6"/>
        <v>0.20600450000000001</v>
      </c>
      <c r="AK33" s="86">
        <f t="shared" si="7"/>
        <v>0.23508950000000001</v>
      </c>
      <c r="AL33" s="86">
        <f t="shared" si="8"/>
        <v>0.59926650000000004</v>
      </c>
      <c r="AM33" s="86">
        <f t="shared" si="9"/>
        <v>45595</v>
      </c>
    </row>
    <row r="34" spans="1:39" x14ac:dyDescent="0.25">
      <c r="A34" s="88" t="s">
        <v>75</v>
      </c>
      <c r="B34" s="86">
        <v>18148</v>
      </c>
      <c r="C34" s="86">
        <v>2141169</v>
      </c>
      <c r="D34" s="86">
        <v>34908</v>
      </c>
      <c r="E34" s="86">
        <v>58776</v>
      </c>
      <c r="F34" s="86">
        <v>0.95841799999999999</v>
      </c>
      <c r="G34" s="86">
        <v>0.23592099999999999</v>
      </c>
      <c r="H34" s="86">
        <v>0.27924300000000002</v>
      </c>
      <c r="I34" s="86">
        <v>0.61375800000000003</v>
      </c>
      <c r="K34" s="86">
        <v>14198</v>
      </c>
      <c r="L34" s="86">
        <v>2106132</v>
      </c>
      <c r="M34" s="86">
        <v>67761</v>
      </c>
      <c r="N34" s="86">
        <v>64910</v>
      </c>
      <c r="O34" s="86">
        <v>0.94111400000000001</v>
      </c>
      <c r="P34" s="86">
        <v>0.179476</v>
      </c>
      <c r="Q34" s="86">
        <v>0.176229</v>
      </c>
      <c r="R34" s="86">
        <v>0.58638999999999997</v>
      </c>
      <c r="T34" s="86">
        <v>11619</v>
      </c>
      <c r="U34" s="86">
        <v>1794153</v>
      </c>
      <c r="V34" s="86">
        <v>433808</v>
      </c>
      <c r="W34" s="86">
        <v>13421</v>
      </c>
      <c r="X34" s="86">
        <v>0.80149599999999999</v>
      </c>
      <c r="Y34" s="86">
        <v>0.46401799999999999</v>
      </c>
      <c r="Z34" s="86">
        <v>4.9392999999999999E-2</v>
      </c>
      <c r="AA34" s="86">
        <v>0.728792</v>
      </c>
      <c r="AC34" s="86">
        <f t="shared" si="0"/>
        <v>0.90034266666666662</v>
      </c>
      <c r="AD34" s="86">
        <f t="shared" si="1"/>
        <v>0.29313833333333333</v>
      </c>
      <c r="AE34" s="86">
        <f t="shared" si="2"/>
        <v>0.16828833333333335</v>
      </c>
      <c r="AF34" s="86">
        <f t="shared" si="3"/>
        <v>0.64298</v>
      </c>
      <c r="AG34" s="95">
        <f t="shared" si="4"/>
        <v>178825.66666666666</v>
      </c>
      <c r="AI34" s="86">
        <f t="shared" si="5"/>
        <v>0.949766</v>
      </c>
      <c r="AJ34" s="86">
        <f t="shared" si="6"/>
        <v>0.20769850000000001</v>
      </c>
      <c r="AK34" s="86">
        <f t="shared" si="7"/>
        <v>0.22773599999999999</v>
      </c>
      <c r="AL34" s="86">
        <f t="shared" si="8"/>
        <v>0.600074</v>
      </c>
      <c r="AM34" s="86">
        <f t="shared" si="9"/>
        <v>51334.5</v>
      </c>
    </row>
    <row r="35" spans="1:39" x14ac:dyDescent="0.25">
      <c r="A35" s="88" t="s">
        <v>76</v>
      </c>
      <c r="B35" s="86">
        <v>33332</v>
      </c>
      <c r="C35" s="86">
        <v>2058734</v>
      </c>
      <c r="D35" s="86">
        <v>117343</v>
      </c>
      <c r="E35" s="86">
        <v>43592</v>
      </c>
      <c r="F35" s="86">
        <v>0.92856899999999998</v>
      </c>
      <c r="G35" s="86">
        <v>0.433311</v>
      </c>
      <c r="H35" s="86">
        <v>0.29290100000000002</v>
      </c>
      <c r="I35" s="86">
        <v>0.70868900000000001</v>
      </c>
      <c r="K35" s="86">
        <v>25094</v>
      </c>
      <c r="L35" s="86">
        <v>2058848</v>
      </c>
      <c r="M35" s="86">
        <v>115045</v>
      </c>
      <c r="N35" s="86">
        <v>54014</v>
      </c>
      <c r="O35" s="86">
        <v>0.92496299999999998</v>
      </c>
      <c r="P35" s="86">
        <v>0.31721199999999999</v>
      </c>
      <c r="Q35" s="86">
        <v>0.228911</v>
      </c>
      <c r="R35" s="86">
        <v>0.65258499999999997</v>
      </c>
      <c r="T35" s="86">
        <v>10958</v>
      </c>
      <c r="U35" s="86">
        <v>1753025</v>
      </c>
      <c r="V35" s="86">
        <v>474936</v>
      </c>
      <c r="W35" s="86">
        <v>14082</v>
      </c>
      <c r="X35" s="86">
        <v>0.78294799999999998</v>
      </c>
      <c r="Y35" s="86">
        <v>0.43762000000000001</v>
      </c>
      <c r="Z35" s="86">
        <v>4.2894000000000002E-2</v>
      </c>
      <c r="AA35" s="86">
        <v>0.71570400000000001</v>
      </c>
      <c r="AC35" s="86">
        <f t="shared" si="0"/>
        <v>0.87882666666666653</v>
      </c>
      <c r="AD35" s="86">
        <f t="shared" si="1"/>
        <v>0.39604766666666663</v>
      </c>
      <c r="AE35" s="86">
        <f t="shared" si="2"/>
        <v>0.18823533333333334</v>
      </c>
      <c r="AF35" s="86">
        <f t="shared" si="3"/>
        <v>0.692326</v>
      </c>
      <c r="AG35" s="95">
        <f t="shared" si="4"/>
        <v>235774.66666666666</v>
      </c>
      <c r="AI35" s="86">
        <f t="shared" si="5"/>
        <v>0.92676599999999998</v>
      </c>
      <c r="AJ35" s="86">
        <f t="shared" si="6"/>
        <v>0.37526150000000003</v>
      </c>
      <c r="AK35" s="86">
        <f t="shared" si="7"/>
        <v>0.26090600000000003</v>
      </c>
      <c r="AL35" s="86">
        <f t="shared" si="8"/>
        <v>0.68063699999999994</v>
      </c>
      <c r="AM35" s="86">
        <f t="shared" si="9"/>
        <v>116194</v>
      </c>
    </row>
    <row r="36" spans="1:39" x14ac:dyDescent="0.25">
      <c r="A36" s="88" t="s">
        <v>77</v>
      </c>
      <c r="B36" s="86">
        <v>17932</v>
      </c>
      <c r="C36" s="86">
        <v>2143891</v>
      </c>
      <c r="D36" s="86">
        <v>32186</v>
      </c>
      <c r="E36" s="86">
        <v>58992</v>
      </c>
      <c r="F36" s="86">
        <v>0.95952999999999999</v>
      </c>
      <c r="G36" s="86">
        <v>0.23311299999999999</v>
      </c>
      <c r="H36" s="86">
        <v>0.2823</v>
      </c>
      <c r="I36" s="86">
        <v>0.61240899999999998</v>
      </c>
      <c r="K36" s="86">
        <v>13864</v>
      </c>
      <c r="L36" s="86">
        <v>2114182</v>
      </c>
      <c r="M36" s="86">
        <v>59711</v>
      </c>
      <c r="N36" s="86">
        <v>65244</v>
      </c>
      <c r="O36" s="86">
        <v>0.94453799999999999</v>
      </c>
      <c r="P36" s="86">
        <v>0.17525399999999999</v>
      </c>
      <c r="Q36" s="86">
        <v>0.18160499999999999</v>
      </c>
      <c r="R36" s="86">
        <v>0.58436999999999995</v>
      </c>
      <c r="T36" s="86">
        <v>6085</v>
      </c>
      <c r="U36" s="86">
        <v>2122664</v>
      </c>
      <c r="V36" s="86">
        <v>105297</v>
      </c>
      <c r="W36" s="86">
        <v>18955</v>
      </c>
      <c r="X36" s="86">
        <v>0.94484999999999997</v>
      </c>
      <c r="Y36" s="86">
        <v>0.243011</v>
      </c>
      <c r="Z36" s="86">
        <v>8.9207999999999996E-2</v>
      </c>
      <c r="AA36" s="86">
        <v>0.62007599999999996</v>
      </c>
      <c r="AC36" s="86">
        <f t="shared" si="0"/>
        <v>0.94963933333333339</v>
      </c>
      <c r="AD36" s="86">
        <f t="shared" si="1"/>
        <v>0.21712600000000001</v>
      </c>
      <c r="AE36" s="86">
        <f t="shared" si="2"/>
        <v>0.18437099999999998</v>
      </c>
      <c r="AF36" s="86">
        <f t="shared" si="3"/>
        <v>0.60561833333333326</v>
      </c>
      <c r="AG36" s="95">
        <f t="shared" si="4"/>
        <v>65731.333333333328</v>
      </c>
      <c r="AI36" s="86">
        <f t="shared" si="5"/>
        <v>0.95203400000000005</v>
      </c>
      <c r="AJ36" s="86">
        <f t="shared" si="6"/>
        <v>0.20418349999999999</v>
      </c>
      <c r="AK36" s="86">
        <f t="shared" si="7"/>
        <v>0.23195250000000001</v>
      </c>
      <c r="AL36" s="86">
        <f t="shared" si="8"/>
        <v>0.59838949999999991</v>
      </c>
      <c r="AM36" s="86">
        <f t="shared" si="9"/>
        <v>45948.5</v>
      </c>
    </row>
    <row r="37" spans="1:39" x14ac:dyDescent="0.25">
      <c r="A37" s="88" t="s">
        <v>78</v>
      </c>
      <c r="B37" s="86">
        <v>15547</v>
      </c>
      <c r="C37" s="86">
        <v>2145515</v>
      </c>
      <c r="D37" s="86">
        <v>30562</v>
      </c>
      <c r="E37" s="86">
        <v>61377</v>
      </c>
      <c r="F37" s="86">
        <v>0.95919299999999996</v>
      </c>
      <c r="G37" s="86">
        <v>0.20210900000000001</v>
      </c>
      <c r="H37" s="86">
        <v>0.25272899999999998</v>
      </c>
      <c r="I37" s="86">
        <v>0.59745700000000002</v>
      </c>
      <c r="K37" s="86">
        <v>13784</v>
      </c>
      <c r="L37" s="86">
        <v>2115756</v>
      </c>
      <c r="M37" s="86">
        <v>58137</v>
      </c>
      <c r="N37" s="86">
        <v>65324</v>
      </c>
      <c r="O37" s="86">
        <v>0.94520199999999999</v>
      </c>
      <c r="P37" s="86">
        <v>0.17424300000000001</v>
      </c>
      <c r="Q37" s="86">
        <v>0.182534</v>
      </c>
      <c r="R37" s="86">
        <v>0.58388499999999999</v>
      </c>
      <c r="T37" s="86">
        <v>6016</v>
      </c>
      <c r="U37" s="86">
        <v>2124080</v>
      </c>
      <c r="V37" s="86">
        <v>103881</v>
      </c>
      <c r="W37" s="86">
        <v>19024</v>
      </c>
      <c r="X37" s="86">
        <v>0.94544799999999996</v>
      </c>
      <c r="Y37" s="86">
        <v>0.240256</v>
      </c>
      <c r="Z37" s="86">
        <v>8.9167999999999997E-2</v>
      </c>
      <c r="AA37" s="86">
        <v>0.61871600000000004</v>
      </c>
      <c r="AC37" s="86">
        <f t="shared" si="0"/>
        <v>0.94994766666666663</v>
      </c>
      <c r="AD37" s="86">
        <f t="shared" si="1"/>
        <v>0.20553600000000002</v>
      </c>
      <c r="AE37" s="86">
        <f t="shared" si="2"/>
        <v>0.17481033333333332</v>
      </c>
      <c r="AF37" s="86">
        <f t="shared" si="3"/>
        <v>0.60001933333333335</v>
      </c>
      <c r="AG37" s="95">
        <f t="shared" si="4"/>
        <v>64193.333333333336</v>
      </c>
      <c r="AI37" s="86">
        <f t="shared" si="5"/>
        <v>0.95219750000000003</v>
      </c>
      <c r="AJ37" s="86">
        <f t="shared" si="6"/>
        <v>0.18817600000000001</v>
      </c>
      <c r="AK37" s="86">
        <f t="shared" si="7"/>
        <v>0.21763149999999998</v>
      </c>
      <c r="AL37" s="86">
        <f t="shared" si="8"/>
        <v>0.59067099999999995</v>
      </c>
      <c r="AM37" s="86">
        <f t="shared" si="9"/>
        <v>44349.5</v>
      </c>
    </row>
    <row r="38" spans="1:39" x14ac:dyDescent="0.25">
      <c r="A38" s="88" t="s">
        <v>79</v>
      </c>
      <c r="B38" s="86">
        <v>24967</v>
      </c>
      <c r="C38" s="86">
        <v>2123649</v>
      </c>
      <c r="D38" s="86">
        <v>52428</v>
      </c>
      <c r="E38" s="86">
        <v>52057</v>
      </c>
      <c r="F38" s="86">
        <v>0.95362400000000003</v>
      </c>
      <c r="G38" s="86">
        <v>0.32326700000000003</v>
      </c>
      <c r="H38" s="86">
        <v>0.32248900000000003</v>
      </c>
      <c r="I38" s="86">
        <v>0.65584699999999996</v>
      </c>
      <c r="K38" s="86">
        <v>26255</v>
      </c>
      <c r="L38" s="86">
        <v>1997048</v>
      </c>
      <c r="M38" s="86">
        <v>176845</v>
      </c>
      <c r="N38" s="86">
        <v>52853</v>
      </c>
      <c r="O38" s="86">
        <v>0.89804799999999996</v>
      </c>
      <c r="P38" s="86">
        <v>0.33188800000000002</v>
      </c>
      <c r="Q38" s="86">
        <v>0.18606800000000001</v>
      </c>
      <c r="R38" s="86">
        <v>0.65945600000000004</v>
      </c>
      <c r="T38" s="86">
        <v>6109</v>
      </c>
      <c r="U38" s="86">
        <v>2118379</v>
      </c>
      <c r="V38" s="86">
        <v>109582</v>
      </c>
      <c r="W38" s="86">
        <v>18931</v>
      </c>
      <c r="X38" s="86">
        <v>0.94295899999999999</v>
      </c>
      <c r="Y38" s="86">
        <v>0.24396999999999999</v>
      </c>
      <c r="Z38" s="86">
        <v>8.6818000000000006E-2</v>
      </c>
      <c r="AA38" s="86">
        <v>0.62054699999999996</v>
      </c>
      <c r="AC38" s="86">
        <f t="shared" si="0"/>
        <v>0.93154366666666666</v>
      </c>
      <c r="AD38" s="86">
        <f t="shared" si="1"/>
        <v>0.2997083333333333</v>
      </c>
      <c r="AE38" s="86">
        <f t="shared" si="2"/>
        <v>0.19845833333333332</v>
      </c>
      <c r="AF38" s="86">
        <f t="shared" si="3"/>
        <v>0.64528333333333332</v>
      </c>
      <c r="AG38" s="95">
        <f t="shared" si="4"/>
        <v>112951.66666666667</v>
      </c>
      <c r="AI38" s="86">
        <f t="shared" si="5"/>
        <v>0.92583599999999999</v>
      </c>
      <c r="AJ38" s="86">
        <f t="shared" si="6"/>
        <v>0.32757750000000002</v>
      </c>
      <c r="AK38" s="86">
        <f t="shared" si="7"/>
        <v>0.25427850000000002</v>
      </c>
      <c r="AL38" s="86">
        <f t="shared" si="8"/>
        <v>0.65765150000000006</v>
      </c>
      <c r="AM38" s="86">
        <f t="shared" si="9"/>
        <v>114636.5</v>
      </c>
    </row>
    <row r="39" spans="1:39" x14ac:dyDescent="0.25">
      <c r="A39" s="88" t="s">
        <v>80</v>
      </c>
      <c r="B39" s="86">
        <v>39251</v>
      </c>
      <c r="C39" s="86">
        <v>1939137</v>
      </c>
      <c r="D39" s="86">
        <v>236940</v>
      </c>
      <c r="E39" s="86">
        <v>37673</v>
      </c>
      <c r="F39" s="86">
        <v>0.878112</v>
      </c>
      <c r="G39" s="86">
        <v>0.51025699999999996</v>
      </c>
      <c r="H39" s="86">
        <v>0.22231300000000001</v>
      </c>
      <c r="I39" s="86">
        <v>0.74520799999999998</v>
      </c>
      <c r="K39" s="86">
        <v>34545</v>
      </c>
      <c r="L39" s="86">
        <v>2070025</v>
      </c>
      <c r="M39" s="86">
        <v>103868</v>
      </c>
      <c r="N39" s="86">
        <v>44563</v>
      </c>
      <c r="O39" s="86">
        <v>0.93411900000000003</v>
      </c>
      <c r="P39" s="86">
        <v>0.43668099999999999</v>
      </c>
      <c r="Q39" s="86">
        <v>0.31762499999999999</v>
      </c>
      <c r="R39" s="86">
        <v>0.71013400000000004</v>
      </c>
      <c r="T39" s="86">
        <v>6108</v>
      </c>
      <c r="U39" s="86">
        <v>2118485</v>
      </c>
      <c r="V39" s="86">
        <v>109476</v>
      </c>
      <c r="W39" s="86">
        <v>18932</v>
      </c>
      <c r="X39" s="86">
        <v>0.94300600000000001</v>
      </c>
      <c r="Y39" s="86">
        <v>0.24393000000000001</v>
      </c>
      <c r="Z39" s="86">
        <v>8.6870000000000003E-2</v>
      </c>
      <c r="AA39" s="86">
        <v>0.62052700000000005</v>
      </c>
      <c r="AC39" s="86">
        <f>AVERAGE(F43,O39,X39)</f>
        <v>0.93856249999999997</v>
      </c>
      <c r="AD39" s="86">
        <f t="shared" si="1"/>
        <v>0.39695600000000003</v>
      </c>
      <c r="AE39" s="86">
        <f t="shared" si="2"/>
        <v>0.20893600000000001</v>
      </c>
      <c r="AF39" s="86">
        <f t="shared" si="3"/>
        <v>0.69195633333333328</v>
      </c>
      <c r="AG39" s="95">
        <f>AVERAGE(D43,M39,V39)</f>
        <v>106672</v>
      </c>
      <c r="AH39" s="86">
        <f>AVERAGE(AF3:AF39)</f>
        <v>0.64514576576576588</v>
      </c>
      <c r="AI39" s="86">
        <f>AVERAGE(F43,O39)</f>
        <v>0.93411900000000003</v>
      </c>
      <c r="AJ39" s="86">
        <f t="shared" si="6"/>
        <v>0.47346899999999997</v>
      </c>
      <c r="AK39" s="86">
        <f t="shared" si="7"/>
        <v>0.26996900000000001</v>
      </c>
      <c r="AL39" s="86">
        <f t="shared" si="8"/>
        <v>0.72767099999999996</v>
      </c>
      <c r="AM39" s="86">
        <f>AVERAGE(M39,D43)</f>
        <v>103868</v>
      </c>
    </row>
    <row r="40" spans="1:39" x14ac:dyDescent="0.25">
      <c r="AC40" s="86" t="e">
        <f>AVERAGE(F44,O40,X40)</f>
        <v>#DIV/0!</v>
      </c>
      <c r="AD40" s="86" t="e">
        <f t="shared" si="1"/>
        <v>#DIV/0!</v>
      </c>
      <c r="AE40" s="86" t="e">
        <f t="shared" si="2"/>
        <v>#DIV/0!</v>
      </c>
      <c r="AF40" s="86" t="e">
        <f t="shared" si="3"/>
        <v>#DIV/0!</v>
      </c>
      <c r="AG40" s="95" t="e">
        <f>AVERAGE(D44,M40,V40)</f>
        <v>#DIV/0!</v>
      </c>
      <c r="AH40" s="86">
        <f>STDEV(AF3:AF39)</f>
        <v>3.0302405216832078E-2</v>
      </c>
      <c r="AI40" s="86" t="e">
        <f>AVERAGE(F44,O40)</f>
        <v>#DIV/0!</v>
      </c>
      <c r="AJ40" s="86" t="e">
        <f t="shared" si="6"/>
        <v>#DIV/0!</v>
      </c>
      <c r="AK40" s="86" t="e">
        <f t="shared" si="7"/>
        <v>#DIV/0!</v>
      </c>
      <c r="AL40" s="86" t="e">
        <f t="shared" si="8"/>
        <v>#DIV/0!</v>
      </c>
      <c r="AM40" s="86" t="e">
        <f>AVERAGE(M40,D44)</f>
        <v>#DIV/0!</v>
      </c>
    </row>
    <row r="41" spans="1:39" x14ac:dyDescent="0.25">
      <c r="J41" s="86">
        <f>AVERAGE(I3:I39)</f>
        <v>0.6492655675675677</v>
      </c>
      <c r="S41" s="86">
        <f>AVERAGE(R3:R39)</f>
        <v>0.60937056756756758</v>
      </c>
      <c r="AB41" s="86">
        <f>AVERAGE(AA3:AA39)</f>
        <v>0.67680116216216202</v>
      </c>
      <c r="AC41" s="86" t="e">
        <f t="shared" si="0"/>
        <v>#DIV/0!</v>
      </c>
      <c r="AD41" s="86" t="e">
        <f t="shared" si="1"/>
        <v>#DIV/0!</v>
      </c>
      <c r="AE41" s="86" t="e">
        <f t="shared" si="2"/>
        <v>#DIV/0!</v>
      </c>
      <c r="AF41" s="86" t="e">
        <f t="shared" si="3"/>
        <v>#DIV/0!</v>
      </c>
      <c r="AG41" s="95" t="e">
        <f t="shared" si="4"/>
        <v>#DIV/0!</v>
      </c>
      <c r="AI41" s="86" t="e">
        <f t="shared" si="5"/>
        <v>#DIV/0!</v>
      </c>
      <c r="AJ41" s="86" t="e">
        <f t="shared" si="6"/>
        <v>#DIV/0!</v>
      </c>
      <c r="AK41" s="86" t="e">
        <f t="shared" si="7"/>
        <v>#DIV/0!</v>
      </c>
      <c r="AL41" s="86" t="e">
        <f t="shared" si="8"/>
        <v>#DIV/0!</v>
      </c>
      <c r="AM41" s="86" t="e">
        <f t="shared" si="9"/>
        <v>#DIV/0!</v>
      </c>
    </row>
    <row r="42" spans="1:39" x14ac:dyDescent="0.25">
      <c r="J42" s="86">
        <f>STDEV(I3:I39)</f>
        <v>5.0297418631874431E-2</v>
      </c>
      <c r="S42" s="86">
        <f>STDEV(R3:R39)</f>
        <v>2.8742582377932799E-2</v>
      </c>
      <c r="AB42" s="86">
        <f>STDEV(AA3:AA39)</f>
        <v>5.6078658882221216E-2</v>
      </c>
      <c r="AC42" s="86" t="e">
        <f t="shared" si="0"/>
        <v>#DIV/0!</v>
      </c>
      <c r="AD42" s="86" t="e">
        <f t="shared" si="1"/>
        <v>#DIV/0!</v>
      </c>
      <c r="AE42" s="86" t="e">
        <f t="shared" si="2"/>
        <v>#DIV/0!</v>
      </c>
      <c r="AF42" s="86" t="e">
        <f t="shared" si="3"/>
        <v>#DIV/0!</v>
      </c>
      <c r="AG42" s="95" t="e">
        <f t="shared" si="4"/>
        <v>#DIV/0!</v>
      </c>
      <c r="AI42" s="86" t="e">
        <f t="shared" si="5"/>
        <v>#DIV/0!</v>
      </c>
      <c r="AJ42" s="86" t="e">
        <f t="shared" si="6"/>
        <v>#DIV/0!</v>
      </c>
      <c r="AK42" s="86" t="e">
        <f t="shared" si="7"/>
        <v>#DIV/0!</v>
      </c>
      <c r="AL42" s="86" t="e">
        <f t="shared" si="8"/>
        <v>#DIV/0!</v>
      </c>
      <c r="AM42" s="86" t="e">
        <f t="shared" si="9"/>
        <v>#DIV/0!</v>
      </c>
    </row>
    <row r="43" spans="1:39" x14ac:dyDescent="0.25">
      <c r="A43" s="86" t="s">
        <v>81</v>
      </c>
      <c r="B43" s="86" t="s">
        <v>82</v>
      </c>
      <c r="C43" s="86" t="s">
        <v>83</v>
      </c>
      <c r="D43" s="86" t="s">
        <v>84</v>
      </c>
      <c r="E43" s="86" t="s">
        <v>85</v>
      </c>
      <c r="F43" s="86" t="s">
        <v>86</v>
      </c>
      <c r="AC43" s="86" t="e">
        <f>AVERAGE(#REF!,O43,X43)</f>
        <v>#REF!</v>
      </c>
      <c r="AD43" s="86" t="e">
        <f t="shared" si="1"/>
        <v>#DIV/0!</v>
      </c>
      <c r="AE43" s="86" t="e">
        <f t="shared" si="2"/>
        <v>#DIV/0!</v>
      </c>
      <c r="AF43" s="86" t="e">
        <f t="shared" si="3"/>
        <v>#DIV/0!</v>
      </c>
      <c r="AG43" s="95" t="e">
        <f>AVERAGE(#REF!,M43,V43)</f>
        <v>#REF!</v>
      </c>
      <c r="AI43" s="86" t="e">
        <f>AVERAGE(#REF!,O43)</f>
        <v>#REF!</v>
      </c>
      <c r="AJ43" s="86" t="e">
        <f t="shared" si="6"/>
        <v>#DIV/0!</v>
      </c>
      <c r="AK43" s="86" t="e">
        <f t="shared" si="7"/>
        <v>#DIV/0!</v>
      </c>
      <c r="AL43" s="86" t="e">
        <f t="shared" si="8"/>
        <v>#DIV/0!</v>
      </c>
      <c r="AM43" s="86" t="e">
        <f>AVERAGE(M43,#REF!)</f>
        <v>#REF!</v>
      </c>
    </row>
    <row r="44" spans="1:39" x14ac:dyDescent="0.25">
      <c r="AC44" s="86" t="e">
        <f>AVERAGE(#REF!,O44,X44)</f>
        <v>#REF!</v>
      </c>
      <c r="AD44" s="86" t="e">
        <f t="shared" si="1"/>
        <v>#DIV/0!</v>
      </c>
      <c r="AE44" s="86" t="e">
        <f t="shared" si="2"/>
        <v>#DIV/0!</v>
      </c>
      <c r="AF44" s="86" t="e">
        <f t="shared" si="3"/>
        <v>#DIV/0!</v>
      </c>
      <c r="AG44" s="95" t="e">
        <f>AVERAGE(#REF!,M44,V44)</f>
        <v>#REF!</v>
      </c>
      <c r="AI44" s="86" t="e">
        <f>AVERAGE(#REF!,O44)</f>
        <v>#REF!</v>
      </c>
      <c r="AJ44" s="86" t="e">
        <f t="shared" si="6"/>
        <v>#DIV/0!</v>
      </c>
      <c r="AK44" s="86" t="e">
        <f t="shared" si="7"/>
        <v>#DIV/0!</v>
      </c>
      <c r="AL44" s="86" t="e">
        <f t="shared" si="8"/>
        <v>#DIV/0!</v>
      </c>
      <c r="AM44" s="86" t="e">
        <f>AVERAGE(M44,#REF!)</f>
        <v>#REF!</v>
      </c>
    </row>
    <row r="45" spans="1:39" x14ac:dyDescent="0.25">
      <c r="AC45" s="86" t="e">
        <f t="shared" si="0"/>
        <v>#DIV/0!</v>
      </c>
      <c r="AD45" s="86" t="e">
        <f t="shared" si="1"/>
        <v>#DIV/0!</v>
      </c>
      <c r="AE45" s="86" t="e">
        <f t="shared" si="2"/>
        <v>#DIV/0!</v>
      </c>
      <c r="AF45" s="86" t="e">
        <f t="shared" si="3"/>
        <v>#DIV/0!</v>
      </c>
      <c r="AG45" s="95" t="e">
        <f t="shared" si="4"/>
        <v>#DIV/0!</v>
      </c>
      <c r="AI45" s="86" t="e">
        <f t="shared" si="5"/>
        <v>#DIV/0!</v>
      </c>
      <c r="AJ45" s="86" t="e">
        <f t="shared" si="6"/>
        <v>#DIV/0!</v>
      </c>
      <c r="AK45" s="86" t="e">
        <f t="shared" si="7"/>
        <v>#DIV/0!</v>
      </c>
      <c r="AL45" s="86" t="e">
        <f t="shared" si="8"/>
        <v>#DIV/0!</v>
      </c>
      <c r="AM45" s="86" t="e">
        <f t="shared" si="9"/>
        <v>#DIV/0!</v>
      </c>
    </row>
    <row r="46" spans="1:39" x14ac:dyDescent="0.25">
      <c r="AC46" s="86" t="e">
        <f t="shared" si="0"/>
        <v>#DIV/0!</v>
      </c>
      <c r="AD46" s="86" t="e">
        <f t="shared" si="1"/>
        <v>#DIV/0!</v>
      </c>
      <c r="AE46" s="86" t="e">
        <f t="shared" si="2"/>
        <v>#DIV/0!</v>
      </c>
      <c r="AF46" s="86" t="e">
        <f t="shared" si="3"/>
        <v>#DIV/0!</v>
      </c>
      <c r="AG46" s="95" t="e">
        <f t="shared" si="4"/>
        <v>#DIV/0!</v>
      </c>
      <c r="AI46" s="86" t="e">
        <f t="shared" si="5"/>
        <v>#DIV/0!</v>
      </c>
      <c r="AJ46" s="86" t="e">
        <f t="shared" si="6"/>
        <v>#DIV/0!</v>
      </c>
      <c r="AK46" s="86" t="e">
        <f t="shared" si="7"/>
        <v>#DIV/0!</v>
      </c>
      <c r="AL46" s="86" t="e">
        <f t="shared" si="8"/>
        <v>#DIV/0!</v>
      </c>
      <c r="AM46" s="86" t="e">
        <f t="shared" si="9"/>
        <v>#DIV/0!</v>
      </c>
    </row>
    <row r="47" spans="1:39" x14ac:dyDescent="0.25">
      <c r="AC47" s="86" t="e">
        <f t="shared" si="0"/>
        <v>#DIV/0!</v>
      </c>
      <c r="AD47" s="86" t="e">
        <f t="shared" si="1"/>
        <v>#DIV/0!</v>
      </c>
      <c r="AE47" s="86" t="e">
        <f t="shared" si="2"/>
        <v>#DIV/0!</v>
      </c>
      <c r="AF47" s="86" t="e">
        <f t="shared" si="3"/>
        <v>#DIV/0!</v>
      </c>
      <c r="AG47" s="95" t="e">
        <f t="shared" si="4"/>
        <v>#DIV/0!</v>
      </c>
      <c r="AI47" s="86" t="e">
        <f t="shared" si="5"/>
        <v>#DIV/0!</v>
      </c>
      <c r="AJ47" s="86" t="e">
        <f t="shared" si="6"/>
        <v>#DIV/0!</v>
      </c>
      <c r="AK47" s="86" t="e">
        <f t="shared" si="7"/>
        <v>#DIV/0!</v>
      </c>
      <c r="AL47" s="86" t="e">
        <f t="shared" si="8"/>
        <v>#DIV/0!</v>
      </c>
      <c r="AM47" s="86" t="e">
        <f t="shared" si="9"/>
        <v>#DIV/0!</v>
      </c>
    </row>
    <row r="48" spans="1:39" x14ac:dyDescent="0.25">
      <c r="AC48" s="86" t="e">
        <f t="shared" si="0"/>
        <v>#DIV/0!</v>
      </c>
      <c r="AD48" s="86" t="e">
        <f t="shared" si="1"/>
        <v>#DIV/0!</v>
      </c>
      <c r="AE48" s="86" t="e">
        <f t="shared" si="2"/>
        <v>#DIV/0!</v>
      </c>
      <c r="AF48" s="86" t="e">
        <f t="shared" si="3"/>
        <v>#DIV/0!</v>
      </c>
      <c r="AG48" s="95" t="e">
        <f t="shared" si="4"/>
        <v>#DIV/0!</v>
      </c>
      <c r="AI48" s="86" t="e">
        <f t="shared" si="5"/>
        <v>#DIV/0!</v>
      </c>
      <c r="AJ48" s="86" t="e">
        <f t="shared" si="6"/>
        <v>#DIV/0!</v>
      </c>
      <c r="AK48" s="86" t="e">
        <f t="shared" si="7"/>
        <v>#DIV/0!</v>
      </c>
      <c r="AL48" s="86" t="e">
        <f t="shared" si="8"/>
        <v>#DIV/0!</v>
      </c>
      <c r="AM48" s="86" t="e">
        <f t="shared" si="9"/>
        <v>#DIV/0!</v>
      </c>
    </row>
    <row r="49" spans="1:39" x14ac:dyDescent="0.25">
      <c r="AC49" s="86" t="e">
        <f t="shared" si="0"/>
        <v>#DIV/0!</v>
      </c>
      <c r="AD49" s="86" t="e">
        <f t="shared" si="1"/>
        <v>#DIV/0!</v>
      </c>
      <c r="AE49" s="86" t="e">
        <f t="shared" si="2"/>
        <v>#DIV/0!</v>
      </c>
      <c r="AF49" s="86" t="e">
        <f t="shared" si="3"/>
        <v>#DIV/0!</v>
      </c>
      <c r="AG49" s="95" t="e">
        <f t="shared" si="4"/>
        <v>#DIV/0!</v>
      </c>
      <c r="AI49" s="86" t="e">
        <f t="shared" si="5"/>
        <v>#DIV/0!</v>
      </c>
      <c r="AJ49" s="86" t="e">
        <f t="shared" si="6"/>
        <v>#DIV/0!</v>
      </c>
      <c r="AK49" s="86" t="e">
        <f t="shared" si="7"/>
        <v>#DIV/0!</v>
      </c>
      <c r="AL49" s="86" t="e">
        <f t="shared" si="8"/>
        <v>#DIV/0!</v>
      </c>
      <c r="AM49" s="86" t="e">
        <f t="shared" si="9"/>
        <v>#DIV/0!</v>
      </c>
    </row>
    <row r="50" spans="1:39" x14ac:dyDescent="0.25">
      <c r="AC50" s="86" t="e">
        <f t="shared" si="0"/>
        <v>#DIV/0!</v>
      </c>
      <c r="AD50" s="86" t="e">
        <f t="shared" si="1"/>
        <v>#DIV/0!</v>
      </c>
      <c r="AE50" s="86" t="e">
        <f t="shared" si="2"/>
        <v>#DIV/0!</v>
      </c>
      <c r="AF50" s="86" t="e">
        <f t="shared" si="3"/>
        <v>#DIV/0!</v>
      </c>
      <c r="AG50" s="95" t="e">
        <f t="shared" si="4"/>
        <v>#DIV/0!</v>
      </c>
      <c r="AI50" s="86" t="e">
        <f t="shared" si="5"/>
        <v>#DIV/0!</v>
      </c>
      <c r="AJ50" s="86" t="e">
        <f t="shared" si="6"/>
        <v>#DIV/0!</v>
      </c>
      <c r="AK50" s="86" t="e">
        <f t="shared" si="7"/>
        <v>#DIV/0!</v>
      </c>
      <c r="AL50" s="86" t="e">
        <f t="shared" si="8"/>
        <v>#DIV/0!</v>
      </c>
      <c r="AM50" s="86" t="e">
        <f t="shared" si="9"/>
        <v>#DIV/0!</v>
      </c>
    </row>
    <row r="51" spans="1:39" x14ac:dyDescent="0.25">
      <c r="AG51" s="95"/>
    </row>
    <row r="52" spans="1:39" x14ac:dyDescent="0.25">
      <c r="AG52" s="95"/>
    </row>
    <row r="53" spans="1:39" x14ac:dyDescent="0.25">
      <c r="AC53" s="95"/>
    </row>
    <row r="54" spans="1:39" x14ac:dyDescent="0.25">
      <c r="AC54" s="95"/>
    </row>
    <row r="55" spans="1:39" x14ac:dyDescent="0.25">
      <c r="A55" s="86" t="s">
        <v>87</v>
      </c>
      <c r="AC55" s="95"/>
    </row>
    <row r="56" spans="1:39" x14ac:dyDescent="0.25">
      <c r="A56" s="94" t="s">
        <v>88</v>
      </c>
      <c r="AC56" s="95"/>
    </row>
    <row r="57" spans="1:39" x14ac:dyDescent="0.25">
      <c r="A57" s="94" t="s">
        <v>89</v>
      </c>
      <c r="AC57" s="95"/>
    </row>
    <row r="58" spans="1:39" x14ac:dyDescent="0.25">
      <c r="A58" s="86" t="s">
        <v>90</v>
      </c>
      <c r="AC58" s="95"/>
    </row>
    <row r="59" spans="1:39" x14ac:dyDescent="0.25">
      <c r="AC59" s="95"/>
    </row>
    <row r="60" spans="1:39" x14ac:dyDescent="0.25">
      <c r="AC60" s="95"/>
    </row>
    <row r="61" spans="1:39" x14ac:dyDescent="0.25">
      <c r="AC61" s="95"/>
    </row>
    <row r="62" spans="1:39" x14ac:dyDescent="0.25">
      <c r="AC62" s="95"/>
    </row>
    <row r="63" spans="1:39" x14ac:dyDescent="0.25">
      <c r="AC63" s="95"/>
    </row>
    <row r="64" spans="1:39" x14ac:dyDescent="0.25">
      <c r="AC64" s="95"/>
    </row>
    <row r="65" spans="29:29" x14ac:dyDescent="0.25">
      <c r="AC65" s="95"/>
    </row>
    <row r="66" spans="29:29" x14ac:dyDescent="0.25">
      <c r="AC66" s="95"/>
    </row>
    <row r="67" spans="29:29" x14ac:dyDescent="0.25">
      <c r="AC67" s="95"/>
    </row>
    <row r="68" spans="29:29" x14ac:dyDescent="0.25">
      <c r="AC68" s="95"/>
    </row>
    <row r="69" spans="29:29" x14ac:dyDescent="0.25">
      <c r="AC69" s="95"/>
    </row>
    <row r="70" spans="29:29" x14ac:dyDescent="0.25">
      <c r="AC70" s="95"/>
    </row>
    <row r="71" spans="29:29" x14ac:dyDescent="0.25">
      <c r="AC71" s="95"/>
    </row>
    <row r="72" spans="29:29" x14ac:dyDescent="0.25">
      <c r="AC72" s="95"/>
    </row>
    <row r="73" spans="29:29" x14ac:dyDescent="0.25">
      <c r="AC73" s="95"/>
    </row>
    <row r="74" spans="29:29" x14ac:dyDescent="0.25">
      <c r="AC74" s="95"/>
    </row>
    <row r="75" spans="29:29" x14ac:dyDescent="0.25">
      <c r="AC75" s="95"/>
    </row>
    <row r="76" spans="29:29" x14ac:dyDescent="0.25">
      <c r="AC76" s="95"/>
    </row>
    <row r="77" spans="29:29" x14ac:dyDescent="0.25">
      <c r="AC77" s="95"/>
    </row>
    <row r="78" spans="29:29" x14ac:dyDescent="0.25">
      <c r="AC78" s="95"/>
    </row>
    <row r="79" spans="29:29" x14ac:dyDescent="0.25">
      <c r="AC79" s="95"/>
    </row>
    <row r="80" spans="29:29" x14ac:dyDescent="0.25">
      <c r="AC80" s="95"/>
    </row>
    <row r="81" spans="29:29" x14ac:dyDescent="0.25">
      <c r="AC81" s="95"/>
    </row>
    <row r="82" spans="29:29" x14ac:dyDescent="0.25">
      <c r="AC82" s="95"/>
    </row>
    <row r="83" spans="29:29" x14ac:dyDescent="0.25">
      <c r="AC83" s="95"/>
    </row>
    <row r="84" spans="29:29" x14ac:dyDescent="0.25">
      <c r="AC84" s="95"/>
    </row>
    <row r="85" spans="29:29" x14ac:dyDescent="0.25">
      <c r="AC85" s="95"/>
    </row>
    <row r="86" spans="29:29" x14ac:dyDescent="0.25">
      <c r="AC86" s="95"/>
    </row>
    <row r="87" spans="29:29" x14ac:dyDescent="0.25">
      <c r="AC87" s="95"/>
    </row>
    <row r="88" spans="29:29" x14ac:dyDescent="0.25">
      <c r="AC88" s="95"/>
    </row>
    <row r="89" spans="29:29" x14ac:dyDescent="0.25">
      <c r="AC89" s="95"/>
    </row>
    <row r="90" spans="29:29" x14ac:dyDescent="0.25">
      <c r="AC90" s="95"/>
    </row>
    <row r="91" spans="29:29" x14ac:dyDescent="0.25">
      <c r="AC91" s="95"/>
    </row>
    <row r="92" spans="29:29" x14ac:dyDescent="0.25">
      <c r="AC92" s="95"/>
    </row>
    <row r="93" spans="29:29" x14ac:dyDescent="0.25">
      <c r="AC93" s="95"/>
    </row>
    <row r="94" spans="29:29" x14ac:dyDescent="0.25">
      <c r="AC94" s="95"/>
    </row>
    <row r="95" spans="29:29" x14ac:dyDescent="0.25">
      <c r="AC95" s="95"/>
    </row>
    <row r="96" spans="29:29" x14ac:dyDescent="0.25">
      <c r="AC96" s="95"/>
    </row>
    <row r="97" spans="29:29" x14ac:dyDescent="0.25">
      <c r="AC97" s="95"/>
    </row>
    <row r="98" spans="29:29" x14ac:dyDescent="0.25">
      <c r="AC98" s="95"/>
    </row>
    <row r="99" spans="29:29" x14ac:dyDescent="0.25">
      <c r="AC99" s="95"/>
    </row>
    <row r="100" spans="29:29" x14ac:dyDescent="0.25">
      <c r="AC100" s="95"/>
    </row>
    <row r="101" spans="29:29" x14ac:dyDescent="0.25">
      <c r="AC101" s="95"/>
    </row>
    <row r="102" spans="29:29" x14ac:dyDescent="0.25">
      <c r="AC102" s="95"/>
    </row>
    <row r="103" spans="29:29" x14ac:dyDescent="0.25">
      <c r="AC103" s="95"/>
    </row>
    <row r="104" spans="29:29" x14ac:dyDescent="0.25">
      <c r="AC104" s="95"/>
    </row>
    <row r="105" spans="29:29" x14ac:dyDescent="0.25">
      <c r="AC105" s="95"/>
    </row>
    <row r="106" spans="29:29" x14ac:dyDescent="0.25">
      <c r="AC106" s="95"/>
    </row>
    <row r="107" spans="29:29" x14ac:dyDescent="0.25">
      <c r="AC107" s="95"/>
    </row>
    <row r="108" spans="29:29" x14ac:dyDescent="0.25">
      <c r="AC108" s="95"/>
    </row>
    <row r="109" spans="29:29" x14ac:dyDescent="0.25">
      <c r="AC109" s="95"/>
    </row>
    <row r="110" spans="29:29" x14ac:dyDescent="0.25">
      <c r="AC110" s="95"/>
    </row>
    <row r="111" spans="29:29" x14ac:dyDescent="0.25">
      <c r="AC111" s="95"/>
    </row>
    <row r="112" spans="29:29" x14ac:dyDescent="0.25">
      <c r="AC112" s="95"/>
    </row>
    <row r="113" spans="29:29" x14ac:dyDescent="0.25">
      <c r="AC113" s="95"/>
    </row>
    <row r="114" spans="29:29" x14ac:dyDescent="0.25">
      <c r="AC114" s="95"/>
    </row>
    <row r="115" spans="29:29" x14ac:dyDescent="0.25">
      <c r="AC115" s="95"/>
    </row>
    <row r="116" spans="29:29" x14ac:dyDescent="0.25">
      <c r="AC116" s="95"/>
    </row>
    <row r="117" spans="29:29" x14ac:dyDescent="0.25">
      <c r="AC117" s="95"/>
    </row>
    <row r="118" spans="29:29" x14ac:dyDescent="0.25">
      <c r="AC118" s="95"/>
    </row>
    <row r="119" spans="29:29" x14ac:dyDescent="0.25">
      <c r="AC119" s="95"/>
    </row>
    <row r="120" spans="29:29" x14ac:dyDescent="0.25">
      <c r="AC120" s="95"/>
    </row>
    <row r="121" spans="29:29" x14ac:dyDescent="0.25">
      <c r="AC121" s="95"/>
    </row>
    <row r="122" spans="29:29" x14ac:dyDescent="0.25">
      <c r="AC122" s="95"/>
    </row>
    <row r="123" spans="29:29" x14ac:dyDescent="0.25">
      <c r="AC123" s="95"/>
    </row>
    <row r="124" spans="29:29" x14ac:dyDescent="0.25">
      <c r="AC124" s="95"/>
    </row>
    <row r="125" spans="29:29" x14ac:dyDescent="0.25">
      <c r="AC125" s="95"/>
    </row>
    <row r="126" spans="29:29" x14ac:dyDescent="0.25">
      <c r="AC126" s="95"/>
    </row>
    <row r="127" spans="29:29" x14ac:dyDescent="0.25">
      <c r="AC127" s="95"/>
    </row>
    <row r="128" spans="29:29" x14ac:dyDescent="0.25">
      <c r="AC128" s="95"/>
    </row>
    <row r="129" spans="29:29" x14ac:dyDescent="0.25">
      <c r="AC129" s="95"/>
    </row>
    <row r="130" spans="29:29" x14ac:dyDescent="0.25">
      <c r="AC130" s="95"/>
    </row>
    <row r="131" spans="29:29" x14ac:dyDescent="0.25">
      <c r="AC131" s="95"/>
    </row>
    <row r="132" spans="29:29" x14ac:dyDescent="0.25">
      <c r="AC132" s="95"/>
    </row>
    <row r="133" spans="29:29" x14ac:dyDescent="0.25">
      <c r="AC133" s="95"/>
    </row>
    <row r="134" spans="29:29" x14ac:dyDescent="0.25">
      <c r="AC134" s="95"/>
    </row>
    <row r="135" spans="29:29" x14ac:dyDescent="0.25">
      <c r="AC135" s="95"/>
    </row>
    <row r="136" spans="29:29" x14ac:dyDescent="0.25">
      <c r="AC136" s="95"/>
    </row>
    <row r="137" spans="29:29" x14ac:dyDescent="0.25">
      <c r="AC137" s="95"/>
    </row>
    <row r="138" spans="29:29" x14ac:dyDescent="0.25">
      <c r="AC138" s="95"/>
    </row>
    <row r="139" spans="29:29" x14ac:dyDescent="0.25">
      <c r="AC139" s="95"/>
    </row>
    <row r="140" spans="29:29" x14ac:dyDescent="0.25">
      <c r="AC140" s="95"/>
    </row>
    <row r="141" spans="29:29" x14ac:dyDescent="0.25">
      <c r="AC141" s="95"/>
    </row>
    <row r="142" spans="29:29" x14ac:dyDescent="0.25">
      <c r="AC142" s="95"/>
    </row>
    <row r="143" spans="29:29" x14ac:dyDescent="0.25">
      <c r="AC143" s="95"/>
    </row>
    <row r="144" spans="29:29" x14ac:dyDescent="0.25">
      <c r="AC144" s="95"/>
    </row>
    <row r="145" spans="29:29" x14ac:dyDescent="0.25">
      <c r="AC145" s="95"/>
    </row>
    <row r="146" spans="29:29" x14ac:dyDescent="0.25">
      <c r="AC146" s="95"/>
    </row>
    <row r="147" spans="29:29" x14ac:dyDescent="0.25">
      <c r="AC147" s="95"/>
    </row>
    <row r="148" spans="29:29" x14ac:dyDescent="0.25">
      <c r="AC148" s="95"/>
    </row>
    <row r="149" spans="29:29" x14ac:dyDescent="0.25">
      <c r="AC149" s="95"/>
    </row>
    <row r="150" spans="29:29" x14ac:dyDescent="0.25">
      <c r="AC150" s="95"/>
    </row>
    <row r="151" spans="29:29" x14ac:dyDescent="0.25">
      <c r="AC151" s="95"/>
    </row>
    <row r="152" spans="29:29" x14ac:dyDescent="0.25">
      <c r="AC152" s="95"/>
    </row>
    <row r="153" spans="29:29" x14ac:dyDescent="0.25">
      <c r="AC153" s="95"/>
    </row>
    <row r="154" spans="29:29" x14ac:dyDescent="0.25">
      <c r="AC154" s="95"/>
    </row>
    <row r="155" spans="29:29" x14ac:dyDescent="0.25">
      <c r="AC155" s="95"/>
    </row>
    <row r="156" spans="29:29" x14ac:dyDescent="0.25">
      <c r="AC156" s="95"/>
    </row>
    <row r="157" spans="29:29" x14ac:dyDescent="0.25">
      <c r="AC157" s="95"/>
    </row>
    <row r="158" spans="29:29" x14ac:dyDescent="0.25">
      <c r="AC158" s="95"/>
    </row>
    <row r="159" spans="29:29" x14ac:dyDescent="0.25">
      <c r="AC159" s="95"/>
    </row>
    <row r="160" spans="29:29" x14ac:dyDescent="0.25">
      <c r="AC160" s="95"/>
    </row>
    <row r="161" spans="29:29" x14ac:dyDescent="0.25">
      <c r="AC161" s="95"/>
    </row>
    <row r="162" spans="29:29" x14ac:dyDescent="0.25">
      <c r="AC162" s="95"/>
    </row>
    <row r="163" spans="29:29" x14ac:dyDescent="0.25">
      <c r="AC163" s="95"/>
    </row>
    <row r="164" spans="29:29" x14ac:dyDescent="0.25">
      <c r="AC164" s="95"/>
    </row>
    <row r="165" spans="29:29" x14ac:dyDescent="0.25">
      <c r="AC165" s="95"/>
    </row>
    <row r="166" spans="29:29" x14ac:dyDescent="0.25">
      <c r="AC166" s="95"/>
    </row>
  </sheetData>
  <conditionalFormatting sqref="D3:D38 D41:D5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8 F41:F5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5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5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5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5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X5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5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5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5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5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:Y5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:AL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:AM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7694-7C43-4A73-B823-33804E019460}">
  <dimension ref="A1:AN63"/>
  <sheetViews>
    <sheetView tabSelected="1" topLeftCell="B26" workbookViewId="0">
      <selection activeCell="H51" sqref="H51:K63"/>
    </sheetView>
  </sheetViews>
  <sheetFormatPr defaultRowHeight="15" x14ac:dyDescent="0.25"/>
  <cols>
    <col min="1" max="1" width="14.42578125" style="98" customWidth="1"/>
    <col min="2" max="2" width="14" style="98" bestFit="1" customWidth="1"/>
    <col min="3" max="3" width="16" style="98" bestFit="1" customWidth="1"/>
    <col min="4" max="5" width="14" style="98" bestFit="1" customWidth="1"/>
    <col min="6" max="6" width="10.28515625" style="98" bestFit="1" customWidth="1"/>
    <col min="7" max="7" width="11.42578125" style="98" bestFit="1" customWidth="1"/>
    <col min="8" max="8" width="9" style="98" bestFit="1" customWidth="1"/>
    <col min="9" max="9" width="8.7109375" style="98" customWidth="1"/>
    <col min="10" max="10" width="9.140625" style="98"/>
    <col min="11" max="11" width="10.7109375" style="98" bestFit="1" customWidth="1"/>
    <col min="12" max="12" width="12.7109375" style="98" bestFit="1" customWidth="1"/>
    <col min="13" max="13" width="11.5703125" style="98" bestFit="1" customWidth="1"/>
    <col min="14" max="14" width="10.7109375" style="98" bestFit="1" customWidth="1"/>
    <col min="15" max="18" width="9.42578125" style="98" bestFit="1" customWidth="1"/>
    <col min="19" max="19" width="9.140625" style="98"/>
    <col min="20" max="20" width="10.7109375" style="98" bestFit="1" customWidth="1"/>
    <col min="21" max="21" width="12.7109375" style="98" bestFit="1" customWidth="1"/>
    <col min="22" max="22" width="11.7109375" style="98" bestFit="1" customWidth="1"/>
    <col min="23" max="23" width="10.7109375" style="98" bestFit="1" customWidth="1"/>
    <col min="24" max="27" width="9.42578125" style="98" bestFit="1" customWidth="1"/>
    <col min="28" max="28" width="9.140625" style="98"/>
    <col min="29" max="29" width="10.5703125" style="98" bestFit="1" customWidth="1"/>
    <col min="30" max="30" width="12.5703125" style="98" bestFit="1" customWidth="1"/>
    <col min="31" max="31" width="11.5703125" style="98" bestFit="1" customWidth="1"/>
    <col min="32" max="32" width="10.5703125" style="98" bestFit="1" customWidth="1"/>
    <col min="33" max="36" width="9.42578125" style="98" bestFit="1" customWidth="1"/>
    <col min="37" max="16384" width="9.140625" style="98"/>
  </cols>
  <sheetData>
    <row r="1" spans="1:40" ht="15.75" thickBot="1" x14ac:dyDescent="0.3">
      <c r="A1" s="97"/>
      <c r="B1" s="99" t="s">
        <v>32</v>
      </c>
      <c r="C1" s="103"/>
      <c r="D1" s="103"/>
      <c r="E1" s="103"/>
      <c r="F1" s="103"/>
      <c r="G1" s="103"/>
      <c r="H1" s="103"/>
      <c r="I1" s="104"/>
      <c r="K1" s="99" t="s">
        <v>36</v>
      </c>
      <c r="L1" s="103"/>
      <c r="M1" s="103"/>
      <c r="N1" s="103"/>
      <c r="O1" s="103"/>
      <c r="P1" s="103"/>
      <c r="Q1" s="103"/>
      <c r="R1" s="104"/>
      <c r="T1" s="99" t="s">
        <v>38</v>
      </c>
      <c r="U1" s="103"/>
      <c r="V1" s="103"/>
      <c r="W1" s="103"/>
      <c r="X1" s="103"/>
      <c r="Y1" s="103"/>
      <c r="Z1" s="103"/>
      <c r="AA1" s="104"/>
      <c r="AC1" s="97" t="s">
        <v>37</v>
      </c>
    </row>
    <row r="2" spans="1:40" ht="15.75" thickBot="1" x14ac:dyDescent="0.3">
      <c r="A2" s="108" t="s">
        <v>91</v>
      </c>
      <c r="B2" s="102" t="s">
        <v>2</v>
      </c>
      <c r="C2" s="100" t="s">
        <v>3</v>
      </c>
      <c r="D2" s="100" t="s">
        <v>4</v>
      </c>
      <c r="E2" s="100" t="s">
        <v>5</v>
      </c>
      <c r="F2" s="100" t="s">
        <v>6</v>
      </c>
      <c r="G2" s="100" t="s">
        <v>8</v>
      </c>
      <c r="H2" s="100" t="s">
        <v>7</v>
      </c>
      <c r="I2" s="101" t="s">
        <v>42</v>
      </c>
      <c r="K2" s="102" t="s">
        <v>2</v>
      </c>
      <c r="L2" s="100" t="s">
        <v>3</v>
      </c>
      <c r="M2" s="100" t="s">
        <v>4</v>
      </c>
      <c r="N2" s="100" t="s">
        <v>5</v>
      </c>
      <c r="O2" s="100" t="s">
        <v>6</v>
      </c>
      <c r="P2" s="100" t="s">
        <v>8</v>
      </c>
      <c r="Q2" s="100" t="s">
        <v>7</v>
      </c>
      <c r="R2" s="101" t="s">
        <v>42</v>
      </c>
      <c r="T2" s="102" t="s">
        <v>2</v>
      </c>
      <c r="U2" s="100" t="s">
        <v>3</v>
      </c>
      <c r="V2" s="100" t="s">
        <v>4</v>
      </c>
      <c r="W2" s="100" t="s">
        <v>5</v>
      </c>
      <c r="X2" s="100" t="s">
        <v>6</v>
      </c>
      <c r="Y2" s="100" t="s">
        <v>8</v>
      </c>
      <c r="Z2" s="100" t="s">
        <v>7</v>
      </c>
      <c r="AA2" s="101" t="s">
        <v>42</v>
      </c>
      <c r="AC2" s="102" t="s">
        <v>2</v>
      </c>
      <c r="AD2" s="100" t="s">
        <v>3</v>
      </c>
      <c r="AE2" s="100" t="s">
        <v>4</v>
      </c>
      <c r="AF2" s="100" t="s">
        <v>5</v>
      </c>
      <c r="AG2" s="100" t="s">
        <v>6</v>
      </c>
      <c r="AH2" s="100" t="s">
        <v>8</v>
      </c>
      <c r="AI2" s="100" t="s">
        <v>7</v>
      </c>
      <c r="AJ2" s="101" t="s">
        <v>42</v>
      </c>
    </row>
    <row r="3" spans="1:40" ht="15.75" thickBot="1" x14ac:dyDescent="0.3">
      <c r="A3" s="105" t="s">
        <v>92</v>
      </c>
      <c r="B3" s="120">
        <v>21437</v>
      </c>
      <c r="C3" s="121">
        <v>2132755</v>
      </c>
      <c r="D3" s="121">
        <v>43322</v>
      </c>
      <c r="E3" s="121">
        <v>55487</v>
      </c>
      <c r="F3" s="121">
        <v>0.95614299999999997</v>
      </c>
      <c r="G3" s="121">
        <v>0.27867799999999998</v>
      </c>
      <c r="H3" s="121">
        <v>0.30260500000000001</v>
      </c>
      <c r="I3" s="122">
        <v>0.63436300000000001</v>
      </c>
      <c r="J3" s="119"/>
      <c r="K3" s="120">
        <v>19851</v>
      </c>
      <c r="L3" s="121">
        <v>2084351</v>
      </c>
      <c r="M3" s="121">
        <v>89542</v>
      </c>
      <c r="N3" s="121">
        <v>59257</v>
      </c>
      <c r="O3" s="121">
        <v>0.93395499999999998</v>
      </c>
      <c r="P3" s="121">
        <v>0.25093500000000002</v>
      </c>
      <c r="Q3" s="121">
        <v>0.21062</v>
      </c>
      <c r="R3" s="122">
        <v>0.62075100000000005</v>
      </c>
      <c r="S3" s="119"/>
      <c r="T3" s="120">
        <v>11578</v>
      </c>
      <c r="U3" s="121">
        <v>1969275</v>
      </c>
      <c r="V3" s="121">
        <v>258686</v>
      </c>
      <c r="W3" s="121">
        <v>13462</v>
      </c>
      <c r="X3" s="121">
        <v>0.87920600000000004</v>
      </c>
      <c r="Y3" s="121">
        <v>0.46238000000000001</v>
      </c>
      <c r="Z3" s="121">
        <v>7.8413999999999998E-2</v>
      </c>
      <c r="AA3" s="122">
        <v>0.72826800000000003</v>
      </c>
      <c r="AC3" s="118">
        <f>AVERAGE(B3,K3,T3)</f>
        <v>17622</v>
      </c>
      <c r="AD3" s="118">
        <f t="shared" ref="AD3:AI3" si="0">AVERAGE(C3,L3,U3)</f>
        <v>2062127</v>
      </c>
      <c r="AE3" s="118">
        <f t="shared" si="0"/>
        <v>130516.66666666667</v>
      </c>
      <c r="AF3" s="118">
        <f t="shared" si="0"/>
        <v>42735.333333333336</v>
      </c>
      <c r="AG3" s="119">
        <f t="shared" si="0"/>
        <v>0.92310133333333333</v>
      </c>
      <c r="AH3" s="119">
        <f t="shared" si="0"/>
        <v>0.33066433333333334</v>
      </c>
      <c r="AI3" s="119">
        <f t="shared" si="0"/>
        <v>0.197213</v>
      </c>
      <c r="AJ3" s="119">
        <f>AVERAGE(I3,R3,AA3)</f>
        <v>0.6611273333333334</v>
      </c>
    </row>
    <row r="4" spans="1:40" ht="15.75" thickBot="1" x14ac:dyDescent="0.3">
      <c r="A4" s="108" t="s">
        <v>93</v>
      </c>
      <c r="B4" s="102" t="s">
        <v>2</v>
      </c>
      <c r="C4" s="100" t="s">
        <v>3</v>
      </c>
      <c r="D4" s="100" t="s">
        <v>4</v>
      </c>
      <c r="E4" s="100" t="s">
        <v>5</v>
      </c>
      <c r="F4" s="100" t="s">
        <v>6</v>
      </c>
      <c r="G4" s="100" t="s">
        <v>8</v>
      </c>
      <c r="H4" s="100" t="s">
        <v>7</v>
      </c>
      <c r="I4" s="101" t="s">
        <v>42</v>
      </c>
      <c r="K4" s="102" t="s">
        <v>2</v>
      </c>
      <c r="L4" s="100" t="s">
        <v>3</v>
      </c>
      <c r="M4" s="100" t="s">
        <v>4</v>
      </c>
      <c r="N4" s="100" t="s">
        <v>5</v>
      </c>
      <c r="O4" s="100" t="s">
        <v>6</v>
      </c>
      <c r="P4" s="100" t="s">
        <v>8</v>
      </c>
      <c r="Q4" s="100" t="s">
        <v>7</v>
      </c>
      <c r="R4" s="101" t="s">
        <v>42</v>
      </c>
      <c r="T4" s="102" t="s">
        <v>2</v>
      </c>
      <c r="U4" s="100" t="s">
        <v>3</v>
      </c>
      <c r="V4" s="100" t="s">
        <v>4</v>
      </c>
      <c r="W4" s="100" t="s">
        <v>5</v>
      </c>
      <c r="X4" s="100" t="s">
        <v>6</v>
      </c>
      <c r="Y4" s="100" t="s">
        <v>8</v>
      </c>
      <c r="Z4" s="100" t="s">
        <v>7</v>
      </c>
      <c r="AA4" s="101" t="s">
        <v>42</v>
      </c>
      <c r="AC4" s="102" t="s">
        <v>2</v>
      </c>
      <c r="AD4" s="100" t="s">
        <v>3</v>
      </c>
      <c r="AE4" s="100" t="s">
        <v>4</v>
      </c>
      <c r="AF4" s="100" t="s">
        <v>5</v>
      </c>
      <c r="AG4" s="100" t="s">
        <v>6</v>
      </c>
      <c r="AH4" s="100" t="s">
        <v>8</v>
      </c>
      <c r="AI4" s="100" t="s">
        <v>7</v>
      </c>
      <c r="AJ4" s="101" t="s">
        <v>42</v>
      </c>
    </row>
    <row r="5" spans="1:40" x14ac:dyDescent="0.25">
      <c r="A5" s="105">
        <v>0.65</v>
      </c>
      <c r="B5" s="113">
        <v>20906</v>
      </c>
      <c r="C5" s="114">
        <v>2138810</v>
      </c>
      <c r="D5" s="114">
        <v>37267</v>
      </c>
      <c r="E5" s="114">
        <v>56018</v>
      </c>
      <c r="F5" s="121">
        <v>0.95859499999999997</v>
      </c>
      <c r="G5" s="121">
        <v>0.27177499999999999</v>
      </c>
      <c r="H5" s="121">
        <v>0.30949599999999999</v>
      </c>
      <c r="I5" s="122">
        <v>0.63104700000000002</v>
      </c>
      <c r="J5" s="119"/>
      <c r="K5" s="113">
        <v>20544</v>
      </c>
      <c r="L5" s="114">
        <v>2098180</v>
      </c>
      <c r="M5" s="114">
        <v>75713</v>
      </c>
      <c r="N5" s="114">
        <v>58564</v>
      </c>
      <c r="O5" s="121">
        <v>0.94040100000000004</v>
      </c>
      <c r="P5" s="121">
        <v>0.25969599999999998</v>
      </c>
      <c r="Q5" s="121">
        <v>0.23430000000000001</v>
      </c>
      <c r="R5" s="122">
        <v>0.625</v>
      </c>
      <c r="S5" s="119"/>
      <c r="T5" s="113">
        <v>6912</v>
      </c>
      <c r="U5" s="114">
        <v>2098173</v>
      </c>
      <c r="V5" s="114">
        <v>129788</v>
      </c>
      <c r="W5" s="114">
        <v>18128</v>
      </c>
      <c r="X5" s="121">
        <v>0.93434700000000004</v>
      </c>
      <c r="Y5" s="121">
        <v>0.27603800000000001</v>
      </c>
      <c r="Z5" s="121">
        <v>8.5471000000000005E-2</v>
      </c>
      <c r="AA5" s="122">
        <v>0.63637699999999997</v>
      </c>
      <c r="AB5" s="119"/>
      <c r="AC5" s="118">
        <f>AVERAGE(B5,K5,T5)</f>
        <v>16120.666666666666</v>
      </c>
      <c r="AD5" s="118">
        <f t="shared" ref="AD5:AJ5" si="1">AVERAGE(C5,L5,U5)</f>
        <v>2111721</v>
      </c>
      <c r="AE5" s="118">
        <f t="shared" si="1"/>
        <v>80922.666666666672</v>
      </c>
      <c r="AF5" s="118">
        <f t="shared" si="1"/>
        <v>44236.666666666664</v>
      </c>
      <c r="AG5" s="119">
        <f t="shared" si="1"/>
        <v>0.94444766666666669</v>
      </c>
      <c r="AH5" s="119">
        <f t="shared" si="1"/>
        <v>0.2691696666666667</v>
      </c>
      <c r="AI5" s="119">
        <f t="shared" si="1"/>
        <v>0.20975566666666665</v>
      </c>
      <c r="AJ5" s="119">
        <f t="shared" si="1"/>
        <v>0.63080800000000004</v>
      </c>
    </row>
    <row r="6" spans="1:40" x14ac:dyDescent="0.25">
      <c r="A6" s="106">
        <v>0.66</v>
      </c>
      <c r="B6" s="115">
        <v>21025</v>
      </c>
      <c r="C6" s="95">
        <v>2138208</v>
      </c>
      <c r="D6" s="95">
        <v>37869</v>
      </c>
      <c r="E6" s="95">
        <v>55899</v>
      </c>
      <c r="F6" s="123">
        <v>0.95838100000000004</v>
      </c>
      <c r="G6" s="123">
        <v>0.27332200000000001</v>
      </c>
      <c r="H6" s="123">
        <v>0.30960599999999999</v>
      </c>
      <c r="I6" s="124">
        <v>0.63179200000000002</v>
      </c>
      <c r="J6" s="119"/>
      <c r="K6" s="115">
        <v>19669</v>
      </c>
      <c r="L6" s="95">
        <v>2098937</v>
      </c>
      <c r="M6" s="95">
        <v>74956</v>
      </c>
      <c r="N6" s="95">
        <v>59439</v>
      </c>
      <c r="O6" s="123">
        <v>0.94034799999999996</v>
      </c>
      <c r="P6" s="123">
        <v>0.24863499999999999</v>
      </c>
      <c r="Q6" s="123">
        <v>0.22642799999999999</v>
      </c>
      <c r="R6" s="124">
        <v>0.61967499999999998</v>
      </c>
      <c r="S6" s="119"/>
      <c r="T6" s="115">
        <v>11777</v>
      </c>
      <c r="U6" s="95">
        <v>1928263</v>
      </c>
      <c r="V6" s="95">
        <v>299698</v>
      </c>
      <c r="W6" s="95">
        <v>13263</v>
      </c>
      <c r="X6" s="123">
        <v>0.86109100000000005</v>
      </c>
      <c r="Y6" s="123">
        <v>0.470327</v>
      </c>
      <c r="Z6" s="123">
        <v>6.9994000000000001E-2</v>
      </c>
      <c r="AA6" s="124">
        <v>0.732128</v>
      </c>
      <c r="AB6" s="119"/>
      <c r="AC6" s="118">
        <f t="shared" ref="AC6:AC15" si="2">AVERAGE(B6,K6,T6)</f>
        <v>17490.333333333332</v>
      </c>
      <c r="AD6" s="118">
        <f t="shared" ref="AD6:AD15" si="3">AVERAGE(C6,L6,U6)</f>
        <v>2055136</v>
      </c>
      <c r="AE6" s="118">
        <f t="shared" ref="AE6:AE15" si="4">AVERAGE(D6,M6,V6)</f>
        <v>137507.66666666666</v>
      </c>
      <c r="AF6" s="118">
        <f t="shared" ref="AF6:AF15" si="5">AVERAGE(E6,N6,W6)</f>
        <v>42867</v>
      </c>
      <c r="AG6" s="119">
        <f t="shared" ref="AG6:AG15" si="6">AVERAGE(F6,O6,X6)</f>
        <v>0.91993999999999998</v>
      </c>
      <c r="AH6" s="119">
        <f t="shared" ref="AH6:AH15" si="7">AVERAGE(G6,P6,Y6)</f>
        <v>0.3307613333333333</v>
      </c>
      <c r="AI6" s="119">
        <f t="shared" ref="AI6:AI15" si="8">AVERAGE(H6,Q6,Z6)</f>
        <v>0.20200933333333335</v>
      </c>
      <c r="AJ6" s="119">
        <f t="shared" ref="AJ6:AJ15" si="9">AVERAGE(I6,R6,AA6)</f>
        <v>0.66119833333333322</v>
      </c>
    </row>
    <row r="7" spans="1:40" x14ac:dyDescent="0.25">
      <c r="A7" s="106">
        <v>0.67</v>
      </c>
      <c r="B7" s="115">
        <v>39134</v>
      </c>
      <c r="C7" s="95">
        <v>1964747</v>
      </c>
      <c r="D7" s="95">
        <v>212330</v>
      </c>
      <c r="E7" s="95">
        <v>37790</v>
      </c>
      <c r="F7" s="123">
        <v>0.888984</v>
      </c>
      <c r="G7" s="123">
        <v>0.50873599999999997</v>
      </c>
      <c r="H7" s="123">
        <v>0.23834</v>
      </c>
      <c r="I7" s="124">
        <v>0.74459900000000001</v>
      </c>
      <c r="J7" s="119"/>
      <c r="K7" s="115">
        <v>25362</v>
      </c>
      <c r="L7" s="95">
        <v>2051286</v>
      </c>
      <c r="M7" s="95">
        <v>122607</v>
      </c>
      <c r="N7" s="95">
        <v>53746</v>
      </c>
      <c r="O7" s="123">
        <v>0.92172500000000002</v>
      </c>
      <c r="P7" s="123">
        <v>0.3206</v>
      </c>
      <c r="Q7" s="123">
        <v>0.22337799999999999</v>
      </c>
      <c r="R7" s="124">
        <v>0.65419300000000002</v>
      </c>
      <c r="S7" s="119"/>
      <c r="T7" s="115">
        <v>10812</v>
      </c>
      <c r="U7" s="95">
        <v>1973284</v>
      </c>
      <c r="V7" s="95">
        <v>154677</v>
      </c>
      <c r="W7" s="95">
        <v>14228</v>
      </c>
      <c r="X7" s="123">
        <v>0.88064600000000004</v>
      </c>
      <c r="Y7" s="123">
        <v>0.43178899999999998</v>
      </c>
      <c r="Z7" s="123">
        <v>7.4429999999999996E-2</v>
      </c>
      <c r="AA7" s="124">
        <v>0.71316999999999997</v>
      </c>
      <c r="AB7" s="119"/>
      <c r="AC7" s="118">
        <f t="shared" si="2"/>
        <v>25102.666666666668</v>
      </c>
      <c r="AD7" s="118">
        <f t="shared" si="3"/>
        <v>1996439</v>
      </c>
      <c r="AE7" s="118">
        <f t="shared" si="4"/>
        <v>163204.66666666666</v>
      </c>
      <c r="AF7" s="118">
        <f t="shared" si="5"/>
        <v>35254.666666666664</v>
      </c>
      <c r="AG7" s="119">
        <f t="shared" si="6"/>
        <v>0.89711833333333335</v>
      </c>
      <c r="AH7" s="119">
        <f t="shared" si="7"/>
        <v>0.42037499999999994</v>
      </c>
      <c r="AI7" s="119">
        <f t="shared" si="8"/>
        <v>0.17871599999999999</v>
      </c>
      <c r="AJ7" s="119">
        <f t="shared" si="9"/>
        <v>0.70398733333333341</v>
      </c>
    </row>
    <row r="8" spans="1:40" x14ac:dyDescent="0.25">
      <c r="A8" s="106">
        <v>0.68</v>
      </c>
      <c r="B8" s="115">
        <v>21167</v>
      </c>
      <c r="C8" s="95">
        <v>2137052</v>
      </c>
      <c r="D8" s="95">
        <v>39025</v>
      </c>
      <c r="E8" s="95">
        <v>55757</v>
      </c>
      <c r="F8" s="123">
        <v>0.95793099999999998</v>
      </c>
      <c r="G8" s="123">
        <v>0.27516800000000002</v>
      </c>
      <c r="H8" s="123">
        <v>0.30874600000000002</v>
      </c>
      <c r="I8" s="124">
        <v>0.63268000000000002</v>
      </c>
      <c r="J8" s="119"/>
      <c r="K8" s="115">
        <v>19142</v>
      </c>
      <c r="L8" s="95">
        <v>2097554</v>
      </c>
      <c r="M8" s="95">
        <v>76339</v>
      </c>
      <c r="N8" s="95">
        <v>59966</v>
      </c>
      <c r="O8" s="123">
        <v>0.93950100000000003</v>
      </c>
      <c r="P8" s="123">
        <v>0.24197299999999999</v>
      </c>
      <c r="Q8" s="123">
        <v>0.219281</v>
      </c>
      <c r="R8" s="124">
        <v>0.61646500000000004</v>
      </c>
      <c r="S8" s="119"/>
      <c r="T8" s="115">
        <v>11588</v>
      </c>
      <c r="U8" s="95">
        <v>1893917</v>
      </c>
      <c r="V8" s="95">
        <v>334044</v>
      </c>
      <c r="W8" s="95">
        <v>13452</v>
      </c>
      <c r="X8" s="123">
        <v>0.84576300000000004</v>
      </c>
      <c r="Y8" s="123">
        <v>0.46278000000000002</v>
      </c>
      <c r="Z8" s="123">
        <v>6.2523999999999996E-2</v>
      </c>
      <c r="AA8" s="124">
        <v>0.72834900000000002</v>
      </c>
      <c r="AB8" s="119"/>
      <c r="AC8" s="118">
        <f t="shared" si="2"/>
        <v>17299</v>
      </c>
      <c r="AD8" s="118">
        <f t="shared" si="3"/>
        <v>2042841</v>
      </c>
      <c r="AE8" s="118">
        <f t="shared" si="4"/>
        <v>149802.66666666666</v>
      </c>
      <c r="AF8" s="118">
        <f t="shared" si="5"/>
        <v>43058.333333333336</v>
      </c>
      <c r="AG8" s="119">
        <f t="shared" si="6"/>
        <v>0.91439833333333331</v>
      </c>
      <c r="AH8" s="119">
        <f t="shared" si="7"/>
        <v>0.32664033333333337</v>
      </c>
      <c r="AI8" s="119">
        <f t="shared" si="8"/>
        <v>0.19685033333333335</v>
      </c>
      <c r="AJ8" s="119">
        <f t="shared" si="9"/>
        <v>0.65916466666666673</v>
      </c>
    </row>
    <row r="9" spans="1:40" x14ac:dyDescent="0.25">
      <c r="A9" s="106">
        <v>0.69</v>
      </c>
      <c r="B9" s="115">
        <v>21209</v>
      </c>
      <c r="C9" s="95">
        <v>2136440</v>
      </c>
      <c r="D9" s="95">
        <v>39637</v>
      </c>
      <c r="E9" s="95">
        <v>55715</v>
      </c>
      <c r="F9" s="123">
        <v>0.95767800000000003</v>
      </c>
      <c r="G9" s="123">
        <v>0.27571400000000001</v>
      </c>
      <c r="H9" s="123">
        <v>0.30789</v>
      </c>
      <c r="I9" s="124">
        <v>0.632942</v>
      </c>
      <c r="J9" s="119"/>
      <c r="K9" s="115">
        <v>24025</v>
      </c>
      <c r="L9" s="95">
        <v>2066384</v>
      </c>
      <c r="M9" s="95">
        <v>107509</v>
      </c>
      <c r="N9" s="95">
        <v>55083</v>
      </c>
      <c r="O9" s="123">
        <v>0.92783300000000002</v>
      </c>
      <c r="P9" s="123">
        <v>0.303699</v>
      </c>
      <c r="Q9" s="123">
        <v>0.22811200000000001</v>
      </c>
      <c r="R9" s="124">
        <v>0.64610299999999998</v>
      </c>
      <c r="S9" s="119"/>
      <c r="T9" s="115">
        <v>6227</v>
      </c>
      <c r="U9" s="95">
        <v>1610847</v>
      </c>
      <c r="V9" s="95">
        <v>617114</v>
      </c>
      <c r="W9" s="95">
        <v>18813</v>
      </c>
      <c r="X9" s="123">
        <v>0.71774199999999999</v>
      </c>
      <c r="Y9" s="123">
        <v>0.24868199999999999</v>
      </c>
      <c r="Z9" s="123">
        <v>1.9207999999999999E-2</v>
      </c>
      <c r="AA9" s="124">
        <v>0.62241599999999997</v>
      </c>
      <c r="AB9" s="119"/>
      <c r="AC9" s="118">
        <f t="shared" si="2"/>
        <v>17153.666666666668</v>
      </c>
      <c r="AD9" s="118">
        <f t="shared" si="3"/>
        <v>1937890.3333333333</v>
      </c>
      <c r="AE9" s="118">
        <f t="shared" si="4"/>
        <v>254753.33333333334</v>
      </c>
      <c r="AF9" s="118">
        <f t="shared" si="5"/>
        <v>43203.666666666664</v>
      </c>
      <c r="AG9" s="119">
        <f t="shared" si="6"/>
        <v>0.86775100000000005</v>
      </c>
      <c r="AH9" s="119">
        <f t="shared" si="7"/>
        <v>0.27603166666666662</v>
      </c>
      <c r="AI9" s="119">
        <f t="shared" si="8"/>
        <v>0.18506999999999998</v>
      </c>
      <c r="AJ9" s="119">
        <f t="shared" si="9"/>
        <v>0.63382033333333332</v>
      </c>
    </row>
    <row r="10" spans="1:40" x14ac:dyDescent="0.25">
      <c r="A10" s="106">
        <v>0.7</v>
      </c>
      <c r="B10" s="115">
        <v>35092</v>
      </c>
      <c r="C10" s="95">
        <v>1869875</v>
      </c>
      <c r="D10" s="95">
        <v>306202</v>
      </c>
      <c r="E10" s="95">
        <v>41832</v>
      </c>
      <c r="F10" s="123">
        <v>0.84552400000000005</v>
      </c>
      <c r="G10" s="123">
        <v>0.45619100000000001</v>
      </c>
      <c r="H10" s="123">
        <v>0.16781699999999999</v>
      </c>
      <c r="I10" s="124">
        <v>0.718885</v>
      </c>
      <c r="J10" s="119"/>
      <c r="K10" s="115">
        <v>21149</v>
      </c>
      <c r="L10" s="95">
        <v>2081912</v>
      </c>
      <c r="M10" s="95">
        <v>91981</v>
      </c>
      <c r="N10" s="95">
        <v>57959</v>
      </c>
      <c r="O10" s="123">
        <v>0.93344899999999997</v>
      </c>
      <c r="P10" s="123">
        <v>0.267343</v>
      </c>
      <c r="Q10" s="123">
        <v>0.220029</v>
      </c>
      <c r="R10" s="124">
        <v>0.62864399999999998</v>
      </c>
      <c r="S10" s="119"/>
      <c r="T10" s="115">
        <v>11401</v>
      </c>
      <c r="U10" s="95">
        <v>1922868</v>
      </c>
      <c r="V10" s="95">
        <v>305093</v>
      </c>
      <c r="W10" s="95">
        <v>13639</v>
      </c>
      <c r="X10" s="123">
        <v>0.85853000000000002</v>
      </c>
      <c r="Y10" s="123">
        <v>0.45531199999999999</v>
      </c>
      <c r="Z10" s="123">
        <v>6.6763000000000003E-2</v>
      </c>
      <c r="AA10" s="124">
        <v>0.72470900000000005</v>
      </c>
      <c r="AB10" s="119"/>
      <c r="AC10" s="118">
        <f t="shared" si="2"/>
        <v>22547.333333333332</v>
      </c>
      <c r="AD10" s="118">
        <f t="shared" si="3"/>
        <v>1958218.3333333333</v>
      </c>
      <c r="AE10" s="118">
        <f t="shared" si="4"/>
        <v>234425.33333333334</v>
      </c>
      <c r="AF10" s="118">
        <f t="shared" si="5"/>
        <v>37810</v>
      </c>
      <c r="AG10" s="119">
        <f t="shared" si="6"/>
        <v>0.87916766666666668</v>
      </c>
      <c r="AH10" s="119">
        <f t="shared" si="7"/>
        <v>0.39294866666666667</v>
      </c>
      <c r="AI10" s="119">
        <f t="shared" si="8"/>
        <v>0.15153633333333336</v>
      </c>
      <c r="AJ10" s="119">
        <f t="shared" si="9"/>
        <v>0.69074599999999997</v>
      </c>
    </row>
    <row r="11" spans="1:40" x14ac:dyDescent="0.25">
      <c r="A11" s="106">
        <v>0.71</v>
      </c>
      <c r="B11" s="115">
        <v>41097</v>
      </c>
      <c r="C11" s="95">
        <v>1940540</v>
      </c>
      <c r="D11" s="95">
        <v>235537</v>
      </c>
      <c r="E11" s="95">
        <v>35827</v>
      </c>
      <c r="F11" s="123">
        <v>0.87954399999999999</v>
      </c>
      <c r="G11" s="123">
        <v>0.53425500000000004</v>
      </c>
      <c r="H11" s="123">
        <v>0.23247699999999999</v>
      </c>
      <c r="I11" s="124">
        <v>0.75675800000000004</v>
      </c>
      <c r="J11" s="119"/>
      <c r="K11" s="115">
        <v>24707</v>
      </c>
      <c r="L11" s="95">
        <v>2048085</v>
      </c>
      <c r="M11" s="95">
        <v>125808</v>
      </c>
      <c r="N11" s="95">
        <v>54401</v>
      </c>
      <c r="O11" s="123">
        <v>0.920014</v>
      </c>
      <c r="P11" s="123">
        <v>0.31241999999999998</v>
      </c>
      <c r="Q11" s="123">
        <v>0.215196</v>
      </c>
      <c r="R11" s="124">
        <v>0.6502</v>
      </c>
      <c r="S11" s="119"/>
      <c r="T11" s="115">
        <v>11372</v>
      </c>
      <c r="U11" s="95">
        <v>1888597</v>
      </c>
      <c r="V11" s="95">
        <v>339364</v>
      </c>
      <c r="W11" s="95">
        <v>13668</v>
      </c>
      <c r="X11" s="123">
        <v>0.843306</v>
      </c>
      <c r="Y11" s="123">
        <v>0.45415299999999997</v>
      </c>
      <c r="Z11" s="123">
        <v>6.0525000000000002E-2</v>
      </c>
      <c r="AA11" s="124">
        <v>0.72408399999999995</v>
      </c>
      <c r="AB11" s="119"/>
      <c r="AC11" s="118">
        <f t="shared" si="2"/>
        <v>25725.333333333332</v>
      </c>
      <c r="AD11" s="118">
        <f t="shared" si="3"/>
        <v>1959074</v>
      </c>
      <c r="AE11" s="118">
        <f t="shared" si="4"/>
        <v>233569.66666666666</v>
      </c>
      <c r="AF11" s="118">
        <f t="shared" si="5"/>
        <v>34632</v>
      </c>
      <c r="AG11" s="119">
        <f t="shared" si="6"/>
        <v>0.88095466666666666</v>
      </c>
      <c r="AH11" s="119">
        <f t="shared" si="7"/>
        <v>0.43360933333333335</v>
      </c>
      <c r="AI11" s="119">
        <f t="shared" si="8"/>
        <v>0.16939933333333335</v>
      </c>
      <c r="AJ11" s="119">
        <f t="shared" si="9"/>
        <v>0.71034733333333333</v>
      </c>
    </row>
    <row r="12" spans="1:40" x14ac:dyDescent="0.25">
      <c r="A12" s="106">
        <v>0.72</v>
      </c>
      <c r="B12" s="115">
        <v>21322</v>
      </c>
      <c r="C12" s="95">
        <v>2134679</v>
      </c>
      <c r="D12" s="95">
        <v>41398</v>
      </c>
      <c r="E12" s="95">
        <v>55602</v>
      </c>
      <c r="F12" s="123">
        <v>0.95694599999999996</v>
      </c>
      <c r="G12" s="123">
        <v>0.27718300000000001</v>
      </c>
      <c r="H12" s="123">
        <v>0.30537700000000001</v>
      </c>
      <c r="I12" s="124">
        <v>0.63364699999999996</v>
      </c>
      <c r="J12" s="119"/>
      <c r="K12" s="115">
        <v>24810</v>
      </c>
      <c r="L12" s="95">
        <v>2039712</v>
      </c>
      <c r="M12" s="95">
        <v>134181</v>
      </c>
      <c r="N12" s="95">
        <v>54298</v>
      </c>
      <c r="O12" s="123">
        <v>0.91634300000000002</v>
      </c>
      <c r="P12" s="123">
        <v>0.31362200000000001</v>
      </c>
      <c r="Q12" s="123">
        <v>0.208401</v>
      </c>
      <c r="R12" s="124">
        <v>0.65080199999999999</v>
      </c>
      <c r="S12" s="119"/>
      <c r="T12" s="115">
        <v>11097</v>
      </c>
      <c r="U12" s="95">
        <v>1966886</v>
      </c>
      <c r="V12" s="95">
        <v>261075</v>
      </c>
      <c r="W12" s="95">
        <v>13943</v>
      </c>
      <c r="X12" s="123">
        <v>0.87793299999999996</v>
      </c>
      <c r="Y12" s="123">
        <v>0.44317099999999998</v>
      </c>
      <c r="Z12" s="123">
        <v>7.4674000000000004E-2</v>
      </c>
      <c r="AA12" s="124">
        <v>0.71877999999999997</v>
      </c>
      <c r="AB12" s="119"/>
      <c r="AC12" s="118">
        <f t="shared" si="2"/>
        <v>19076.333333333332</v>
      </c>
      <c r="AD12" s="118">
        <f t="shared" si="3"/>
        <v>2047092.3333333333</v>
      </c>
      <c r="AE12" s="118">
        <f t="shared" si="4"/>
        <v>145551.33333333334</v>
      </c>
      <c r="AF12" s="118">
        <f t="shared" si="5"/>
        <v>41281</v>
      </c>
      <c r="AG12" s="119">
        <f t="shared" si="6"/>
        <v>0.91707399999999994</v>
      </c>
      <c r="AH12" s="119">
        <f t="shared" si="7"/>
        <v>0.34465866666666667</v>
      </c>
      <c r="AI12" s="119">
        <f t="shared" si="8"/>
        <v>0.1961506666666667</v>
      </c>
      <c r="AJ12" s="119">
        <f t="shared" si="9"/>
        <v>0.66774300000000009</v>
      </c>
    </row>
    <row r="13" spans="1:40" x14ac:dyDescent="0.25">
      <c r="A13" s="106">
        <v>0.73</v>
      </c>
      <c r="B13" s="115">
        <v>36586</v>
      </c>
      <c r="C13" s="95">
        <v>1923477</v>
      </c>
      <c r="D13" s="95">
        <v>252600</v>
      </c>
      <c r="E13" s="95">
        <v>40338</v>
      </c>
      <c r="F13" s="123">
        <v>0.86997899999999995</v>
      </c>
      <c r="G13" s="123">
        <v>0.47561199999999998</v>
      </c>
      <c r="H13" s="123">
        <v>0.19986300000000001</v>
      </c>
      <c r="I13" s="124">
        <v>0.72847300000000004</v>
      </c>
      <c r="J13" s="119"/>
      <c r="K13" s="115">
        <v>22103</v>
      </c>
      <c r="L13" s="95">
        <v>2074107</v>
      </c>
      <c r="M13" s="95">
        <v>99786</v>
      </c>
      <c r="N13" s="95">
        <v>57005</v>
      </c>
      <c r="O13" s="123">
        <v>0.93040800000000001</v>
      </c>
      <c r="P13" s="123">
        <v>0.27940300000000001</v>
      </c>
      <c r="Q13" s="123">
        <v>0.21993399999999999</v>
      </c>
      <c r="R13" s="124">
        <v>0.63442900000000002</v>
      </c>
      <c r="S13" s="119"/>
      <c r="T13" s="115">
        <v>7125</v>
      </c>
      <c r="U13" s="95">
        <v>2081563</v>
      </c>
      <c r="V13" s="95">
        <v>146398</v>
      </c>
      <c r="W13" s="95">
        <v>17915</v>
      </c>
      <c r="X13" s="123">
        <v>0.92706900000000003</v>
      </c>
      <c r="Y13" s="123">
        <v>0.28454499999999999</v>
      </c>
      <c r="Z13" s="123">
        <v>7.9804E-2</v>
      </c>
      <c r="AA13" s="124">
        <v>0.640567</v>
      </c>
      <c r="AB13" s="119"/>
      <c r="AC13" s="118">
        <f t="shared" si="2"/>
        <v>21938</v>
      </c>
      <c r="AD13" s="118">
        <f t="shared" si="3"/>
        <v>2026382.3333333333</v>
      </c>
      <c r="AE13" s="118">
        <f t="shared" si="4"/>
        <v>166261.33333333334</v>
      </c>
      <c r="AF13" s="118">
        <f t="shared" si="5"/>
        <v>38419.333333333336</v>
      </c>
      <c r="AG13" s="119">
        <f t="shared" si="6"/>
        <v>0.90915200000000007</v>
      </c>
      <c r="AH13" s="119">
        <f t="shared" si="7"/>
        <v>0.34651999999999999</v>
      </c>
      <c r="AI13" s="119">
        <f t="shared" si="8"/>
        <v>0.16653366666666666</v>
      </c>
      <c r="AJ13" s="119">
        <f t="shared" si="9"/>
        <v>0.66782299999999994</v>
      </c>
    </row>
    <row r="14" spans="1:40" x14ac:dyDescent="0.25">
      <c r="A14" s="106">
        <v>0.74</v>
      </c>
      <c r="B14" s="115">
        <v>21399</v>
      </c>
      <c r="C14" s="95">
        <v>2133396</v>
      </c>
      <c r="D14" s="95">
        <v>42681</v>
      </c>
      <c r="E14" s="95">
        <v>55525</v>
      </c>
      <c r="F14" s="123">
        <v>0.95641100000000001</v>
      </c>
      <c r="G14" s="123">
        <v>0.27818399999999999</v>
      </c>
      <c r="H14" s="123">
        <v>0.30352299999999999</v>
      </c>
      <c r="I14" s="124">
        <v>0.63412599999999997</v>
      </c>
      <c r="J14" s="119">
        <f>AVERAGE(I5:I15)</f>
        <v>0.67084654545454547</v>
      </c>
      <c r="K14" s="115">
        <v>17364</v>
      </c>
      <c r="L14" s="95">
        <v>2089957</v>
      </c>
      <c r="M14" s="95">
        <v>83936</v>
      </c>
      <c r="N14" s="95">
        <v>61744</v>
      </c>
      <c r="O14" s="123">
        <v>0.93533999999999995</v>
      </c>
      <c r="P14" s="123">
        <v>0.219497</v>
      </c>
      <c r="Q14" s="123">
        <v>0.192497</v>
      </c>
      <c r="R14" s="124">
        <v>0.60562899999999997</v>
      </c>
      <c r="S14" s="119">
        <f>AVERAGE(R5:R15)</f>
        <v>0.63199009090909086</v>
      </c>
      <c r="T14" s="115">
        <v>9542</v>
      </c>
      <c r="U14" s="95">
        <v>2008709</v>
      </c>
      <c r="V14" s="95">
        <v>219252</v>
      </c>
      <c r="W14" s="95">
        <v>15498</v>
      </c>
      <c r="X14" s="123">
        <v>0.89580599999999999</v>
      </c>
      <c r="Y14" s="123">
        <v>0.38107000000000002</v>
      </c>
      <c r="Z14" s="123">
        <v>7.5183E-2</v>
      </c>
      <c r="AA14" s="124">
        <v>0.68817099999999998</v>
      </c>
      <c r="AB14" s="119"/>
      <c r="AC14" s="118">
        <f t="shared" si="2"/>
        <v>16101.666666666666</v>
      </c>
      <c r="AD14" s="118">
        <f t="shared" si="3"/>
        <v>2077354</v>
      </c>
      <c r="AE14" s="118">
        <f t="shared" si="4"/>
        <v>115289.66666666667</v>
      </c>
      <c r="AF14" s="118">
        <f t="shared" si="5"/>
        <v>44255.666666666664</v>
      </c>
      <c r="AG14" s="119">
        <f t="shared" si="6"/>
        <v>0.92918566666666669</v>
      </c>
      <c r="AH14" s="119">
        <f t="shared" si="7"/>
        <v>0.29291700000000004</v>
      </c>
      <c r="AI14" s="119">
        <f t="shared" si="8"/>
        <v>0.19040100000000001</v>
      </c>
      <c r="AJ14" s="119">
        <f t="shared" si="9"/>
        <v>0.64264199999999994</v>
      </c>
    </row>
    <row r="15" spans="1:40" ht="15.75" thickBot="1" x14ac:dyDescent="0.3">
      <c r="A15" s="107">
        <v>0.75</v>
      </c>
      <c r="B15" s="116">
        <v>21437</v>
      </c>
      <c r="C15" s="117">
        <v>2132755</v>
      </c>
      <c r="D15" s="117">
        <v>43322</v>
      </c>
      <c r="E15" s="117">
        <v>55487</v>
      </c>
      <c r="F15" s="125">
        <v>0.95614299999999997</v>
      </c>
      <c r="G15" s="125">
        <v>0.27867799999999998</v>
      </c>
      <c r="H15" s="125">
        <v>0.30260500000000001</v>
      </c>
      <c r="I15" s="126">
        <v>0.63436300000000001</v>
      </c>
      <c r="J15" s="119">
        <f>STDEV(I5:I15)</f>
        <v>5.3399118699401102E-2</v>
      </c>
      <c r="K15" s="116">
        <v>19851</v>
      </c>
      <c r="L15" s="117">
        <v>2084351</v>
      </c>
      <c r="M15" s="117">
        <v>89542</v>
      </c>
      <c r="N15" s="117">
        <v>59257</v>
      </c>
      <c r="O15" s="125">
        <v>0.93395499999999998</v>
      </c>
      <c r="P15" s="125">
        <v>0.25093500000000002</v>
      </c>
      <c r="Q15" s="125">
        <v>0.21062</v>
      </c>
      <c r="R15" s="126">
        <v>0.62075100000000005</v>
      </c>
      <c r="S15" s="119">
        <f>STDEV(R5:R15)</f>
        <v>1.6302000646881018E-2</v>
      </c>
      <c r="T15" s="116">
        <v>11578</v>
      </c>
      <c r="U15" s="117">
        <v>1969275</v>
      </c>
      <c r="V15" s="117">
        <v>258686</v>
      </c>
      <c r="W15" s="117">
        <v>13462</v>
      </c>
      <c r="X15" s="125">
        <v>0.87920600000000004</v>
      </c>
      <c r="Y15" s="125">
        <v>0.46238000000000001</v>
      </c>
      <c r="Z15" s="125">
        <v>7.8413999999999998E-2</v>
      </c>
      <c r="AA15" s="126">
        <v>0.72826800000000003</v>
      </c>
      <c r="AB15" s="119"/>
      <c r="AC15" s="118">
        <f t="shared" si="2"/>
        <v>17622</v>
      </c>
      <c r="AD15" s="118">
        <f t="shared" si="3"/>
        <v>2062127</v>
      </c>
      <c r="AE15" s="118">
        <f t="shared" si="4"/>
        <v>130516.66666666667</v>
      </c>
      <c r="AF15" s="118">
        <f t="shared" si="5"/>
        <v>42735.333333333336</v>
      </c>
      <c r="AG15" s="119">
        <f t="shared" si="6"/>
        <v>0.92310133333333333</v>
      </c>
      <c r="AH15" s="119">
        <f t="shared" si="7"/>
        <v>0.33066433333333334</v>
      </c>
      <c r="AI15" s="119">
        <f t="shared" si="8"/>
        <v>0.197213</v>
      </c>
      <c r="AJ15" s="119">
        <f t="shared" si="9"/>
        <v>0.6611273333333334</v>
      </c>
      <c r="AK15" s="98" t="s">
        <v>94</v>
      </c>
      <c r="AL15" s="119">
        <f>AVERAGE(AJ5:AJ15)</f>
        <v>0.6663097575757575</v>
      </c>
      <c r="AM15" s="98" t="s">
        <v>95</v>
      </c>
      <c r="AN15" s="98">
        <f>STDEV(AJ5:AJ15)</f>
        <v>2.6344863928326155E-2</v>
      </c>
    </row>
    <row r="16" spans="1:40" ht="15.75" thickBot="1" x14ac:dyDescent="0.3">
      <c r="A16" s="108" t="s">
        <v>96</v>
      </c>
      <c r="B16" s="102" t="s">
        <v>2</v>
      </c>
      <c r="C16" s="100" t="s">
        <v>3</v>
      </c>
      <c r="D16" s="100" t="s">
        <v>4</v>
      </c>
      <c r="E16" s="100" t="s">
        <v>5</v>
      </c>
      <c r="F16" s="100" t="s">
        <v>6</v>
      </c>
      <c r="G16" s="100" t="s">
        <v>8</v>
      </c>
      <c r="H16" s="100" t="s">
        <v>7</v>
      </c>
      <c r="I16" s="101" t="s">
        <v>42</v>
      </c>
      <c r="K16" s="102" t="s">
        <v>2</v>
      </c>
      <c r="L16" s="100" t="s">
        <v>3</v>
      </c>
      <c r="M16" s="100" t="s">
        <v>4</v>
      </c>
      <c r="N16" s="100" t="s">
        <v>5</v>
      </c>
      <c r="O16" s="100" t="s">
        <v>6</v>
      </c>
      <c r="P16" s="100" t="s">
        <v>8</v>
      </c>
      <c r="Q16" s="100" t="s">
        <v>7</v>
      </c>
      <c r="R16" s="101" t="s">
        <v>42</v>
      </c>
      <c r="T16" s="102" t="s">
        <v>2</v>
      </c>
      <c r="U16" s="100" t="s">
        <v>3</v>
      </c>
      <c r="V16" s="100" t="s">
        <v>4</v>
      </c>
      <c r="W16" s="100" t="s">
        <v>5</v>
      </c>
      <c r="X16" s="100" t="s">
        <v>6</v>
      </c>
      <c r="Y16" s="100" t="s">
        <v>8</v>
      </c>
      <c r="Z16" s="100" t="s">
        <v>7</v>
      </c>
      <c r="AA16" s="101" t="s">
        <v>42</v>
      </c>
      <c r="AC16" s="102" t="s">
        <v>2</v>
      </c>
      <c r="AD16" s="100" t="s">
        <v>3</v>
      </c>
      <c r="AE16" s="100" t="s">
        <v>4</v>
      </c>
      <c r="AF16" s="100" t="s">
        <v>5</v>
      </c>
      <c r="AG16" s="100" t="s">
        <v>6</v>
      </c>
      <c r="AH16" s="100" t="s">
        <v>8</v>
      </c>
      <c r="AI16" s="100" t="s">
        <v>7</v>
      </c>
      <c r="AJ16" s="101" t="s">
        <v>42</v>
      </c>
    </row>
    <row r="17" spans="1:40" x14ac:dyDescent="0.25">
      <c r="A17" s="105">
        <v>0.04</v>
      </c>
      <c r="B17" s="113">
        <v>21437</v>
      </c>
      <c r="C17" s="114">
        <v>2132755</v>
      </c>
      <c r="D17" s="114">
        <v>43322</v>
      </c>
      <c r="E17" s="114">
        <v>55487</v>
      </c>
      <c r="F17" s="121">
        <v>0.95614299999999997</v>
      </c>
      <c r="G17" s="121">
        <v>0.27867799999999998</v>
      </c>
      <c r="H17" s="121">
        <v>0.30260500000000001</v>
      </c>
      <c r="I17" s="122">
        <v>0.63436300000000001</v>
      </c>
      <c r="J17" s="119"/>
      <c r="K17" s="113">
        <v>19851</v>
      </c>
      <c r="L17" s="114">
        <v>2084351</v>
      </c>
      <c r="M17" s="114">
        <v>89542</v>
      </c>
      <c r="N17" s="114">
        <v>59257</v>
      </c>
      <c r="O17" s="121">
        <v>0.93395499999999998</v>
      </c>
      <c r="P17" s="121">
        <v>0.25093500000000002</v>
      </c>
      <c r="Q17" s="121">
        <v>0.21062</v>
      </c>
      <c r="R17" s="122">
        <v>0.62075100000000005</v>
      </c>
      <c r="S17" s="119"/>
      <c r="T17" s="113">
        <v>11578</v>
      </c>
      <c r="U17" s="114">
        <v>1969275</v>
      </c>
      <c r="V17" s="114">
        <v>258686</v>
      </c>
      <c r="W17" s="114">
        <v>13462</v>
      </c>
      <c r="X17" s="121">
        <v>0.87920600000000004</v>
      </c>
      <c r="Y17" s="121">
        <v>0.46238000000000001</v>
      </c>
      <c r="Z17" s="121">
        <v>7.8413999999999998E-2</v>
      </c>
      <c r="AA17" s="122">
        <v>0.72826800000000003</v>
      </c>
      <c r="AB17" s="119"/>
      <c r="AC17" s="118">
        <f>AVERAGE(B17,K17,T17)</f>
        <v>17622</v>
      </c>
      <c r="AD17" s="118">
        <f t="shared" ref="AD17:AJ17" si="10">AVERAGE(C17,L17,U17)</f>
        <v>2062127</v>
      </c>
      <c r="AE17" s="118">
        <f t="shared" si="10"/>
        <v>130516.66666666667</v>
      </c>
      <c r="AF17" s="118">
        <f t="shared" si="10"/>
        <v>42735.333333333336</v>
      </c>
      <c r="AG17" s="119">
        <f t="shared" si="10"/>
        <v>0.92310133333333333</v>
      </c>
      <c r="AH17" s="119">
        <f t="shared" si="10"/>
        <v>0.33066433333333334</v>
      </c>
      <c r="AI17" s="119">
        <f t="shared" si="10"/>
        <v>0.197213</v>
      </c>
      <c r="AJ17" s="119">
        <f t="shared" si="10"/>
        <v>0.6611273333333334</v>
      </c>
    </row>
    <row r="18" spans="1:40" x14ac:dyDescent="0.25">
      <c r="A18" s="106">
        <v>4.4999999999999998E-2</v>
      </c>
      <c r="B18" s="115">
        <v>21484</v>
      </c>
      <c r="C18" s="95">
        <v>2132066</v>
      </c>
      <c r="D18" s="95">
        <v>44011</v>
      </c>
      <c r="E18" s="95">
        <v>55440</v>
      </c>
      <c r="F18" s="123">
        <v>0.95585799999999999</v>
      </c>
      <c r="G18" s="123">
        <v>0.27928900000000001</v>
      </c>
      <c r="H18" s="123">
        <v>0.301701</v>
      </c>
      <c r="I18" s="124">
        <v>0.634656</v>
      </c>
      <c r="J18" s="119"/>
      <c r="K18" s="115">
        <v>21067</v>
      </c>
      <c r="L18" s="95">
        <v>2078108</v>
      </c>
      <c r="M18" s="95">
        <v>95785</v>
      </c>
      <c r="N18" s="95">
        <v>58041</v>
      </c>
      <c r="O18" s="123">
        <v>0.931724</v>
      </c>
      <c r="P18" s="123">
        <v>0.26630700000000002</v>
      </c>
      <c r="Q18" s="123">
        <v>0.21501300000000001</v>
      </c>
      <c r="R18" s="124">
        <v>0.628135</v>
      </c>
      <c r="S18" s="119"/>
      <c r="T18" s="115">
        <v>7150</v>
      </c>
      <c r="U18" s="95">
        <v>2088905</v>
      </c>
      <c r="V18" s="95">
        <v>150056</v>
      </c>
      <c r="W18" s="95">
        <v>17890</v>
      </c>
      <c r="X18" s="123">
        <v>0.92545699999999997</v>
      </c>
      <c r="Y18" s="123">
        <v>0.28554299999999999</v>
      </c>
      <c r="Z18" s="123">
        <v>7.8464999999999993E-2</v>
      </c>
      <c r="AA18" s="124">
        <v>0.64105699999999999</v>
      </c>
      <c r="AB18" s="119"/>
      <c r="AC18" s="118">
        <f t="shared" ref="AC18:AC25" si="11">AVERAGE(B18,K18,T18)</f>
        <v>16567</v>
      </c>
      <c r="AD18" s="118">
        <f t="shared" ref="AD18:AD25" si="12">AVERAGE(C18,L18,U18)</f>
        <v>2099693</v>
      </c>
      <c r="AE18" s="118">
        <f t="shared" ref="AE18:AE25" si="13">AVERAGE(D18,M18,V18)</f>
        <v>96617.333333333328</v>
      </c>
      <c r="AF18" s="118">
        <f t="shared" ref="AF18:AF25" si="14">AVERAGE(E18,N18,W18)</f>
        <v>43790.333333333336</v>
      </c>
      <c r="AG18" s="119">
        <f t="shared" ref="AG18:AG25" si="15">AVERAGE(F18,O18,X18)</f>
        <v>0.93767966666666658</v>
      </c>
      <c r="AH18" s="119">
        <f t="shared" ref="AH18:AH25" si="16">AVERAGE(G18,P18,Y18)</f>
        <v>0.27704633333333334</v>
      </c>
      <c r="AI18" s="119">
        <f t="shared" ref="AI18:AI25" si="17">AVERAGE(H18,Q18,Z18)</f>
        <v>0.19839300000000001</v>
      </c>
      <c r="AJ18" s="119">
        <f t="shared" ref="AJ18:AJ25" si="18">AVERAGE(I18,R18,AA18)</f>
        <v>0.63461599999999996</v>
      </c>
    </row>
    <row r="19" spans="1:40" x14ac:dyDescent="0.25">
      <c r="A19" s="106">
        <v>0.05</v>
      </c>
      <c r="B19" s="115">
        <v>21536</v>
      </c>
      <c r="C19" s="95">
        <v>2131755</v>
      </c>
      <c r="D19" s="95">
        <v>44322</v>
      </c>
      <c r="E19" s="95">
        <v>55388</v>
      </c>
      <c r="F19" s="123">
        <v>0.95574300000000001</v>
      </c>
      <c r="G19" s="123">
        <v>0.27996500000000002</v>
      </c>
      <c r="H19" s="123">
        <v>0.30166300000000001</v>
      </c>
      <c r="I19" s="124">
        <v>0.63498200000000005</v>
      </c>
      <c r="J19" s="119"/>
      <c r="K19" s="115">
        <v>20304</v>
      </c>
      <c r="L19" s="95">
        <v>2078431</v>
      </c>
      <c r="M19" s="95">
        <v>95462</v>
      </c>
      <c r="N19" s="95">
        <v>58804</v>
      </c>
      <c r="O19" s="123">
        <v>0.93152900000000005</v>
      </c>
      <c r="P19" s="123">
        <v>0.256662</v>
      </c>
      <c r="Q19" s="123">
        <v>0.20838100000000001</v>
      </c>
      <c r="R19" s="124">
        <v>0.62349399999999999</v>
      </c>
      <c r="S19" s="119"/>
      <c r="T19" s="115">
        <v>7152</v>
      </c>
      <c r="U19" s="95">
        <v>2075892</v>
      </c>
      <c r="V19" s="95">
        <v>152069</v>
      </c>
      <c r="W19" s="95">
        <v>17888</v>
      </c>
      <c r="X19" s="123">
        <v>0.92456400000000005</v>
      </c>
      <c r="Y19" s="123">
        <v>0.28562300000000002</v>
      </c>
      <c r="Z19" s="123">
        <v>7.7629000000000004E-2</v>
      </c>
      <c r="AA19" s="124">
        <v>0.64109499999999997</v>
      </c>
      <c r="AB19" s="119"/>
      <c r="AC19" s="118">
        <f t="shared" si="11"/>
        <v>16330.666666666666</v>
      </c>
      <c r="AD19" s="118">
        <f t="shared" si="12"/>
        <v>2095359.3333333333</v>
      </c>
      <c r="AE19" s="118">
        <f t="shared" si="13"/>
        <v>97284.333333333328</v>
      </c>
      <c r="AF19" s="118">
        <f t="shared" si="14"/>
        <v>44026.666666666664</v>
      </c>
      <c r="AG19" s="119">
        <f t="shared" si="15"/>
        <v>0.9372786666666667</v>
      </c>
      <c r="AH19" s="119">
        <f t="shared" si="16"/>
        <v>0.27408333333333329</v>
      </c>
      <c r="AI19" s="119">
        <f t="shared" si="17"/>
        <v>0.19589100000000004</v>
      </c>
      <c r="AJ19" s="119">
        <f t="shared" si="18"/>
        <v>0.6331903333333333</v>
      </c>
    </row>
    <row r="20" spans="1:40" x14ac:dyDescent="0.25">
      <c r="A20" s="106">
        <v>5.5E-2</v>
      </c>
      <c r="B20" s="115">
        <v>21584</v>
      </c>
      <c r="C20" s="95">
        <v>2131517</v>
      </c>
      <c r="D20" s="95">
        <v>44560</v>
      </c>
      <c r="E20" s="95">
        <v>55340</v>
      </c>
      <c r="F20" s="123">
        <v>0.95565900000000004</v>
      </c>
      <c r="G20" s="123">
        <v>0.28058899999999998</v>
      </c>
      <c r="H20" s="123">
        <v>0.30173100000000003</v>
      </c>
      <c r="I20" s="124">
        <v>0.63528200000000001</v>
      </c>
      <c r="J20" s="119"/>
      <c r="K20" s="115">
        <v>22158</v>
      </c>
      <c r="L20" s="95">
        <v>2061709</v>
      </c>
      <c r="M20" s="95">
        <v>112184</v>
      </c>
      <c r="N20" s="95">
        <v>56950</v>
      </c>
      <c r="O20" s="123">
        <v>0.924929</v>
      </c>
      <c r="P20" s="123">
        <v>0.28009800000000001</v>
      </c>
      <c r="Q20" s="123">
        <v>0.207618</v>
      </c>
      <c r="R20" s="124">
        <v>0.63473199999999996</v>
      </c>
      <c r="S20" s="119"/>
      <c r="T20" s="115">
        <v>12382</v>
      </c>
      <c r="U20" s="95">
        <v>1867282</v>
      </c>
      <c r="V20" s="95">
        <v>360679</v>
      </c>
      <c r="W20" s="95">
        <v>12658</v>
      </c>
      <c r="X20" s="123">
        <v>0.83429299999999995</v>
      </c>
      <c r="Y20" s="123">
        <v>0.49448900000000001</v>
      </c>
      <c r="Z20" s="123">
        <v>6.2205000000000003E-2</v>
      </c>
      <c r="AA20" s="124">
        <v>0.74395100000000003</v>
      </c>
      <c r="AB20" s="119"/>
      <c r="AC20" s="118">
        <f t="shared" si="11"/>
        <v>18708</v>
      </c>
      <c r="AD20" s="118">
        <f t="shared" si="12"/>
        <v>2020169.3333333333</v>
      </c>
      <c r="AE20" s="118">
        <f t="shared" si="13"/>
        <v>172474.33333333334</v>
      </c>
      <c r="AF20" s="118">
        <f t="shared" si="14"/>
        <v>41649.333333333336</v>
      </c>
      <c r="AG20" s="119">
        <f t="shared" si="15"/>
        <v>0.90496033333333337</v>
      </c>
      <c r="AH20" s="119">
        <f t="shared" si="16"/>
        <v>0.35172533333333328</v>
      </c>
      <c r="AI20" s="119">
        <f t="shared" si="17"/>
        <v>0.19051799999999999</v>
      </c>
      <c r="AJ20" s="119">
        <f t="shared" si="18"/>
        <v>0.67132166666666659</v>
      </c>
    </row>
    <row r="21" spans="1:40" x14ac:dyDescent="0.25">
      <c r="A21" s="106">
        <v>0.06</v>
      </c>
      <c r="B21" s="115">
        <v>21637</v>
      </c>
      <c r="C21" s="95">
        <v>2131337</v>
      </c>
      <c r="D21" s="95">
        <v>44740</v>
      </c>
      <c r="E21" s="95">
        <v>55287</v>
      </c>
      <c r="F21" s="123">
        <v>0.95560299999999998</v>
      </c>
      <c r="G21" s="123">
        <v>0.28127799999999997</v>
      </c>
      <c r="H21" s="123">
        <v>0.30198000000000003</v>
      </c>
      <c r="I21" s="124">
        <v>0.63561400000000001</v>
      </c>
      <c r="J21" s="119"/>
      <c r="K21" s="115">
        <v>18318</v>
      </c>
      <c r="L21" s="95">
        <v>2084326</v>
      </c>
      <c r="M21" s="95">
        <v>89567</v>
      </c>
      <c r="N21" s="95">
        <v>60790</v>
      </c>
      <c r="O21" s="123">
        <v>0.93326399999999998</v>
      </c>
      <c r="P21" s="123">
        <v>0.23155700000000001</v>
      </c>
      <c r="Q21" s="123">
        <v>0.19592200000000001</v>
      </c>
      <c r="R21" s="124">
        <v>0.61142200000000002</v>
      </c>
      <c r="S21" s="119"/>
      <c r="T21" s="115">
        <v>11447</v>
      </c>
      <c r="U21" s="95">
        <v>1871960</v>
      </c>
      <c r="V21" s="95">
        <v>356001</v>
      </c>
      <c r="W21" s="95">
        <v>13593</v>
      </c>
      <c r="X21" s="123">
        <v>0.835955</v>
      </c>
      <c r="Y21" s="123">
        <v>0.45714900000000003</v>
      </c>
      <c r="Z21" s="123">
        <v>5.833E-2</v>
      </c>
      <c r="AA21" s="124">
        <v>0.72553500000000004</v>
      </c>
      <c r="AB21" s="119"/>
      <c r="AC21" s="118">
        <f t="shared" si="11"/>
        <v>17134</v>
      </c>
      <c r="AD21" s="118">
        <f t="shared" si="12"/>
        <v>2029207.6666666667</v>
      </c>
      <c r="AE21" s="118">
        <f t="shared" si="13"/>
        <v>163436</v>
      </c>
      <c r="AF21" s="118">
        <f t="shared" si="14"/>
        <v>43223.333333333336</v>
      </c>
      <c r="AG21" s="119">
        <f t="shared" si="15"/>
        <v>0.90827399999999991</v>
      </c>
      <c r="AH21" s="119">
        <f t="shared" si="16"/>
        <v>0.323328</v>
      </c>
      <c r="AI21" s="119">
        <f t="shared" si="17"/>
        <v>0.1854106666666667</v>
      </c>
      <c r="AJ21" s="119">
        <f t="shared" si="18"/>
        <v>0.65752366666666673</v>
      </c>
    </row>
    <row r="22" spans="1:40" x14ac:dyDescent="0.25">
      <c r="A22" s="106">
        <v>6.5000000000000002E-2</v>
      </c>
      <c r="B22" s="115">
        <v>21657</v>
      </c>
      <c r="C22" s="95">
        <v>2131177</v>
      </c>
      <c r="D22" s="95">
        <v>44900</v>
      </c>
      <c r="E22" s="95">
        <v>55267</v>
      </c>
      <c r="F22" s="123">
        <v>0.95554099999999997</v>
      </c>
      <c r="G22" s="123">
        <v>0.28153800000000001</v>
      </c>
      <c r="H22" s="123">
        <v>0.30187999999999998</v>
      </c>
      <c r="I22" s="124">
        <v>0.63573900000000005</v>
      </c>
      <c r="J22" s="119"/>
      <c r="K22" s="115">
        <v>19219</v>
      </c>
      <c r="L22" s="95">
        <v>2083967</v>
      </c>
      <c r="M22" s="95">
        <v>89926</v>
      </c>
      <c r="N22" s="95">
        <v>59889</v>
      </c>
      <c r="O22" s="123">
        <v>0.933504</v>
      </c>
      <c r="P22" s="123">
        <v>0.242946</v>
      </c>
      <c r="Q22" s="123">
        <v>0.204183</v>
      </c>
      <c r="R22" s="124">
        <v>0.61690400000000001</v>
      </c>
      <c r="S22" s="119"/>
      <c r="T22" s="115">
        <v>11705</v>
      </c>
      <c r="U22" s="95">
        <v>1743746</v>
      </c>
      <c r="V22" s="95">
        <v>484215</v>
      </c>
      <c r="W22" s="95">
        <v>13335</v>
      </c>
      <c r="X22" s="123">
        <v>0.77916099999999999</v>
      </c>
      <c r="Y22" s="123">
        <v>0.46745199999999998</v>
      </c>
      <c r="Z22" s="123">
        <v>4.4935999999999997E-2</v>
      </c>
      <c r="AA22" s="124">
        <v>0.73039200000000004</v>
      </c>
      <c r="AB22" s="119"/>
      <c r="AC22" s="118">
        <f t="shared" si="11"/>
        <v>17527</v>
      </c>
      <c r="AD22" s="118">
        <f t="shared" si="12"/>
        <v>1986296.6666666667</v>
      </c>
      <c r="AE22" s="118">
        <f t="shared" si="13"/>
        <v>206347</v>
      </c>
      <c r="AF22" s="118">
        <f t="shared" si="14"/>
        <v>42830.333333333336</v>
      </c>
      <c r="AG22" s="119">
        <f t="shared" si="15"/>
        <v>0.88940199999999991</v>
      </c>
      <c r="AH22" s="119">
        <f t="shared" si="16"/>
        <v>0.33064533333333329</v>
      </c>
      <c r="AI22" s="119">
        <f t="shared" si="17"/>
        <v>0.18366633333333329</v>
      </c>
      <c r="AJ22" s="119">
        <f t="shared" si="18"/>
        <v>0.66101166666666666</v>
      </c>
    </row>
    <row r="23" spans="1:40" x14ac:dyDescent="0.25">
      <c r="A23" s="106">
        <v>7.0000000000000007E-2</v>
      </c>
      <c r="B23" s="115">
        <v>39301</v>
      </c>
      <c r="C23" s="95">
        <v>1917763</v>
      </c>
      <c r="D23" s="95">
        <v>258314</v>
      </c>
      <c r="E23" s="95">
        <v>37623</v>
      </c>
      <c r="F23" s="123">
        <v>0.86864799999999998</v>
      </c>
      <c r="G23" s="123">
        <v>0.510907</v>
      </c>
      <c r="H23" s="123">
        <v>0.20986299999999999</v>
      </c>
      <c r="I23" s="124">
        <v>0.74541299999999999</v>
      </c>
      <c r="J23" s="119"/>
      <c r="K23" s="115">
        <v>17834</v>
      </c>
      <c r="L23" s="95">
        <v>2084430</v>
      </c>
      <c r="M23" s="95">
        <v>89463</v>
      </c>
      <c r="N23" s="95">
        <v>61274</v>
      </c>
      <c r="O23" s="123">
        <v>0.93309500000000001</v>
      </c>
      <c r="P23" s="123">
        <v>0.225439</v>
      </c>
      <c r="Q23" s="123">
        <v>0.19134699999999999</v>
      </c>
      <c r="R23" s="124">
        <v>0.60847799999999996</v>
      </c>
      <c r="S23" s="119"/>
      <c r="T23" s="115">
        <v>10381</v>
      </c>
      <c r="U23" s="95">
        <v>175833</v>
      </c>
      <c r="V23" s="95">
        <v>474128</v>
      </c>
      <c r="W23" s="95">
        <v>14659</v>
      </c>
      <c r="X23" s="123">
        <v>0.78305100000000005</v>
      </c>
      <c r="Y23" s="123">
        <v>0.41457699999999997</v>
      </c>
      <c r="Z23" s="123">
        <v>4.0745999999999997E-2</v>
      </c>
      <c r="AA23" s="124">
        <v>0.70434600000000003</v>
      </c>
      <c r="AB23" s="119"/>
      <c r="AC23" s="118">
        <f t="shared" si="11"/>
        <v>22505.333333333332</v>
      </c>
      <c r="AD23" s="118">
        <f t="shared" si="12"/>
        <v>1392675.3333333333</v>
      </c>
      <c r="AE23" s="118">
        <f t="shared" si="13"/>
        <v>273968.33333333331</v>
      </c>
      <c r="AF23" s="118">
        <f t="shared" si="14"/>
        <v>37852</v>
      </c>
      <c r="AG23" s="119">
        <f t="shared" si="15"/>
        <v>0.86159799999999997</v>
      </c>
      <c r="AH23" s="119">
        <f t="shared" si="16"/>
        <v>0.38364099999999995</v>
      </c>
      <c r="AI23" s="119">
        <f t="shared" si="17"/>
        <v>0.14731866666666665</v>
      </c>
      <c r="AJ23" s="119">
        <f t="shared" si="18"/>
        <v>0.68607899999999999</v>
      </c>
    </row>
    <row r="24" spans="1:40" x14ac:dyDescent="0.25">
      <c r="A24" s="106">
        <v>7.4999999999999997E-2</v>
      </c>
      <c r="B24" s="115">
        <v>21710</v>
      </c>
      <c r="C24" s="95">
        <v>2130895</v>
      </c>
      <c r="D24" s="95">
        <v>45182</v>
      </c>
      <c r="E24" s="95">
        <v>55214</v>
      </c>
      <c r="F24" s="123">
        <v>0.95543900000000004</v>
      </c>
      <c r="G24" s="123">
        <v>0.28222700000000001</v>
      </c>
      <c r="H24" s="123">
        <v>0.30191400000000002</v>
      </c>
      <c r="I24" s="124">
        <v>0.63607100000000005</v>
      </c>
      <c r="J24" s="119">
        <f>AVERAGE(I17:I25)</f>
        <v>0.64758088888888887</v>
      </c>
      <c r="K24" s="115">
        <v>17766</v>
      </c>
      <c r="L24" s="95">
        <v>2083908</v>
      </c>
      <c r="M24" s="95">
        <v>89985</v>
      </c>
      <c r="N24" s="95">
        <v>61342</v>
      </c>
      <c r="O24" s="123">
        <v>0.93283300000000002</v>
      </c>
      <c r="P24" s="123">
        <v>0.224579</v>
      </c>
      <c r="Q24" s="123">
        <v>0.19015399999999999</v>
      </c>
      <c r="R24" s="124">
        <v>0.60806300000000002</v>
      </c>
      <c r="S24" s="119">
        <f>AVERAGE(R17:R25)</f>
        <v>0.61794877777777779</v>
      </c>
      <c r="T24" s="115">
        <v>11072</v>
      </c>
      <c r="U24" s="95">
        <v>1951198</v>
      </c>
      <c r="V24" s="95">
        <v>276763</v>
      </c>
      <c r="W24" s="95">
        <v>13968</v>
      </c>
      <c r="X24" s="123">
        <v>0.87095800000000001</v>
      </c>
      <c r="Y24" s="123">
        <v>0.44217299999999998</v>
      </c>
      <c r="Z24" s="123">
        <v>7.0776000000000006E-2</v>
      </c>
      <c r="AA24" s="124">
        <v>0.71826500000000004</v>
      </c>
      <c r="AB24" s="119"/>
      <c r="AC24" s="118">
        <f t="shared" si="11"/>
        <v>16849.333333333332</v>
      </c>
      <c r="AD24" s="118">
        <f t="shared" si="12"/>
        <v>2055333.6666666667</v>
      </c>
      <c r="AE24" s="118">
        <f t="shared" si="13"/>
        <v>137310</v>
      </c>
      <c r="AF24" s="118">
        <f t="shared" si="14"/>
        <v>43508</v>
      </c>
      <c r="AG24" s="119">
        <f t="shared" si="15"/>
        <v>0.91974333333333336</v>
      </c>
      <c r="AH24" s="119">
        <f t="shared" si="16"/>
        <v>0.31632633333333332</v>
      </c>
      <c r="AI24" s="119">
        <f t="shared" si="17"/>
        <v>0.18761466666666668</v>
      </c>
      <c r="AJ24" s="119">
        <f t="shared" si="18"/>
        <v>0.65413299999999996</v>
      </c>
    </row>
    <row r="25" spans="1:40" ht="15.75" thickBot="1" x14ac:dyDescent="0.3">
      <c r="A25" s="107">
        <v>0.08</v>
      </c>
      <c r="B25" s="116">
        <v>21716</v>
      </c>
      <c r="C25" s="117">
        <v>2130816</v>
      </c>
      <c r="D25" s="117">
        <v>45261</v>
      </c>
      <c r="E25" s="117">
        <v>55208</v>
      </c>
      <c r="F25" s="125">
        <v>0.95540700000000001</v>
      </c>
      <c r="G25" s="125">
        <v>0.28230499999999997</v>
      </c>
      <c r="H25" s="125">
        <v>0.301819</v>
      </c>
      <c r="I25" s="126">
        <v>0.63610800000000001</v>
      </c>
      <c r="J25" s="119">
        <f>STDEV(I17:I25)</f>
        <v>3.6692000928146597E-2</v>
      </c>
      <c r="K25" s="116">
        <v>18012</v>
      </c>
      <c r="L25" s="117">
        <v>2084035</v>
      </c>
      <c r="M25" s="117">
        <v>89858</v>
      </c>
      <c r="N25" s="117">
        <v>61096</v>
      </c>
      <c r="O25" s="125">
        <v>0.93299900000000002</v>
      </c>
      <c r="P25" s="125">
        <v>0.227689</v>
      </c>
      <c r="Q25" s="125">
        <v>0.192664</v>
      </c>
      <c r="R25" s="126">
        <v>0.60955999999999999</v>
      </c>
      <c r="S25" s="119">
        <f>STDEV(R17:R25)</f>
        <v>9.5231548446113347E-3</v>
      </c>
      <c r="T25" s="116">
        <v>7178</v>
      </c>
      <c r="U25" s="117">
        <v>2075796</v>
      </c>
      <c r="V25" s="117">
        <v>152165</v>
      </c>
      <c r="W25" s="117">
        <v>17862</v>
      </c>
      <c r="X25" s="125">
        <v>0.92453300000000005</v>
      </c>
      <c r="Y25" s="125">
        <v>0.286661</v>
      </c>
      <c r="Z25" s="125">
        <v>7.7859999999999999E-2</v>
      </c>
      <c r="AA25" s="126">
        <v>0.64160799999999996</v>
      </c>
      <c r="AB25" s="119"/>
      <c r="AC25" s="118">
        <f t="shared" si="11"/>
        <v>15635.333333333334</v>
      </c>
      <c r="AD25" s="118">
        <f t="shared" si="12"/>
        <v>2096882.3333333333</v>
      </c>
      <c r="AE25" s="118">
        <f t="shared" si="13"/>
        <v>95761.333333333328</v>
      </c>
      <c r="AF25" s="118">
        <f t="shared" si="14"/>
        <v>44722</v>
      </c>
      <c r="AG25" s="119">
        <f t="shared" si="15"/>
        <v>0.93764633333333336</v>
      </c>
      <c r="AH25" s="119">
        <f t="shared" si="16"/>
        <v>0.26555166666666663</v>
      </c>
      <c r="AI25" s="119">
        <f t="shared" si="17"/>
        <v>0.19078100000000001</v>
      </c>
      <c r="AJ25" s="119">
        <f t="shared" si="18"/>
        <v>0.62909199999999998</v>
      </c>
      <c r="AK25" s="98" t="s">
        <v>94</v>
      </c>
      <c r="AL25" s="119">
        <f>AVERAGE(AJ17:AJ25)</f>
        <v>0.65423274074074067</v>
      </c>
      <c r="AM25" s="98" t="s">
        <v>95</v>
      </c>
      <c r="AN25" s="98">
        <f>STDEV(AJ17:AJ25)</f>
        <v>1.8941361075975879E-2</v>
      </c>
    </row>
    <row r="26" spans="1:40" ht="15.75" thickBot="1" x14ac:dyDescent="0.3">
      <c r="A26" s="108" t="s">
        <v>97</v>
      </c>
      <c r="B26" s="102" t="s">
        <v>2</v>
      </c>
      <c r="C26" s="100" t="s">
        <v>3</v>
      </c>
      <c r="D26" s="100" t="s">
        <v>4</v>
      </c>
      <c r="E26" s="100" t="s">
        <v>5</v>
      </c>
      <c r="F26" s="100" t="s">
        <v>6</v>
      </c>
      <c r="G26" s="100" t="s">
        <v>8</v>
      </c>
      <c r="H26" s="100" t="s">
        <v>7</v>
      </c>
      <c r="I26" s="101" t="s">
        <v>42</v>
      </c>
      <c r="K26" s="102" t="s">
        <v>2</v>
      </c>
      <c r="L26" s="100" t="s">
        <v>3</v>
      </c>
      <c r="M26" s="100" t="s">
        <v>4</v>
      </c>
      <c r="N26" s="100" t="s">
        <v>5</v>
      </c>
      <c r="O26" s="100" t="s">
        <v>6</v>
      </c>
      <c r="P26" s="100" t="s">
        <v>8</v>
      </c>
      <c r="Q26" s="100" t="s">
        <v>7</v>
      </c>
      <c r="R26" s="101" t="s">
        <v>42</v>
      </c>
      <c r="T26" s="102" t="s">
        <v>2</v>
      </c>
      <c r="U26" s="100" t="s">
        <v>3</v>
      </c>
      <c r="V26" s="100" t="s">
        <v>4</v>
      </c>
      <c r="W26" s="100" t="s">
        <v>5</v>
      </c>
      <c r="X26" s="100" t="s">
        <v>6</v>
      </c>
      <c r="Y26" s="100" t="s">
        <v>8</v>
      </c>
      <c r="Z26" s="100" t="s">
        <v>7</v>
      </c>
      <c r="AA26" s="101" t="s">
        <v>42</v>
      </c>
      <c r="AC26" s="102" t="s">
        <v>2</v>
      </c>
      <c r="AD26" s="100" t="s">
        <v>3</v>
      </c>
      <c r="AE26" s="100" t="s">
        <v>4</v>
      </c>
      <c r="AF26" s="100" t="s">
        <v>5</v>
      </c>
      <c r="AG26" s="100" t="s">
        <v>6</v>
      </c>
      <c r="AH26" s="100" t="s">
        <v>8</v>
      </c>
      <c r="AI26" s="100" t="s">
        <v>7</v>
      </c>
      <c r="AJ26" s="101" t="s">
        <v>42</v>
      </c>
    </row>
    <row r="27" spans="1:40" x14ac:dyDescent="0.25">
      <c r="A27" s="105">
        <v>300</v>
      </c>
      <c r="B27" s="113">
        <v>38184</v>
      </c>
      <c r="C27" s="114">
        <v>1968071</v>
      </c>
      <c r="D27" s="114">
        <v>208006</v>
      </c>
      <c r="E27" s="114">
        <v>38740</v>
      </c>
      <c r="F27" s="121">
        <v>0.89048099999999997</v>
      </c>
      <c r="G27" s="121">
        <v>0.49638599999999999</v>
      </c>
      <c r="H27" s="121">
        <v>0.23635</v>
      </c>
      <c r="I27" s="122">
        <v>0.73867700000000003</v>
      </c>
      <c r="J27" s="119"/>
      <c r="K27" s="113">
        <v>24283</v>
      </c>
      <c r="L27" s="114">
        <v>2068234</v>
      </c>
      <c r="M27" s="114">
        <v>105659</v>
      </c>
      <c r="N27" s="114">
        <v>54825</v>
      </c>
      <c r="O27" s="121">
        <v>0.92876899999999996</v>
      </c>
      <c r="P27" s="121">
        <v>0.30696000000000001</v>
      </c>
      <c r="Q27" s="121">
        <v>0.232318</v>
      </c>
      <c r="R27" s="122">
        <v>0.64767799999999998</v>
      </c>
      <c r="S27" s="119"/>
      <c r="T27" s="113">
        <v>11621</v>
      </c>
      <c r="U27" s="114">
        <v>1854601</v>
      </c>
      <c r="V27" s="114">
        <v>373360</v>
      </c>
      <c r="W27" s="114">
        <v>13419</v>
      </c>
      <c r="X27" s="121">
        <v>0.82832700000000004</v>
      </c>
      <c r="Y27" s="121">
        <v>0.46409699999999998</v>
      </c>
      <c r="Z27" s="121">
        <v>5.6684999999999999E-2</v>
      </c>
      <c r="AA27" s="122">
        <v>0.728935</v>
      </c>
      <c r="AB27" s="119"/>
      <c r="AC27" s="118">
        <f>AVERAGE(B27,K27,T27)</f>
        <v>24696</v>
      </c>
      <c r="AD27" s="118">
        <f t="shared" ref="AD27:AD35" si="19">AVERAGE(C27,L27,U27)</f>
        <v>1963635.3333333333</v>
      </c>
      <c r="AE27" s="118">
        <f t="shared" ref="AE27:AE35" si="20">AVERAGE(D27,M27,V27)</f>
        <v>229008.33333333334</v>
      </c>
      <c r="AF27" s="118">
        <f t="shared" ref="AF27:AF35" si="21">AVERAGE(E27,N27,W27)</f>
        <v>35661.333333333336</v>
      </c>
      <c r="AG27" s="119">
        <f t="shared" ref="AG27:AG35" si="22">AVERAGE(F27,O27,X27)</f>
        <v>0.88252566666666665</v>
      </c>
      <c r="AH27" s="119">
        <f t="shared" ref="AH27:AH35" si="23">AVERAGE(G27,P27,Y27)</f>
        <v>0.42248100000000005</v>
      </c>
      <c r="AI27" s="119">
        <f t="shared" ref="AI27:AI35" si="24">AVERAGE(H27,Q27,Z27)</f>
        <v>0.17511766666666664</v>
      </c>
      <c r="AJ27" s="119">
        <f t="shared" ref="AJ27:AJ35" si="25">AVERAGE(I27,R27,AA27)</f>
        <v>0.70509666666666659</v>
      </c>
    </row>
    <row r="28" spans="1:40" x14ac:dyDescent="0.25">
      <c r="A28" s="106">
        <v>310</v>
      </c>
      <c r="B28" s="115">
        <v>21296</v>
      </c>
      <c r="C28" s="95">
        <v>2136101</v>
      </c>
      <c r="D28" s="95">
        <v>39976</v>
      </c>
      <c r="E28" s="95">
        <v>55628</v>
      </c>
      <c r="F28" s="123">
        <v>0.95756600000000003</v>
      </c>
      <c r="G28" s="123">
        <v>0.27684500000000001</v>
      </c>
      <c r="H28" s="123">
        <v>0.30819999999999997</v>
      </c>
      <c r="I28" s="124">
        <v>0.63348700000000002</v>
      </c>
      <c r="J28" s="119"/>
      <c r="K28" s="115">
        <v>24635</v>
      </c>
      <c r="L28" s="95">
        <v>2060661</v>
      </c>
      <c r="M28" s="95">
        <v>113232</v>
      </c>
      <c r="N28" s="95">
        <v>54473</v>
      </c>
      <c r="O28" s="123">
        <v>0.92556400000000005</v>
      </c>
      <c r="P28" s="123">
        <v>0.31141000000000002</v>
      </c>
      <c r="Q28" s="123">
        <v>0.227077</v>
      </c>
      <c r="R28" s="124">
        <v>0.64979799999999999</v>
      </c>
      <c r="S28" s="119"/>
      <c r="T28" s="115">
        <v>7045</v>
      </c>
      <c r="U28" s="95">
        <v>2094702</v>
      </c>
      <c r="V28" s="95">
        <v>133259</v>
      </c>
      <c r="W28" s="95">
        <v>17995</v>
      </c>
      <c r="X28" s="123">
        <v>0.93286599999999997</v>
      </c>
      <c r="Y28" s="123">
        <v>0.28134999999999999</v>
      </c>
      <c r="Z28" s="123">
        <v>8.5216E-2</v>
      </c>
      <c r="AA28" s="124">
        <v>0.63899899999999998</v>
      </c>
      <c r="AB28" s="119"/>
      <c r="AC28" s="118">
        <f t="shared" ref="AC28:AC35" si="26">AVERAGE(B28,K28,T28)</f>
        <v>17658.666666666668</v>
      </c>
      <c r="AD28" s="118">
        <f t="shared" si="19"/>
        <v>2097154.6666666665</v>
      </c>
      <c r="AE28" s="118">
        <f t="shared" si="20"/>
        <v>95489</v>
      </c>
      <c r="AF28" s="118">
        <f t="shared" si="21"/>
        <v>42698.666666666664</v>
      </c>
      <c r="AG28" s="119">
        <f t="shared" si="22"/>
        <v>0.93866533333333335</v>
      </c>
      <c r="AH28" s="119">
        <f t="shared" si="23"/>
        <v>0.28986833333333334</v>
      </c>
      <c r="AI28" s="119">
        <f t="shared" si="24"/>
        <v>0.20683099999999999</v>
      </c>
      <c r="AJ28" s="119">
        <f t="shared" si="25"/>
        <v>0.64076133333333329</v>
      </c>
    </row>
    <row r="29" spans="1:40" x14ac:dyDescent="0.25">
      <c r="A29" s="106">
        <v>320</v>
      </c>
      <c r="B29" s="115">
        <v>41083</v>
      </c>
      <c r="C29" s="95">
        <v>1932035</v>
      </c>
      <c r="D29" s="95">
        <v>244042</v>
      </c>
      <c r="E29" s="95">
        <v>35841</v>
      </c>
      <c r="F29" s="123">
        <v>0.87577300000000002</v>
      </c>
      <c r="G29" s="123">
        <v>0.53407300000000002</v>
      </c>
      <c r="H29" s="123">
        <v>0.22694700000000001</v>
      </c>
      <c r="I29" s="124">
        <v>0.75662600000000002</v>
      </c>
      <c r="J29" s="119"/>
      <c r="K29" s="115">
        <v>27345</v>
      </c>
      <c r="L29" s="95">
        <v>2033817</v>
      </c>
      <c r="M29" s="95">
        <v>14076</v>
      </c>
      <c r="N29" s="95">
        <v>51763</v>
      </c>
      <c r="O29" s="123">
        <v>0.914852</v>
      </c>
      <c r="P29" s="123">
        <v>0.345667</v>
      </c>
      <c r="Q29" s="123">
        <v>0.22184000000000001</v>
      </c>
      <c r="R29" s="124">
        <v>0.66620000000000001</v>
      </c>
      <c r="S29" s="119"/>
      <c r="T29" s="115">
        <v>7077</v>
      </c>
      <c r="U29" s="95">
        <v>2092949</v>
      </c>
      <c r="V29" s="95">
        <v>135012</v>
      </c>
      <c r="W29" s="95">
        <v>17963</v>
      </c>
      <c r="X29" s="123">
        <v>0.93210199999999999</v>
      </c>
      <c r="Y29" s="123">
        <v>0.28262799999999999</v>
      </c>
      <c r="Z29" s="123">
        <v>8.4689E-2</v>
      </c>
      <c r="AA29" s="124">
        <v>0.639629</v>
      </c>
      <c r="AB29" s="119"/>
      <c r="AC29" s="118">
        <f t="shared" si="26"/>
        <v>25168.333333333332</v>
      </c>
      <c r="AD29" s="118">
        <f t="shared" si="19"/>
        <v>2019600.3333333333</v>
      </c>
      <c r="AE29" s="118">
        <f t="shared" si="20"/>
        <v>131043.33333333333</v>
      </c>
      <c r="AF29" s="118">
        <f t="shared" si="21"/>
        <v>35189</v>
      </c>
      <c r="AG29" s="119">
        <f t="shared" si="22"/>
        <v>0.90757566666666667</v>
      </c>
      <c r="AH29" s="119">
        <f t="shared" si="23"/>
        <v>0.38745599999999997</v>
      </c>
      <c r="AI29" s="119">
        <f t="shared" si="24"/>
        <v>0.17782533333333336</v>
      </c>
      <c r="AJ29" s="119">
        <f t="shared" si="25"/>
        <v>0.68748500000000001</v>
      </c>
    </row>
    <row r="30" spans="1:40" x14ac:dyDescent="0.25">
      <c r="A30" s="106">
        <v>330</v>
      </c>
      <c r="B30" s="115">
        <v>38848</v>
      </c>
      <c r="C30" s="95">
        <v>1949021</v>
      </c>
      <c r="D30" s="95">
        <v>227056</v>
      </c>
      <c r="E30" s="95">
        <v>38076</v>
      </c>
      <c r="F30" s="123">
        <v>0.88232100000000002</v>
      </c>
      <c r="G30" s="123">
        <v>0.50501799999999997</v>
      </c>
      <c r="H30" s="123">
        <v>0.226633</v>
      </c>
      <c r="I30" s="124">
        <v>0.74273800000000001</v>
      </c>
      <c r="J30" s="119"/>
      <c r="K30" s="115">
        <v>19825</v>
      </c>
      <c r="L30" s="95">
        <v>2090824</v>
      </c>
      <c r="M30" s="95">
        <v>83069</v>
      </c>
      <c r="N30" s="95">
        <v>59283</v>
      </c>
      <c r="O30" s="123">
        <v>0.93681700000000001</v>
      </c>
      <c r="P30" s="123">
        <v>0.25060700000000002</v>
      </c>
      <c r="Q30" s="123">
        <v>0.21785499999999999</v>
      </c>
      <c r="R30" s="124">
        <v>0.62060700000000002</v>
      </c>
      <c r="S30" s="119"/>
      <c r="T30" s="115">
        <v>8002</v>
      </c>
      <c r="U30" s="95">
        <v>1767147</v>
      </c>
      <c r="V30" s="95">
        <v>460814</v>
      </c>
      <c r="W30" s="95">
        <v>17038</v>
      </c>
      <c r="X30" s="123">
        <v>0.78790400000000005</v>
      </c>
      <c r="Y30" s="123">
        <v>0.31956899999999999</v>
      </c>
      <c r="Z30" s="123">
        <v>3.2405999999999997E-2</v>
      </c>
      <c r="AA30" s="124">
        <v>0.65752999999999995</v>
      </c>
      <c r="AB30" s="119"/>
      <c r="AC30" s="118">
        <f t="shared" si="26"/>
        <v>22225</v>
      </c>
      <c r="AD30" s="118">
        <f t="shared" si="19"/>
        <v>1935664</v>
      </c>
      <c r="AE30" s="118">
        <f t="shared" si="20"/>
        <v>256979.66666666666</v>
      </c>
      <c r="AF30" s="118">
        <f t="shared" si="21"/>
        <v>38132.333333333336</v>
      </c>
      <c r="AG30" s="119">
        <f t="shared" si="22"/>
        <v>0.86901400000000006</v>
      </c>
      <c r="AH30" s="119">
        <f t="shared" si="23"/>
        <v>0.35839799999999999</v>
      </c>
      <c r="AI30" s="119">
        <f t="shared" si="24"/>
        <v>0.15896466666666667</v>
      </c>
      <c r="AJ30" s="119">
        <f t="shared" si="25"/>
        <v>0.67362500000000003</v>
      </c>
    </row>
    <row r="31" spans="1:40" x14ac:dyDescent="0.25">
      <c r="A31" s="106">
        <v>340</v>
      </c>
      <c r="B31" s="115">
        <v>21363</v>
      </c>
      <c r="C31" s="95">
        <v>2135106</v>
      </c>
      <c r="D31" s="95">
        <v>40971</v>
      </c>
      <c r="E31" s="95">
        <v>55561</v>
      </c>
      <c r="F31" s="123">
        <v>0.95715399999999995</v>
      </c>
      <c r="G31" s="123">
        <v>0.27771600000000002</v>
      </c>
      <c r="H31" s="123">
        <v>0.30681199999999997</v>
      </c>
      <c r="I31" s="124">
        <v>0.63390500000000005</v>
      </c>
      <c r="J31" s="119"/>
      <c r="K31" s="115">
        <v>21314</v>
      </c>
      <c r="L31" s="95">
        <v>2085832</v>
      </c>
      <c r="M31" s="95">
        <v>88061</v>
      </c>
      <c r="N31" s="95">
        <v>57794</v>
      </c>
      <c r="O31" s="123">
        <v>0.93526200000000004</v>
      </c>
      <c r="P31" s="123">
        <v>0.26942899999999997</v>
      </c>
      <c r="Q31" s="123">
        <v>0.226164</v>
      </c>
      <c r="R31" s="124">
        <v>0.62965700000000002</v>
      </c>
      <c r="S31" s="119"/>
      <c r="T31" s="115">
        <v>7911</v>
      </c>
      <c r="U31" s="95">
        <v>1839829</v>
      </c>
      <c r="V31" s="95">
        <v>388132</v>
      </c>
      <c r="W31" s="95">
        <v>17129</v>
      </c>
      <c r="X31" s="123">
        <v>0.82012399999999996</v>
      </c>
      <c r="Y31" s="123">
        <v>0.31593500000000002</v>
      </c>
      <c r="Z31" s="123">
        <v>3.7574999999999997E-2</v>
      </c>
      <c r="AA31" s="124">
        <v>0.65582700000000005</v>
      </c>
      <c r="AB31" s="119"/>
      <c r="AC31" s="118">
        <f t="shared" si="26"/>
        <v>16862.666666666668</v>
      </c>
      <c r="AD31" s="118">
        <f t="shared" si="19"/>
        <v>2020255.6666666667</v>
      </c>
      <c r="AE31" s="118">
        <f t="shared" si="20"/>
        <v>172388</v>
      </c>
      <c r="AF31" s="118">
        <f t="shared" si="21"/>
        <v>43494.666666666664</v>
      </c>
      <c r="AG31" s="119">
        <f t="shared" si="22"/>
        <v>0.90417999999999987</v>
      </c>
      <c r="AH31" s="119">
        <f t="shared" si="23"/>
        <v>0.28769333333333336</v>
      </c>
      <c r="AI31" s="119">
        <f t="shared" si="24"/>
        <v>0.19018366666666667</v>
      </c>
      <c r="AJ31" s="119">
        <f t="shared" si="25"/>
        <v>0.63979633333333341</v>
      </c>
    </row>
    <row r="32" spans="1:40" x14ac:dyDescent="0.25">
      <c r="A32" s="106">
        <v>350</v>
      </c>
      <c r="B32" s="115">
        <v>43891</v>
      </c>
      <c r="C32" s="95">
        <v>1906131</v>
      </c>
      <c r="D32" s="95">
        <v>269946</v>
      </c>
      <c r="E32" s="95">
        <v>33033</v>
      </c>
      <c r="F32" s="123">
        <v>0.86552200000000001</v>
      </c>
      <c r="G32" s="123">
        <v>0.57057599999999997</v>
      </c>
      <c r="H32" s="123">
        <v>0.22464400000000001</v>
      </c>
      <c r="I32" s="124">
        <v>0.774034</v>
      </c>
      <c r="J32" s="119"/>
      <c r="K32" s="115">
        <v>19343</v>
      </c>
      <c r="L32" s="95">
        <v>2090650</v>
      </c>
      <c r="M32" s="95">
        <v>83243</v>
      </c>
      <c r="N32" s="95">
        <v>59765</v>
      </c>
      <c r="O32" s="123">
        <v>0.93652599999999997</v>
      </c>
      <c r="P32" s="123">
        <v>0.24451400000000001</v>
      </c>
      <c r="Q32" s="123">
        <v>0.212918</v>
      </c>
      <c r="R32" s="124">
        <v>0.61767300000000003</v>
      </c>
      <c r="S32" s="119"/>
      <c r="T32" s="115">
        <v>7105</v>
      </c>
      <c r="U32" s="95">
        <v>2087102</v>
      </c>
      <c r="V32" s="95">
        <v>140859</v>
      </c>
      <c r="W32" s="95">
        <v>17935</v>
      </c>
      <c r="X32" s="123">
        <v>0.92951899999999998</v>
      </c>
      <c r="Y32" s="123">
        <v>0.283746</v>
      </c>
      <c r="Z32" s="123">
        <v>8.2137000000000002E-2</v>
      </c>
      <c r="AA32" s="124">
        <v>0.640177</v>
      </c>
      <c r="AB32" s="119"/>
      <c r="AC32" s="118">
        <f t="shared" si="26"/>
        <v>23446.333333333332</v>
      </c>
      <c r="AD32" s="118">
        <f t="shared" si="19"/>
        <v>2027961</v>
      </c>
      <c r="AE32" s="118">
        <f t="shared" si="20"/>
        <v>164682.66666666666</v>
      </c>
      <c r="AF32" s="118">
        <f t="shared" si="21"/>
        <v>36911</v>
      </c>
      <c r="AG32" s="119">
        <f t="shared" si="22"/>
        <v>0.91052233333333332</v>
      </c>
      <c r="AH32" s="119">
        <f t="shared" si="23"/>
        <v>0.36627866666666664</v>
      </c>
      <c r="AI32" s="119">
        <f t="shared" si="24"/>
        <v>0.173233</v>
      </c>
      <c r="AJ32" s="119">
        <f t="shared" si="25"/>
        <v>0.6772946666666666</v>
      </c>
    </row>
    <row r="33" spans="1:40" x14ac:dyDescent="0.25">
      <c r="A33" s="106">
        <v>360</v>
      </c>
      <c r="B33" s="115">
        <v>21391</v>
      </c>
      <c r="C33" s="95">
        <v>2134368</v>
      </c>
      <c r="D33" s="95">
        <v>41709</v>
      </c>
      <c r="E33" s="95">
        <v>55533</v>
      </c>
      <c r="F33" s="123">
        <v>0.956839</v>
      </c>
      <c r="G33" s="123">
        <v>0.27807999999999999</v>
      </c>
      <c r="H33" s="123">
        <v>0.305533</v>
      </c>
      <c r="I33" s="124">
        <v>0.63407800000000003</v>
      </c>
      <c r="J33" s="119"/>
      <c r="K33" s="115">
        <v>18745</v>
      </c>
      <c r="L33" s="95">
        <v>2091775</v>
      </c>
      <c r="M33" s="95">
        <v>82118</v>
      </c>
      <c r="N33" s="95">
        <v>60363</v>
      </c>
      <c r="O33" s="123">
        <v>0.93675900000000001</v>
      </c>
      <c r="P33" s="123">
        <v>0.236955</v>
      </c>
      <c r="Q33" s="123">
        <v>0.208311</v>
      </c>
      <c r="R33" s="124">
        <v>0.61403600000000003</v>
      </c>
      <c r="S33" s="119"/>
      <c r="T33" s="115">
        <v>5117</v>
      </c>
      <c r="U33" s="95">
        <v>2077214</v>
      </c>
      <c r="V33" s="95">
        <v>150747</v>
      </c>
      <c r="W33" s="95">
        <v>19923</v>
      </c>
      <c r="X33" s="123">
        <v>0.92424799999999996</v>
      </c>
      <c r="Y33" s="123">
        <v>0.20435300000000001</v>
      </c>
      <c r="Z33" s="123">
        <v>5.6710000000000003E-2</v>
      </c>
      <c r="AA33" s="124">
        <v>0.60094800000000004</v>
      </c>
      <c r="AB33" s="119"/>
      <c r="AC33" s="118">
        <f t="shared" si="26"/>
        <v>15084.333333333334</v>
      </c>
      <c r="AD33" s="118">
        <f t="shared" si="19"/>
        <v>2101119</v>
      </c>
      <c r="AE33" s="118">
        <f t="shared" si="20"/>
        <v>91524.666666666672</v>
      </c>
      <c r="AF33" s="118">
        <f t="shared" si="21"/>
        <v>45273</v>
      </c>
      <c r="AG33" s="119">
        <f t="shared" si="22"/>
        <v>0.93928199999999995</v>
      </c>
      <c r="AH33" s="119">
        <f t="shared" si="23"/>
        <v>0.23979600000000001</v>
      </c>
      <c r="AI33" s="119">
        <f t="shared" si="24"/>
        <v>0.19018466666666667</v>
      </c>
      <c r="AJ33" s="119">
        <f t="shared" si="25"/>
        <v>0.61635400000000007</v>
      </c>
    </row>
    <row r="34" spans="1:40" x14ac:dyDescent="0.25">
      <c r="A34" s="106">
        <v>370</v>
      </c>
      <c r="B34" s="115">
        <v>21393</v>
      </c>
      <c r="C34" s="95">
        <v>2133842</v>
      </c>
      <c r="D34" s="95">
        <v>42235</v>
      </c>
      <c r="E34" s="95">
        <v>55531</v>
      </c>
      <c r="F34" s="123">
        <v>0.95660599999999996</v>
      </c>
      <c r="G34" s="123">
        <v>0.27810600000000002</v>
      </c>
      <c r="H34" s="123">
        <v>0.30441400000000002</v>
      </c>
      <c r="I34" s="124">
        <v>0.63409000000000004</v>
      </c>
      <c r="J34" s="119"/>
      <c r="K34" s="115">
        <v>25957</v>
      </c>
      <c r="L34" s="95">
        <v>2029802</v>
      </c>
      <c r="M34" s="95">
        <v>144091</v>
      </c>
      <c r="N34" s="95">
        <v>53151</v>
      </c>
      <c r="O34" s="123">
        <v>0.91245399999999999</v>
      </c>
      <c r="P34" s="123">
        <v>0.328121</v>
      </c>
      <c r="Q34" s="123">
        <v>0.20835899999999999</v>
      </c>
      <c r="R34" s="124">
        <v>0.65774699999999997</v>
      </c>
      <c r="S34" s="119"/>
      <c r="T34" s="115">
        <v>7126</v>
      </c>
      <c r="U34" s="95">
        <v>2083343</v>
      </c>
      <c r="V34" s="95">
        <v>144618</v>
      </c>
      <c r="W34" s="95">
        <v>17914</v>
      </c>
      <c r="X34" s="123">
        <v>0.92786000000000002</v>
      </c>
      <c r="Y34" s="123">
        <v>0.28458499999999998</v>
      </c>
      <c r="Z34" s="123">
        <v>8.0617999999999995E-2</v>
      </c>
      <c r="AA34" s="124">
        <v>0.64058800000000005</v>
      </c>
      <c r="AB34" s="119"/>
      <c r="AC34" s="118">
        <f t="shared" si="26"/>
        <v>18158.666666666668</v>
      </c>
      <c r="AD34" s="118">
        <f t="shared" si="19"/>
        <v>2082329</v>
      </c>
      <c r="AE34" s="118">
        <f t="shared" si="20"/>
        <v>110314.66666666667</v>
      </c>
      <c r="AF34" s="118">
        <f t="shared" si="21"/>
        <v>42198.666666666664</v>
      </c>
      <c r="AG34" s="119">
        <f t="shared" si="22"/>
        <v>0.93230666666666673</v>
      </c>
      <c r="AH34" s="119">
        <f t="shared" si="23"/>
        <v>0.29693733333333333</v>
      </c>
      <c r="AI34" s="119">
        <f t="shared" si="24"/>
        <v>0.197797</v>
      </c>
      <c r="AJ34" s="119">
        <f t="shared" si="25"/>
        <v>0.64414166666666672</v>
      </c>
    </row>
    <row r="35" spans="1:40" x14ac:dyDescent="0.25">
      <c r="A35" s="106">
        <v>380</v>
      </c>
      <c r="B35" s="115">
        <v>24910</v>
      </c>
      <c r="C35" s="95">
        <v>2012193</v>
      </c>
      <c r="D35" s="95">
        <v>163884</v>
      </c>
      <c r="E35" s="95">
        <v>52014</v>
      </c>
      <c r="F35" s="123">
        <v>0.904173</v>
      </c>
      <c r="G35" s="123">
        <v>0.323826</v>
      </c>
      <c r="H35" s="123">
        <v>0.18749199999999999</v>
      </c>
      <c r="I35" s="124">
        <v>0.65579900000000002</v>
      </c>
      <c r="J35" s="119"/>
      <c r="K35" s="115">
        <v>17487</v>
      </c>
      <c r="L35" s="95">
        <v>2090364</v>
      </c>
      <c r="M35" s="95">
        <v>83529</v>
      </c>
      <c r="N35" s="95">
        <v>61621</v>
      </c>
      <c r="O35" s="123">
        <v>0.93557500000000005</v>
      </c>
      <c r="P35" s="123">
        <v>0.221052</v>
      </c>
      <c r="Q35" s="123">
        <v>0.19416600000000001</v>
      </c>
      <c r="R35" s="124">
        <v>0.60637799999999997</v>
      </c>
      <c r="S35" s="119"/>
      <c r="T35" s="115">
        <v>7118</v>
      </c>
      <c r="U35" s="95">
        <v>2083468</v>
      </c>
      <c r="V35" s="95">
        <v>144493</v>
      </c>
      <c r="W35" s="95">
        <v>17922</v>
      </c>
      <c r="X35" s="123">
        <v>0.92791199999999996</v>
      </c>
      <c r="Y35" s="123">
        <v>0.28426499999999999</v>
      </c>
      <c r="Z35" s="123">
        <v>8.0588000000000007E-2</v>
      </c>
      <c r="AA35" s="124">
        <v>0.64043000000000005</v>
      </c>
      <c r="AB35" s="119"/>
      <c r="AC35" s="118">
        <f t="shared" si="26"/>
        <v>16505</v>
      </c>
      <c r="AD35" s="118">
        <f t="shared" si="19"/>
        <v>2062008.3333333333</v>
      </c>
      <c r="AE35" s="118">
        <f t="shared" si="20"/>
        <v>130635.33333333333</v>
      </c>
      <c r="AF35" s="118">
        <f t="shared" si="21"/>
        <v>43852.333333333336</v>
      </c>
      <c r="AG35" s="119">
        <f t="shared" si="22"/>
        <v>0.92255333333333345</v>
      </c>
      <c r="AH35" s="119">
        <f t="shared" si="23"/>
        <v>0.27638099999999999</v>
      </c>
      <c r="AI35" s="119">
        <f t="shared" si="24"/>
        <v>0.154082</v>
      </c>
      <c r="AJ35" s="119">
        <f t="shared" si="25"/>
        <v>0.63420233333333331</v>
      </c>
    </row>
    <row r="36" spans="1:40" x14ac:dyDescent="0.25">
      <c r="A36" s="106">
        <v>390</v>
      </c>
      <c r="B36" s="115">
        <v>29075</v>
      </c>
      <c r="C36" s="95">
        <v>1940476</v>
      </c>
      <c r="D36" s="95">
        <v>235601</v>
      </c>
      <c r="E36" s="95">
        <v>47849</v>
      </c>
      <c r="F36" s="123">
        <v>0.87419000000000002</v>
      </c>
      <c r="G36" s="123">
        <v>0.37796999999999997</v>
      </c>
      <c r="H36" s="123">
        <v>0.17022799999999999</v>
      </c>
      <c r="I36" s="124">
        <v>0.68160399999999999</v>
      </c>
      <c r="J36" s="119">
        <f>AVERAGE(I27:I37)</f>
        <v>0.68440009090909093</v>
      </c>
      <c r="K36" s="115">
        <v>21915</v>
      </c>
      <c r="L36" s="95">
        <v>2076363</v>
      </c>
      <c r="M36" s="95">
        <v>97530</v>
      </c>
      <c r="N36" s="95">
        <v>57193</v>
      </c>
      <c r="O36" s="123">
        <v>0.93132599999999999</v>
      </c>
      <c r="P36" s="123">
        <v>0.27702599999999999</v>
      </c>
      <c r="Q36" s="123">
        <v>0.220747</v>
      </c>
      <c r="R36" s="124">
        <v>0.63329100000000005</v>
      </c>
      <c r="S36" s="119">
        <f>AVERAGE(R27:R37)</f>
        <v>0.63307418181818176</v>
      </c>
      <c r="T36" s="115">
        <v>7139</v>
      </c>
      <c r="U36" s="95">
        <v>2080328</v>
      </c>
      <c r="V36" s="95">
        <v>147633</v>
      </c>
      <c r="W36" s="95">
        <v>17901</v>
      </c>
      <c r="X36" s="123">
        <v>0.92652699999999999</v>
      </c>
      <c r="Y36" s="123">
        <v>0.28510400000000002</v>
      </c>
      <c r="Z36" s="123">
        <v>7.9405000000000003E-2</v>
      </c>
      <c r="AA36" s="124">
        <v>0.64084200000000002</v>
      </c>
      <c r="AB36" s="119"/>
      <c r="AC36" s="118">
        <f>AVERAGE(B36,K36,T36)</f>
        <v>19376.333333333332</v>
      </c>
      <c r="AD36" s="118">
        <f t="shared" ref="AD36:AD37" si="27">AVERAGE(C36,L36,U36)</f>
        <v>2032389</v>
      </c>
      <c r="AE36" s="118">
        <f t="shared" ref="AE36:AE37" si="28">AVERAGE(D36,M36,V36)</f>
        <v>160254.66666666666</v>
      </c>
      <c r="AF36" s="118">
        <f t="shared" ref="AF36:AF37" si="29">AVERAGE(E36,N36,W36)</f>
        <v>40981</v>
      </c>
      <c r="AG36" s="119">
        <f t="shared" ref="AG36:AG37" si="30">AVERAGE(F36,O36,X36)</f>
        <v>0.91068099999999996</v>
      </c>
      <c r="AH36" s="119">
        <f t="shared" ref="AH36:AH37" si="31">AVERAGE(G36,P36,Y36)</f>
        <v>0.31336666666666663</v>
      </c>
      <c r="AI36" s="119">
        <f t="shared" ref="AI36:AI37" si="32">AVERAGE(H36,Q36,Z36)</f>
        <v>0.15679333333333331</v>
      </c>
      <c r="AJ36" s="119">
        <f t="shared" ref="AJ36:AJ37" si="33">AVERAGE(I36,R36,AA36)</f>
        <v>0.65191233333333332</v>
      </c>
    </row>
    <row r="37" spans="1:40" ht="15.75" thickBot="1" x14ac:dyDescent="0.3">
      <c r="A37" s="106">
        <v>400</v>
      </c>
      <c r="B37" s="116">
        <v>21437</v>
      </c>
      <c r="C37" s="117">
        <v>2132755</v>
      </c>
      <c r="D37" s="117">
        <v>43322</v>
      </c>
      <c r="E37" s="117">
        <v>55487</v>
      </c>
      <c r="F37" s="125">
        <v>0.95614299999999997</v>
      </c>
      <c r="G37" s="125">
        <v>0.27867799999999998</v>
      </c>
      <c r="H37" s="125">
        <v>0.30260500000000001</v>
      </c>
      <c r="I37" s="126">
        <v>0.64336300000000002</v>
      </c>
      <c r="J37" s="119">
        <f>STDEV(I27:I37)</f>
        <v>5.6846558883461962E-2</v>
      </c>
      <c r="K37" s="115">
        <v>19851</v>
      </c>
      <c r="L37" s="95">
        <v>2084351</v>
      </c>
      <c r="M37" s="95">
        <v>89542</v>
      </c>
      <c r="N37" s="95">
        <v>59257</v>
      </c>
      <c r="O37" s="123">
        <v>0.93395499999999998</v>
      </c>
      <c r="P37" s="123">
        <v>0.25093500000000002</v>
      </c>
      <c r="Q37" s="123">
        <v>0.21062</v>
      </c>
      <c r="R37" s="124">
        <v>0.62075100000000005</v>
      </c>
      <c r="S37" s="119">
        <f>STDEV(R27:R37)</f>
        <v>1.9571346028406836E-2</v>
      </c>
      <c r="T37" s="115">
        <v>11578</v>
      </c>
      <c r="U37" s="95">
        <v>1969275</v>
      </c>
      <c r="V37" s="95">
        <v>258686</v>
      </c>
      <c r="W37" s="95">
        <v>13462</v>
      </c>
      <c r="X37" s="123">
        <v>0.87920600000000004</v>
      </c>
      <c r="Y37" s="123">
        <v>0.46238000000000001</v>
      </c>
      <c r="Z37" s="123">
        <v>7.8413999999999998E-2</v>
      </c>
      <c r="AA37" s="124">
        <v>0.72826800000000003</v>
      </c>
      <c r="AB37" s="119"/>
      <c r="AC37" s="118">
        <f t="shared" ref="AC37" si="34">AVERAGE(B37,K37,T37)</f>
        <v>17622</v>
      </c>
      <c r="AD37" s="118">
        <f t="shared" si="27"/>
        <v>2062127</v>
      </c>
      <c r="AE37" s="118">
        <f t="shared" si="28"/>
        <v>130516.66666666667</v>
      </c>
      <c r="AF37" s="118">
        <f t="shared" si="29"/>
        <v>42735.333333333336</v>
      </c>
      <c r="AG37" s="119">
        <f t="shared" si="30"/>
        <v>0.92310133333333333</v>
      </c>
      <c r="AH37" s="119">
        <f t="shared" si="31"/>
        <v>0.33066433333333334</v>
      </c>
      <c r="AI37" s="119">
        <f t="shared" si="32"/>
        <v>0.197213</v>
      </c>
      <c r="AJ37" s="119">
        <f t="shared" si="33"/>
        <v>0.6641273333333334</v>
      </c>
      <c r="AK37" s="98" t="s">
        <v>94</v>
      </c>
      <c r="AL37" s="119">
        <f>AVERAGE(AJ27:AJ37)</f>
        <v>0.65770878787878795</v>
      </c>
      <c r="AM37" s="98" t="s">
        <v>95</v>
      </c>
      <c r="AN37" s="98">
        <f>STDEV(AJ27:AJ37)</f>
        <v>2.6265707374307012E-2</v>
      </c>
    </row>
    <row r="38" spans="1:40" ht="15.75" thickBot="1" x14ac:dyDescent="0.3">
      <c r="A38" s="109" t="s">
        <v>98</v>
      </c>
      <c r="B38" s="110" t="s">
        <v>2</v>
      </c>
      <c r="C38" s="111" t="s">
        <v>3</v>
      </c>
      <c r="D38" s="111" t="s">
        <v>4</v>
      </c>
      <c r="E38" s="111" t="s">
        <v>5</v>
      </c>
      <c r="F38" s="111" t="s">
        <v>6</v>
      </c>
      <c r="G38" s="111" t="s">
        <v>8</v>
      </c>
      <c r="H38" s="111" t="s">
        <v>7</v>
      </c>
      <c r="I38" s="112" t="s">
        <v>42</v>
      </c>
      <c r="K38" s="110" t="s">
        <v>2</v>
      </c>
      <c r="L38" s="111" t="s">
        <v>3</v>
      </c>
      <c r="M38" s="111" t="s">
        <v>4</v>
      </c>
      <c r="N38" s="111" t="s">
        <v>5</v>
      </c>
      <c r="O38" s="111" t="s">
        <v>6</v>
      </c>
      <c r="P38" s="111" t="s">
        <v>8</v>
      </c>
      <c r="Q38" s="111" t="s">
        <v>7</v>
      </c>
      <c r="R38" s="112" t="s">
        <v>42</v>
      </c>
      <c r="T38" s="110" t="s">
        <v>2</v>
      </c>
      <c r="U38" s="111" t="s">
        <v>3</v>
      </c>
      <c r="V38" s="111" t="s">
        <v>4</v>
      </c>
      <c r="W38" s="111" t="s">
        <v>5</v>
      </c>
      <c r="X38" s="111" t="s">
        <v>6</v>
      </c>
      <c r="Y38" s="111" t="s">
        <v>8</v>
      </c>
      <c r="Z38" s="111" t="s">
        <v>7</v>
      </c>
      <c r="AA38" s="112" t="s">
        <v>42</v>
      </c>
      <c r="AC38" s="102" t="s">
        <v>2</v>
      </c>
      <c r="AD38" s="100" t="s">
        <v>3</v>
      </c>
      <c r="AE38" s="100" t="s">
        <v>4</v>
      </c>
      <c r="AF38" s="100" t="s">
        <v>5</v>
      </c>
      <c r="AG38" s="100" t="s">
        <v>6</v>
      </c>
      <c r="AH38" s="100" t="s">
        <v>8</v>
      </c>
      <c r="AI38" s="100" t="s">
        <v>7</v>
      </c>
      <c r="AJ38" s="101" t="s">
        <v>42</v>
      </c>
    </row>
    <row r="39" spans="1:40" x14ac:dyDescent="0.25">
      <c r="A39" s="105">
        <v>1000</v>
      </c>
      <c r="B39" s="113">
        <v>46688</v>
      </c>
      <c r="C39" s="114">
        <v>1877708</v>
      </c>
      <c r="D39" s="114">
        <v>298369</v>
      </c>
      <c r="E39" s="114">
        <v>30236</v>
      </c>
      <c r="F39" s="121">
        <v>0.85414800000000002</v>
      </c>
      <c r="G39" s="121">
        <v>0.60693699999999995</v>
      </c>
      <c r="H39" s="121">
        <v>0.22128</v>
      </c>
      <c r="I39" s="122">
        <v>0.79133799999999999</v>
      </c>
      <c r="J39" s="119"/>
      <c r="K39" s="113">
        <v>43420</v>
      </c>
      <c r="L39" s="114">
        <v>1898365</v>
      </c>
      <c r="M39" s="114">
        <v>275528</v>
      </c>
      <c r="N39" s="114">
        <v>35688</v>
      </c>
      <c r="O39" s="121">
        <v>0.86186600000000002</v>
      </c>
      <c r="P39" s="121">
        <v>0.54886999999999997</v>
      </c>
      <c r="Q39" s="121">
        <v>0.21815999999999999</v>
      </c>
      <c r="R39" s="122">
        <v>0.76325500000000002</v>
      </c>
      <c r="S39" s="119"/>
      <c r="T39" s="113">
        <v>11845</v>
      </c>
      <c r="U39" s="114">
        <v>1864772</v>
      </c>
      <c r="V39" s="114">
        <v>363189</v>
      </c>
      <c r="W39" s="114">
        <v>13195</v>
      </c>
      <c r="X39" s="121">
        <v>0.83294100000000004</v>
      </c>
      <c r="Y39" s="121">
        <v>0.47304299999999999</v>
      </c>
      <c r="Z39" s="121">
        <v>5.9214000000000003E-2</v>
      </c>
      <c r="AA39" s="122">
        <v>0.73336599999999996</v>
      </c>
      <c r="AB39" s="119"/>
      <c r="AC39" s="118">
        <f>AVERAGE(B39,K39,T39)</f>
        <v>33984.333333333336</v>
      </c>
      <c r="AD39" s="118">
        <f t="shared" ref="AD39" si="35">AVERAGE(C39,L39,U39)</f>
        <v>1880281.6666666667</v>
      </c>
      <c r="AE39" s="118">
        <f t="shared" ref="AE39" si="36">AVERAGE(D39,M39,V39)</f>
        <v>312362</v>
      </c>
      <c r="AF39" s="118">
        <f t="shared" ref="AF39" si="37">AVERAGE(E39,N39,W39)</f>
        <v>26373</v>
      </c>
      <c r="AG39" s="119">
        <f t="shared" ref="AG39" si="38">AVERAGE(F39,O39,X39)</f>
        <v>0.84965166666666658</v>
      </c>
      <c r="AH39" s="119">
        <f t="shared" ref="AH39" si="39">AVERAGE(G39,P39,Y39)</f>
        <v>0.54294999999999993</v>
      </c>
      <c r="AI39" s="119">
        <f t="shared" ref="AI39" si="40">AVERAGE(H39,Q39,Z39)</f>
        <v>0.166218</v>
      </c>
      <c r="AJ39" s="119">
        <f t="shared" ref="AJ39" si="41">AVERAGE(I39,R39,AA39)</f>
        <v>0.76265299999999991</v>
      </c>
    </row>
    <row r="40" spans="1:40" x14ac:dyDescent="0.25">
      <c r="A40" s="106">
        <v>1100</v>
      </c>
      <c r="B40" s="115">
        <v>39935</v>
      </c>
      <c r="C40" s="95">
        <v>2015051</v>
      </c>
      <c r="D40" s="95">
        <v>161026</v>
      </c>
      <c r="E40" s="95">
        <v>36989</v>
      </c>
      <c r="F40" s="123">
        <v>0.91211100000000001</v>
      </c>
      <c r="G40" s="123">
        <v>0.51914899999999997</v>
      </c>
      <c r="H40" s="123">
        <v>0.28742099999999998</v>
      </c>
      <c r="I40" s="124">
        <v>0.74985800000000002</v>
      </c>
      <c r="J40" s="119"/>
      <c r="K40" s="115">
        <v>6328</v>
      </c>
      <c r="L40" s="95">
        <v>1901406</v>
      </c>
      <c r="M40" s="95">
        <v>272487</v>
      </c>
      <c r="N40" s="95">
        <v>72780</v>
      </c>
      <c r="O40" s="123">
        <v>0.84675199999999995</v>
      </c>
      <c r="P40" s="123">
        <v>7.9991999999999994E-2</v>
      </c>
      <c r="Q40" s="123">
        <v>3.5360000000000003E-2</v>
      </c>
      <c r="R40" s="124">
        <v>0.53833699999999995</v>
      </c>
      <c r="S40" s="119"/>
      <c r="T40" s="115">
        <v>11660</v>
      </c>
      <c r="U40" s="95">
        <v>1752510</v>
      </c>
      <c r="V40" s="95">
        <v>475451</v>
      </c>
      <c r="W40" s="95">
        <v>13380</v>
      </c>
      <c r="X40" s="123">
        <v>0.78303100000000003</v>
      </c>
      <c r="Y40" s="123">
        <v>0.46565499999999999</v>
      </c>
      <c r="Z40" s="123">
        <v>4.5532999999999997E-2</v>
      </c>
      <c r="AA40" s="124">
        <v>0.72952300000000003</v>
      </c>
      <c r="AB40" s="119"/>
      <c r="AC40" s="118">
        <f t="shared" ref="AC40:AC49" si="42">AVERAGE(B40,K40,T40)</f>
        <v>19307.666666666668</v>
      </c>
      <c r="AD40" s="118">
        <f t="shared" ref="AD40:AD49" si="43">AVERAGE(C40,L40,U40)</f>
        <v>1889655.6666666667</v>
      </c>
      <c r="AE40" s="118">
        <f t="shared" ref="AE40:AE49" si="44">AVERAGE(D40,M40,V40)</f>
        <v>302988</v>
      </c>
      <c r="AF40" s="118">
        <f t="shared" ref="AF40:AF49" si="45">AVERAGE(E40,N40,W40)</f>
        <v>41049.666666666664</v>
      </c>
      <c r="AG40" s="119">
        <f t="shared" ref="AG40:AG49" si="46">AVERAGE(F40,O40,X40)</f>
        <v>0.847298</v>
      </c>
      <c r="AH40" s="119">
        <f t="shared" ref="AH40:AH49" si="47">AVERAGE(G40,P40,Y40)</f>
        <v>0.35493199999999997</v>
      </c>
      <c r="AI40" s="119">
        <f t="shared" ref="AI40:AI49" si="48">AVERAGE(H40,Q40,Z40)</f>
        <v>0.12277133333333333</v>
      </c>
      <c r="AJ40" s="119">
        <f t="shared" ref="AJ40:AJ49" si="49">AVERAGE(I40,R40,AA40)</f>
        <v>0.6725726666666666</v>
      </c>
    </row>
    <row r="41" spans="1:40" x14ac:dyDescent="0.25">
      <c r="A41" s="106">
        <v>1200</v>
      </c>
      <c r="B41" s="115">
        <v>37142</v>
      </c>
      <c r="C41" s="95">
        <v>1947131</v>
      </c>
      <c r="D41" s="95">
        <v>228946</v>
      </c>
      <c r="E41" s="95">
        <v>39782</v>
      </c>
      <c r="F41" s="123">
        <v>0.88072399999999995</v>
      </c>
      <c r="G41" s="123">
        <v>0.48283999999999999</v>
      </c>
      <c r="H41" s="123">
        <v>0.21656400000000001</v>
      </c>
      <c r="I41" s="124">
        <v>0.73206099999999996</v>
      </c>
      <c r="J41" s="119"/>
      <c r="K41" s="115">
        <v>16342</v>
      </c>
      <c r="L41" s="95">
        <v>1879101</v>
      </c>
      <c r="M41" s="95">
        <v>204792</v>
      </c>
      <c r="N41" s="95">
        <v>62766</v>
      </c>
      <c r="O41" s="123">
        <v>0.84129699999999996</v>
      </c>
      <c r="P41" s="123">
        <v>8.3752999999999994E-2</v>
      </c>
      <c r="Q41" s="123">
        <v>8.3752999999999994E-2</v>
      </c>
      <c r="R41" s="124">
        <v>0.59897800000000001</v>
      </c>
      <c r="S41" s="119"/>
      <c r="T41" s="115">
        <v>11606</v>
      </c>
      <c r="U41" s="95">
        <v>1735706</v>
      </c>
      <c r="V41" s="95">
        <v>492255</v>
      </c>
      <c r="W41" s="95">
        <v>13434</v>
      </c>
      <c r="X41" s="123">
        <v>0.77554900000000004</v>
      </c>
      <c r="Y41" s="123">
        <v>0.46349800000000002</v>
      </c>
      <c r="Z41" s="123">
        <v>4.3887000000000002E-2</v>
      </c>
      <c r="AA41" s="124">
        <v>0.72842799999999996</v>
      </c>
      <c r="AB41" s="119"/>
      <c r="AC41" s="118">
        <f t="shared" si="42"/>
        <v>21696.666666666668</v>
      </c>
      <c r="AD41" s="118">
        <f t="shared" si="43"/>
        <v>1853979.3333333333</v>
      </c>
      <c r="AE41" s="118">
        <f t="shared" si="44"/>
        <v>308664.33333333331</v>
      </c>
      <c r="AF41" s="118">
        <f t="shared" si="45"/>
        <v>38660.666666666664</v>
      </c>
      <c r="AG41" s="119">
        <f t="shared" si="46"/>
        <v>0.83252333333333317</v>
      </c>
      <c r="AH41" s="119">
        <f t="shared" si="47"/>
        <v>0.34336366666666668</v>
      </c>
      <c r="AI41" s="119">
        <f t="shared" si="48"/>
        <v>0.11473466666666667</v>
      </c>
      <c r="AJ41" s="119">
        <f t="shared" si="49"/>
        <v>0.68648900000000002</v>
      </c>
      <c r="AM41" s="98" t="s">
        <v>99</v>
      </c>
      <c r="AN41" s="119">
        <f>AVERAGE(AJ39,AJ27,AJ23,AJ11)</f>
        <v>0.71604400000000001</v>
      </c>
    </row>
    <row r="42" spans="1:40" x14ac:dyDescent="0.25">
      <c r="A42" s="106">
        <v>1300</v>
      </c>
      <c r="B42" s="115">
        <v>26188</v>
      </c>
      <c r="C42" s="95">
        <v>1945510</v>
      </c>
      <c r="D42" s="95">
        <v>230567</v>
      </c>
      <c r="E42" s="95">
        <v>50736</v>
      </c>
      <c r="F42" s="123">
        <v>0.875143</v>
      </c>
      <c r="G42" s="123">
        <v>0.34044000000000002</v>
      </c>
      <c r="H42" s="123">
        <v>0.15696499999999999</v>
      </c>
      <c r="I42" s="124">
        <v>0.66357900000000003</v>
      </c>
      <c r="J42" s="119"/>
      <c r="K42" s="115">
        <v>15933</v>
      </c>
      <c r="L42" s="95">
        <v>1901645</v>
      </c>
      <c r="M42" s="95">
        <v>272248</v>
      </c>
      <c r="N42" s="95">
        <v>63175</v>
      </c>
      <c r="O42" s="123">
        <v>0.85112200000000005</v>
      </c>
      <c r="P42" s="123">
        <v>0.201408</v>
      </c>
      <c r="Q42" s="123">
        <v>8.6760000000000004E-2</v>
      </c>
      <c r="R42" s="124">
        <v>0.59655000000000002</v>
      </c>
      <c r="S42" s="119"/>
      <c r="T42" s="115">
        <v>7157</v>
      </c>
      <c r="U42" s="95">
        <v>2075874</v>
      </c>
      <c r="V42" s="95">
        <v>152087</v>
      </c>
      <c r="W42" s="95">
        <v>17883</v>
      </c>
      <c r="X42" s="123">
        <v>0.92455799999999999</v>
      </c>
      <c r="Y42" s="123">
        <v>0.28582299999999999</v>
      </c>
      <c r="Z42" s="123">
        <v>7.7674000000000007E-2</v>
      </c>
      <c r="AA42" s="124">
        <v>0.64119300000000001</v>
      </c>
      <c r="AB42" s="119"/>
      <c r="AC42" s="118">
        <f t="shared" si="42"/>
        <v>16426</v>
      </c>
      <c r="AD42" s="118">
        <f t="shared" si="43"/>
        <v>1974343</v>
      </c>
      <c r="AE42" s="118">
        <f t="shared" si="44"/>
        <v>218300.66666666666</v>
      </c>
      <c r="AF42" s="118">
        <f t="shared" si="45"/>
        <v>43931.333333333336</v>
      </c>
      <c r="AG42" s="119">
        <f t="shared" si="46"/>
        <v>0.88360766666666668</v>
      </c>
      <c r="AH42" s="119">
        <f t="shared" si="47"/>
        <v>0.27589033333333335</v>
      </c>
      <c r="AI42" s="119">
        <f t="shared" si="48"/>
        <v>0.10713299999999999</v>
      </c>
      <c r="AJ42" s="119">
        <f t="shared" si="49"/>
        <v>0.63377399999999995</v>
      </c>
    </row>
    <row r="43" spans="1:40" x14ac:dyDescent="0.25">
      <c r="A43" s="106">
        <v>1400</v>
      </c>
      <c r="B43" s="115">
        <v>21061</v>
      </c>
      <c r="C43" s="95">
        <v>1943609</v>
      </c>
      <c r="D43" s="95">
        <v>232468</v>
      </c>
      <c r="E43" s="95">
        <v>55863</v>
      </c>
      <c r="F43" s="123">
        <v>0.87202400000000002</v>
      </c>
      <c r="G43" s="123">
        <v>0.27378999999999998</v>
      </c>
      <c r="H43" s="123">
        <v>0.127467</v>
      </c>
      <c r="I43" s="124">
        <v>0.63153499999999996</v>
      </c>
      <c r="J43" s="119"/>
      <c r="K43" s="115">
        <v>14637</v>
      </c>
      <c r="L43" s="95">
        <v>1933708</v>
      </c>
      <c r="M43" s="95">
        <v>240185</v>
      </c>
      <c r="N43" s="95">
        <v>64471</v>
      </c>
      <c r="O43" s="123">
        <v>0.86477800000000005</v>
      </c>
      <c r="P43" s="123">
        <v>0.185026</v>
      </c>
      <c r="Q43" s="123">
        <v>8.7665000000000007E-2</v>
      </c>
      <c r="R43" s="124">
        <v>0.58875699999999997</v>
      </c>
      <c r="S43" s="119"/>
      <c r="T43" s="115">
        <v>11989</v>
      </c>
      <c r="U43" s="95">
        <v>1877025</v>
      </c>
      <c r="V43" s="95">
        <v>350936</v>
      </c>
      <c r="W43" s="95">
        <v>13051</v>
      </c>
      <c r="X43" s="123">
        <v>0.83844300000000005</v>
      </c>
      <c r="Y43" s="123">
        <v>0.478794</v>
      </c>
      <c r="Z43" s="123">
        <v>6.1804999999999999E-2</v>
      </c>
      <c r="AA43" s="124">
        <v>0.73622399999999999</v>
      </c>
      <c r="AB43" s="119"/>
      <c r="AC43" s="118">
        <f t="shared" si="42"/>
        <v>15895.666666666666</v>
      </c>
      <c r="AD43" s="118">
        <f t="shared" si="43"/>
        <v>1918114</v>
      </c>
      <c r="AE43" s="118">
        <f t="shared" si="44"/>
        <v>274529.66666666669</v>
      </c>
      <c r="AF43" s="118">
        <f t="shared" si="45"/>
        <v>44461.666666666664</v>
      </c>
      <c r="AG43" s="119">
        <f t="shared" si="46"/>
        <v>0.85841499999999993</v>
      </c>
      <c r="AH43" s="119">
        <f t="shared" si="47"/>
        <v>0.31253666666666668</v>
      </c>
      <c r="AI43" s="119">
        <f t="shared" si="48"/>
        <v>9.231233333333333E-2</v>
      </c>
      <c r="AJ43" s="119">
        <f t="shared" si="49"/>
        <v>0.65217199999999997</v>
      </c>
    </row>
    <row r="44" spans="1:40" x14ac:dyDescent="0.25">
      <c r="A44" s="106">
        <v>1500</v>
      </c>
      <c r="B44" s="115">
        <v>24547</v>
      </c>
      <c r="C44" s="95">
        <v>2132353</v>
      </c>
      <c r="D44" s="95">
        <v>43724</v>
      </c>
      <c r="E44" s="95">
        <v>52377</v>
      </c>
      <c r="F44" s="123">
        <v>0.957345</v>
      </c>
      <c r="G44" s="123">
        <v>0.31910699999999997</v>
      </c>
      <c r="H44" s="123">
        <v>0.33812500000000001</v>
      </c>
      <c r="I44" s="124">
        <v>0.65386299999999997</v>
      </c>
      <c r="J44" s="119"/>
      <c r="K44" s="115">
        <v>21617</v>
      </c>
      <c r="L44" s="95">
        <v>1958266</v>
      </c>
      <c r="M44" s="95">
        <v>215627</v>
      </c>
      <c r="N44" s="95">
        <v>57491</v>
      </c>
      <c r="O44" s="123">
        <v>0.878776</v>
      </c>
      <c r="P44" s="123">
        <v>0.27325899999999997</v>
      </c>
      <c r="Q44" s="123">
        <v>0.13666400000000001</v>
      </c>
      <c r="R44" s="124">
        <v>0.63117100000000004</v>
      </c>
      <c r="S44" s="119"/>
      <c r="T44" s="115">
        <v>7152</v>
      </c>
      <c r="U44" s="95">
        <v>2075083</v>
      </c>
      <c r="V44" s="95">
        <v>152879</v>
      </c>
      <c r="W44" s="95">
        <v>17888</v>
      </c>
      <c r="X44" s="123">
        <v>0.92420500000000005</v>
      </c>
      <c r="Y44" s="123">
        <v>0.28562300000000002</v>
      </c>
      <c r="Z44" s="123">
        <v>7.7288999999999997E-2</v>
      </c>
      <c r="AA44" s="124">
        <v>0.64109400000000005</v>
      </c>
      <c r="AB44" s="119"/>
      <c r="AC44" s="118">
        <f t="shared" si="42"/>
        <v>17772</v>
      </c>
      <c r="AD44" s="118">
        <f t="shared" si="43"/>
        <v>2055234</v>
      </c>
      <c r="AE44" s="118">
        <f t="shared" si="44"/>
        <v>137410</v>
      </c>
      <c r="AF44" s="118">
        <f t="shared" si="45"/>
        <v>42585.333333333336</v>
      </c>
      <c r="AG44" s="119">
        <f t="shared" si="46"/>
        <v>0.92010866666666669</v>
      </c>
      <c r="AH44" s="119">
        <f t="shared" si="47"/>
        <v>0.29266299999999995</v>
      </c>
      <c r="AI44" s="119">
        <f t="shared" si="48"/>
        <v>0.18402600000000002</v>
      </c>
      <c r="AJ44" s="119">
        <f t="shared" si="49"/>
        <v>0.64204266666666665</v>
      </c>
    </row>
    <row r="45" spans="1:40" x14ac:dyDescent="0.25">
      <c r="A45" s="106">
        <v>1600</v>
      </c>
      <c r="B45" s="115">
        <v>26761</v>
      </c>
      <c r="C45" s="95">
        <v>2117716</v>
      </c>
      <c r="D45" s="95">
        <v>58361</v>
      </c>
      <c r="E45" s="95">
        <v>50163</v>
      </c>
      <c r="F45" s="123">
        <v>0.95183099999999998</v>
      </c>
      <c r="G45" s="123">
        <v>0.347889</v>
      </c>
      <c r="H45" s="123">
        <v>0.330289</v>
      </c>
      <c r="I45" s="124">
        <v>0.66770499999999999</v>
      </c>
      <c r="J45" s="119"/>
      <c r="K45" s="115">
        <v>31354</v>
      </c>
      <c r="L45" s="95">
        <v>1994875</v>
      </c>
      <c r="M45" s="95">
        <v>179018</v>
      </c>
      <c r="N45" s="95">
        <v>47754</v>
      </c>
      <c r="O45" s="123">
        <v>0.89934700000000001</v>
      </c>
      <c r="P45" s="123">
        <v>0.39634399999999997</v>
      </c>
      <c r="Q45" s="123">
        <v>0.21662300000000001</v>
      </c>
      <c r="R45" s="124">
        <v>0.69043500000000002</v>
      </c>
      <c r="S45" s="119"/>
      <c r="T45" s="115">
        <v>7153</v>
      </c>
      <c r="U45" s="95">
        <v>2073916</v>
      </c>
      <c r="V45" s="95">
        <v>154045</v>
      </c>
      <c r="W45" s="95">
        <v>17887</v>
      </c>
      <c r="X45" s="123">
        <v>0.92368799999999995</v>
      </c>
      <c r="Y45" s="123">
        <v>0.285663</v>
      </c>
      <c r="Z45" s="123">
        <v>7.6815999999999995E-2</v>
      </c>
      <c r="AA45" s="124">
        <v>0.64111300000000004</v>
      </c>
      <c r="AB45" s="119"/>
      <c r="AC45" s="118">
        <f t="shared" si="42"/>
        <v>21756</v>
      </c>
      <c r="AD45" s="118">
        <f t="shared" si="43"/>
        <v>2062169</v>
      </c>
      <c r="AE45" s="118">
        <f t="shared" si="44"/>
        <v>130474.66666666667</v>
      </c>
      <c r="AF45" s="118">
        <f t="shared" si="45"/>
        <v>38601.333333333336</v>
      </c>
      <c r="AG45" s="119">
        <f t="shared" si="46"/>
        <v>0.92495533333333324</v>
      </c>
      <c r="AH45" s="119">
        <f t="shared" si="47"/>
        <v>0.34329866666666664</v>
      </c>
      <c r="AI45" s="119">
        <f t="shared" si="48"/>
        <v>0.20790933333333336</v>
      </c>
      <c r="AJ45" s="119">
        <f t="shared" si="49"/>
        <v>0.66641766666666669</v>
      </c>
    </row>
    <row r="46" spans="1:40" x14ac:dyDescent="0.25">
      <c r="A46" s="106">
        <v>1700</v>
      </c>
      <c r="B46" s="115">
        <v>38590</v>
      </c>
      <c r="C46" s="95">
        <v>1919043</v>
      </c>
      <c r="D46" s="95">
        <v>257034</v>
      </c>
      <c r="E46" s="95">
        <v>38334</v>
      </c>
      <c r="F46" s="123">
        <v>0.86890000000000001</v>
      </c>
      <c r="G46" s="123">
        <v>0.501664</v>
      </c>
      <c r="H46" s="123">
        <v>0.20716799999999999</v>
      </c>
      <c r="I46" s="124">
        <v>0.74097599999999997</v>
      </c>
      <c r="J46" s="119"/>
      <c r="K46" s="115">
        <v>25331</v>
      </c>
      <c r="L46" s="95">
        <v>1953393</v>
      </c>
      <c r="M46" s="95">
        <v>220500</v>
      </c>
      <c r="N46" s="95">
        <v>53777</v>
      </c>
      <c r="O46" s="123">
        <v>0.87826099999999996</v>
      </c>
      <c r="P46" s="123">
        <v>0.32020799999999999</v>
      </c>
      <c r="Q46" s="123">
        <v>0.155912</v>
      </c>
      <c r="R46" s="124">
        <v>0.65370300000000003</v>
      </c>
      <c r="S46" s="119"/>
      <c r="T46" s="115">
        <v>9982</v>
      </c>
      <c r="U46" s="95">
        <v>2031470</v>
      </c>
      <c r="V46" s="95">
        <v>196491</v>
      </c>
      <c r="W46" s="95">
        <v>15058</v>
      </c>
      <c r="X46" s="123">
        <v>0.90610299999999999</v>
      </c>
      <c r="Y46" s="123">
        <v>0.398642</v>
      </c>
      <c r="Z46" s="123">
        <v>8.6233000000000004E-2</v>
      </c>
      <c r="AA46" s="124">
        <v>0.69687600000000005</v>
      </c>
      <c r="AB46" s="119"/>
      <c r="AC46" s="118">
        <f t="shared" si="42"/>
        <v>24634.333333333332</v>
      </c>
      <c r="AD46" s="118">
        <f t="shared" si="43"/>
        <v>1967968.6666666667</v>
      </c>
      <c r="AE46" s="118">
        <f t="shared" si="44"/>
        <v>224675</v>
      </c>
      <c r="AF46" s="118">
        <f t="shared" si="45"/>
        <v>35723</v>
      </c>
      <c r="AG46" s="119">
        <f t="shared" si="46"/>
        <v>0.88442133333333339</v>
      </c>
      <c r="AH46" s="119">
        <f t="shared" si="47"/>
        <v>0.40683799999999998</v>
      </c>
      <c r="AI46" s="119">
        <f t="shared" si="48"/>
        <v>0.14977099999999999</v>
      </c>
      <c r="AJ46" s="119">
        <f t="shared" si="49"/>
        <v>0.69718500000000005</v>
      </c>
    </row>
    <row r="47" spans="1:40" x14ac:dyDescent="0.25">
      <c r="A47" s="106">
        <v>1800</v>
      </c>
      <c r="B47" s="115">
        <v>25739</v>
      </c>
      <c r="C47" s="95">
        <v>1904095</v>
      </c>
      <c r="D47" s="95">
        <v>271982</v>
      </c>
      <c r="E47" s="95">
        <v>51185</v>
      </c>
      <c r="F47" s="123">
        <v>0.85656200000000005</v>
      </c>
      <c r="G47" s="123">
        <v>0.33460299999999998</v>
      </c>
      <c r="H47" s="123">
        <v>0.137405</v>
      </c>
      <c r="I47" s="124">
        <v>0.66063300000000003</v>
      </c>
      <c r="J47" s="119"/>
      <c r="K47" s="115">
        <v>18832</v>
      </c>
      <c r="L47" s="95">
        <v>1984210</v>
      </c>
      <c r="M47" s="95">
        <v>189683</v>
      </c>
      <c r="N47" s="95">
        <v>60276</v>
      </c>
      <c r="O47" s="123">
        <v>0.88905500000000004</v>
      </c>
      <c r="P47" s="123">
        <v>0.23805399999999999</v>
      </c>
      <c r="Q47" s="123">
        <v>0.13094900000000001</v>
      </c>
      <c r="R47" s="124">
        <v>0.61432600000000004</v>
      </c>
      <c r="S47" s="119"/>
      <c r="T47" s="115">
        <v>7153</v>
      </c>
      <c r="U47" s="95">
        <v>2072402</v>
      </c>
      <c r="V47" s="95">
        <v>155559</v>
      </c>
      <c r="W47" s="95">
        <v>17887</v>
      </c>
      <c r="X47" s="123">
        <v>0.92301599999999995</v>
      </c>
      <c r="Y47" s="123">
        <v>0.285663</v>
      </c>
      <c r="Z47" s="123">
        <v>7.6196E-2</v>
      </c>
      <c r="AA47" s="124">
        <v>0.64111200000000002</v>
      </c>
      <c r="AB47" s="119"/>
      <c r="AC47" s="118">
        <f t="shared" si="42"/>
        <v>17241.333333333332</v>
      </c>
      <c r="AD47" s="118">
        <f t="shared" si="43"/>
        <v>1986902.3333333333</v>
      </c>
      <c r="AE47" s="118">
        <f t="shared" si="44"/>
        <v>205741.33333333334</v>
      </c>
      <c r="AF47" s="118">
        <f t="shared" si="45"/>
        <v>43116</v>
      </c>
      <c r="AG47" s="119">
        <f t="shared" si="46"/>
        <v>0.88954433333333338</v>
      </c>
      <c r="AH47" s="119">
        <f t="shared" si="47"/>
        <v>0.28610666666666668</v>
      </c>
      <c r="AI47" s="119">
        <f t="shared" si="48"/>
        <v>0.11484999999999999</v>
      </c>
      <c r="AJ47" s="119">
        <f t="shared" si="49"/>
        <v>0.63869033333333336</v>
      </c>
    </row>
    <row r="48" spans="1:40" x14ac:dyDescent="0.25">
      <c r="A48" s="106">
        <v>1900</v>
      </c>
      <c r="B48" s="115">
        <v>40426</v>
      </c>
      <c r="C48" s="95">
        <v>1903847</v>
      </c>
      <c r="D48" s="95">
        <v>272230</v>
      </c>
      <c r="E48" s="95">
        <v>36498</v>
      </c>
      <c r="F48" s="123">
        <v>0.86297000000000001</v>
      </c>
      <c r="G48" s="123">
        <v>0.525532</v>
      </c>
      <c r="H48" s="123">
        <v>0.207536</v>
      </c>
      <c r="I48" s="124">
        <v>0.75236999999999998</v>
      </c>
      <c r="J48" s="119"/>
      <c r="K48" s="115">
        <v>15830</v>
      </c>
      <c r="L48" s="95">
        <v>1841316</v>
      </c>
      <c r="M48" s="95">
        <v>332577</v>
      </c>
      <c r="N48" s="95">
        <v>63278</v>
      </c>
      <c r="O48" s="123">
        <v>0.824299</v>
      </c>
      <c r="P48" s="123">
        <v>0.20010600000000001</v>
      </c>
      <c r="Q48" s="123">
        <v>7.4055999999999997E-2</v>
      </c>
      <c r="R48" s="124">
        <v>0.59579099999999996</v>
      </c>
      <c r="S48" s="119"/>
      <c r="T48" s="115">
        <v>10911</v>
      </c>
      <c r="U48" s="95">
        <v>1944207</v>
      </c>
      <c r="V48" s="95">
        <v>283754</v>
      </c>
      <c r="W48" s="95">
        <v>14129</v>
      </c>
      <c r="X48" s="123">
        <v>0.867784</v>
      </c>
      <c r="Y48" s="123">
        <v>0.43574299999999999</v>
      </c>
      <c r="Z48" s="123">
        <v>6.8256999999999998E-2</v>
      </c>
      <c r="AA48" s="124">
        <v>0.71508099999999997</v>
      </c>
      <c r="AB48" s="119"/>
      <c r="AC48" s="118">
        <f t="shared" si="42"/>
        <v>22389</v>
      </c>
      <c r="AD48" s="118">
        <f t="shared" si="43"/>
        <v>1896456.6666666667</v>
      </c>
      <c r="AE48" s="118">
        <f t="shared" si="44"/>
        <v>296187</v>
      </c>
      <c r="AF48" s="118">
        <f t="shared" si="45"/>
        <v>37968.333333333336</v>
      </c>
      <c r="AG48" s="119">
        <f t="shared" si="46"/>
        <v>0.85168433333333338</v>
      </c>
      <c r="AH48" s="119">
        <f t="shared" si="47"/>
        <v>0.387127</v>
      </c>
      <c r="AI48" s="119">
        <f t="shared" si="48"/>
        <v>0.11661633333333334</v>
      </c>
      <c r="AJ48" s="119">
        <f t="shared" si="49"/>
        <v>0.68774733333333327</v>
      </c>
    </row>
    <row r="49" spans="1:40" ht="15.75" thickBot="1" x14ac:dyDescent="0.3">
      <c r="A49" s="107">
        <v>2000</v>
      </c>
      <c r="B49" s="116">
        <v>20916</v>
      </c>
      <c r="C49" s="117">
        <v>2137306</v>
      </c>
      <c r="D49" s="117">
        <v>38771</v>
      </c>
      <c r="E49" s="117">
        <v>56008</v>
      </c>
      <c r="F49" s="125">
        <v>0.95793200000000001</v>
      </c>
      <c r="G49" s="125">
        <v>0.27190500000000001</v>
      </c>
      <c r="H49" s="125">
        <v>0.30621300000000001</v>
      </c>
      <c r="I49" s="126">
        <v>0.63110699999999997</v>
      </c>
      <c r="J49" s="119"/>
      <c r="K49" s="116">
        <v>24007</v>
      </c>
      <c r="L49" s="117">
        <v>1940316</v>
      </c>
      <c r="M49" s="117">
        <v>223577</v>
      </c>
      <c r="N49" s="117">
        <v>55101</v>
      </c>
      <c r="O49" s="125">
        <v>0.87630799999999998</v>
      </c>
      <c r="P49" s="125">
        <v>0.30347099999999999</v>
      </c>
      <c r="Q49" s="125">
        <v>0.14696999999999999</v>
      </c>
      <c r="R49" s="126">
        <v>0.64565600000000001</v>
      </c>
      <c r="S49" s="119"/>
      <c r="T49" s="116">
        <v>7152</v>
      </c>
      <c r="U49" s="117">
        <v>2072514</v>
      </c>
      <c r="V49" s="117">
        <v>155447</v>
      </c>
      <c r="W49" s="117">
        <v>17888</v>
      </c>
      <c r="X49" s="125">
        <v>0.92306500000000002</v>
      </c>
      <c r="Y49" s="125">
        <v>0.28562300000000002</v>
      </c>
      <c r="Z49" s="125">
        <v>7.6230999999999993E-2</v>
      </c>
      <c r="AA49" s="126">
        <v>0.641092</v>
      </c>
      <c r="AB49" s="119"/>
      <c r="AC49" s="118">
        <f t="shared" si="42"/>
        <v>17358.333333333332</v>
      </c>
      <c r="AD49" s="118">
        <f t="shared" si="43"/>
        <v>2050045.3333333333</v>
      </c>
      <c r="AE49" s="118">
        <f t="shared" si="44"/>
        <v>139265</v>
      </c>
      <c r="AF49" s="118">
        <f t="shared" si="45"/>
        <v>42999</v>
      </c>
      <c r="AG49" s="119">
        <f t="shared" si="46"/>
        <v>0.91910166666666659</v>
      </c>
      <c r="AH49" s="119">
        <f t="shared" si="47"/>
        <v>0.28699966666666671</v>
      </c>
      <c r="AI49" s="119">
        <f t="shared" si="48"/>
        <v>0.17647133333333334</v>
      </c>
      <c r="AJ49" s="119">
        <f t="shared" si="49"/>
        <v>0.63928499999999999</v>
      </c>
      <c r="AK49" s="97" t="s">
        <v>94</v>
      </c>
      <c r="AL49" s="119">
        <f>AVERAGE(AJ39:AJ49)</f>
        <v>0.67082078787878785</v>
      </c>
      <c r="AM49" s="98" t="s">
        <v>95</v>
      </c>
      <c r="AN49" s="98">
        <f>STDEV(AJ39:AJ49)</f>
        <v>3.7759738214215147E-2</v>
      </c>
    </row>
    <row r="51" spans="1:40" x14ac:dyDescent="0.25">
      <c r="I51" s="98" t="s">
        <v>104</v>
      </c>
      <c r="J51" s="98" t="s">
        <v>105</v>
      </c>
      <c r="K51" s="98" t="s">
        <v>42</v>
      </c>
      <c r="AK51" s="119">
        <f>AVERAGE(AJ39:AJ49,AJ27:AJ37,AJ17:AJ25,AJ5:AJ15,AJ3)</f>
        <v>0.66261522480620161</v>
      </c>
    </row>
    <row r="52" spans="1:40" x14ac:dyDescent="0.25">
      <c r="H52" s="98" t="s">
        <v>93</v>
      </c>
      <c r="I52" s="98" t="s">
        <v>32</v>
      </c>
      <c r="J52" s="86">
        <v>0.71</v>
      </c>
      <c r="K52" s="98">
        <v>0.76</v>
      </c>
      <c r="AK52" s="98">
        <f>STDEV(AJ39:AJ49,AJ27:AJ37,AJ17:AJ25,AJ5:AJ15)</f>
        <v>2.8265081094983161E-2</v>
      </c>
    </row>
    <row r="53" spans="1:40" x14ac:dyDescent="0.25">
      <c r="I53" s="98" t="s">
        <v>36</v>
      </c>
      <c r="J53" s="86">
        <v>0.71</v>
      </c>
      <c r="K53" s="98">
        <v>0.65</v>
      </c>
      <c r="AK53" s="98" t="s">
        <v>100</v>
      </c>
    </row>
    <row r="54" spans="1:40" x14ac:dyDescent="0.25">
      <c r="I54" s="98" t="s">
        <v>38</v>
      </c>
      <c r="J54" s="86">
        <v>0.71</v>
      </c>
      <c r="K54" s="98">
        <v>0.72</v>
      </c>
    </row>
    <row r="55" spans="1:40" x14ac:dyDescent="0.25">
      <c r="H55" s="98" t="s">
        <v>96</v>
      </c>
      <c r="I55" s="98" t="s">
        <v>32</v>
      </c>
      <c r="J55" s="86">
        <v>7.0000000000000007E-2</v>
      </c>
      <c r="K55" s="98">
        <v>0.75</v>
      </c>
    </row>
    <row r="56" spans="1:40" x14ac:dyDescent="0.25">
      <c r="I56" s="98" t="s">
        <v>36</v>
      </c>
      <c r="J56" s="86">
        <v>7.0000000000000007E-2</v>
      </c>
      <c r="K56" s="98">
        <v>0.61</v>
      </c>
    </row>
    <row r="57" spans="1:40" x14ac:dyDescent="0.25">
      <c r="I57" s="98" t="s">
        <v>38</v>
      </c>
      <c r="J57" s="86">
        <v>7.0000000000000007E-2</v>
      </c>
      <c r="K57" s="127">
        <v>0.7</v>
      </c>
    </row>
    <row r="58" spans="1:40" x14ac:dyDescent="0.25">
      <c r="H58" s="98" t="s">
        <v>102</v>
      </c>
      <c r="I58" s="98" t="s">
        <v>32</v>
      </c>
      <c r="J58" s="86" t="s">
        <v>106</v>
      </c>
      <c r="K58" s="98">
        <v>0.74</v>
      </c>
    </row>
    <row r="59" spans="1:40" x14ac:dyDescent="0.25">
      <c r="I59" s="98" t="s">
        <v>36</v>
      </c>
      <c r="J59" s="86" t="s">
        <v>106</v>
      </c>
      <c r="K59" s="98">
        <v>0.65</v>
      </c>
    </row>
    <row r="60" spans="1:40" x14ac:dyDescent="0.25">
      <c r="I60" s="98" t="s">
        <v>38</v>
      </c>
      <c r="J60" s="86" t="s">
        <v>106</v>
      </c>
      <c r="K60" s="98">
        <v>0.73</v>
      </c>
    </row>
    <row r="61" spans="1:40" x14ac:dyDescent="0.25">
      <c r="H61" s="98" t="s">
        <v>103</v>
      </c>
      <c r="I61" s="98" t="s">
        <v>32</v>
      </c>
      <c r="J61" s="86" t="s">
        <v>107</v>
      </c>
      <c r="K61" s="98">
        <v>0.79</v>
      </c>
    </row>
    <row r="62" spans="1:40" x14ac:dyDescent="0.25">
      <c r="A62" s="86" t="s">
        <v>81</v>
      </c>
      <c r="B62" s="86" t="s">
        <v>82</v>
      </c>
      <c r="C62" s="86" t="s">
        <v>101</v>
      </c>
      <c r="D62" s="86" t="s">
        <v>84</v>
      </c>
      <c r="E62" s="86" t="s">
        <v>85</v>
      </c>
      <c r="F62" s="86" t="s">
        <v>86</v>
      </c>
      <c r="I62" s="98" t="s">
        <v>36</v>
      </c>
      <c r="J62" s="86" t="s">
        <v>107</v>
      </c>
      <c r="K62" s="98">
        <v>0.76</v>
      </c>
    </row>
    <row r="63" spans="1:40" x14ac:dyDescent="0.25">
      <c r="I63" s="98" t="s">
        <v>38</v>
      </c>
      <c r="J63" s="86" t="s">
        <v>107</v>
      </c>
      <c r="K63" s="98">
        <v>0.73</v>
      </c>
    </row>
  </sheetData>
  <conditionalFormatting sqref="D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5 I3 I17:I25 I27:I37 I39:I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15 R3 R17:R25 R27:R37 R39:R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15 AA3 AA17:AA25 AA27:AA37 AA39:AA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Validation</vt:lpstr>
      <vt:lpstr>MBKM_Improvement</vt:lpstr>
      <vt:lpstr>Systematic_Analysis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Barnes</dc:creator>
  <cp:keywords/>
  <dc:description/>
  <cp:lastModifiedBy>Thomas Barnes</cp:lastModifiedBy>
  <cp:revision/>
  <dcterms:created xsi:type="dcterms:W3CDTF">2015-06-05T18:17:20Z</dcterms:created>
  <dcterms:modified xsi:type="dcterms:W3CDTF">2023-03-22T10:15:43Z</dcterms:modified>
  <cp:category/>
  <cp:contentStatus/>
</cp:coreProperties>
</file>