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4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ntext Inference/Test data/Query Based Context/en-US/en-US_StudentGrades/"/>
    </mc:Choice>
  </mc:AlternateContent>
  <xr:revisionPtr revIDLastSave="1005" documentId="8_{8C2860BB-318F-4833-A510-549EC4D88702}" xr6:coauthVersionLast="47" xr6:coauthVersionMax="47" xr10:uidLastSave="{35378C67-86E7-4BD0-8F81-C56EFD467AC6}"/>
  <bookViews>
    <workbookView minimized="1" xWindow="5" yWindow="0" windowWidth="19190" windowHeight="11355" firstSheet="5" activeTab="2" xr2:uid="{AAAA7929-642D-4965-88D7-7377C2D08F4A}"/>
  </bookViews>
  <sheets>
    <sheet name="Departmental GPAs" sheetId="3" r:id="rId1"/>
    <sheet name="Course Details" sheetId="7" r:id="rId2"/>
    <sheet name="CS 101" sheetId="1" r:id="rId3"/>
    <sheet name="CS 102" sheetId="2" r:id="rId4"/>
    <sheet name="Capstone" sheetId="5" r:id="rId5"/>
    <sheet name="GPA Conversion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3" l="1"/>
  <c r="G45" i="3"/>
  <c r="G5" i="3"/>
  <c r="G76" i="3"/>
  <c r="G64" i="3"/>
  <c r="G11" i="3"/>
  <c r="G10" i="3"/>
  <c r="G6" i="3"/>
  <c r="G14" i="3"/>
  <c r="G40" i="3"/>
  <c r="G54" i="3"/>
  <c r="G9" i="3"/>
  <c r="G18" i="3"/>
  <c r="G70" i="3"/>
  <c r="G46" i="3"/>
  <c r="G22" i="3"/>
  <c r="G58" i="3"/>
  <c r="G20" i="3"/>
  <c r="G48" i="3"/>
  <c r="G68" i="3"/>
  <c r="G16" i="3"/>
  <c r="G39" i="3"/>
  <c r="G35" i="3"/>
  <c r="G60" i="3"/>
  <c r="G28" i="3"/>
  <c r="G32" i="3"/>
  <c r="G69" i="3"/>
  <c r="G25" i="3"/>
  <c r="G42" i="3"/>
  <c r="G17" i="3"/>
  <c r="G37" i="3"/>
  <c r="G7" i="3"/>
  <c r="G71" i="3"/>
  <c r="G26" i="3"/>
  <c r="G24" i="3"/>
  <c r="G47" i="3"/>
  <c r="G55" i="3"/>
  <c r="G30" i="3"/>
  <c r="G3" i="3"/>
  <c r="G62" i="3"/>
  <c r="G53" i="3"/>
  <c r="G49" i="3"/>
  <c r="G27" i="3"/>
  <c r="G4" i="3"/>
  <c r="G38" i="3"/>
  <c r="G13" i="3"/>
  <c r="G21" i="3"/>
  <c r="G41" i="3"/>
  <c r="G36" i="3"/>
  <c r="G77" i="3"/>
  <c r="G51" i="3"/>
  <c r="G66" i="3"/>
  <c r="G74" i="3"/>
  <c r="G33" i="3"/>
  <c r="G19" i="3"/>
  <c r="G31" i="3"/>
  <c r="G50" i="3"/>
  <c r="G75" i="3"/>
  <c r="G29" i="3"/>
  <c r="G44" i="3"/>
  <c r="G12" i="3"/>
  <c r="G15" i="3"/>
  <c r="G2" i="3"/>
  <c r="G52" i="3"/>
  <c r="G43" i="3"/>
  <c r="G34" i="3"/>
  <c r="G72" i="3"/>
  <c r="G59" i="3"/>
  <c r="G23" i="3"/>
  <c r="G8" i="3"/>
  <c r="G67" i="3"/>
  <c r="G61" i="3"/>
  <c r="G63" i="3"/>
  <c r="G73" i="3"/>
  <c r="G56" i="3"/>
  <c r="G65" i="3"/>
  <c r="N141" i="2"/>
  <c r="N142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82" i="1"/>
  <c r="N82" i="1"/>
  <c r="F37" i="3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2" i="2"/>
  <c r="M120" i="1"/>
  <c r="N120" i="1" s="1"/>
  <c r="F60" i="3" s="1"/>
  <c r="M60" i="1"/>
  <c r="N60" i="1" s="1"/>
  <c r="F28" i="3" s="1"/>
  <c r="M69" i="1"/>
  <c r="N69" i="1" s="1"/>
  <c r="F32" i="3" s="1"/>
  <c r="M138" i="1"/>
  <c r="N138" i="1" s="1"/>
  <c r="F69" i="3" s="1"/>
  <c r="M56" i="1"/>
  <c r="N56" i="1" s="1"/>
  <c r="F25" i="3" s="1"/>
  <c r="M90" i="1"/>
  <c r="N90" i="1" s="1"/>
  <c r="F42" i="3" s="1"/>
  <c r="M36" i="1"/>
  <c r="N36" i="1" s="1"/>
  <c r="F17" i="3" s="1"/>
  <c r="H4" i="3"/>
  <c r="H38" i="3"/>
  <c r="H13" i="3"/>
  <c r="H21" i="3"/>
  <c r="H41" i="3"/>
  <c r="H36" i="3"/>
  <c r="H77" i="3"/>
  <c r="H51" i="3"/>
  <c r="H66" i="3"/>
  <c r="H74" i="3"/>
  <c r="H33" i="3"/>
  <c r="H19" i="3"/>
  <c r="H31" i="3"/>
  <c r="H50" i="3"/>
  <c r="H75" i="3"/>
  <c r="H29" i="3"/>
  <c r="H44" i="3"/>
  <c r="H12" i="3"/>
  <c r="H15" i="3"/>
  <c r="H2" i="3"/>
  <c r="H52" i="3"/>
  <c r="H43" i="3"/>
  <c r="H34" i="3"/>
  <c r="H72" i="3"/>
  <c r="H59" i="3"/>
  <c r="H23" i="3"/>
  <c r="H8" i="3"/>
  <c r="H67" i="3"/>
  <c r="H61" i="3"/>
  <c r="H63" i="3"/>
  <c r="H73" i="3"/>
  <c r="H56" i="3"/>
  <c r="H65" i="3"/>
  <c r="H37" i="3"/>
  <c r="H7" i="3"/>
  <c r="H71" i="3"/>
  <c r="H26" i="3"/>
  <c r="H24" i="3"/>
  <c r="H47" i="3"/>
  <c r="H55" i="3"/>
  <c r="H30" i="3"/>
  <c r="H3" i="3"/>
  <c r="H62" i="3"/>
  <c r="H53" i="3"/>
  <c r="H49" i="3"/>
  <c r="H27" i="3"/>
  <c r="H45" i="3"/>
  <c r="H5" i="3"/>
  <c r="H76" i="3"/>
  <c r="H64" i="3"/>
  <c r="H11" i="3"/>
  <c r="H10" i="3"/>
  <c r="H6" i="3"/>
  <c r="H14" i="3"/>
  <c r="H40" i="3"/>
  <c r="H54" i="3"/>
  <c r="H9" i="3"/>
  <c r="H18" i="3"/>
  <c r="H70" i="3"/>
  <c r="H46" i="3"/>
  <c r="H22" i="3"/>
  <c r="H58" i="3"/>
  <c r="H20" i="3"/>
  <c r="H48" i="3"/>
  <c r="H68" i="3"/>
  <c r="H16" i="3"/>
  <c r="H39" i="3"/>
  <c r="H35" i="3"/>
  <c r="H60" i="3"/>
  <c r="H28" i="3"/>
  <c r="H32" i="3"/>
  <c r="H69" i="3"/>
  <c r="H25" i="3"/>
  <c r="H42" i="3"/>
  <c r="H17" i="3"/>
  <c r="H57" i="3"/>
  <c r="Q10" i="2"/>
  <c r="R10" i="2"/>
  <c r="S10" i="2"/>
  <c r="T1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2" i="2"/>
  <c r="Q17" i="2"/>
  <c r="M105" i="1"/>
  <c r="N105" i="1" s="1"/>
  <c r="M115" i="1"/>
  <c r="N115" i="1" s="1"/>
  <c r="F57" i="3" s="1"/>
  <c r="M18" i="1"/>
  <c r="N18" i="1" s="1"/>
  <c r="F7" i="3" s="1"/>
  <c r="M34" i="1"/>
  <c r="N34" i="1" s="1"/>
  <c r="M73" i="1"/>
  <c r="N73" i="1" s="1"/>
  <c r="M94" i="1"/>
  <c r="N94" i="1" s="1"/>
  <c r="F45" i="3" s="1"/>
  <c r="M140" i="1"/>
  <c r="N140" i="1" s="1"/>
  <c r="F71" i="3" s="1"/>
  <c r="M40" i="1"/>
  <c r="N40" i="1" s="1"/>
  <c r="M128" i="1"/>
  <c r="N128" i="1" s="1"/>
  <c r="M53" i="1"/>
  <c r="N53" i="1" s="1"/>
  <c r="F26" i="3" s="1"/>
  <c r="M15" i="1"/>
  <c r="N15" i="1" s="1"/>
  <c r="F5" i="3" s="1"/>
  <c r="M108" i="1"/>
  <c r="N108" i="1" s="1"/>
  <c r="M49" i="1"/>
  <c r="N49" i="1" s="1"/>
  <c r="F24" i="3" s="1"/>
  <c r="M41" i="1"/>
  <c r="N41" i="1" s="1"/>
  <c r="M148" i="1"/>
  <c r="N148" i="1" s="1"/>
  <c r="F76" i="3" s="1"/>
  <c r="M98" i="1"/>
  <c r="N98" i="1" s="1"/>
  <c r="F47" i="3" s="1"/>
  <c r="M5" i="1"/>
  <c r="N5" i="1" s="1"/>
  <c r="M112" i="1"/>
  <c r="N112" i="1" s="1"/>
  <c r="F55" i="3" s="1"/>
  <c r="M133" i="1"/>
  <c r="N133" i="1" s="1"/>
  <c r="F64" i="3" s="1"/>
  <c r="M59" i="1"/>
  <c r="N59" i="1" s="1"/>
  <c r="M70" i="1"/>
  <c r="N70" i="1" s="1"/>
  <c r="M63" i="1"/>
  <c r="N63" i="1" s="1"/>
  <c r="F30" i="3" s="1"/>
  <c r="M7" i="1"/>
  <c r="N7" i="1" s="1"/>
  <c r="F3" i="3" s="1"/>
  <c r="M116" i="1"/>
  <c r="N116" i="1" s="1"/>
  <c r="M26" i="1"/>
  <c r="N26" i="1" s="1"/>
  <c r="M28" i="1"/>
  <c r="N28" i="1" s="1"/>
  <c r="F11" i="3" s="1"/>
  <c r="M127" i="1"/>
  <c r="N127" i="1" s="1"/>
  <c r="F62" i="3" s="1"/>
  <c r="M143" i="1"/>
  <c r="N143" i="1" s="1"/>
  <c r="M12" i="1"/>
  <c r="N12" i="1" s="1"/>
  <c r="M110" i="1"/>
  <c r="N110" i="1" s="1"/>
  <c r="F53" i="3" s="1"/>
  <c r="M27" i="1"/>
  <c r="N27" i="1" s="1"/>
  <c r="F10" i="3" s="1"/>
  <c r="M72" i="1"/>
  <c r="N72" i="1" s="1"/>
  <c r="M101" i="1"/>
  <c r="N101" i="1" s="1"/>
  <c r="F49" i="3" s="1"/>
  <c r="M50" i="1"/>
  <c r="N50" i="1" s="1"/>
  <c r="M54" i="1"/>
  <c r="N54" i="1" s="1"/>
  <c r="F27" i="3" s="1"/>
  <c r="M19" i="1"/>
  <c r="N19" i="1" s="1"/>
  <c r="F6" i="3" s="1"/>
  <c r="M75" i="1"/>
  <c r="N75" i="1" s="1"/>
  <c r="M32" i="1"/>
  <c r="N32" i="1" s="1"/>
  <c r="F14" i="3" s="1"/>
  <c r="M11" i="1"/>
  <c r="N11" i="1" s="1"/>
  <c r="F4" i="3" s="1"/>
  <c r="M10" i="1"/>
  <c r="N10" i="1" s="1"/>
  <c r="M24" i="1"/>
  <c r="N24" i="1" s="1"/>
  <c r="M83" i="1"/>
  <c r="N83" i="1" s="1"/>
  <c r="F38" i="3" s="1"/>
  <c r="M93" i="1"/>
  <c r="N93" i="1" s="1"/>
  <c r="M22" i="1"/>
  <c r="N22" i="1" s="1"/>
  <c r="M31" i="1"/>
  <c r="N31" i="1" s="1"/>
  <c r="F13" i="3" s="1"/>
  <c r="M125" i="1"/>
  <c r="N125" i="1" s="1"/>
  <c r="M86" i="1"/>
  <c r="N86" i="1" s="1"/>
  <c r="F40" i="3" s="1"/>
  <c r="M44" i="1"/>
  <c r="N44" i="1" s="1"/>
  <c r="F21" i="3" s="1"/>
  <c r="M76" i="1"/>
  <c r="N76" i="1" s="1"/>
  <c r="M20" i="1"/>
  <c r="N20" i="1" s="1"/>
  <c r="M87" i="1"/>
  <c r="N87" i="1" s="1"/>
  <c r="F41" i="3" s="1"/>
  <c r="M91" i="1"/>
  <c r="N91" i="1" s="1"/>
  <c r="M57" i="1"/>
  <c r="N57" i="1" s="1"/>
  <c r="M113" i="1"/>
  <c r="N113" i="1" s="1"/>
  <c r="F54" i="3" s="1"/>
  <c r="M80" i="1"/>
  <c r="N80" i="1" s="1"/>
  <c r="F36" i="3" s="1"/>
  <c r="M66" i="1"/>
  <c r="N66" i="1" s="1"/>
  <c r="M81" i="1"/>
  <c r="N81" i="1" s="1"/>
  <c r="M149" i="1"/>
  <c r="N149" i="1" s="1"/>
  <c r="F77" i="3" s="1"/>
  <c r="M131" i="1"/>
  <c r="N131" i="1" s="1"/>
  <c r="M97" i="1"/>
  <c r="N97" i="1" s="1"/>
  <c r="M106" i="1"/>
  <c r="N106" i="1" s="1"/>
  <c r="F51" i="3" s="1"/>
  <c r="M8" i="1"/>
  <c r="N8" i="1" s="1"/>
  <c r="M25" i="1"/>
  <c r="N25" i="1" s="1"/>
  <c r="F9" i="3" s="1"/>
  <c r="M135" i="1"/>
  <c r="N135" i="1" s="1"/>
  <c r="F66" i="3" s="1"/>
  <c r="M124" i="1"/>
  <c r="N124" i="1" s="1"/>
  <c r="M139" i="1"/>
  <c r="N139" i="1" s="1"/>
  <c r="M146" i="1"/>
  <c r="N146" i="1" s="1"/>
  <c r="F74" i="3" s="1"/>
  <c r="M117" i="1"/>
  <c r="N117" i="1" s="1"/>
  <c r="M43" i="1"/>
  <c r="N43" i="1" s="1"/>
  <c r="M37" i="1"/>
  <c r="N37" i="1" s="1"/>
  <c r="F18" i="3" s="1"/>
  <c r="M68" i="1"/>
  <c r="N68" i="1" s="1"/>
  <c r="F33" i="3" s="1"/>
  <c r="M51" i="1"/>
  <c r="N51" i="1" s="1"/>
  <c r="M95" i="1"/>
  <c r="N95" i="1" s="1"/>
  <c r="M141" i="1"/>
  <c r="N141" i="1" s="1"/>
  <c r="F70" i="3" s="1"/>
  <c r="M39" i="1"/>
  <c r="N39" i="1" s="1"/>
  <c r="F19" i="3" s="1"/>
  <c r="M123" i="1"/>
  <c r="N123" i="1" s="1"/>
  <c r="M13" i="1"/>
  <c r="N13" i="1" s="1"/>
  <c r="M64" i="1"/>
  <c r="N64" i="1" s="1"/>
  <c r="F31" i="3" s="1"/>
  <c r="M84" i="1"/>
  <c r="N84" i="1" s="1"/>
  <c r="M99" i="1"/>
  <c r="N99" i="1" s="1"/>
  <c r="F46" i="3" s="1"/>
  <c r="M102" i="1"/>
  <c r="N102" i="1" s="1"/>
  <c r="F50" i="3" s="1"/>
  <c r="M111" i="1"/>
  <c r="N111" i="1" s="1"/>
  <c r="M38" i="1"/>
  <c r="N38" i="1" s="1"/>
  <c r="M147" i="1"/>
  <c r="N147" i="1" s="1"/>
  <c r="F75" i="3" s="1"/>
  <c r="M74" i="1"/>
  <c r="N74" i="1" s="1"/>
  <c r="M46" i="1"/>
  <c r="N46" i="1" s="1"/>
  <c r="F22" i="3" s="1"/>
  <c r="M61" i="1"/>
  <c r="N61" i="1" s="1"/>
  <c r="F29" i="3" s="1"/>
  <c r="M121" i="1"/>
  <c r="N121" i="1" s="1"/>
  <c r="M130" i="1"/>
  <c r="N130" i="1" s="1"/>
  <c r="M92" i="1"/>
  <c r="N92" i="1" s="1"/>
  <c r="F44" i="3" s="1"/>
  <c r="M42" i="1"/>
  <c r="N42" i="1" s="1"/>
  <c r="M118" i="1"/>
  <c r="N118" i="1" s="1"/>
  <c r="F58" i="3" s="1"/>
  <c r="M29" i="1"/>
  <c r="N29" i="1" s="1"/>
  <c r="F12" i="3" s="1"/>
  <c r="M132" i="1"/>
  <c r="N132" i="1" s="1"/>
  <c r="M4" i="1"/>
  <c r="N4" i="1" s="1"/>
  <c r="M33" i="1"/>
  <c r="N33" i="1" s="1"/>
  <c r="F15" i="3" s="1"/>
  <c r="M55" i="1"/>
  <c r="N55" i="1" s="1"/>
  <c r="M45" i="1"/>
  <c r="N45" i="1" s="1"/>
  <c r="F20" i="3" s="1"/>
  <c r="M6" i="1"/>
  <c r="N6" i="1" s="1"/>
  <c r="F2" i="3" s="1"/>
  <c r="M17" i="1"/>
  <c r="N17" i="1" s="1"/>
  <c r="M150" i="1"/>
  <c r="N150" i="1" s="1"/>
  <c r="M107" i="1"/>
  <c r="N107" i="1" s="1"/>
  <c r="F52" i="3" s="1"/>
  <c r="M67" i="1"/>
  <c r="N67" i="1" s="1"/>
  <c r="M103" i="1"/>
  <c r="N103" i="1" s="1"/>
  <c r="F48" i="3" s="1"/>
  <c r="M89" i="1"/>
  <c r="N89" i="1" s="1"/>
  <c r="F43" i="3" s="1"/>
  <c r="M96" i="1"/>
  <c r="N96" i="1" s="1"/>
  <c r="M21" i="1"/>
  <c r="N21" i="1" s="1"/>
  <c r="M71" i="1"/>
  <c r="N71" i="1" s="1"/>
  <c r="F34" i="3" s="1"/>
  <c r="M52" i="1"/>
  <c r="N52" i="1" s="1"/>
  <c r="M137" i="1"/>
  <c r="N137" i="1" s="1"/>
  <c r="F68" i="3" s="1"/>
  <c r="M142" i="1"/>
  <c r="N142" i="1" s="1"/>
  <c r="F72" i="3" s="1"/>
  <c r="M62" i="1"/>
  <c r="N62" i="1" s="1"/>
  <c r="M2" i="1"/>
  <c r="N2" i="1" s="1"/>
  <c r="M119" i="1"/>
  <c r="N119" i="1" s="1"/>
  <c r="F59" i="3" s="1"/>
  <c r="M9" i="1"/>
  <c r="N9" i="1" s="1"/>
  <c r="M35" i="1"/>
  <c r="N35" i="1" s="1"/>
  <c r="F16" i="3" s="1"/>
  <c r="M48" i="1"/>
  <c r="N48" i="1" s="1"/>
  <c r="F23" i="3" s="1"/>
  <c r="M109" i="1"/>
  <c r="N109" i="1" s="1"/>
  <c r="M23" i="1"/>
  <c r="N23" i="1" s="1"/>
  <c r="F8" i="3" s="1"/>
  <c r="M77" i="1"/>
  <c r="N77" i="1" s="1"/>
  <c r="M65" i="1"/>
  <c r="N65" i="1" s="1"/>
  <c r="M85" i="1"/>
  <c r="N85" i="1" s="1"/>
  <c r="F39" i="3" s="1"/>
  <c r="M136" i="1"/>
  <c r="N136" i="1" s="1"/>
  <c r="F67" i="3" s="1"/>
  <c r="M3" i="1"/>
  <c r="N3" i="1" s="1"/>
  <c r="M145" i="1"/>
  <c r="N145" i="1" s="1"/>
  <c r="M79" i="1"/>
  <c r="N79" i="1" s="1"/>
  <c r="F35" i="3" s="1"/>
  <c r="M122" i="1"/>
  <c r="N122" i="1" s="1"/>
  <c r="F61" i="3" s="1"/>
  <c r="M104" i="1"/>
  <c r="N104" i="1" s="1"/>
  <c r="M30" i="1"/>
  <c r="N30" i="1" s="1"/>
  <c r="M129" i="1"/>
  <c r="N129" i="1" s="1"/>
  <c r="F63" i="3" s="1"/>
  <c r="M78" i="1"/>
  <c r="N78" i="1" s="1"/>
  <c r="M126" i="1"/>
  <c r="N126" i="1" s="1"/>
  <c r="M144" i="1"/>
  <c r="N144" i="1" s="1"/>
  <c r="F73" i="3" s="1"/>
  <c r="M58" i="1"/>
  <c r="N58" i="1" s="1"/>
  <c r="M14" i="1"/>
  <c r="N14" i="1" s="1"/>
  <c r="M114" i="1"/>
  <c r="N114" i="1" s="1"/>
  <c r="F56" i="3" s="1"/>
  <c r="M88" i="1"/>
  <c r="N88" i="1" s="1"/>
  <c r="M16" i="1"/>
  <c r="N16" i="1" s="1"/>
  <c r="M134" i="1"/>
  <c r="N134" i="1" s="1"/>
  <c r="F65" i="3" s="1"/>
  <c r="M100" i="1"/>
  <c r="N100" i="1" s="1"/>
  <c r="M47" i="1"/>
  <c r="N47" i="1" s="1"/>
  <c r="Q17" i="1"/>
  <c r="Q4" i="1"/>
  <c r="Q6" i="1"/>
  <c r="Q5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T5" i="1"/>
  <c r="S5" i="1"/>
  <c r="R5" i="1"/>
  <c r="T4" i="1"/>
  <c r="S4" i="1"/>
  <c r="R4" i="1"/>
  <c r="R9" i="2"/>
  <c r="R8" i="2"/>
  <c r="R7" i="2"/>
  <c r="R6" i="2"/>
  <c r="R5" i="2"/>
  <c r="R4" i="2"/>
  <c r="T4" i="2"/>
  <c r="T5" i="2"/>
  <c r="T6" i="2"/>
  <c r="T7" i="2"/>
  <c r="T8" i="2"/>
  <c r="T9" i="2"/>
  <c r="S9" i="2"/>
  <c r="S8" i="2"/>
  <c r="S7" i="2"/>
  <c r="S6" i="2"/>
  <c r="S5" i="2"/>
  <c r="S4" i="2"/>
  <c r="Q9" i="2"/>
  <c r="Q8" i="2"/>
  <c r="Q7" i="2"/>
  <c r="Q6" i="2"/>
  <c r="Q5" i="2"/>
  <c r="Q4" i="2"/>
  <c r="I60" i="3" l="1"/>
  <c r="I28" i="3"/>
  <c r="I69" i="3"/>
  <c r="I25" i="3"/>
  <c r="I42" i="3"/>
  <c r="I17" i="3"/>
  <c r="I32" i="3"/>
  <c r="I68" i="3"/>
  <c r="I16" i="3"/>
  <c r="I39" i="3"/>
  <c r="I35" i="3"/>
  <c r="I45" i="3"/>
  <c r="I5" i="3"/>
  <c r="I76" i="3"/>
  <c r="I64" i="3"/>
  <c r="I11" i="3"/>
  <c r="I10" i="3"/>
  <c r="I6" i="3"/>
  <c r="I14" i="3"/>
  <c r="I40" i="3"/>
  <c r="I54" i="3"/>
  <c r="I9" i="3"/>
  <c r="I18" i="3"/>
  <c r="I70" i="3"/>
  <c r="I46" i="3"/>
  <c r="I22" i="3"/>
  <c r="I58" i="3"/>
  <c r="I20" i="3"/>
  <c r="I48" i="3"/>
  <c r="I57" i="3"/>
  <c r="T10" i="1"/>
  <c r="S10" i="1"/>
  <c r="R10" i="1"/>
  <c r="Q10" i="1"/>
</calcChain>
</file>

<file path=xl/sharedStrings.xml><?xml version="1.0" encoding="utf-8"?>
<sst xmlns="http://schemas.openxmlformats.org/spreadsheetml/2006/main" count="1859" uniqueCount="718">
  <si>
    <t>Student ID</t>
  </si>
  <si>
    <t>Graduation Year2</t>
  </si>
  <si>
    <t>Last Name</t>
  </si>
  <si>
    <t>First Name</t>
  </si>
  <si>
    <t>Middle Name</t>
  </si>
  <si>
    <t>CS 101</t>
  </si>
  <si>
    <t>CS 102</t>
  </si>
  <si>
    <t>Capstone</t>
  </si>
  <si>
    <t>Overall GPA</t>
  </si>
  <si>
    <t>23-1101</t>
  </si>
  <si>
    <t>Perez</t>
  </si>
  <si>
    <t>Aiden</t>
  </si>
  <si>
    <t>James</t>
  </si>
  <si>
    <t>23-1025</t>
  </si>
  <si>
    <t>Mitchell</t>
  </si>
  <si>
    <t>Alice</t>
  </si>
  <si>
    <t>Jean</t>
  </si>
  <si>
    <t>23-1041</t>
  </si>
  <si>
    <t>Bell</t>
  </si>
  <si>
    <t>Andrew</t>
  </si>
  <si>
    <t>Nathan</t>
  </si>
  <si>
    <t>22-1012</t>
  </si>
  <si>
    <t>Wilson</t>
  </si>
  <si>
    <t>Ashley</t>
  </si>
  <si>
    <t>Anita</t>
  </si>
  <si>
    <t>22-1038</t>
  </si>
  <si>
    <t>Morris</t>
  </si>
  <si>
    <t>Ava</t>
  </si>
  <si>
    <t>Lynn</t>
  </si>
  <si>
    <t>23-1004</t>
  </si>
  <si>
    <t>Jones</t>
  </si>
  <si>
    <t>Marie</t>
  </si>
  <si>
    <t>23-1121</t>
  </si>
  <si>
    <t>Sanders</t>
  </si>
  <si>
    <t>Bella</t>
  </si>
  <si>
    <t>Sophia</t>
  </si>
  <si>
    <t>22-1065</t>
  </si>
  <si>
    <t>Russell</t>
  </si>
  <si>
    <t>Benjamin</t>
  </si>
  <si>
    <t>John</t>
  </si>
  <si>
    <t>22-1033</t>
  </si>
  <si>
    <t>Edwards</t>
  </si>
  <si>
    <t>Caleb</t>
  </si>
  <si>
    <t>22-1028</t>
  </si>
  <si>
    <t>Turner</t>
  </si>
  <si>
    <t>Carter</t>
  </si>
  <si>
    <t>23-1095</t>
  </si>
  <si>
    <t>Robinson</t>
  </si>
  <si>
    <t>Jay</t>
  </si>
  <si>
    <t>23-1047</t>
  </si>
  <si>
    <t>Lee</t>
  </si>
  <si>
    <t>Charles</t>
  </si>
  <si>
    <t>Henry</t>
  </si>
  <si>
    <t>22-1040</t>
  </si>
  <si>
    <t>Cook</t>
  </si>
  <si>
    <t>Chloe</t>
  </si>
  <si>
    <t>Elise</t>
  </si>
  <si>
    <t>23-1098</t>
  </si>
  <si>
    <t>Hill</t>
  </si>
  <si>
    <t>22-1118</t>
  </si>
  <si>
    <t>Mendoza</t>
  </si>
  <si>
    <t>Chris</t>
  </si>
  <si>
    <t>22-1111</t>
  </si>
  <si>
    <t>Perry</t>
  </si>
  <si>
    <t>Christian</t>
  </si>
  <si>
    <t>Elijah</t>
  </si>
  <si>
    <t>22-1072</t>
  </si>
  <si>
    <t>Martinez</t>
  </si>
  <si>
    <t>Claire</t>
  </si>
  <si>
    <t>Anne</t>
  </si>
  <si>
    <t>23-1077</t>
  </si>
  <si>
    <t>Gonzales</t>
  </si>
  <si>
    <t>Daniel</t>
  </si>
  <si>
    <t>Joseph</t>
  </si>
  <si>
    <t>22-1100</t>
  </si>
  <si>
    <t>Ella</t>
  </si>
  <si>
    <t>Grace</t>
  </si>
  <si>
    <t>23-1050</t>
  </si>
  <si>
    <t>Wood</t>
  </si>
  <si>
    <t>Jane</t>
  </si>
  <si>
    <t>22-1088</t>
  </si>
  <si>
    <t>Roberts</t>
  </si>
  <si>
    <t>Elyse</t>
  </si>
  <si>
    <t>23-1119</t>
  </si>
  <si>
    <t>Hamilton</t>
  </si>
  <si>
    <t>Emily</t>
  </si>
  <si>
    <t>23-1014</t>
  </si>
  <si>
    <t>Lewis</t>
  </si>
  <si>
    <t>Emma</t>
  </si>
  <si>
    <t>22-1055</t>
  </si>
  <si>
    <t>Ethan</t>
  </si>
  <si>
    <t>David</t>
  </si>
  <si>
    <t>23-1011</t>
  </si>
  <si>
    <t>Gonzalez</t>
  </si>
  <si>
    <t>Mark</t>
  </si>
  <si>
    <t>23-1037</t>
  </si>
  <si>
    <t>Sanchez</t>
  </si>
  <si>
    <t>22-1017</t>
  </si>
  <si>
    <t>Mohamed</t>
  </si>
  <si>
    <t>Fatima</t>
  </si>
  <si>
    <t>Zahra</t>
  </si>
  <si>
    <t>23-1089</t>
  </si>
  <si>
    <t>Gabriel</t>
  </si>
  <si>
    <t>Leo</t>
  </si>
  <si>
    <t>23-1024</t>
  </si>
  <si>
    <t>Eleanor</t>
  </si>
  <si>
    <t>23-1080</t>
  </si>
  <si>
    <t>Young</t>
  </si>
  <si>
    <t>22-1032</t>
  </si>
  <si>
    <t>Collins</t>
  </si>
  <si>
    <t>Chase</t>
  </si>
  <si>
    <t>23-1073</t>
  </si>
  <si>
    <t>Moore</t>
  </si>
  <si>
    <t>Alexander</t>
  </si>
  <si>
    <t>23-1110</t>
  </si>
  <si>
    <t>Peterson</t>
  </si>
  <si>
    <t>Isaac</t>
  </si>
  <si>
    <t>22-1128</t>
  </si>
  <si>
    <t>Ward</t>
  </si>
  <si>
    <t>Jason</t>
  </si>
  <si>
    <t>Patrick</t>
  </si>
  <si>
    <t>23-1057</t>
  </si>
  <si>
    <t>Jaxon</t>
  </si>
  <si>
    <t>23-1001</t>
  </si>
  <si>
    <t>Smith</t>
  </si>
  <si>
    <t>23-1044</t>
  </si>
  <si>
    <t>Julia</t>
  </si>
  <si>
    <t>Mae</t>
  </si>
  <si>
    <t>22-1124</t>
  </si>
  <si>
    <t>Murphy</t>
  </si>
  <si>
    <t>Julian</t>
  </si>
  <si>
    <t>22-1049</t>
  </si>
  <si>
    <t>Davis</t>
  </si>
  <si>
    <t>Kai</t>
  </si>
  <si>
    <t>Steven</t>
  </si>
  <si>
    <t>23-1053</t>
  </si>
  <si>
    <t>Nguyen</t>
  </si>
  <si>
    <t>Kevin</t>
  </si>
  <si>
    <t>Paul</t>
  </si>
  <si>
    <t>22-1074</t>
  </si>
  <si>
    <t>Morgan</t>
  </si>
  <si>
    <t>Layla</t>
  </si>
  <si>
    <t>Harper</t>
  </si>
  <si>
    <t>23-1107</t>
  </si>
  <si>
    <t>Hughes</t>
  </si>
  <si>
    <t>23-1092</t>
  </si>
  <si>
    <t>Campbell</t>
  </si>
  <si>
    <t>Leila</t>
  </si>
  <si>
    <t>22-1007</t>
  </si>
  <si>
    <t>Liam</t>
  </si>
  <si>
    <t>22-1082</t>
  </si>
  <si>
    <t>Hernandez</t>
  </si>
  <si>
    <t>Lily</t>
  </si>
  <si>
    <t>Dawn</t>
  </si>
  <si>
    <t>23-1018</t>
  </si>
  <si>
    <t>Allen</t>
  </si>
  <si>
    <t>May</t>
  </si>
  <si>
    <t>22-1106</t>
  </si>
  <si>
    <t>Watson</t>
  </si>
  <si>
    <t>Lucas</t>
  </si>
  <si>
    <t>23-1035</t>
  </si>
  <si>
    <t>23-1083</t>
  </si>
  <si>
    <t>Wright</t>
  </si>
  <si>
    <t>Evan</t>
  </si>
  <si>
    <t>23-1063</t>
  </si>
  <si>
    <t>Nelson</t>
  </si>
  <si>
    <t>Mason</t>
  </si>
  <si>
    <t>23-1104</t>
  </si>
  <si>
    <t>Cruz</t>
  </si>
  <si>
    <t>23-1032</t>
  </si>
  <si>
    <t>Evans</t>
  </si>
  <si>
    <t>Maya</t>
  </si>
  <si>
    <t>22-1056</t>
  </si>
  <si>
    <t>Ramirez</t>
  </si>
  <si>
    <t>Mia</t>
  </si>
  <si>
    <t>Ann</t>
  </si>
  <si>
    <t>23-1020</t>
  </si>
  <si>
    <t>Scott</t>
  </si>
  <si>
    <t>23-1138</t>
  </si>
  <si>
    <t>Johnson</t>
  </si>
  <si>
    <t>22-1003</t>
  </si>
  <si>
    <t>Brown</t>
  </si>
  <si>
    <t>Michael</t>
  </si>
  <si>
    <t>Christopher</t>
  </si>
  <si>
    <t>22-1094</t>
  </si>
  <si>
    <t>Mila</t>
  </si>
  <si>
    <t>23-1116</t>
  </si>
  <si>
    <t>Long</t>
  </si>
  <si>
    <t>Miles</t>
  </si>
  <si>
    <t>22-1009</t>
  </si>
  <si>
    <t>Khan</t>
  </si>
  <si>
    <t>Mohammad</t>
  </si>
  <si>
    <t>Ali</t>
  </si>
  <si>
    <t>23-1129</t>
  </si>
  <si>
    <t>Jenkins</t>
  </si>
  <si>
    <t>Natalie</t>
  </si>
  <si>
    <t>Christine</t>
  </si>
  <si>
    <t>23-1029</t>
  </si>
  <si>
    <t>Phillips</t>
  </si>
  <si>
    <t>Olive</t>
  </si>
  <si>
    <t>Fay</t>
  </si>
  <si>
    <t>23-1132</t>
  </si>
  <si>
    <t>Taylor</t>
  </si>
  <si>
    <t>Olivia</t>
  </si>
  <si>
    <t>22-1021</t>
  </si>
  <si>
    <t>Adams</t>
  </si>
  <si>
    <t>Ryan</t>
  </si>
  <si>
    <t>Cooper</t>
  </si>
  <si>
    <t>23-1141</t>
  </si>
  <si>
    <t>Hall</t>
  </si>
  <si>
    <t>23-1066</t>
  </si>
  <si>
    <t>Griffin</t>
  </si>
  <si>
    <t>Sarah</t>
  </si>
  <si>
    <t>Elizabeth</t>
  </si>
  <si>
    <t>23-1125</t>
  </si>
  <si>
    <t>Bailey</t>
  </si>
  <si>
    <t>Scarlett</t>
  </si>
  <si>
    <t>22-1112</t>
  </si>
  <si>
    <t>Price</t>
  </si>
  <si>
    <t>Sean</t>
  </si>
  <si>
    <t>22-1045</t>
  </si>
  <si>
    <t>Sebastian</t>
  </si>
  <si>
    <t>Jonah</t>
  </si>
  <si>
    <t>22-1076</t>
  </si>
  <si>
    <t>Kelly</t>
  </si>
  <si>
    <t>23-1008</t>
  </si>
  <si>
    <t>Elena</t>
  </si>
  <si>
    <t>23-1113</t>
  </si>
  <si>
    <t>Myers</t>
  </si>
  <si>
    <t>23-1135</t>
  </si>
  <si>
    <t>Sophie</t>
  </si>
  <si>
    <t>Lynne</t>
  </si>
  <si>
    <t>23-1069</t>
  </si>
  <si>
    <t>Cunningham</t>
  </si>
  <si>
    <t>William</t>
  </si>
  <si>
    <t>Thomas</t>
  </si>
  <si>
    <t>23-1086</t>
  </si>
  <si>
    <t>Baker</t>
  </si>
  <si>
    <t>Zara</t>
  </si>
  <si>
    <t>22-1016</t>
  </si>
  <si>
    <t>Zoe</t>
  </si>
  <si>
    <t>23-1060</t>
  </si>
  <si>
    <t>Course Name</t>
  </si>
  <si>
    <t>Instructor</t>
  </si>
  <si>
    <t>Thomas Gilbert</t>
  </si>
  <si>
    <t>Office Number</t>
  </si>
  <si>
    <t>C/1105A</t>
  </si>
  <si>
    <t>E-mail</t>
  </si>
  <si>
    <t>tgilbert@contoso.edu</t>
  </si>
  <si>
    <t>Phone</t>
  </si>
  <si>
    <t>425-555-1234</t>
  </si>
  <si>
    <t>Teaching Assistants</t>
  </si>
  <si>
    <t>Mary Wilson, James Halvorsen, Alex Marino</t>
  </si>
  <si>
    <t>Class Location</t>
  </si>
  <si>
    <t>B/1706</t>
  </si>
  <si>
    <t>Class Days</t>
  </si>
  <si>
    <t>M/W 10:00 AM</t>
  </si>
  <si>
    <t>Russell McDaniels</t>
  </si>
  <si>
    <t>C/1095B</t>
  </si>
  <si>
    <t>rmcdaniels@contoso.edu</t>
  </si>
  <si>
    <t>425-555-5678</t>
  </si>
  <si>
    <t>Lane Peters, Jason Gutenberg</t>
  </si>
  <si>
    <t>B/2308</t>
  </si>
  <si>
    <t>Class Time</t>
  </si>
  <si>
    <t>T/Th 10:00 AM</t>
  </si>
  <si>
    <t>Marie St. Georges</t>
  </si>
  <si>
    <t>C/1116B</t>
  </si>
  <si>
    <t>mstgeorges@contoso.edu</t>
  </si>
  <si>
    <t>425-555-0987</t>
  </si>
  <si>
    <t>B/1512</t>
  </si>
  <si>
    <t>T/F 11:00 AM</t>
  </si>
  <si>
    <t>Graduation Year</t>
  </si>
  <si>
    <t>Assignment 1</t>
  </si>
  <si>
    <t>Assignment 2</t>
  </si>
  <si>
    <t>Assignment 3</t>
  </si>
  <si>
    <t>Assignment 4</t>
  </si>
  <si>
    <t>Assignment 5</t>
  </si>
  <si>
    <t>Final Exam</t>
  </si>
  <si>
    <t>Attendance Rate</t>
  </si>
  <si>
    <t>Overall Score</t>
  </si>
  <si>
    <t>Letter Grade</t>
  </si>
  <si>
    <t>25-1115</t>
  </si>
  <si>
    <t>King</t>
  </si>
  <si>
    <t>Aaliyah</t>
  </si>
  <si>
    <t>Jade</t>
  </si>
  <si>
    <t>24-1126</t>
  </si>
  <si>
    <t>Aaron</t>
  </si>
  <si>
    <t>Levi</t>
  </si>
  <si>
    <t>Mean</t>
  </si>
  <si>
    <t>Median</t>
  </si>
  <si>
    <t>Min</t>
  </si>
  <si>
    <t>Max</t>
  </si>
  <si>
    <t>25-1097</t>
  </si>
  <si>
    <t>Lopez</t>
  </si>
  <si>
    <t>Adrian</t>
  </si>
  <si>
    <t>24-1019</t>
  </si>
  <si>
    <t>24-1064</t>
  </si>
  <si>
    <t>24-1117</t>
  </si>
  <si>
    <t>Barnes</t>
  </si>
  <si>
    <t>24-1042</t>
  </si>
  <si>
    <t>Howard</t>
  </si>
  <si>
    <t>Amelia</t>
  </si>
  <si>
    <t>Kate</t>
  </si>
  <si>
    <t>Overall</t>
  </si>
  <si>
    <t>25-1031</t>
  </si>
  <si>
    <t>Parker</t>
  </si>
  <si>
    <t>Anthony</t>
  </si>
  <si>
    <t>Wayne</t>
  </si>
  <si>
    <t>Category</t>
  </si>
  <si>
    <t>Weight</t>
  </si>
  <si>
    <t>25-1079</t>
  </si>
  <si>
    <t>Assignments</t>
  </si>
  <si>
    <t>25-1137</t>
  </si>
  <si>
    <t>Wang</t>
  </si>
  <si>
    <t>Aria</t>
  </si>
  <si>
    <t>Quizzes</t>
  </si>
  <si>
    <t>25-1140</t>
  </si>
  <si>
    <t>24-1102</t>
  </si>
  <si>
    <t>Aubrey</t>
  </si>
  <si>
    <t>Total</t>
  </si>
  <si>
    <t>25-1052</t>
  </si>
  <si>
    <t>Patel</t>
  </si>
  <si>
    <t>25-1109</t>
  </si>
  <si>
    <t>25-1046</t>
  </si>
  <si>
    <t>Hayes</t>
  </si>
  <si>
    <t>Avery</t>
  </si>
  <si>
    <t>Joye</t>
  </si>
  <si>
    <t>25-1043</t>
  </si>
  <si>
    <t>25-1027</t>
  </si>
  <si>
    <t>Brianna</t>
  </si>
  <si>
    <t>25-1131</t>
  </si>
  <si>
    <t>Phelps</t>
  </si>
  <si>
    <t>25-1005</t>
  </si>
  <si>
    <t>Garcia</t>
  </si>
  <si>
    <t>Juan</t>
  </si>
  <si>
    <t>25-1085</t>
  </si>
  <si>
    <t>Connor</t>
  </si>
  <si>
    <t>25-1009</t>
  </si>
  <si>
    <t>Javier</t>
  </si>
  <si>
    <t>24-1015</t>
  </si>
  <si>
    <t>Walker</t>
  </si>
  <si>
    <t>Dylan</t>
  </si>
  <si>
    <t>24-1093</t>
  </si>
  <si>
    <t>25-1071</t>
  </si>
  <si>
    <t>Eli</t>
  </si>
  <si>
    <t>Oliver</t>
  </si>
  <si>
    <t>24-1002</t>
  </si>
  <si>
    <t>24-1036</t>
  </si>
  <si>
    <t>Stewart</t>
  </si>
  <si>
    <t>24-1074</t>
  </si>
  <si>
    <t>Joy</t>
  </si>
  <si>
    <t>24-1111</t>
  </si>
  <si>
    <t>24-1099</t>
  </si>
  <si>
    <t>25-1055</t>
  </si>
  <si>
    <t>Black</t>
  </si>
  <si>
    <t>24-1136</t>
  </si>
  <si>
    <t>25-1022</t>
  </si>
  <si>
    <t>Evelyn</t>
  </si>
  <si>
    <t>24-1114</t>
  </si>
  <si>
    <t>25-1123</t>
  </si>
  <si>
    <t>Ross</t>
  </si>
  <si>
    <t>24-1058</t>
  </si>
  <si>
    <t>Brooks</t>
  </si>
  <si>
    <t>Hannah</t>
  </si>
  <si>
    <t>24-1105</t>
  </si>
  <si>
    <t>Reed</t>
  </si>
  <si>
    <t>24-1023</t>
  </si>
  <si>
    <t>25-1034</t>
  </si>
  <si>
    <t>Isabel</t>
  </si>
  <si>
    <t>24-1006</t>
  </si>
  <si>
    <t>Miller</t>
  </si>
  <si>
    <t>Isabella</t>
  </si>
  <si>
    <t>24-1087</t>
  </si>
  <si>
    <t>Isaiah</t>
  </si>
  <si>
    <t>24-1039</t>
  </si>
  <si>
    <t>Rivera</t>
  </si>
  <si>
    <t>Jack</t>
  </si>
  <si>
    <t>24-1051</t>
  </si>
  <si>
    <t>Jacob</t>
  </si>
  <si>
    <t>24-1122</t>
  </si>
  <si>
    <t>24-1133</t>
  </si>
  <si>
    <t>White</t>
  </si>
  <si>
    <t>Jaden</t>
  </si>
  <si>
    <t>25-1059</t>
  </si>
  <si>
    <t>Gray</t>
  </si>
  <si>
    <t>Jayden</t>
  </si>
  <si>
    <t>Luke</t>
  </si>
  <si>
    <t>24-1081</t>
  </si>
  <si>
    <t>24-1139</t>
  </si>
  <si>
    <t>Park</t>
  </si>
  <si>
    <t>Kyle</t>
  </si>
  <si>
    <t>24-1054</t>
  </si>
  <si>
    <t>Ortiz</t>
  </si>
  <si>
    <t>Leah</t>
  </si>
  <si>
    <t>24-1045</t>
  </si>
  <si>
    <t>25-1075</t>
  </si>
  <si>
    <t>24-1108</t>
  </si>
  <si>
    <t>Patterson</t>
  </si>
  <si>
    <t>25-1062</t>
  </si>
  <si>
    <t>Reyes</t>
  </si>
  <si>
    <t>Lila</t>
  </si>
  <si>
    <t>24-1142</t>
  </si>
  <si>
    <t>Anderson</t>
  </si>
  <si>
    <t>24-1130</t>
  </si>
  <si>
    <t>Webb</t>
  </si>
  <si>
    <t>Madison</t>
  </si>
  <si>
    <t>Rose</t>
  </si>
  <si>
    <t>25-1017</t>
  </si>
  <si>
    <t>24-1013</t>
  </si>
  <si>
    <t>Clark</t>
  </si>
  <si>
    <t>Matthew</t>
  </si>
  <si>
    <t>24-1120</t>
  </si>
  <si>
    <t>24-1084</t>
  </si>
  <si>
    <t>Green</t>
  </si>
  <si>
    <t>24-1026</t>
  </si>
  <si>
    <t>Mike</t>
  </si>
  <si>
    <t>Louis</t>
  </si>
  <si>
    <t>24-1070</t>
  </si>
  <si>
    <t>24-1090</t>
  </si>
  <si>
    <t>24-1078</t>
  </si>
  <si>
    <t>Nina</t>
  </si>
  <si>
    <t>24-1067</t>
  </si>
  <si>
    <t>Noah</t>
  </si>
  <si>
    <t>24-1048</t>
  </si>
  <si>
    <t>Nora</t>
  </si>
  <si>
    <t>25-1134</t>
  </si>
  <si>
    <t>Simpson</t>
  </si>
  <si>
    <t>24-1010</t>
  </si>
  <si>
    <t>25-1091</t>
  </si>
  <si>
    <t>Torres</t>
  </si>
  <si>
    <t>Owen</t>
  </si>
  <si>
    <t>24-1061</t>
  </si>
  <si>
    <t>Robert</t>
  </si>
  <si>
    <t>24-1096</t>
  </si>
  <si>
    <t>Ruby</t>
  </si>
  <si>
    <t>25-1068</t>
  </si>
  <si>
    <t>Sienna</t>
  </si>
  <si>
    <t>24-1030</t>
  </si>
  <si>
    <t>25-1127</t>
  </si>
  <si>
    <t>Powell</t>
  </si>
  <si>
    <t>Victoria</t>
  </si>
  <si>
    <t>25-1103</t>
  </si>
  <si>
    <t>Assignment 1 Score</t>
  </si>
  <si>
    <t>Assignment 2 Score</t>
  </si>
  <si>
    <t>Assignment 3 Score</t>
  </si>
  <si>
    <t>Assignment 4 Score</t>
  </si>
  <si>
    <t>Midterm Exam Score</t>
  </si>
  <si>
    <t>Final Exam Score</t>
  </si>
  <si>
    <t>24-1001</t>
  </si>
  <si>
    <t>23-1002</t>
  </si>
  <si>
    <t>25-1003</t>
  </si>
  <si>
    <t>Aarav</t>
  </si>
  <si>
    <t>Kumar</t>
  </si>
  <si>
    <t>25-1004</t>
  </si>
  <si>
    <t>Alvarez</t>
  </si>
  <si>
    <t>Camila</t>
  </si>
  <si>
    <t>Rosa</t>
  </si>
  <si>
    <t>24-1005</t>
  </si>
  <si>
    <t>Chen</t>
  </si>
  <si>
    <t>Li</t>
  </si>
  <si>
    <t>Wei</t>
  </si>
  <si>
    <t>25-1006</t>
  </si>
  <si>
    <t>Martin</t>
  </si>
  <si>
    <t>23-1007</t>
  </si>
  <si>
    <t>Anh</t>
  </si>
  <si>
    <t>Minh</t>
  </si>
  <si>
    <t>Midterm Exam</t>
  </si>
  <si>
    <t>24-1008</t>
  </si>
  <si>
    <t>23-1010</t>
  </si>
  <si>
    <t>24-1011</t>
  </si>
  <si>
    <t>25-1012</t>
  </si>
  <si>
    <t>23-1013</t>
  </si>
  <si>
    <t>Neha</t>
  </si>
  <si>
    <t>Anjali</t>
  </si>
  <si>
    <t>24-1014</t>
  </si>
  <si>
    <t>25-1015</t>
  </si>
  <si>
    <t>23-1016</t>
  </si>
  <si>
    <t>Valentina</t>
  </si>
  <si>
    <t>25-1018</t>
  </si>
  <si>
    <t>Santiago</t>
  </si>
  <si>
    <t>23-1019</t>
  </si>
  <si>
    <t>Faith</t>
  </si>
  <si>
    <t>24-1020</t>
  </si>
  <si>
    <t>Hyun</t>
  </si>
  <si>
    <t>25-1021</t>
  </si>
  <si>
    <t>23-1022</t>
  </si>
  <si>
    <t>23-1023</t>
  </si>
  <si>
    <t>Lauren</t>
  </si>
  <si>
    <t>25-1024</t>
  </si>
  <si>
    <t>Mateo</t>
  </si>
  <si>
    <t>24-1025</t>
  </si>
  <si>
    <t>25-1026</t>
  </si>
  <si>
    <t>24-1027</t>
  </si>
  <si>
    <t>Sofia</t>
  </si>
  <si>
    <t>23-1028</t>
  </si>
  <si>
    <t>24-1029</t>
  </si>
  <si>
    <t>25-1030</t>
  </si>
  <si>
    <t>Ian</t>
  </si>
  <si>
    <t>23-1031</t>
  </si>
  <si>
    <t>Samantha</t>
  </si>
  <si>
    <t>25-1033</t>
  </si>
  <si>
    <t>23-1034</t>
  </si>
  <si>
    <t>22-1035</t>
  </si>
  <si>
    <t>Rogers</t>
  </si>
  <si>
    <t>Lydia</t>
  </si>
  <si>
    <t>25-1036</t>
  </si>
  <si>
    <t>24-1037</t>
  </si>
  <si>
    <t>Charlotte</t>
  </si>
  <si>
    <t>24-1038</t>
  </si>
  <si>
    <t>25-1039</t>
  </si>
  <si>
    <t>23-1040</t>
  </si>
  <si>
    <t>24-1041</t>
  </si>
  <si>
    <t>Aurora</t>
  </si>
  <si>
    <t>25-1042</t>
  </si>
  <si>
    <t>23-1043</t>
  </si>
  <si>
    <t>24-1044</t>
  </si>
  <si>
    <t>Rylee</t>
  </si>
  <si>
    <t>23-1046</t>
  </si>
  <si>
    <t>Richardson</t>
  </si>
  <si>
    <t>24-1047</t>
  </si>
  <si>
    <t>25-1048</t>
  </si>
  <si>
    <t>Reese</t>
  </si>
  <si>
    <t>23-1049</t>
  </si>
  <si>
    <t>Thompson</t>
  </si>
  <si>
    <t>24-1050</t>
  </si>
  <si>
    <t>Harris</t>
  </si>
  <si>
    <t>Quinn</t>
  </si>
  <si>
    <t>25-1051</t>
  </si>
  <si>
    <t>Drew</t>
  </si>
  <si>
    <t>23-1052</t>
  </si>
  <si>
    <t>Sadie</t>
  </si>
  <si>
    <t>24-1053</t>
  </si>
  <si>
    <t>Bennett</t>
  </si>
  <si>
    <t>25-1054</t>
  </si>
  <si>
    <t>Gabrielle</t>
  </si>
  <si>
    <t>24-1056</t>
  </si>
  <si>
    <t>Eden</t>
  </si>
  <si>
    <t>25-1057</t>
  </si>
  <si>
    <t>Zoey</t>
  </si>
  <si>
    <t>Abigail</t>
  </si>
  <si>
    <t>23-1058</t>
  </si>
  <si>
    <t>Hunter</t>
  </si>
  <si>
    <t>24-1059</t>
  </si>
  <si>
    <t>25-1060</t>
  </si>
  <si>
    <t>Nathaniel</t>
  </si>
  <si>
    <t>23-1061</t>
  </si>
  <si>
    <t>Ford</t>
  </si>
  <si>
    <t>Addison</t>
  </si>
  <si>
    <t>24-1062</t>
  </si>
  <si>
    <t>Butler</t>
  </si>
  <si>
    <t>Micah</t>
  </si>
  <si>
    <t>25-1063</t>
  </si>
  <si>
    <t>Riley</t>
  </si>
  <si>
    <t>Serenity</t>
  </si>
  <si>
    <t>23-1064</t>
  </si>
  <si>
    <t>Foster</t>
  </si>
  <si>
    <t>24-1065</t>
  </si>
  <si>
    <t>Bryant</t>
  </si>
  <si>
    <t>Hazel</t>
  </si>
  <si>
    <t>25-1066</t>
  </si>
  <si>
    <t>Jordan</t>
  </si>
  <si>
    <t>23-1067</t>
  </si>
  <si>
    <t>Brielle</t>
  </si>
  <si>
    <t>24-1068</t>
  </si>
  <si>
    <t>Graham</t>
  </si>
  <si>
    <t>25-1069</t>
  </si>
  <si>
    <t>Adam</t>
  </si>
  <si>
    <t>23-1070</t>
  </si>
  <si>
    <t>Luna</t>
  </si>
  <si>
    <t>Violet</t>
  </si>
  <si>
    <t>24-1071</t>
  </si>
  <si>
    <t>Ramos</t>
  </si>
  <si>
    <t>Ezekiel</t>
  </si>
  <si>
    <t>25-1072</t>
  </si>
  <si>
    <t>25-1073</t>
  </si>
  <si>
    <t>23-1075</t>
  </si>
  <si>
    <t>Hudson</t>
  </si>
  <si>
    <t>23-1076</t>
  </si>
  <si>
    <t>24-1077</t>
  </si>
  <si>
    <t>Lincoln</t>
  </si>
  <si>
    <t>Nolan</t>
  </si>
  <si>
    <t>25-1078</t>
  </si>
  <si>
    <t>Willow</t>
  </si>
  <si>
    <t>23-1079</t>
  </si>
  <si>
    <t>Jackson</t>
  </si>
  <si>
    <t>24-1080</t>
  </si>
  <si>
    <t>Lillian</t>
  </si>
  <si>
    <t>25-1081</t>
  </si>
  <si>
    <t>23-1082</t>
  </si>
  <si>
    <t>Ivy</t>
  </si>
  <si>
    <t>24-1083</t>
  </si>
  <si>
    <t>25-1084</t>
  </si>
  <si>
    <t>Lucy</t>
  </si>
  <si>
    <t>23-1085</t>
  </si>
  <si>
    <t>Watkins</t>
  </si>
  <si>
    <t>24-1086</t>
  </si>
  <si>
    <t>25-1087</t>
  </si>
  <si>
    <t>23-1088</t>
  </si>
  <si>
    <t>24-1089</t>
  </si>
  <si>
    <t>Lawson</t>
  </si>
  <si>
    <t>25-1090</t>
  </si>
  <si>
    <t>23-1091</t>
  </si>
  <si>
    <t>Grayson</t>
  </si>
  <si>
    <t>24-1092</t>
  </si>
  <si>
    <t>Gomez</t>
  </si>
  <si>
    <t>Stella</t>
  </si>
  <si>
    <t>25-1093</t>
  </si>
  <si>
    <t>23-1094</t>
  </si>
  <si>
    <t>24-1095</t>
  </si>
  <si>
    <t>25-1096</t>
  </si>
  <si>
    <t>23-1097</t>
  </si>
  <si>
    <t>24-1098</t>
  </si>
  <si>
    <t>25-1099</t>
  </si>
  <si>
    <t>23-1100</t>
  </si>
  <si>
    <t>Flores</t>
  </si>
  <si>
    <t>Arianna</t>
  </si>
  <si>
    <t>24-1101</t>
  </si>
  <si>
    <t>Lane</t>
  </si>
  <si>
    <t>25-1102</t>
  </si>
  <si>
    <t>Wells</t>
  </si>
  <si>
    <t>23-1103</t>
  </si>
  <si>
    <t>24-1104</t>
  </si>
  <si>
    <t>Lynch</t>
  </si>
  <si>
    <t>25-1105</t>
  </si>
  <si>
    <t>Simmons</t>
  </si>
  <si>
    <t>Landon</t>
  </si>
  <si>
    <t>23-1106</t>
  </si>
  <si>
    <t>Kim</t>
  </si>
  <si>
    <t>24-1107</t>
  </si>
  <si>
    <t>25-1108</t>
  </si>
  <si>
    <t>23-1109</t>
  </si>
  <si>
    <t>Sullivan</t>
  </si>
  <si>
    <t>24-1110</t>
  </si>
  <si>
    <t>23-1112</t>
  </si>
  <si>
    <t>McCoy</t>
  </si>
  <si>
    <t>24-1113</t>
  </si>
  <si>
    <t>Murray</t>
  </si>
  <si>
    <t>Ezra</t>
  </si>
  <si>
    <t>25-1114</t>
  </si>
  <si>
    <t>Savannah</t>
  </si>
  <si>
    <t>23-1115</t>
  </si>
  <si>
    <t>Tyler</t>
  </si>
  <si>
    <t>24-1116</t>
  </si>
  <si>
    <t>25-1117</t>
  </si>
  <si>
    <t>Barker</t>
  </si>
  <si>
    <t>23-1118</t>
  </si>
  <si>
    <t>Everly</t>
  </si>
  <si>
    <t>24-1119</t>
  </si>
  <si>
    <t>25-1120</t>
  </si>
  <si>
    <t>25-1121</t>
  </si>
  <si>
    <t>23-1122</t>
  </si>
  <si>
    <t>Ariana</t>
  </si>
  <si>
    <t>Genesis</t>
  </si>
  <si>
    <t>24-1123</t>
  </si>
  <si>
    <t>Colton</t>
  </si>
  <si>
    <t>23-1124</t>
  </si>
  <si>
    <t>24-1125</t>
  </si>
  <si>
    <t>Harrison</t>
  </si>
  <si>
    <t>25-1126</t>
  </si>
  <si>
    <t>Hailey</t>
  </si>
  <si>
    <t>Project Title</t>
  </si>
  <si>
    <t>Topic Area</t>
  </si>
  <si>
    <t>Grade</t>
  </si>
  <si>
    <t>Smart City IoT</t>
  </si>
  <si>
    <t>Big Data</t>
  </si>
  <si>
    <t>A</t>
  </si>
  <si>
    <t>Healthcare Chatbot</t>
  </si>
  <si>
    <t>AI and Machine Learning</t>
  </si>
  <si>
    <t>B</t>
  </si>
  <si>
    <t>Autonomous Drone Delivery</t>
  </si>
  <si>
    <t>Systems and Networking</t>
  </si>
  <si>
    <t>A-</t>
  </si>
  <si>
    <t>Online Exam Proctoring System</t>
  </si>
  <si>
    <t>Cybersecurity</t>
  </si>
  <si>
    <t>B+</t>
  </si>
  <si>
    <t>Virtual Reality Classroom</t>
  </si>
  <si>
    <t>VR/Augmented Reality</t>
  </si>
  <si>
    <t>Predictive Text</t>
  </si>
  <si>
    <t>C+</t>
  </si>
  <si>
    <t>Weather Prediction Model</t>
  </si>
  <si>
    <t>B-</t>
  </si>
  <si>
    <t>Blockchain Voting System</t>
  </si>
  <si>
    <t>Cryptography</t>
  </si>
  <si>
    <t>Voice Recognition System</t>
  </si>
  <si>
    <t>Self-Driving Car</t>
  </si>
  <si>
    <t>Robotics</t>
  </si>
  <si>
    <t>Smart Traffic Management</t>
  </si>
  <si>
    <t>Gesture-Controlled Robots</t>
  </si>
  <si>
    <t>AI Personal Assistant</t>
  </si>
  <si>
    <t>E-commerce Recommendation Engine</t>
  </si>
  <si>
    <t>Artificial Intelligence</t>
  </si>
  <si>
    <t>Augmented Reality Shopping</t>
  </si>
  <si>
    <t>Secure File Sharing</t>
  </si>
  <si>
    <t>Smart Home Automation</t>
  </si>
  <si>
    <t>IoT</t>
  </si>
  <si>
    <t>Social Media Sentiment Analysis</t>
  </si>
  <si>
    <t>Data Science</t>
  </si>
  <si>
    <t>Facial Recognition Attendance System</t>
  </si>
  <si>
    <t>Energy Consumption Prediction</t>
  </si>
  <si>
    <t>Remote Health Monitoring</t>
  </si>
  <si>
    <t>Smart Agriculture System</t>
  </si>
  <si>
    <t>Autonomous Warehouse Robot</t>
  </si>
  <si>
    <t>Molecular Disease Detection</t>
  </si>
  <si>
    <t>Interactive Educational Games</t>
  </si>
  <si>
    <t>Cryptographic Cloud Storage</t>
  </si>
  <si>
    <t>Smart Waste Management System</t>
  </si>
  <si>
    <t>Human Activity Recognition</t>
  </si>
  <si>
    <t>Personalized Learning Platform</t>
  </si>
  <si>
    <t>EdTech</t>
  </si>
  <si>
    <t>Cyber Threat Intelligence</t>
  </si>
  <si>
    <t>C</t>
  </si>
  <si>
    <t>C-</t>
  </si>
  <si>
    <t>D+</t>
  </si>
  <si>
    <t>D</t>
  </si>
  <si>
    <t>D-</t>
  </si>
  <si>
    <t>F</t>
  </si>
  <si>
    <t>Score Threshold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</si>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</sst>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18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horizontal="left" wrapText="1"/>
    </xf>
    <xf numFmtId="0" fontId="20" fillId="0" borderId="10" xfId="43" applyBorder="1" applyAlignment="1">
      <alignment wrapText="1"/>
    </xf>
    <xf numFmtId="0" fontId="0" fillId="0" borderId="10" xfId="0" applyBorder="1"/>
    <xf numFmtId="0" fontId="16" fillId="0" borderId="10" xfId="0" applyFont="1" applyBorder="1"/>
    <xf numFmtId="0" fontId="16" fillId="0" borderId="0" xfId="0" applyFont="1"/>
    <xf numFmtId="0" fontId="16" fillId="33" borderId="10" xfId="0" applyFont="1" applyFill="1" applyBorder="1"/>
    <xf numFmtId="0" fontId="19" fillId="0" borderId="10" xfId="0" applyFont="1" applyBorder="1" applyAlignment="1">
      <alignment horizontal="left"/>
    </xf>
    <xf numFmtId="0" fontId="0" fillId="33" borderId="10" xfId="0" applyFill="1" applyBorder="1" applyAlignme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DBE594CE-C138-408A-A8FE-9FD99BC09F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B3D18-5CCF-4B04-8A4D-C155AC6DAAC1}" name="AllStudents" displayName="AllStudents" ref="A1:I77" totalsRowShown="0">
  <autoFilter ref="A1:I77" xr:uid="{C26B3D18-5CCF-4B04-8A4D-C155AC6DAAC1}"/>
  <sortState xmlns:xlrd2="http://schemas.microsoft.com/office/spreadsheetml/2017/richdata2" ref="A2:I77">
    <sortCondition ref="D1:D77"/>
  </sortState>
  <tableColumns count="9">
    <tableColumn id="2" xr3:uid="{E3E4BE24-CEF5-4D83-AD43-AC1C8E3D2065}" name="Student ID"/>
    <tableColumn id="10" xr3:uid="{EAAE36C5-4B5F-462D-9FD0-F13FD4B6CD41}" name="Graduation Year2"/>
    <tableColumn id="3" xr3:uid="{DCEBD2A5-CC51-4D4B-9CF0-9217F8CA185C}" name="Last Name"/>
    <tableColumn id="4" xr3:uid="{7546ED85-9F10-4E53-AB25-BF505F8AE524}" name="First Name"/>
    <tableColumn id="5" xr3:uid="{39823947-B7D1-4CF0-A2F8-76F856F5994C}" name="Middle Name"/>
    <tableColumn id="6" xr3:uid="{4F5CA132-FD12-472C-BC0D-A0DC56BBA40B}" name="CS 101" dataDxfId="3">
      <calculatedColumnFormula>VLOOKUP($A2, 'CS 101'!$A$1:$N$150, 14, FALSE)</calculatedColumnFormula>
    </tableColumn>
    <tableColumn id="7" xr3:uid="{DE61230F-E611-4F71-8CDA-44C21D3489B8}" name="CS 102" dataDxfId="2">
      <calculatedColumnFormula>VLOOKUP($A2, 'CS 102'!$A$1:$N$150, 14, FALSE)</calculatedColumnFormula>
    </tableColumn>
    <tableColumn id="8" xr3:uid="{EED5608B-3FA5-49E4-9F6E-010323055C05}" name="Capstone">
      <calculatedColumnFormula>VLOOKUP($A2, Capstone!$A$1:$H$31, 8, FALSE)</calculatedColumnFormula>
    </tableColumn>
    <tableColumn id="9" xr3:uid="{F4564762-A112-4815-89F7-2F361D34CAE2}" name="Overall GP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EA60B-177F-4765-819C-BA7FF6701154}" name="Table1" displayName="Table1" ref="P12:Q17" totalsRowCount="1">
  <autoFilter ref="P12:Q16" xr:uid="{443EA60B-177F-4765-819C-BA7FF6701154}"/>
  <tableColumns count="2">
    <tableColumn id="1" xr3:uid="{69C4464E-46A1-407A-852C-B72771A4CF18}" name="Category" totalsRowLabel="Total"/>
    <tableColumn id="2" xr3:uid="{A5EA9995-E31C-4C10-8A08-D25F412D38B6}" name="Weight" totalsRowFunction="sum" totalsRowDxfId="1" dataCellStyle="Percent" totalsRow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4F28C-40BB-406E-A172-A08C210C41B8}" name="Table14" displayName="Table14" ref="P12:Q17" totalsRowCount="1">
  <autoFilter ref="P12:Q16" xr:uid="{2164F28C-40BB-406E-A172-A08C210C41B8}"/>
  <tableColumns count="2">
    <tableColumn id="1" xr3:uid="{907DE34F-4C7B-47EE-9AA2-7AF368A047BE}" name="Category" totalsRowLabel="Total"/>
    <tableColumn id="2" xr3:uid="{156B006D-8B4D-4DFE-AC85-5AA8426C2BE9}" name="Weight" totalsRowFunction="sum" totalsRowDxfId="0" dataCellStyle="Percent" totalsRow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stgeorges@contoso.edu" TargetMode="External"/><Relationship Id="rId2" Type="http://schemas.openxmlformats.org/officeDocument/2006/relationships/hyperlink" Target="mailto:rmcdaniels@contoso.edu" TargetMode="External"/><Relationship Id="rId1" Type="http://schemas.openxmlformats.org/officeDocument/2006/relationships/hyperlink" Target="mailto:tgilbert@contoso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0BE2-0340-4ABE-9ADF-630E4D61C851}">
  <dimension ref="A1:Q77"/>
  <sheetViews>
    <sheetView zoomScale="85" zoomScaleNormal="85" workbookViewId="0">
      <selection activeCell="C6" sqref="C6"/>
    </sheetView>
  </sheetViews>
  <sheetFormatPr defaultRowHeight="14.85"/>
  <cols>
    <col min="1" max="2" width="12.42578125" customWidth="1"/>
    <col min="3" max="3" width="14.85546875" customWidth="1"/>
    <col min="4" max="4" width="14.5703125" customWidth="1"/>
    <col min="5" max="5" width="14.42578125" customWidth="1"/>
    <col min="6" max="6" width="15.28515625" customWidth="1"/>
    <col min="7" max="7" width="15.140625" customWidth="1"/>
    <col min="8" max="8" width="12.28515625" customWidth="1"/>
    <col min="9" max="9" width="14.57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2023</v>
      </c>
      <c r="C2" t="s">
        <v>10</v>
      </c>
      <c r="D2" t="s">
        <v>11</v>
      </c>
      <c r="E2" t="s">
        <v>12</v>
      </c>
      <c r="F2" t="str">
        <f>VLOOKUP($A2, 'CS 101'!$A$1:$N$150, 14, FALSE)</f>
        <v>B</v>
      </c>
      <c r="G2" t="e">
        <f>VLOOKUP($A2, 'CS 102'!$A$1:$N$150, 14, FALSE)</f>
        <v>#N/A</v>
      </c>
      <c r="H2" t="e">
        <f>VLOOKUP($A2, Capstone!$A$1:$H$31, 8, FALSE)</f>
        <v>#N/A</v>
      </c>
    </row>
    <row r="3" spans="1:9">
      <c r="A3" t="s">
        <v>13</v>
      </c>
      <c r="B3">
        <v>2023</v>
      </c>
      <c r="C3" t="s">
        <v>14</v>
      </c>
      <c r="D3" t="s">
        <v>15</v>
      </c>
      <c r="E3" t="s">
        <v>16</v>
      </c>
      <c r="F3" t="str">
        <f>VLOOKUP($A3, 'CS 101'!$A$1:$N$150, 14, FALSE)</f>
        <v>A-</v>
      </c>
      <c r="G3" t="e">
        <f>VLOOKUP($A3, 'CS 102'!$A$1:$N$150, 14, FALSE)</f>
        <v>#N/A</v>
      </c>
      <c r="H3" t="e">
        <f>VLOOKUP($A3, Capstone!$A$1:$H$31, 8, FALSE)</f>
        <v>#N/A</v>
      </c>
    </row>
    <row r="4" spans="1:9">
      <c r="A4" t="s">
        <v>17</v>
      </c>
      <c r="B4">
        <v>2023</v>
      </c>
      <c r="C4" t="s">
        <v>18</v>
      </c>
      <c r="D4" t="s">
        <v>19</v>
      </c>
      <c r="E4" t="s">
        <v>20</v>
      </c>
      <c r="F4" t="str">
        <f>VLOOKUP($A4, 'CS 101'!$A$1:$N$150, 14, FALSE)</f>
        <v>B+</v>
      </c>
      <c r="G4" t="e">
        <f>VLOOKUP($A4, 'CS 102'!$A$1:$N$150, 14, FALSE)</f>
        <v>#N/A</v>
      </c>
      <c r="H4" t="e">
        <f>VLOOKUP($A4, Capstone!$A$1:$H$31, 8, FALSE)</f>
        <v>#N/A</v>
      </c>
    </row>
    <row r="5" spans="1:9">
      <c r="A5" t="s">
        <v>21</v>
      </c>
      <c r="B5">
        <v>2022</v>
      </c>
      <c r="C5" t="s">
        <v>22</v>
      </c>
      <c r="D5" t="s">
        <v>23</v>
      </c>
      <c r="E5" t="s">
        <v>24</v>
      </c>
      <c r="F5" t="str">
        <f>VLOOKUP($A5, 'CS 101'!$A$1:$N$150, 14, FALSE)</f>
        <v>B+</v>
      </c>
      <c r="G5" t="str">
        <f>VLOOKUP($A5, 'CS 102'!$A$1:$N$150, 14, FALSE)</f>
        <v>B-</v>
      </c>
      <c r="H5" t="str">
        <f>VLOOKUP($A5, Capstone!$A$1:$H$31, 8, FALSE)</f>
        <v>A-</v>
      </c>
      <c r="I5">
        <f>AVERAGE(HLOOKUP($H5,'GPA Conversion'!$A$14:$M$16,3,FALSE),HLOOKUP($G5,'GPA Conversion'!$A$14:$M$16,3,FALSE),HLOOKUP($F5,'GPA Conversion'!$A$14:$M$16,3,FALSE))</f>
        <v>3.2233333333333332</v>
      </c>
    </row>
    <row r="6" spans="1:9">
      <c r="A6" t="s">
        <v>25</v>
      </c>
      <c r="B6">
        <v>2022</v>
      </c>
      <c r="C6" t="s">
        <v>26</v>
      </c>
      <c r="D6" t="s">
        <v>27</v>
      </c>
      <c r="E6" t="s">
        <v>28</v>
      </c>
      <c r="F6" t="str">
        <f>VLOOKUP($A6, 'CS 101'!$A$1:$N$150, 14, FALSE)</f>
        <v>B+</v>
      </c>
      <c r="G6" t="str">
        <f>VLOOKUP($A6, 'CS 102'!$A$1:$N$150, 14, FALSE)</f>
        <v>A-</v>
      </c>
      <c r="H6" t="str">
        <f>VLOOKUP($A6, Capstone!$A$1:$H$31, 8, FALSE)</f>
        <v>A</v>
      </c>
      <c r="I6">
        <f>AVERAGE(HLOOKUP($H6,'GPA Conversion'!$A$14:$M$16,3,FALSE),HLOOKUP($G6,'GPA Conversion'!$A$14:$M$16,3,FALSE),HLOOKUP($F6,'GPA Conversion'!$A$14:$M$16,3,FALSE))</f>
        <v>3.6666666666666665</v>
      </c>
    </row>
    <row r="7" spans="1:9">
      <c r="A7" t="s">
        <v>29</v>
      </c>
      <c r="B7">
        <v>2023</v>
      </c>
      <c r="C7" t="s">
        <v>30</v>
      </c>
      <c r="D7" t="s">
        <v>27</v>
      </c>
      <c r="E7" t="s">
        <v>31</v>
      </c>
      <c r="F7" t="str">
        <f>VLOOKUP($A7, 'CS 101'!$A$1:$N$150, 14, FALSE)</f>
        <v>B+</v>
      </c>
      <c r="G7" t="e">
        <f>VLOOKUP($A7, 'CS 102'!$A$1:$N$150, 14, FALSE)</f>
        <v>#N/A</v>
      </c>
      <c r="H7" t="e">
        <f>VLOOKUP($A7, Capstone!$A$1:$H$31, 8, FALSE)</f>
        <v>#N/A</v>
      </c>
    </row>
    <row r="8" spans="1:9">
      <c r="A8" t="s">
        <v>32</v>
      </c>
      <c r="B8">
        <v>2023</v>
      </c>
      <c r="C8" t="s">
        <v>33</v>
      </c>
      <c r="D8" t="s">
        <v>34</v>
      </c>
      <c r="E8" t="s">
        <v>35</v>
      </c>
      <c r="F8" t="str">
        <f>VLOOKUP($A8, 'CS 101'!$A$1:$N$150, 14, FALSE)</f>
        <v>A-</v>
      </c>
      <c r="G8" t="e">
        <f>VLOOKUP($A8, 'CS 102'!$A$1:$N$150, 14, FALSE)</f>
        <v>#N/A</v>
      </c>
      <c r="H8" t="e">
        <f>VLOOKUP($A8, Capstone!$A$1:$H$31, 8, FALSE)</f>
        <v>#N/A</v>
      </c>
    </row>
    <row r="9" spans="1:9">
      <c r="A9" t="s">
        <v>36</v>
      </c>
      <c r="B9">
        <v>2022</v>
      </c>
      <c r="C9" t="s">
        <v>37</v>
      </c>
      <c r="D9" t="s">
        <v>38</v>
      </c>
      <c r="E9" t="s">
        <v>39</v>
      </c>
      <c r="F9" t="str">
        <f>VLOOKUP($A9, 'CS 101'!$A$1:$N$150, 14, FALSE)</f>
        <v>A-</v>
      </c>
      <c r="G9" t="str">
        <f>VLOOKUP($A9, 'CS 102'!$A$1:$N$150, 14, FALSE)</f>
        <v>B</v>
      </c>
      <c r="H9" t="str">
        <f>VLOOKUP($A9, Capstone!$A$1:$H$31, 8, FALSE)</f>
        <v>A</v>
      </c>
      <c r="I9">
        <f>AVERAGE(HLOOKUP($H9,'GPA Conversion'!$A$14:$M$16,3,FALSE),HLOOKUP($G9,'GPA Conversion'!$A$14:$M$16,3,FALSE),HLOOKUP($F9,'GPA Conversion'!$A$14:$M$16,3,FALSE))</f>
        <v>3.5566666666666666</v>
      </c>
    </row>
    <row r="10" spans="1:9">
      <c r="A10" t="s">
        <v>40</v>
      </c>
      <c r="B10">
        <v>2022</v>
      </c>
      <c r="C10" t="s">
        <v>41</v>
      </c>
      <c r="D10" t="s">
        <v>42</v>
      </c>
      <c r="E10" t="s">
        <v>19</v>
      </c>
      <c r="F10" t="str">
        <f>VLOOKUP($A10, 'CS 101'!$A$1:$N$150, 14, FALSE)</f>
        <v>B</v>
      </c>
      <c r="G10" t="str">
        <f>VLOOKUP($A10, 'CS 102'!$A$1:$N$150, 14, FALSE)</f>
        <v>B-</v>
      </c>
      <c r="H10" t="str">
        <f>VLOOKUP($A10, Capstone!$A$1:$H$31, 8, FALSE)</f>
        <v>B-</v>
      </c>
      <c r="I10">
        <f>AVERAGE(HLOOKUP($H10,'GPA Conversion'!$A$14:$M$16,3,FALSE),HLOOKUP($G10,'GPA Conversion'!$A$14:$M$16,3,FALSE),HLOOKUP($F10,'GPA Conversion'!$A$14:$M$16,3,FALSE))</f>
        <v>2.78</v>
      </c>
    </row>
    <row r="11" spans="1:9">
      <c r="A11" t="s">
        <v>43</v>
      </c>
      <c r="B11">
        <v>2022</v>
      </c>
      <c r="C11" t="s">
        <v>44</v>
      </c>
      <c r="D11" t="s">
        <v>45</v>
      </c>
      <c r="E11" t="s">
        <v>12</v>
      </c>
      <c r="F11" t="str">
        <f>VLOOKUP($A11, 'CS 101'!$A$1:$N$150, 14, FALSE)</f>
        <v>B+</v>
      </c>
      <c r="G11" t="str">
        <f>VLOOKUP($A11, 'CS 102'!$A$1:$N$150, 14, FALSE)</f>
        <v>B</v>
      </c>
      <c r="H11" t="str">
        <f>VLOOKUP($A11, Capstone!$A$1:$H$31, 8, FALSE)</f>
        <v>C+</v>
      </c>
      <c r="I11">
        <f>AVERAGE(HLOOKUP($H11,'GPA Conversion'!$A$14:$M$16,3,FALSE),HLOOKUP($G11,'GPA Conversion'!$A$14:$M$16,3,FALSE),HLOOKUP($F11,'GPA Conversion'!$A$14:$M$16,3,FALSE))</f>
        <v>2.8866666666666667</v>
      </c>
    </row>
    <row r="12" spans="1:9">
      <c r="A12" t="s">
        <v>46</v>
      </c>
      <c r="B12">
        <v>2023</v>
      </c>
      <c r="C12" t="s">
        <v>47</v>
      </c>
      <c r="D12" t="s">
        <v>45</v>
      </c>
      <c r="E12" t="s">
        <v>48</v>
      </c>
      <c r="F12" t="str">
        <f>VLOOKUP($A12, 'CS 101'!$A$1:$N$150, 14, FALSE)</f>
        <v>A-</v>
      </c>
      <c r="G12" t="e">
        <f>VLOOKUP($A12, 'CS 102'!$A$1:$N$150, 14, FALSE)</f>
        <v>#N/A</v>
      </c>
      <c r="H12" t="e">
        <f>VLOOKUP($A12, Capstone!$A$1:$H$31, 8, FALSE)</f>
        <v>#N/A</v>
      </c>
    </row>
    <row r="13" spans="1:9">
      <c r="A13" t="s">
        <v>49</v>
      </c>
      <c r="B13">
        <v>2023</v>
      </c>
      <c r="C13" t="s">
        <v>50</v>
      </c>
      <c r="D13" t="s">
        <v>51</v>
      </c>
      <c r="E13" t="s">
        <v>52</v>
      </c>
      <c r="F13" t="str">
        <f>VLOOKUP($A13, 'CS 101'!$A$1:$N$150, 14, FALSE)</f>
        <v>B+</v>
      </c>
      <c r="G13" t="e">
        <f>VLOOKUP($A13, 'CS 102'!$A$1:$N$150, 14, FALSE)</f>
        <v>#N/A</v>
      </c>
      <c r="H13" t="e">
        <f>VLOOKUP($A13, Capstone!$A$1:$H$31, 8, FALSE)</f>
        <v>#N/A</v>
      </c>
    </row>
    <row r="14" spans="1:9">
      <c r="A14" t="s">
        <v>53</v>
      </c>
      <c r="B14">
        <v>2022</v>
      </c>
      <c r="C14" t="s">
        <v>54</v>
      </c>
      <c r="D14" t="s">
        <v>55</v>
      </c>
      <c r="E14" t="s">
        <v>56</v>
      </c>
      <c r="F14" t="str">
        <f>VLOOKUP($A14, 'CS 101'!$A$1:$N$150, 14, FALSE)</f>
        <v>A-</v>
      </c>
      <c r="G14" t="str">
        <f>VLOOKUP($A14, 'CS 102'!$A$1:$N$150, 14, FALSE)</f>
        <v>B-</v>
      </c>
      <c r="H14" t="str">
        <f>VLOOKUP($A14, Capstone!$A$1:$H$31, 8, FALSE)</f>
        <v>B</v>
      </c>
      <c r="I14">
        <f>AVERAGE(HLOOKUP($H14,'GPA Conversion'!$A$14:$M$16,3,FALSE),HLOOKUP($G14,'GPA Conversion'!$A$14:$M$16,3,FALSE),HLOOKUP($F14,'GPA Conversion'!$A$14:$M$16,3,FALSE))</f>
        <v>3.1133333333333333</v>
      </c>
    </row>
    <row r="15" spans="1:9">
      <c r="A15" t="s">
        <v>57</v>
      </c>
      <c r="B15">
        <v>2023</v>
      </c>
      <c r="C15" t="s">
        <v>58</v>
      </c>
      <c r="D15" t="s">
        <v>55</v>
      </c>
      <c r="E15" t="s">
        <v>31</v>
      </c>
      <c r="F15" t="str">
        <f>VLOOKUP($A15, 'CS 101'!$A$1:$N$150, 14, FALSE)</f>
        <v>A-</v>
      </c>
      <c r="G15" t="e">
        <f>VLOOKUP($A15, 'CS 102'!$A$1:$N$150, 14, FALSE)</f>
        <v>#N/A</v>
      </c>
      <c r="H15" t="e">
        <f>VLOOKUP($A15, Capstone!$A$1:$H$31, 8, FALSE)</f>
        <v>#N/A</v>
      </c>
    </row>
    <row r="16" spans="1:9">
      <c r="A16" t="s">
        <v>59</v>
      </c>
      <c r="B16">
        <v>2022</v>
      </c>
      <c r="C16" t="s">
        <v>60</v>
      </c>
      <c r="D16" t="s">
        <v>61</v>
      </c>
      <c r="E16" t="s">
        <v>12</v>
      </c>
      <c r="F16" t="str">
        <f>VLOOKUP($A16, 'CS 101'!$A$1:$N$150, 14, FALSE)</f>
        <v>B</v>
      </c>
      <c r="G16" t="str">
        <f>VLOOKUP($A16, 'CS 102'!$A$1:$N$150, 14, FALSE)</f>
        <v>A-</v>
      </c>
      <c r="H16" t="str">
        <f>VLOOKUP($A16, Capstone!$A$1:$H$31, 8, FALSE)</f>
        <v>A</v>
      </c>
      <c r="I16">
        <f>AVERAGE(HLOOKUP($H16,'GPA Conversion'!$A$14:$M$16,3,FALSE),HLOOKUP($G16,'GPA Conversion'!$A$14:$M$16,3,FALSE),HLOOKUP($F16,'GPA Conversion'!$A$14:$M$16,3,FALSE))</f>
        <v>3.5566666666666666</v>
      </c>
    </row>
    <row r="17" spans="1:9">
      <c r="A17" t="s">
        <v>62</v>
      </c>
      <c r="B17">
        <v>2022</v>
      </c>
      <c r="C17" t="s">
        <v>63</v>
      </c>
      <c r="D17" t="s">
        <v>64</v>
      </c>
      <c r="E17" t="s">
        <v>65</v>
      </c>
      <c r="F17" t="str">
        <f>VLOOKUP($A17, 'CS 101'!$A$1:$N$150, 14, FALSE)</f>
        <v>A</v>
      </c>
      <c r="G17" t="str">
        <f>VLOOKUP($A17, 'CS 102'!$A$1:$N$150, 14, FALSE)</f>
        <v>C+</v>
      </c>
      <c r="H17" t="str">
        <f>VLOOKUP($A17, Capstone!$A$1:$H$31, 8, FALSE)</f>
        <v>B</v>
      </c>
      <c r="I17">
        <f>AVERAGE(HLOOKUP($H17,'GPA Conversion'!$A$14:$M$16,3,FALSE),HLOOKUP($G17,'GPA Conversion'!$A$14:$M$16,3,FALSE),HLOOKUP($F17,'GPA Conversion'!$A$14:$M$16,3,FALSE))</f>
        <v>3.11</v>
      </c>
    </row>
    <row r="18" spans="1:9">
      <c r="A18" t="s">
        <v>66</v>
      </c>
      <c r="B18">
        <v>2022</v>
      </c>
      <c r="C18" t="s">
        <v>67</v>
      </c>
      <c r="D18" t="s">
        <v>68</v>
      </c>
      <c r="E18" t="s">
        <v>69</v>
      </c>
      <c r="F18" t="str">
        <f>VLOOKUP($A18, 'CS 101'!$A$1:$N$150, 14, FALSE)</f>
        <v>A-</v>
      </c>
      <c r="G18" t="str">
        <f>VLOOKUP($A18, 'CS 102'!$A$1:$N$150, 14, FALSE)</f>
        <v>B-</v>
      </c>
      <c r="H18" t="str">
        <f>VLOOKUP($A18, Capstone!$A$1:$H$31, 8, FALSE)</f>
        <v>A</v>
      </c>
      <c r="I18">
        <f>AVERAGE(HLOOKUP($H18,'GPA Conversion'!$A$14:$M$16,3,FALSE),HLOOKUP($G18,'GPA Conversion'!$A$14:$M$16,3,FALSE),HLOOKUP($F18,'GPA Conversion'!$A$14:$M$16,3,FALSE))</f>
        <v>3.4466666666666668</v>
      </c>
    </row>
    <row r="19" spans="1:9">
      <c r="A19" t="s">
        <v>70</v>
      </c>
      <c r="B19">
        <v>2023</v>
      </c>
      <c r="C19" t="s">
        <v>71</v>
      </c>
      <c r="D19" t="s">
        <v>72</v>
      </c>
      <c r="E19" t="s">
        <v>73</v>
      </c>
      <c r="F19" t="str">
        <f>VLOOKUP($A19, 'CS 101'!$A$1:$N$150, 14, FALSE)</f>
        <v>B+</v>
      </c>
      <c r="G19" t="e">
        <f>VLOOKUP($A19, 'CS 102'!$A$1:$N$150, 14, FALSE)</f>
        <v>#N/A</v>
      </c>
      <c r="H19" t="e">
        <f>VLOOKUP($A19, Capstone!$A$1:$H$31, 8, FALSE)</f>
        <v>#N/A</v>
      </c>
    </row>
    <row r="20" spans="1:9">
      <c r="A20" t="s">
        <v>74</v>
      </c>
      <c r="B20">
        <v>2022</v>
      </c>
      <c r="C20" t="s">
        <v>14</v>
      </c>
      <c r="D20" t="s">
        <v>75</v>
      </c>
      <c r="E20" t="s">
        <v>76</v>
      </c>
      <c r="F20" t="str">
        <f>VLOOKUP($A20, 'CS 101'!$A$1:$N$150, 14, FALSE)</f>
        <v>A-</v>
      </c>
      <c r="G20" t="str">
        <f>VLOOKUP($A20, 'CS 102'!$A$1:$N$150, 14, FALSE)</f>
        <v>B</v>
      </c>
      <c r="H20" t="str">
        <f>VLOOKUP($A20, Capstone!$A$1:$H$31, 8, FALSE)</f>
        <v>B+</v>
      </c>
      <c r="I20">
        <f>AVERAGE(HLOOKUP($H20,'GPA Conversion'!$A$14:$M$16,3,FALSE),HLOOKUP($G20,'GPA Conversion'!$A$14:$M$16,3,FALSE),HLOOKUP($F20,'GPA Conversion'!$A$14:$M$16,3,FALSE))</f>
        <v>3.3333333333333335</v>
      </c>
    </row>
    <row r="21" spans="1:9">
      <c r="A21" t="s">
        <v>77</v>
      </c>
      <c r="B21">
        <v>2023</v>
      </c>
      <c r="C21" t="s">
        <v>78</v>
      </c>
      <c r="D21" t="s">
        <v>75</v>
      </c>
      <c r="E21" t="s">
        <v>79</v>
      </c>
      <c r="F21" t="str">
        <f>VLOOKUP($A21, 'CS 101'!$A$1:$N$150, 14, FALSE)</f>
        <v>A-</v>
      </c>
      <c r="G21" t="e">
        <f>VLOOKUP($A21, 'CS 102'!$A$1:$N$150, 14, FALSE)</f>
        <v>#N/A</v>
      </c>
      <c r="H21" t="e">
        <f>VLOOKUP($A21, Capstone!$A$1:$H$31, 8, FALSE)</f>
        <v>#N/A</v>
      </c>
    </row>
    <row r="22" spans="1:9">
      <c r="A22" t="s">
        <v>80</v>
      </c>
      <c r="B22">
        <v>2022</v>
      </c>
      <c r="C22" t="s">
        <v>81</v>
      </c>
      <c r="D22" t="s">
        <v>82</v>
      </c>
      <c r="E22" t="s">
        <v>31</v>
      </c>
      <c r="F22" t="str">
        <f>VLOOKUP($A22, 'CS 101'!$A$1:$N$150, 14, FALSE)</f>
        <v>A-</v>
      </c>
      <c r="G22" t="str">
        <f>VLOOKUP($A22, 'CS 102'!$A$1:$N$150, 14, FALSE)</f>
        <v>B</v>
      </c>
      <c r="H22" t="str">
        <f>VLOOKUP($A22, Capstone!$A$1:$H$31, 8, FALSE)</f>
        <v>B-</v>
      </c>
      <c r="I22">
        <f>AVERAGE(HLOOKUP($H22,'GPA Conversion'!$A$14:$M$16,3,FALSE),HLOOKUP($G22,'GPA Conversion'!$A$14:$M$16,3,FALSE),HLOOKUP($F22,'GPA Conversion'!$A$14:$M$16,3,FALSE))</f>
        <v>3.1133333333333333</v>
      </c>
    </row>
    <row r="23" spans="1:9">
      <c r="A23" t="s">
        <v>83</v>
      </c>
      <c r="B23">
        <v>2023</v>
      </c>
      <c r="C23" t="s">
        <v>84</v>
      </c>
      <c r="D23" t="s">
        <v>85</v>
      </c>
      <c r="E23" t="s">
        <v>69</v>
      </c>
      <c r="F23" t="str">
        <f>VLOOKUP($A23, 'CS 101'!$A$1:$N$150, 14, FALSE)</f>
        <v>B+</v>
      </c>
      <c r="G23" t="e">
        <f>VLOOKUP($A23, 'CS 102'!$A$1:$N$150, 14, FALSE)</f>
        <v>#N/A</v>
      </c>
      <c r="H23" t="e">
        <f>VLOOKUP($A23, Capstone!$A$1:$H$31, 8, FALSE)</f>
        <v>#N/A</v>
      </c>
    </row>
    <row r="24" spans="1:9">
      <c r="A24" t="s">
        <v>86</v>
      </c>
      <c r="B24">
        <v>2023</v>
      </c>
      <c r="C24" t="s">
        <v>87</v>
      </c>
      <c r="D24" t="s">
        <v>88</v>
      </c>
      <c r="E24" t="s">
        <v>76</v>
      </c>
      <c r="F24" t="str">
        <f>VLOOKUP($A24, 'CS 101'!$A$1:$N$150, 14, FALSE)</f>
        <v>A-</v>
      </c>
      <c r="G24" t="e">
        <f>VLOOKUP($A24, 'CS 102'!$A$1:$N$150, 14, FALSE)</f>
        <v>#N/A</v>
      </c>
      <c r="H24" t="e">
        <f>VLOOKUP($A24, Capstone!$A$1:$H$31, 8, FALSE)</f>
        <v>#N/A</v>
      </c>
    </row>
    <row r="25" spans="1:9">
      <c r="A25" t="s">
        <v>89</v>
      </c>
      <c r="B25">
        <v>2022</v>
      </c>
      <c r="C25" t="s">
        <v>12</v>
      </c>
      <c r="D25" t="s">
        <v>90</v>
      </c>
      <c r="E25" t="s">
        <v>91</v>
      </c>
      <c r="F25" t="str">
        <f>VLOOKUP($A25, 'CS 101'!$A$1:$N$150, 14, FALSE)</f>
        <v>A</v>
      </c>
      <c r="G25" t="str">
        <f>VLOOKUP($A25, 'CS 102'!$A$1:$N$150, 14, FALSE)</f>
        <v>A-</v>
      </c>
      <c r="H25" t="str">
        <f>VLOOKUP($A25, Capstone!$A$1:$H$31, 8, FALSE)</f>
        <v>B</v>
      </c>
      <c r="I25">
        <f>AVERAGE(HLOOKUP($H25,'GPA Conversion'!$A$14:$M$16,3,FALSE),HLOOKUP($G25,'GPA Conversion'!$A$14:$M$16,3,FALSE),HLOOKUP($F25,'GPA Conversion'!$A$14:$M$16,3,FALSE))</f>
        <v>3.5566666666666666</v>
      </c>
    </row>
    <row r="26" spans="1:9">
      <c r="A26" t="s">
        <v>92</v>
      </c>
      <c r="B26">
        <v>2023</v>
      </c>
      <c r="C26" t="s">
        <v>93</v>
      </c>
      <c r="D26" t="s">
        <v>90</v>
      </c>
      <c r="E26" t="s">
        <v>94</v>
      </c>
      <c r="F26" t="str">
        <f>VLOOKUP($A26, 'CS 101'!$A$1:$N$150, 14, FALSE)</f>
        <v>B+</v>
      </c>
      <c r="G26" t="e">
        <f>VLOOKUP($A26, 'CS 102'!$A$1:$N$150, 14, FALSE)</f>
        <v>#N/A</v>
      </c>
      <c r="H26" t="e">
        <f>VLOOKUP($A26, Capstone!$A$1:$H$31, 8, FALSE)</f>
        <v>#N/A</v>
      </c>
    </row>
    <row r="27" spans="1:9">
      <c r="A27" t="s">
        <v>95</v>
      </c>
      <c r="B27">
        <v>2023</v>
      </c>
      <c r="C27" t="s">
        <v>96</v>
      </c>
      <c r="D27" t="s">
        <v>90</v>
      </c>
      <c r="E27" t="s">
        <v>12</v>
      </c>
      <c r="F27" t="str">
        <f>VLOOKUP($A27, 'CS 101'!$A$1:$N$150, 14, FALSE)</f>
        <v>B+</v>
      </c>
      <c r="G27" t="e">
        <f>VLOOKUP($A27, 'CS 102'!$A$1:$N$150, 14, FALSE)</f>
        <v>#N/A</v>
      </c>
      <c r="H27" t="e">
        <f>VLOOKUP($A27, Capstone!$A$1:$H$31, 8, FALSE)</f>
        <v>#N/A</v>
      </c>
    </row>
    <row r="28" spans="1:9">
      <c r="A28" t="s">
        <v>97</v>
      </c>
      <c r="B28">
        <v>2022</v>
      </c>
      <c r="C28" t="s">
        <v>98</v>
      </c>
      <c r="D28" t="s">
        <v>99</v>
      </c>
      <c r="E28" t="s">
        <v>100</v>
      </c>
      <c r="F28" t="str">
        <f>VLOOKUP($A28, 'CS 101'!$A$1:$N$150, 14, FALSE)</f>
        <v>B-</v>
      </c>
      <c r="G28" t="str">
        <f>VLOOKUP($A28, 'CS 102'!$A$1:$N$150, 14, FALSE)</f>
        <v>A-</v>
      </c>
      <c r="H28" t="str">
        <f>VLOOKUP($A28, Capstone!$A$1:$H$31, 8, FALSE)</f>
        <v>A</v>
      </c>
      <c r="I28">
        <f>AVERAGE(HLOOKUP($H28,'GPA Conversion'!$A$14:$M$16,3,FALSE),HLOOKUP($G28,'GPA Conversion'!$A$14:$M$16,3,FALSE),HLOOKUP($F28,'GPA Conversion'!$A$14:$M$16,3,FALSE))</f>
        <v>3.4466666666666668</v>
      </c>
    </row>
    <row r="29" spans="1:9">
      <c r="A29" t="s">
        <v>101</v>
      </c>
      <c r="B29">
        <v>2023</v>
      </c>
      <c r="C29" t="s">
        <v>41</v>
      </c>
      <c r="D29" t="s">
        <v>102</v>
      </c>
      <c r="E29" t="s">
        <v>103</v>
      </c>
      <c r="F29" t="str">
        <f>VLOOKUP($A29, 'CS 101'!$A$1:$N$150, 14, FALSE)</f>
        <v>B</v>
      </c>
      <c r="G29" t="e">
        <f>VLOOKUP($A29, 'CS 102'!$A$1:$N$150, 14, FALSE)</f>
        <v>#N/A</v>
      </c>
      <c r="H29" t="e">
        <f>VLOOKUP($A29, Capstone!$A$1:$H$31, 8, FALSE)</f>
        <v>#N/A</v>
      </c>
    </row>
    <row r="30" spans="1:9">
      <c r="A30" t="s">
        <v>104</v>
      </c>
      <c r="B30">
        <v>2023</v>
      </c>
      <c r="C30" t="s">
        <v>45</v>
      </c>
      <c r="D30" t="s">
        <v>76</v>
      </c>
      <c r="E30" t="s">
        <v>105</v>
      </c>
      <c r="F30" t="str">
        <f>VLOOKUP($A30, 'CS 101'!$A$1:$N$150, 14, FALSE)</f>
        <v>A</v>
      </c>
      <c r="G30" t="e">
        <f>VLOOKUP($A30, 'CS 102'!$A$1:$N$150, 14, FALSE)</f>
        <v>#N/A</v>
      </c>
      <c r="H30" t="e">
        <f>VLOOKUP($A30, Capstone!$A$1:$H$31, 8, FALSE)</f>
        <v>#N/A</v>
      </c>
    </row>
    <row r="31" spans="1:9">
      <c r="A31" t="s">
        <v>106</v>
      </c>
      <c r="B31">
        <v>2023</v>
      </c>
      <c r="C31" t="s">
        <v>107</v>
      </c>
      <c r="D31" t="s">
        <v>76</v>
      </c>
      <c r="E31" t="s">
        <v>31</v>
      </c>
      <c r="F31" t="str">
        <f>VLOOKUP($A31, 'CS 101'!$A$1:$N$150, 14, FALSE)</f>
        <v>B</v>
      </c>
      <c r="G31" t="e">
        <f>VLOOKUP($A31, 'CS 102'!$A$1:$N$150, 14, FALSE)</f>
        <v>#N/A</v>
      </c>
      <c r="H31" t="e">
        <f>VLOOKUP($A31, Capstone!$A$1:$H$31, 8, FALSE)</f>
        <v>#N/A</v>
      </c>
    </row>
    <row r="32" spans="1:9">
      <c r="A32" t="s">
        <v>108</v>
      </c>
      <c r="B32">
        <v>2022</v>
      </c>
      <c r="C32" t="s">
        <v>109</v>
      </c>
      <c r="D32" t="s">
        <v>52</v>
      </c>
      <c r="E32" t="s">
        <v>110</v>
      </c>
      <c r="F32" t="str">
        <f>VLOOKUP($A32, 'CS 101'!$A$1:$N$150, 14, FALSE)</f>
        <v>B+</v>
      </c>
      <c r="G32" t="str">
        <f>VLOOKUP($A32, 'CS 102'!$A$1:$N$150, 14, FALSE)</f>
        <v>B</v>
      </c>
      <c r="H32" t="str">
        <f>VLOOKUP($A32, Capstone!$A$1:$H$31, 8, FALSE)</f>
        <v>A</v>
      </c>
      <c r="I32">
        <f>AVERAGE(HLOOKUP($H32,'GPA Conversion'!$A$14:$M$16,3,FALSE),HLOOKUP($G32,'GPA Conversion'!$A$14:$M$16,3,FALSE),HLOOKUP($F32,'GPA Conversion'!$A$14:$M$16,3,FALSE))</f>
        <v>3.4433333333333334</v>
      </c>
    </row>
    <row r="33" spans="1:17">
      <c r="A33" t="s">
        <v>111</v>
      </c>
      <c r="B33">
        <v>2023</v>
      </c>
      <c r="C33" t="s">
        <v>112</v>
      </c>
      <c r="D33" t="s">
        <v>52</v>
      </c>
      <c r="E33" t="s">
        <v>113</v>
      </c>
      <c r="F33" t="str">
        <f>VLOOKUP($A33, 'CS 101'!$A$1:$N$150, 14, FALSE)</f>
        <v>B</v>
      </c>
      <c r="G33" t="e">
        <f>VLOOKUP($A33, 'CS 102'!$A$1:$N$150, 14, FALSE)</f>
        <v>#N/A</v>
      </c>
      <c r="H33" t="e">
        <f>VLOOKUP($A33, Capstone!$A$1:$H$31, 8, FALSE)</f>
        <v>#N/A</v>
      </c>
    </row>
    <row r="34" spans="1:17">
      <c r="A34" t="s">
        <v>114</v>
      </c>
      <c r="B34">
        <v>2023</v>
      </c>
      <c r="C34" t="s">
        <v>115</v>
      </c>
      <c r="D34" t="s">
        <v>116</v>
      </c>
      <c r="E34" t="s">
        <v>48</v>
      </c>
      <c r="F34" t="str">
        <f>VLOOKUP($A34, 'CS 101'!$A$1:$N$150, 14, FALSE)</f>
        <v>B+</v>
      </c>
      <c r="G34" t="e">
        <f>VLOOKUP($A34, 'CS 102'!$A$1:$N$150, 14, FALSE)</f>
        <v>#N/A</v>
      </c>
      <c r="H34" t="e">
        <f>VLOOKUP($A34, Capstone!$A$1:$H$31, 8, FALSE)</f>
        <v>#N/A</v>
      </c>
    </row>
    <row r="35" spans="1:17">
      <c r="A35" t="s">
        <v>117</v>
      </c>
      <c r="B35">
        <v>2022</v>
      </c>
      <c r="C35" t="s">
        <v>118</v>
      </c>
      <c r="D35" t="s">
        <v>119</v>
      </c>
      <c r="E35" t="s">
        <v>120</v>
      </c>
      <c r="F35" t="str">
        <f>VLOOKUP($A35, 'CS 101'!$A$1:$N$150, 14, FALSE)</f>
        <v>B+</v>
      </c>
      <c r="G35" t="str">
        <f>VLOOKUP($A35, 'CS 102'!$A$1:$N$150, 14, FALSE)</f>
        <v>B</v>
      </c>
      <c r="H35" t="str">
        <f>VLOOKUP($A35, Capstone!$A$1:$H$31, 8, FALSE)</f>
        <v>A-</v>
      </c>
      <c r="I35">
        <f>AVERAGE(HLOOKUP($H35,'GPA Conversion'!$A$14:$M$16,3,FALSE),HLOOKUP($G35,'GPA Conversion'!$A$14:$M$16,3,FALSE),HLOOKUP($F35,'GPA Conversion'!$A$14:$M$16,3,FALSE))</f>
        <v>3.3333333333333335</v>
      </c>
    </row>
    <row r="36" spans="1:17">
      <c r="A36" t="s">
        <v>121</v>
      </c>
      <c r="B36">
        <v>2023</v>
      </c>
      <c r="C36" t="s">
        <v>115</v>
      </c>
      <c r="D36" t="s">
        <v>122</v>
      </c>
      <c r="E36" t="s">
        <v>103</v>
      </c>
      <c r="F36" t="str">
        <f>VLOOKUP($A36, 'CS 101'!$A$1:$N$150, 14, FALSE)</f>
        <v>B</v>
      </c>
      <c r="G36" t="e">
        <f>VLOOKUP($A36, 'CS 102'!$A$1:$N$150, 14, FALSE)</f>
        <v>#N/A</v>
      </c>
      <c r="H36" t="e">
        <f>VLOOKUP($A36, Capstone!$A$1:$H$31, 8, FALSE)</f>
        <v>#N/A</v>
      </c>
      <c r="Q36" s="1"/>
    </row>
    <row r="37" spans="1:17">
      <c r="A37" t="s">
        <v>123</v>
      </c>
      <c r="B37">
        <v>2023</v>
      </c>
      <c r="C37" t="s">
        <v>124</v>
      </c>
      <c r="D37" t="s">
        <v>39</v>
      </c>
      <c r="E37" t="s">
        <v>113</v>
      </c>
      <c r="F37" t="str">
        <f>VLOOKUP($A37, 'CS 101'!$A$1:$N$150, 14, FALSE)</f>
        <v>A-</v>
      </c>
      <c r="G37" t="e">
        <f>VLOOKUP($A37, 'CS 102'!$A$1:$N$150, 14, FALSE)</f>
        <v>#N/A</v>
      </c>
      <c r="H37" t="e">
        <f>VLOOKUP($A37, Capstone!$A$1:$H$31, 8, FALSE)</f>
        <v>#N/A</v>
      </c>
    </row>
    <row r="38" spans="1:17">
      <c r="A38" t="s">
        <v>125</v>
      </c>
      <c r="B38">
        <v>2023</v>
      </c>
      <c r="C38" t="s">
        <v>71</v>
      </c>
      <c r="D38" t="s">
        <v>126</v>
      </c>
      <c r="E38" t="s">
        <v>127</v>
      </c>
      <c r="F38" t="str">
        <f>VLOOKUP($A38, 'CS 101'!$A$1:$N$150, 14, FALSE)</f>
        <v>A-</v>
      </c>
      <c r="G38" t="e">
        <f>VLOOKUP($A38, 'CS 102'!$A$1:$N$150, 14, FALSE)</f>
        <v>#N/A</v>
      </c>
      <c r="H38" t="e">
        <f>VLOOKUP($A38, Capstone!$A$1:$H$31, 8, FALSE)</f>
        <v>#N/A</v>
      </c>
    </row>
    <row r="39" spans="1:17">
      <c r="A39" t="s">
        <v>128</v>
      </c>
      <c r="B39">
        <v>2022</v>
      </c>
      <c r="C39" t="s">
        <v>129</v>
      </c>
      <c r="D39" t="s">
        <v>130</v>
      </c>
      <c r="E39" t="s">
        <v>113</v>
      </c>
      <c r="F39" t="str">
        <f>VLOOKUP($A39, 'CS 101'!$A$1:$N$150, 14, FALSE)</f>
        <v>B+</v>
      </c>
      <c r="G39" t="str">
        <f>VLOOKUP($A39, 'CS 102'!$A$1:$N$150, 14, FALSE)</f>
        <v>B-</v>
      </c>
      <c r="H39" t="str">
        <f>VLOOKUP($A39, Capstone!$A$1:$H$31, 8, FALSE)</f>
        <v>B</v>
      </c>
      <c r="I39">
        <f>AVERAGE(HLOOKUP($H39,'GPA Conversion'!$A$14:$M$16,3,FALSE),HLOOKUP($G39,'GPA Conversion'!$A$14:$M$16,3,FALSE),HLOOKUP($F39,'GPA Conversion'!$A$14:$M$16,3,FALSE))</f>
        <v>3</v>
      </c>
    </row>
    <row r="40" spans="1:17">
      <c r="A40" t="s">
        <v>131</v>
      </c>
      <c r="B40">
        <v>2022</v>
      </c>
      <c r="C40" t="s">
        <v>132</v>
      </c>
      <c r="D40" t="s">
        <v>133</v>
      </c>
      <c r="E40" t="s">
        <v>134</v>
      </c>
      <c r="F40" t="str">
        <f>VLOOKUP($A40, 'CS 101'!$A$1:$N$150, 14, FALSE)</f>
        <v>B+</v>
      </c>
      <c r="G40" t="str">
        <f>VLOOKUP($A40, 'CS 102'!$A$1:$N$150, 14, FALSE)</f>
        <v>C+</v>
      </c>
      <c r="H40" t="str">
        <f>VLOOKUP($A40, Capstone!$A$1:$H$31, 8, FALSE)</f>
        <v>B+</v>
      </c>
      <c r="I40">
        <f>AVERAGE(HLOOKUP($H40,'GPA Conversion'!$A$14:$M$16,3,FALSE),HLOOKUP($G40,'GPA Conversion'!$A$14:$M$16,3,FALSE),HLOOKUP($F40,'GPA Conversion'!$A$14:$M$16,3,FALSE))</f>
        <v>2.9966666666666666</v>
      </c>
    </row>
    <row r="41" spans="1:17">
      <c r="A41" t="s">
        <v>135</v>
      </c>
      <c r="B41">
        <v>2023</v>
      </c>
      <c r="C41" t="s">
        <v>136</v>
      </c>
      <c r="D41" t="s">
        <v>137</v>
      </c>
      <c r="E41" t="s">
        <v>138</v>
      </c>
      <c r="F41" t="str">
        <f>VLOOKUP($A41, 'CS 101'!$A$1:$N$150, 14, FALSE)</f>
        <v>B</v>
      </c>
      <c r="G41" t="e">
        <f>VLOOKUP($A41, 'CS 102'!$A$1:$N$150, 14, FALSE)</f>
        <v>#N/A</v>
      </c>
      <c r="H41" t="e">
        <f>VLOOKUP($A41, Capstone!$A$1:$H$31, 8, FALSE)</f>
        <v>#N/A</v>
      </c>
    </row>
    <row r="42" spans="1:17">
      <c r="A42" t="s">
        <v>139</v>
      </c>
      <c r="B42">
        <v>2022</v>
      </c>
      <c r="C42" t="s">
        <v>140</v>
      </c>
      <c r="D42" t="s">
        <v>141</v>
      </c>
      <c r="E42" t="s">
        <v>142</v>
      </c>
      <c r="F42" t="str">
        <f>VLOOKUP($A42, 'CS 101'!$A$1:$N$150, 14, FALSE)</f>
        <v>B+</v>
      </c>
      <c r="G42" t="str">
        <f>VLOOKUP($A42, 'CS 102'!$A$1:$N$150, 14, FALSE)</f>
        <v>B</v>
      </c>
      <c r="H42" t="str">
        <f>VLOOKUP($A42, Capstone!$A$1:$H$31, 8, FALSE)</f>
        <v>A-</v>
      </c>
      <c r="I42">
        <f>AVERAGE(HLOOKUP($H42,'GPA Conversion'!$A$14:$M$16,3,FALSE),HLOOKUP($G42,'GPA Conversion'!$A$14:$M$16,3,FALSE),HLOOKUP($F42,'GPA Conversion'!$A$14:$M$16,3,FALSE))</f>
        <v>3.3333333333333335</v>
      </c>
    </row>
    <row r="43" spans="1:17">
      <c r="A43" t="s">
        <v>143</v>
      </c>
      <c r="B43">
        <v>2023</v>
      </c>
      <c r="C43" t="s">
        <v>144</v>
      </c>
      <c r="D43" t="s">
        <v>141</v>
      </c>
      <c r="E43" t="s">
        <v>31</v>
      </c>
      <c r="F43" t="str">
        <f>VLOOKUP($A43, 'CS 101'!$A$1:$N$150, 14, FALSE)</f>
        <v>B+</v>
      </c>
      <c r="G43" t="e">
        <f>VLOOKUP($A43, 'CS 102'!$A$1:$N$150, 14, FALSE)</f>
        <v>#N/A</v>
      </c>
      <c r="H43" t="e">
        <f>VLOOKUP($A43, Capstone!$A$1:$H$31, 8, FALSE)</f>
        <v>#N/A</v>
      </c>
    </row>
    <row r="44" spans="1:17">
      <c r="A44" t="s">
        <v>145</v>
      </c>
      <c r="B44">
        <v>2023</v>
      </c>
      <c r="C44" t="s">
        <v>146</v>
      </c>
      <c r="D44" t="s">
        <v>147</v>
      </c>
      <c r="E44" t="s">
        <v>76</v>
      </c>
      <c r="F44" t="str">
        <f>VLOOKUP($A44, 'CS 101'!$A$1:$N$150, 14, FALSE)</f>
        <v>B+</v>
      </c>
      <c r="G44" t="e">
        <f>VLOOKUP($A44, 'CS 102'!$A$1:$N$150, 14, FALSE)</f>
        <v>#N/A</v>
      </c>
      <c r="H44" t="e">
        <f>VLOOKUP($A44, Capstone!$A$1:$H$31, 8, FALSE)</f>
        <v>#N/A</v>
      </c>
    </row>
    <row r="45" spans="1:17">
      <c r="A45" t="s">
        <v>148</v>
      </c>
      <c r="B45">
        <v>2022</v>
      </c>
      <c r="C45" t="s">
        <v>132</v>
      </c>
      <c r="D45" t="s">
        <v>149</v>
      </c>
      <c r="E45" t="s">
        <v>38</v>
      </c>
      <c r="F45" t="str">
        <f>VLOOKUP($A45, 'CS 101'!$A$1:$N$150, 14, FALSE)</f>
        <v>B</v>
      </c>
      <c r="G45" t="str">
        <f>VLOOKUP($A45, 'CS 102'!$A$1:$N$150, 14, FALSE)</f>
        <v>B+</v>
      </c>
      <c r="H45" t="str">
        <f>VLOOKUP($A45, Capstone!$A$1:$H$31, 8, FALSE)</f>
        <v>B</v>
      </c>
      <c r="I45">
        <f>AVERAGE(HLOOKUP($H45,'GPA Conversion'!$A$14:$M$16,3,FALSE),HLOOKUP($G45,'GPA Conversion'!$A$14:$M$16,3,FALSE),HLOOKUP($F45,'GPA Conversion'!$A$14:$M$16,3,FALSE))</f>
        <v>3.11</v>
      </c>
    </row>
    <row r="46" spans="1:17">
      <c r="A46" t="s">
        <v>150</v>
      </c>
      <c r="B46">
        <v>2022</v>
      </c>
      <c r="C46" t="s">
        <v>151</v>
      </c>
      <c r="D46" t="s">
        <v>152</v>
      </c>
      <c r="E46" t="s">
        <v>153</v>
      </c>
      <c r="F46" t="str">
        <f>VLOOKUP($A46, 'CS 101'!$A$1:$N$150, 14, FALSE)</f>
        <v>A-</v>
      </c>
      <c r="G46" t="str">
        <f>VLOOKUP($A46, 'CS 102'!$A$1:$N$150, 14, FALSE)</f>
        <v>B-</v>
      </c>
      <c r="H46" t="str">
        <f>VLOOKUP($A46, Capstone!$A$1:$H$31, 8, FALSE)</f>
        <v>A</v>
      </c>
      <c r="I46">
        <f>AVERAGE(HLOOKUP($H46,'GPA Conversion'!$A$14:$M$16,3,FALSE),HLOOKUP($G46,'GPA Conversion'!$A$14:$M$16,3,FALSE),HLOOKUP($F46,'GPA Conversion'!$A$14:$M$16,3,FALSE))</f>
        <v>3.4466666666666668</v>
      </c>
    </row>
    <row r="47" spans="1:17">
      <c r="A47" t="s">
        <v>154</v>
      </c>
      <c r="B47">
        <v>2023</v>
      </c>
      <c r="C47" t="s">
        <v>155</v>
      </c>
      <c r="D47" t="s">
        <v>152</v>
      </c>
      <c r="E47" t="s">
        <v>156</v>
      </c>
      <c r="F47" t="str">
        <f>VLOOKUP($A47, 'CS 101'!$A$1:$N$150, 14, FALSE)</f>
        <v>B+</v>
      </c>
      <c r="G47" t="e">
        <f>VLOOKUP($A47, 'CS 102'!$A$1:$N$150, 14, FALSE)</f>
        <v>#N/A</v>
      </c>
      <c r="H47" t="e">
        <f>VLOOKUP($A47, Capstone!$A$1:$H$31, 8, FALSE)</f>
        <v>#N/A</v>
      </c>
    </row>
    <row r="48" spans="1:17">
      <c r="A48" t="s">
        <v>157</v>
      </c>
      <c r="B48">
        <v>2022</v>
      </c>
      <c r="C48" t="s">
        <v>158</v>
      </c>
      <c r="D48" t="s">
        <v>159</v>
      </c>
      <c r="E48" t="s">
        <v>113</v>
      </c>
      <c r="F48" t="str">
        <f>VLOOKUP($A48, 'CS 101'!$A$1:$N$150, 14, FALSE)</f>
        <v>B</v>
      </c>
      <c r="G48" t="str">
        <f>VLOOKUP($A48, 'CS 102'!$A$1:$N$150, 14, FALSE)</f>
        <v>C+</v>
      </c>
      <c r="H48" t="str">
        <f>VLOOKUP($A48, Capstone!$A$1:$H$31, 8, FALSE)</f>
        <v>A-</v>
      </c>
      <c r="I48">
        <f>AVERAGE(HLOOKUP($H48,'GPA Conversion'!$A$14:$M$16,3,FALSE),HLOOKUP($G48,'GPA Conversion'!$A$14:$M$16,3,FALSE),HLOOKUP($F48,'GPA Conversion'!$A$14:$M$16,3,FALSE))</f>
        <v>3</v>
      </c>
    </row>
    <row r="49" spans="1:9">
      <c r="A49" t="s">
        <v>160</v>
      </c>
      <c r="B49">
        <v>2023</v>
      </c>
      <c r="C49" t="s">
        <v>26</v>
      </c>
      <c r="D49" t="s">
        <v>159</v>
      </c>
      <c r="E49" t="s">
        <v>72</v>
      </c>
      <c r="F49" t="str">
        <f>VLOOKUP($A49, 'CS 101'!$A$1:$N$150, 14, FALSE)</f>
        <v>A-</v>
      </c>
      <c r="G49" t="e">
        <f>VLOOKUP($A49, 'CS 102'!$A$1:$N$150, 14, FALSE)</f>
        <v>#N/A</v>
      </c>
      <c r="H49" t="e">
        <f>VLOOKUP($A49, Capstone!$A$1:$H$31, 8, FALSE)</f>
        <v>#N/A</v>
      </c>
    </row>
    <row r="50" spans="1:9">
      <c r="A50" t="s">
        <v>161</v>
      </c>
      <c r="B50">
        <v>2023</v>
      </c>
      <c r="C50" t="s">
        <v>162</v>
      </c>
      <c r="D50" t="s">
        <v>159</v>
      </c>
      <c r="E50" t="s">
        <v>163</v>
      </c>
      <c r="F50" t="str">
        <f>VLOOKUP($A50, 'CS 101'!$A$1:$N$150, 14, FALSE)</f>
        <v>B+</v>
      </c>
      <c r="G50" t="e">
        <f>VLOOKUP($A50, 'CS 102'!$A$1:$N$150, 14, FALSE)</f>
        <v>#N/A</v>
      </c>
      <c r="H50" t="e">
        <f>VLOOKUP($A50, Capstone!$A$1:$H$31, 8, FALSE)</f>
        <v>#N/A</v>
      </c>
    </row>
    <row r="51" spans="1:9">
      <c r="A51" t="s">
        <v>164</v>
      </c>
      <c r="B51">
        <v>2023</v>
      </c>
      <c r="C51" t="s">
        <v>165</v>
      </c>
      <c r="D51" t="s">
        <v>166</v>
      </c>
      <c r="E51" t="s">
        <v>12</v>
      </c>
      <c r="F51" t="str">
        <f>VLOOKUP($A51, 'CS 101'!$A$1:$N$150, 14, FALSE)</f>
        <v>A-</v>
      </c>
      <c r="G51" t="e">
        <f>VLOOKUP($A51, 'CS 102'!$A$1:$N$150, 14, FALSE)</f>
        <v>#N/A</v>
      </c>
      <c r="H51" t="e">
        <f>VLOOKUP($A51, Capstone!$A$1:$H$31, 8, FALSE)</f>
        <v>#N/A</v>
      </c>
    </row>
    <row r="52" spans="1:9">
      <c r="A52" t="s">
        <v>167</v>
      </c>
      <c r="B52">
        <v>2023</v>
      </c>
      <c r="C52" t="s">
        <v>168</v>
      </c>
      <c r="D52" t="s">
        <v>166</v>
      </c>
      <c r="E52" t="s">
        <v>52</v>
      </c>
      <c r="F52" t="str">
        <f>VLOOKUP($A52, 'CS 101'!$A$1:$N$150, 14, FALSE)</f>
        <v>B+</v>
      </c>
      <c r="G52" t="e">
        <f>VLOOKUP($A52, 'CS 102'!$A$1:$N$150, 14, FALSE)</f>
        <v>#N/A</v>
      </c>
      <c r="H52" t="e">
        <f>VLOOKUP($A52, Capstone!$A$1:$H$31, 8, FALSE)</f>
        <v>#N/A</v>
      </c>
    </row>
    <row r="53" spans="1:9">
      <c r="A53" t="s">
        <v>169</v>
      </c>
      <c r="B53">
        <v>2023</v>
      </c>
      <c r="C53" t="s">
        <v>170</v>
      </c>
      <c r="D53" t="s">
        <v>171</v>
      </c>
      <c r="E53" t="s">
        <v>126</v>
      </c>
      <c r="F53" t="str">
        <f>VLOOKUP($A53, 'CS 101'!$A$1:$N$150, 14, FALSE)</f>
        <v>A-</v>
      </c>
      <c r="G53" t="e">
        <f>VLOOKUP($A53, 'CS 102'!$A$1:$N$150, 14, FALSE)</f>
        <v>#N/A</v>
      </c>
      <c r="H53" t="e">
        <f>VLOOKUP($A53, Capstone!$A$1:$H$31, 8, FALSE)</f>
        <v>#N/A</v>
      </c>
    </row>
    <row r="54" spans="1:9">
      <c r="A54" t="s">
        <v>172</v>
      </c>
      <c r="B54">
        <v>2022</v>
      </c>
      <c r="C54" t="s">
        <v>173</v>
      </c>
      <c r="D54" t="s">
        <v>174</v>
      </c>
      <c r="E54" t="s">
        <v>175</v>
      </c>
      <c r="F54" t="str">
        <f>VLOOKUP($A54, 'CS 101'!$A$1:$N$150, 14, FALSE)</f>
        <v>A-</v>
      </c>
      <c r="G54" t="str">
        <f>VLOOKUP($A54, 'CS 102'!$A$1:$N$150, 14, FALSE)</f>
        <v>B+</v>
      </c>
      <c r="H54" t="str">
        <f>VLOOKUP($A54, Capstone!$A$1:$H$31, 8, FALSE)</f>
        <v>A-</v>
      </c>
      <c r="I54">
        <f>AVERAGE(HLOOKUP($H54,'GPA Conversion'!$A$14:$M$16,3,FALSE),HLOOKUP($G54,'GPA Conversion'!$A$14:$M$16,3,FALSE),HLOOKUP($F54,'GPA Conversion'!$A$14:$M$16,3,FALSE))</f>
        <v>3.5566666666666666</v>
      </c>
    </row>
    <row r="55" spans="1:9">
      <c r="A55" t="s">
        <v>176</v>
      </c>
      <c r="B55">
        <v>2023</v>
      </c>
      <c r="C55" t="s">
        <v>177</v>
      </c>
      <c r="D55" t="s">
        <v>174</v>
      </c>
      <c r="E55" t="s">
        <v>159</v>
      </c>
      <c r="F55" t="str">
        <f>VLOOKUP($A55, 'CS 101'!$A$1:$N$150, 14, FALSE)</f>
        <v>B+</v>
      </c>
      <c r="G55" t="e">
        <f>VLOOKUP($A55, 'CS 102'!$A$1:$N$150, 14, FALSE)</f>
        <v>#N/A</v>
      </c>
      <c r="H55" t="e">
        <f>VLOOKUP($A55, Capstone!$A$1:$H$31, 8, FALSE)</f>
        <v>#N/A</v>
      </c>
    </row>
    <row r="56" spans="1:9">
      <c r="A56" t="s">
        <v>178</v>
      </c>
      <c r="B56">
        <v>2023</v>
      </c>
      <c r="C56" t="s">
        <v>179</v>
      </c>
      <c r="D56" t="s">
        <v>174</v>
      </c>
      <c r="E56" t="s">
        <v>79</v>
      </c>
      <c r="F56" t="str">
        <f>VLOOKUP($A56, 'CS 101'!$A$1:$N$150, 14, FALSE)</f>
        <v>B+</v>
      </c>
      <c r="G56" t="e">
        <f>VLOOKUP($A56, 'CS 102'!$A$1:$N$150, 14, FALSE)</f>
        <v>#N/A</v>
      </c>
      <c r="H56" t="e">
        <f>VLOOKUP($A56, Capstone!$A$1:$H$31, 8, FALSE)</f>
        <v>#N/A</v>
      </c>
    </row>
    <row r="57" spans="1:9">
      <c r="A57" t="s">
        <v>180</v>
      </c>
      <c r="B57">
        <v>2022</v>
      </c>
      <c r="C57" t="s">
        <v>181</v>
      </c>
      <c r="D57" t="s">
        <v>182</v>
      </c>
      <c r="E57" t="s">
        <v>183</v>
      </c>
      <c r="F57" t="str">
        <f>VLOOKUP($A57, 'CS 101'!$A$1:$N$150, 14, FALSE)</f>
        <v>A-</v>
      </c>
      <c r="G57" t="str">
        <f>VLOOKUP($A57, 'CS 102'!$A$1:$N$150, 14, FALSE)</f>
        <v>C+</v>
      </c>
      <c r="H57" t="str">
        <f>VLOOKUP($A57, Capstone!$A$1:$H$31, 8, FALSE)</f>
        <v>A</v>
      </c>
      <c r="I57">
        <f>AVERAGE(HLOOKUP($H57,'GPA Conversion'!$A$14:$M$16,3,FALSE),HLOOKUP($G57,'GPA Conversion'!$A$14:$M$16,3,FALSE),HLOOKUP($F57,'GPA Conversion'!$A$14:$M$16,3,FALSE))</f>
        <v>3.3333333333333335</v>
      </c>
    </row>
    <row r="58" spans="1:9">
      <c r="A58" t="s">
        <v>184</v>
      </c>
      <c r="B58">
        <v>2022</v>
      </c>
      <c r="C58" t="s">
        <v>26</v>
      </c>
      <c r="D58" t="s">
        <v>185</v>
      </c>
      <c r="E58" t="s">
        <v>35</v>
      </c>
      <c r="F58" t="str">
        <f>VLOOKUP($A58, 'CS 101'!$A$1:$N$150, 14, FALSE)</f>
        <v>B</v>
      </c>
      <c r="G58" t="str">
        <f>VLOOKUP($A58, 'CS 102'!$A$1:$N$150, 14, FALSE)</f>
        <v>B+</v>
      </c>
      <c r="H58" t="str">
        <f>VLOOKUP($A58, Capstone!$A$1:$H$31, 8, FALSE)</f>
        <v>B</v>
      </c>
      <c r="I58">
        <f>AVERAGE(HLOOKUP($H58,'GPA Conversion'!$A$14:$M$16,3,FALSE),HLOOKUP($G58,'GPA Conversion'!$A$14:$M$16,3,FALSE),HLOOKUP($F58,'GPA Conversion'!$A$14:$M$16,3,FALSE))</f>
        <v>3.11</v>
      </c>
    </row>
    <row r="59" spans="1:9">
      <c r="A59" t="s">
        <v>186</v>
      </c>
      <c r="B59">
        <v>2023</v>
      </c>
      <c r="C59" t="s">
        <v>187</v>
      </c>
      <c r="D59" t="s">
        <v>188</v>
      </c>
      <c r="E59" t="s">
        <v>39</v>
      </c>
      <c r="F59" t="str">
        <f>VLOOKUP($A59, 'CS 101'!$A$1:$N$150, 14, FALSE)</f>
        <v>B</v>
      </c>
      <c r="G59" t="e">
        <f>VLOOKUP($A59, 'CS 102'!$A$1:$N$150, 14, FALSE)</f>
        <v>#N/A</v>
      </c>
      <c r="H59" t="e">
        <f>VLOOKUP($A59, Capstone!$A$1:$H$31, 8, FALSE)</f>
        <v>#N/A</v>
      </c>
    </row>
    <row r="60" spans="1:9">
      <c r="A60" t="s">
        <v>189</v>
      </c>
      <c r="B60">
        <v>2022</v>
      </c>
      <c r="C60" t="s">
        <v>190</v>
      </c>
      <c r="D60" t="s">
        <v>191</v>
      </c>
      <c r="E60" t="s">
        <v>192</v>
      </c>
      <c r="F60" t="str">
        <f>VLOOKUP($A60, 'CS 101'!$A$1:$N$150, 14, FALSE)</f>
        <v>B-</v>
      </c>
      <c r="G60" t="str">
        <f>VLOOKUP($A60, 'CS 102'!$A$1:$N$150, 14, FALSE)</f>
        <v>B-</v>
      </c>
      <c r="H60" t="str">
        <f>VLOOKUP($A60, Capstone!$A$1:$H$31, 8, FALSE)</f>
        <v>B+</v>
      </c>
      <c r="I60">
        <f>AVERAGE(HLOOKUP($H60,'GPA Conversion'!$A$14:$M$16,3,FALSE),HLOOKUP($G60,'GPA Conversion'!$A$14:$M$16,3,FALSE),HLOOKUP($F60,'GPA Conversion'!$A$14:$M$16,3,FALSE))</f>
        <v>2.89</v>
      </c>
    </row>
    <row r="61" spans="1:9">
      <c r="A61" t="s">
        <v>193</v>
      </c>
      <c r="B61">
        <v>2023</v>
      </c>
      <c r="C61" t="s">
        <v>194</v>
      </c>
      <c r="D61" t="s">
        <v>195</v>
      </c>
      <c r="E61" t="s">
        <v>196</v>
      </c>
      <c r="F61" t="str">
        <f>VLOOKUP($A61, 'CS 101'!$A$1:$N$150, 14, FALSE)</f>
        <v>A-</v>
      </c>
      <c r="G61" t="e">
        <f>VLOOKUP($A61, 'CS 102'!$A$1:$N$150, 14, FALSE)</f>
        <v>#N/A</v>
      </c>
      <c r="H61" t="e">
        <f>VLOOKUP($A61, Capstone!$A$1:$H$31, 8, FALSE)</f>
        <v>#N/A</v>
      </c>
    </row>
    <row r="62" spans="1:9">
      <c r="A62" t="s">
        <v>197</v>
      </c>
      <c r="B62">
        <v>2023</v>
      </c>
      <c r="C62" t="s">
        <v>198</v>
      </c>
      <c r="D62" t="s">
        <v>199</v>
      </c>
      <c r="E62" t="s">
        <v>200</v>
      </c>
      <c r="F62" t="str">
        <f>VLOOKUP($A62, 'CS 101'!$A$1:$N$150, 14, FALSE)</f>
        <v>A-</v>
      </c>
      <c r="G62" t="e">
        <f>VLOOKUP($A62, 'CS 102'!$A$1:$N$150, 14, FALSE)</f>
        <v>#N/A</v>
      </c>
      <c r="H62" t="e">
        <f>VLOOKUP($A62, Capstone!$A$1:$H$31, 8, FALSE)</f>
        <v>#N/A</v>
      </c>
    </row>
    <row r="63" spans="1:9">
      <c r="A63" t="s">
        <v>201</v>
      </c>
      <c r="B63">
        <v>2023</v>
      </c>
      <c r="C63" t="s">
        <v>202</v>
      </c>
      <c r="D63" t="s">
        <v>203</v>
      </c>
      <c r="E63" t="s">
        <v>79</v>
      </c>
      <c r="F63" t="str">
        <f>VLOOKUP($A63, 'CS 101'!$A$1:$N$150, 14, FALSE)</f>
        <v>B</v>
      </c>
      <c r="G63" t="e">
        <f>VLOOKUP($A63, 'CS 102'!$A$1:$N$150, 14, FALSE)</f>
        <v>#N/A</v>
      </c>
      <c r="H63" t="e">
        <f>VLOOKUP($A63, Capstone!$A$1:$H$31, 8, FALSE)</f>
        <v>#N/A</v>
      </c>
    </row>
    <row r="64" spans="1:9">
      <c r="A64" t="s">
        <v>204</v>
      </c>
      <c r="B64">
        <v>2022</v>
      </c>
      <c r="C64" t="s">
        <v>205</v>
      </c>
      <c r="D64" t="s">
        <v>206</v>
      </c>
      <c r="E64" t="s">
        <v>207</v>
      </c>
      <c r="F64" t="str">
        <f>VLOOKUP($A64, 'CS 101'!$A$1:$N$150, 14, FALSE)</f>
        <v>B</v>
      </c>
      <c r="G64" t="str">
        <f>VLOOKUP($A64, 'CS 102'!$A$1:$N$150, 14, FALSE)</f>
        <v>B+</v>
      </c>
      <c r="H64" t="str">
        <f>VLOOKUP($A64, Capstone!$A$1:$H$31, 8, FALSE)</f>
        <v>A</v>
      </c>
      <c r="I64">
        <f>AVERAGE(HLOOKUP($H64,'GPA Conversion'!$A$14:$M$16,3,FALSE),HLOOKUP($G64,'GPA Conversion'!$A$14:$M$16,3,FALSE),HLOOKUP($F64,'GPA Conversion'!$A$14:$M$16,3,FALSE))</f>
        <v>3.4433333333333334</v>
      </c>
    </row>
    <row r="65" spans="1:9">
      <c r="A65" t="s">
        <v>208</v>
      </c>
      <c r="B65">
        <v>2023</v>
      </c>
      <c r="C65" t="s">
        <v>209</v>
      </c>
      <c r="D65" t="s">
        <v>206</v>
      </c>
      <c r="E65" t="s">
        <v>39</v>
      </c>
      <c r="F65" t="str">
        <f>VLOOKUP($A65, 'CS 101'!$A$1:$N$150, 14, FALSE)</f>
        <v>B</v>
      </c>
      <c r="G65" t="e">
        <f>VLOOKUP($A65, 'CS 102'!$A$1:$N$150, 14, FALSE)</f>
        <v>#N/A</v>
      </c>
      <c r="H65" t="e">
        <f>VLOOKUP($A65, Capstone!$A$1:$H$31, 8, FALSE)</f>
        <v>#N/A</v>
      </c>
    </row>
    <row r="66" spans="1:9">
      <c r="A66" t="s">
        <v>210</v>
      </c>
      <c r="B66">
        <v>2023</v>
      </c>
      <c r="C66" t="s">
        <v>211</v>
      </c>
      <c r="D66" t="s">
        <v>212</v>
      </c>
      <c r="E66" t="s">
        <v>213</v>
      </c>
      <c r="F66" t="str">
        <f>VLOOKUP($A66, 'CS 101'!$A$1:$N$150, 14, FALSE)</f>
        <v>B</v>
      </c>
      <c r="G66" t="e">
        <f>VLOOKUP($A66, 'CS 102'!$A$1:$N$150, 14, FALSE)</f>
        <v>#N/A</v>
      </c>
      <c r="H66" t="e">
        <f>VLOOKUP($A66, Capstone!$A$1:$H$31, 8, FALSE)</f>
        <v>#N/A</v>
      </c>
    </row>
    <row r="67" spans="1:9">
      <c r="A67" t="s">
        <v>214</v>
      </c>
      <c r="B67">
        <v>2023</v>
      </c>
      <c r="C67" t="s">
        <v>215</v>
      </c>
      <c r="D67" t="s">
        <v>216</v>
      </c>
      <c r="E67" t="s">
        <v>79</v>
      </c>
      <c r="F67" t="str">
        <f>VLOOKUP($A67, 'CS 101'!$A$1:$N$150, 14, FALSE)</f>
        <v>A-</v>
      </c>
      <c r="G67" t="e">
        <f>VLOOKUP($A67, 'CS 102'!$A$1:$N$150, 14, FALSE)</f>
        <v>#N/A</v>
      </c>
      <c r="H67" t="e">
        <f>VLOOKUP($A67, Capstone!$A$1:$H$31, 8, FALSE)</f>
        <v>#N/A</v>
      </c>
    </row>
    <row r="68" spans="1:9">
      <c r="A68" t="s">
        <v>217</v>
      </c>
      <c r="B68">
        <v>2022</v>
      </c>
      <c r="C68" t="s">
        <v>218</v>
      </c>
      <c r="D68" t="s">
        <v>219</v>
      </c>
      <c r="E68" t="s">
        <v>113</v>
      </c>
      <c r="F68" t="str">
        <f>VLOOKUP($A68, 'CS 101'!$A$1:$N$150, 14, FALSE)</f>
        <v>B</v>
      </c>
      <c r="G68" t="str">
        <f>VLOOKUP($A68, 'CS 102'!$A$1:$N$150, 14, FALSE)</f>
        <v>B</v>
      </c>
      <c r="H68" t="str">
        <f>VLOOKUP($A68, Capstone!$A$1:$H$31, 8, FALSE)</f>
        <v>B</v>
      </c>
      <c r="I68">
        <f>AVERAGE(HLOOKUP($H68,'GPA Conversion'!$A$14:$M$16,3,FALSE),HLOOKUP($G68,'GPA Conversion'!$A$14:$M$16,3,FALSE),HLOOKUP($F68,'GPA Conversion'!$A$14:$M$16,3,FALSE))</f>
        <v>3</v>
      </c>
    </row>
    <row r="69" spans="1:9">
      <c r="A69" t="s">
        <v>220</v>
      </c>
      <c r="B69">
        <v>2022</v>
      </c>
      <c r="C69" t="s">
        <v>18</v>
      </c>
      <c r="D69" t="s">
        <v>221</v>
      </c>
      <c r="E69" t="s">
        <v>222</v>
      </c>
      <c r="F69" t="str">
        <f>VLOOKUP($A69, 'CS 101'!$A$1:$N$150, 14, FALSE)</f>
        <v>A-</v>
      </c>
      <c r="G69" t="str">
        <f>VLOOKUP($A69, 'CS 102'!$A$1:$N$150, 14, FALSE)</f>
        <v>C+</v>
      </c>
      <c r="H69" t="str">
        <f>VLOOKUP($A69, Capstone!$A$1:$H$31, 8, FALSE)</f>
        <v>B+</v>
      </c>
      <c r="I69">
        <f>AVERAGE(HLOOKUP($H69,'GPA Conversion'!$A$14:$M$16,3,FALSE),HLOOKUP($G69,'GPA Conversion'!$A$14:$M$16,3,FALSE),HLOOKUP($F69,'GPA Conversion'!$A$14:$M$16,3,FALSE))</f>
        <v>3.11</v>
      </c>
    </row>
    <row r="70" spans="1:9">
      <c r="A70" t="s">
        <v>223</v>
      </c>
      <c r="B70">
        <v>2022</v>
      </c>
      <c r="C70" t="s">
        <v>224</v>
      </c>
      <c r="D70" t="s">
        <v>35</v>
      </c>
      <c r="E70" t="s">
        <v>68</v>
      </c>
      <c r="F70" t="str">
        <f>VLOOKUP($A70, 'CS 101'!$A$1:$N$150, 14, FALSE)</f>
        <v>A-</v>
      </c>
      <c r="G70" t="str">
        <f>VLOOKUP($A70, 'CS 102'!$A$1:$N$150, 14, FALSE)</f>
        <v>A-</v>
      </c>
      <c r="H70" t="str">
        <f>VLOOKUP($A70, Capstone!$A$1:$H$31, 8, FALSE)</f>
        <v>B+</v>
      </c>
      <c r="I70">
        <f>AVERAGE(HLOOKUP($H70,'GPA Conversion'!$A$14:$M$16,3,FALSE),HLOOKUP($G70,'GPA Conversion'!$A$14:$M$16,3,FALSE),HLOOKUP($F70,'GPA Conversion'!$A$14:$M$16,3,FALSE))</f>
        <v>3.5566666666666666</v>
      </c>
    </row>
    <row r="71" spans="1:9">
      <c r="A71" t="s">
        <v>225</v>
      </c>
      <c r="B71">
        <v>2023</v>
      </c>
      <c r="C71" t="s">
        <v>67</v>
      </c>
      <c r="D71" t="s">
        <v>35</v>
      </c>
      <c r="E71" t="s">
        <v>226</v>
      </c>
      <c r="F71" t="str">
        <f>VLOOKUP($A71, 'CS 101'!$A$1:$N$150, 14, FALSE)</f>
        <v>B+</v>
      </c>
      <c r="G71" t="e">
        <f>VLOOKUP($A71, 'CS 102'!$A$1:$N$150, 14, FALSE)</f>
        <v>#N/A</v>
      </c>
      <c r="H71" t="e">
        <f>VLOOKUP($A71, Capstone!$A$1:$H$31, 8, FALSE)</f>
        <v>#N/A</v>
      </c>
    </row>
    <row r="72" spans="1:9">
      <c r="A72" t="s">
        <v>227</v>
      </c>
      <c r="B72">
        <v>2023</v>
      </c>
      <c r="C72" t="s">
        <v>228</v>
      </c>
      <c r="D72" t="s">
        <v>35</v>
      </c>
      <c r="E72" t="s">
        <v>31</v>
      </c>
      <c r="F72" t="str">
        <f>VLOOKUP($A72, 'CS 101'!$A$1:$N$150, 14, FALSE)</f>
        <v>A-</v>
      </c>
      <c r="G72" t="e">
        <f>VLOOKUP($A72, 'CS 102'!$A$1:$N$150, 14, FALSE)</f>
        <v>#N/A</v>
      </c>
      <c r="H72" t="e">
        <f>VLOOKUP($A72, Capstone!$A$1:$H$31, 8, FALSE)</f>
        <v>#N/A</v>
      </c>
    </row>
    <row r="73" spans="1:9">
      <c r="A73" t="s">
        <v>229</v>
      </c>
      <c r="B73">
        <v>2023</v>
      </c>
      <c r="C73" t="s">
        <v>45</v>
      </c>
      <c r="D73" t="s">
        <v>230</v>
      </c>
      <c r="E73" t="s">
        <v>231</v>
      </c>
      <c r="F73" t="str">
        <f>VLOOKUP($A73, 'CS 101'!$A$1:$N$150, 14, FALSE)</f>
        <v>A-</v>
      </c>
      <c r="G73" t="e">
        <f>VLOOKUP($A73, 'CS 102'!$A$1:$N$150, 14, FALSE)</f>
        <v>#N/A</v>
      </c>
      <c r="H73" t="e">
        <f>VLOOKUP($A73, Capstone!$A$1:$H$31, 8, FALSE)</f>
        <v>#N/A</v>
      </c>
    </row>
    <row r="74" spans="1:9">
      <c r="A74" t="s">
        <v>232</v>
      </c>
      <c r="B74">
        <v>2023</v>
      </c>
      <c r="C74" t="s">
        <v>233</v>
      </c>
      <c r="D74" t="s">
        <v>234</v>
      </c>
      <c r="E74" t="s">
        <v>235</v>
      </c>
      <c r="F74" t="str">
        <f>VLOOKUP($A74, 'CS 101'!$A$1:$N$150, 14, FALSE)</f>
        <v>B</v>
      </c>
      <c r="G74" t="e">
        <f>VLOOKUP($A74, 'CS 102'!$A$1:$N$150, 14, FALSE)</f>
        <v>#N/A</v>
      </c>
      <c r="H74" t="e">
        <f>VLOOKUP($A74, Capstone!$A$1:$H$31, 8, FALSE)</f>
        <v>#N/A</v>
      </c>
    </row>
    <row r="75" spans="1:9">
      <c r="A75" t="s">
        <v>236</v>
      </c>
      <c r="B75">
        <v>2023</v>
      </c>
      <c r="C75" t="s">
        <v>237</v>
      </c>
      <c r="D75" t="s">
        <v>238</v>
      </c>
      <c r="E75" t="s">
        <v>56</v>
      </c>
      <c r="F75" t="str">
        <f>VLOOKUP($A75, 'CS 101'!$A$1:$N$150, 14, FALSE)</f>
        <v>A-</v>
      </c>
      <c r="G75" t="e">
        <f>VLOOKUP($A75, 'CS 102'!$A$1:$N$150, 14, FALSE)</f>
        <v>#N/A</v>
      </c>
      <c r="H75" t="e">
        <f>VLOOKUP($A75, Capstone!$A$1:$H$31, 8, FALSE)</f>
        <v>#N/A</v>
      </c>
    </row>
    <row r="76" spans="1:9">
      <c r="A76" t="s">
        <v>239</v>
      </c>
      <c r="B76">
        <v>2022</v>
      </c>
      <c r="C76" t="s">
        <v>209</v>
      </c>
      <c r="D76" t="s">
        <v>240</v>
      </c>
      <c r="E76" t="s">
        <v>31</v>
      </c>
      <c r="F76" t="str">
        <f>VLOOKUP($A76, 'CS 101'!$A$1:$N$150, 14, FALSE)</f>
        <v>A-</v>
      </c>
      <c r="G76" t="str">
        <f>VLOOKUP($A76, 'CS 102'!$A$1:$N$150, 14, FALSE)</f>
        <v>B-</v>
      </c>
      <c r="H76" t="str">
        <f>VLOOKUP($A76, Capstone!$A$1:$H$31, 8, FALSE)</f>
        <v>B+</v>
      </c>
      <c r="I76">
        <f>AVERAGE(HLOOKUP($H76,'GPA Conversion'!$A$14:$M$16,3,FALSE),HLOOKUP($G76,'GPA Conversion'!$A$14:$M$16,3,FALSE),HLOOKUP($F76,'GPA Conversion'!$A$14:$M$16,3,FALSE))</f>
        <v>3.2233333333333332</v>
      </c>
    </row>
    <row r="77" spans="1:9">
      <c r="A77" t="s">
        <v>241</v>
      </c>
      <c r="B77">
        <v>2023</v>
      </c>
      <c r="C77" t="s">
        <v>12</v>
      </c>
      <c r="D77" t="s">
        <v>240</v>
      </c>
      <c r="E77" t="s">
        <v>213</v>
      </c>
      <c r="F77" t="str">
        <f>VLOOKUP($A77, 'CS 101'!$A$1:$N$150, 14, FALSE)</f>
        <v>B+</v>
      </c>
      <c r="G77" t="e">
        <f>VLOOKUP($A77, 'CS 102'!$A$1:$N$150, 14, FALSE)</f>
        <v>#N/A</v>
      </c>
      <c r="H77" t="e">
        <f>VLOOKUP($A77, Capstone!$A$1:$H$31, 8, FALSE)</f>
        <v>#N/A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C263-6952-4986-A46D-65EC09511CE5}">
  <dimension ref="B5:E23"/>
  <sheetViews>
    <sheetView workbookViewId="0">
      <selection activeCell="S2" sqref="S2"/>
    </sheetView>
  </sheetViews>
  <sheetFormatPr defaultRowHeight="14.85"/>
  <cols>
    <col min="1" max="1" width="9.140625" customWidth="1"/>
    <col min="2" max="2" width="24" customWidth="1"/>
    <col min="3" max="3" width="27.85546875" customWidth="1"/>
    <col min="4" max="4" width="21.140625" customWidth="1"/>
    <col min="5" max="5" width="20.7109375" customWidth="1"/>
  </cols>
  <sheetData>
    <row r="5" spans="2:5">
      <c r="B5" s="10" t="s">
        <v>242</v>
      </c>
      <c r="C5" s="12" t="s">
        <v>5</v>
      </c>
      <c r="D5" s="12"/>
      <c r="E5" s="12"/>
    </row>
    <row r="6" spans="2:5">
      <c r="B6" s="2" t="s">
        <v>243</v>
      </c>
      <c r="C6" s="3" t="s">
        <v>244</v>
      </c>
      <c r="D6" s="2" t="s">
        <v>245</v>
      </c>
      <c r="E6" s="3" t="s">
        <v>246</v>
      </c>
    </row>
    <row r="7" spans="2:5">
      <c r="B7" s="4" t="s">
        <v>247</v>
      </c>
      <c r="C7" s="6" t="s">
        <v>248</v>
      </c>
      <c r="D7" s="4" t="s">
        <v>249</v>
      </c>
      <c r="E7" s="5" t="s">
        <v>250</v>
      </c>
    </row>
    <row r="8" spans="2:5">
      <c r="B8" s="4" t="s">
        <v>251</v>
      </c>
      <c r="C8" s="11" t="s">
        <v>252</v>
      </c>
      <c r="D8" s="11"/>
      <c r="E8" s="11"/>
    </row>
    <row r="9" spans="2:5">
      <c r="B9" s="8" t="s">
        <v>253</v>
      </c>
      <c r="C9" s="7" t="s">
        <v>254</v>
      </c>
      <c r="D9" s="8" t="s">
        <v>255</v>
      </c>
      <c r="E9" s="7" t="s">
        <v>256</v>
      </c>
    </row>
    <row r="12" spans="2:5">
      <c r="B12" s="10" t="s">
        <v>242</v>
      </c>
      <c r="C12" s="12" t="s">
        <v>6</v>
      </c>
      <c r="D12" s="12"/>
      <c r="E12" s="12"/>
    </row>
    <row r="13" spans="2:5">
      <c r="B13" s="2" t="s">
        <v>243</v>
      </c>
      <c r="C13" s="3" t="s">
        <v>257</v>
      </c>
      <c r="D13" s="2" t="s">
        <v>245</v>
      </c>
      <c r="E13" s="3" t="s">
        <v>258</v>
      </c>
    </row>
    <row r="14" spans="2:5">
      <c r="B14" s="4" t="s">
        <v>247</v>
      </c>
      <c r="C14" s="6" t="s">
        <v>259</v>
      </c>
      <c r="D14" s="4" t="s">
        <v>249</v>
      </c>
      <c r="E14" s="5" t="s">
        <v>260</v>
      </c>
    </row>
    <row r="15" spans="2:5">
      <c r="B15" s="4" t="s">
        <v>251</v>
      </c>
      <c r="C15" s="11" t="s">
        <v>261</v>
      </c>
      <c r="D15" s="11"/>
      <c r="E15" s="11"/>
    </row>
    <row r="16" spans="2:5">
      <c r="B16" s="8" t="s">
        <v>253</v>
      </c>
      <c r="C16" s="7" t="s">
        <v>262</v>
      </c>
      <c r="D16" s="8" t="s">
        <v>263</v>
      </c>
      <c r="E16" s="7" t="s">
        <v>264</v>
      </c>
    </row>
    <row r="19" spans="2:5">
      <c r="B19" s="10" t="s">
        <v>242</v>
      </c>
      <c r="C19" s="12" t="s">
        <v>7</v>
      </c>
      <c r="D19" s="12"/>
      <c r="E19" s="12"/>
    </row>
    <row r="20" spans="2:5">
      <c r="B20" s="2" t="s">
        <v>243</v>
      </c>
      <c r="C20" s="3" t="s">
        <v>265</v>
      </c>
      <c r="D20" s="2" t="s">
        <v>245</v>
      </c>
      <c r="E20" s="3" t="s">
        <v>266</v>
      </c>
    </row>
    <row r="21" spans="2:5">
      <c r="B21" s="4" t="s">
        <v>247</v>
      </c>
      <c r="C21" s="6" t="s">
        <v>267</v>
      </c>
      <c r="D21" s="4" t="s">
        <v>249</v>
      </c>
      <c r="E21" s="5" t="s">
        <v>268</v>
      </c>
    </row>
    <row r="22" spans="2:5">
      <c r="B22" s="4" t="s">
        <v>251</v>
      </c>
      <c r="C22" s="11"/>
      <c r="D22" s="11"/>
      <c r="E22" s="11"/>
    </row>
    <row r="23" spans="2:5">
      <c r="B23" s="8" t="s">
        <v>253</v>
      </c>
      <c r="C23" s="7" t="s">
        <v>269</v>
      </c>
      <c r="D23" s="8" t="s">
        <v>263</v>
      </c>
      <c r="E23" s="7" t="s">
        <v>270</v>
      </c>
    </row>
  </sheetData>
  <mergeCells count="6">
    <mergeCell ref="C19:E19"/>
    <mergeCell ref="C22:E22"/>
    <mergeCell ref="C8:E8"/>
    <mergeCell ref="C5:E5"/>
    <mergeCell ref="C12:E12"/>
    <mergeCell ref="C15:E15"/>
  </mergeCells>
  <hyperlinks>
    <hyperlink ref="C7" r:id="rId1" xr:uid="{C14FC8F4-F16F-4C3E-9A92-63DE42EFF725}"/>
    <hyperlink ref="C14" r:id="rId2" xr:uid="{6022B3A7-1D79-4936-AB39-FE05EA5686E9}"/>
    <hyperlink ref="C21" r:id="rId3" xr:uid="{A423D547-D170-4DDE-9B3A-EBF3298EDC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B88D-176A-4543-A973-0FE1E7494CA0}">
  <dimension ref="A1:T150"/>
  <sheetViews>
    <sheetView tabSelected="1" zoomScale="85" zoomScaleNormal="85" workbookViewId="0">
      <selection activeCell="C21" sqref="C21"/>
    </sheetView>
  </sheetViews>
  <sheetFormatPr defaultRowHeight="14.85"/>
  <cols>
    <col min="1" max="1" width="12.5703125" customWidth="1"/>
    <col min="2" max="2" width="11.42578125" customWidth="1"/>
    <col min="3" max="3" width="11.5703125" customWidth="1"/>
    <col min="4" max="4" width="12.7109375" customWidth="1"/>
    <col min="5" max="5" width="10.5703125" customWidth="1"/>
    <col min="6" max="6" width="13.42578125" customWidth="1"/>
    <col min="7" max="7" width="14.85546875" customWidth="1"/>
    <col min="8" max="8" width="15.42578125" customWidth="1"/>
    <col min="9" max="9" width="13.5703125" customWidth="1"/>
    <col min="10" max="10" width="13.7109375" customWidth="1"/>
    <col min="11" max="11" width="12.7109375" customWidth="1"/>
    <col min="12" max="12" width="15.85546875" customWidth="1"/>
    <col min="13" max="13" width="14.28515625" customWidth="1"/>
    <col min="16" max="16" width="15.28515625" customWidth="1"/>
  </cols>
  <sheetData>
    <row r="1" spans="1:20">
      <c r="A1" t="s">
        <v>0</v>
      </c>
      <c r="B1" t="s">
        <v>2</v>
      </c>
      <c r="C1" t="s">
        <v>3</v>
      </c>
      <c r="D1" t="s">
        <v>4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</row>
    <row r="2" spans="1:20">
      <c r="A2" t="s">
        <v>281</v>
      </c>
      <c r="B2" t="s">
        <v>282</v>
      </c>
      <c r="C2" t="s">
        <v>283</v>
      </c>
      <c r="D2" t="s">
        <v>284</v>
      </c>
      <c r="E2">
        <v>2025</v>
      </c>
      <c r="F2">
        <v>89.5</v>
      </c>
      <c r="G2">
        <v>91.5</v>
      </c>
      <c r="H2">
        <v>87</v>
      </c>
      <c r="I2">
        <v>90</v>
      </c>
      <c r="J2">
        <v>89</v>
      </c>
      <c r="K2">
        <v>93.5</v>
      </c>
      <c r="L2">
        <v>95.5</v>
      </c>
      <c r="M2">
        <f>(AVERAGE(F2,G2,H2,I2)*$Q$13)+(J2*$Q$14)+(K2*$Q$15)</f>
        <v>91.1</v>
      </c>
      <c r="N2" t="str">
        <f>_xlfn.XLOOKUP($M2,'GPA Conversion'!$B$15:$M$15,'GPA Conversion'!$B$14:$M$14,#N/A,-1,1)</f>
        <v>A-</v>
      </c>
    </row>
    <row r="3" spans="1:20">
      <c r="A3" t="s">
        <v>285</v>
      </c>
      <c r="B3" t="s">
        <v>54</v>
      </c>
      <c r="C3" t="s">
        <v>286</v>
      </c>
      <c r="D3" t="s">
        <v>287</v>
      </c>
      <c r="E3">
        <v>2024</v>
      </c>
      <c r="F3">
        <v>83.5</v>
      </c>
      <c r="G3">
        <v>85.5</v>
      </c>
      <c r="H3">
        <v>82</v>
      </c>
      <c r="I3">
        <v>84</v>
      </c>
      <c r="J3">
        <v>83.5</v>
      </c>
      <c r="K3">
        <v>88</v>
      </c>
      <c r="L3">
        <v>90</v>
      </c>
      <c r="M3">
        <f>(AVERAGE(F3,G3,H3,I3)*$Q$13)+(J3*$Q$14)+(K3*$Q$15)</f>
        <v>85.45</v>
      </c>
      <c r="N3" t="str">
        <f>_xlfn.XLOOKUP($M3,'GPA Conversion'!$B$15:$M$15,'GPA Conversion'!$B$14:$M$14,#N/A,-1,1)</f>
        <v>B</v>
      </c>
      <c r="Q3" t="s">
        <v>288</v>
      </c>
      <c r="R3" t="s">
        <v>289</v>
      </c>
      <c r="S3" t="s">
        <v>290</v>
      </c>
      <c r="T3" t="s">
        <v>291</v>
      </c>
    </row>
    <row r="4" spans="1:20">
      <c r="A4" t="s">
        <v>292</v>
      </c>
      <c r="B4" t="s">
        <v>293</v>
      </c>
      <c r="C4" t="s">
        <v>294</v>
      </c>
      <c r="D4" t="s">
        <v>182</v>
      </c>
      <c r="E4">
        <v>2025</v>
      </c>
      <c r="F4">
        <v>87.5</v>
      </c>
      <c r="G4">
        <v>89.5</v>
      </c>
      <c r="H4">
        <v>86</v>
      </c>
      <c r="I4">
        <v>88</v>
      </c>
      <c r="J4">
        <v>87.5</v>
      </c>
      <c r="K4">
        <v>92.5</v>
      </c>
      <c r="L4">
        <v>94</v>
      </c>
      <c r="M4">
        <f>(AVERAGE(F4,G4,H4,I4)*$Q$13)+(J4*$Q$14)+(K4*$Q$15)</f>
        <v>89.65</v>
      </c>
      <c r="N4" t="str">
        <f>_xlfn.XLOOKUP($M4,'GPA Conversion'!$B$15:$M$15,'GPA Conversion'!$B$14:$M$14,#N/A,-1,1)</f>
        <v>B+</v>
      </c>
      <c r="P4" t="s">
        <v>272</v>
      </c>
      <c r="Q4">
        <f>AVERAGE(F:F)</f>
        <v>87.12080536912751</v>
      </c>
      <c r="R4">
        <f>MEDIAN(F:F)</f>
        <v>87.5</v>
      </c>
      <c r="S4">
        <f>MIN(F:F)</f>
        <v>79</v>
      </c>
      <c r="T4">
        <f>MAX(F:F)</f>
        <v>100</v>
      </c>
    </row>
    <row r="5" spans="1:20">
      <c r="A5" t="s">
        <v>295</v>
      </c>
      <c r="B5" t="s">
        <v>282</v>
      </c>
      <c r="C5" t="s">
        <v>11</v>
      </c>
      <c r="D5" t="s">
        <v>48</v>
      </c>
      <c r="E5">
        <v>2024</v>
      </c>
      <c r="F5">
        <v>85</v>
      </c>
      <c r="G5">
        <v>86.5</v>
      </c>
      <c r="H5">
        <v>87</v>
      </c>
      <c r="I5">
        <v>83</v>
      </c>
      <c r="J5">
        <v>82.5</v>
      </c>
      <c r="K5">
        <v>89</v>
      </c>
      <c r="L5">
        <v>91.5</v>
      </c>
      <c r="M5">
        <f>(AVERAGE(F5,G5,H5,I5)*$Q$13)+(J5*$Q$14)+(K5*$Q$15)</f>
        <v>86.825000000000003</v>
      </c>
      <c r="N5" t="str">
        <f>_xlfn.XLOOKUP($M5,'GPA Conversion'!$B$15:$M$15,'GPA Conversion'!$B$14:$M$14,#N/A,-1,1)</f>
        <v>B</v>
      </c>
      <c r="P5" t="s">
        <v>273</v>
      </c>
      <c r="Q5">
        <f>AVERAGE(G:G)</f>
        <v>89.483221476510067</v>
      </c>
      <c r="R5">
        <f>MEDIAN(G:G)</f>
        <v>89.5</v>
      </c>
      <c r="S5">
        <f>MIN(G:G)</f>
        <v>82</v>
      </c>
      <c r="T5">
        <f>MAX(G:G)</f>
        <v>100</v>
      </c>
    </row>
    <row r="6" spans="1:20">
      <c r="A6" t="s">
        <v>9</v>
      </c>
      <c r="B6" t="s">
        <v>10</v>
      </c>
      <c r="C6" t="s">
        <v>11</v>
      </c>
      <c r="D6" t="s">
        <v>12</v>
      </c>
      <c r="E6">
        <v>2023</v>
      </c>
      <c r="F6">
        <v>84</v>
      </c>
      <c r="G6">
        <v>86</v>
      </c>
      <c r="H6">
        <v>83</v>
      </c>
      <c r="I6">
        <v>85</v>
      </c>
      <c r="J6">
        <v>84</v>
      </c>
      <c r="K6">
        <v>88.5</v>
      </c>
      <c r="L6">
        <v>90</v>
      </c>
      <c r="M6">
        <f>(AVERAGE(F6,G6,H6,I6)*$Q$13)+(J6*$Q$14)+(K6*$Q$15)</f>
        <v>86.1</v>
      </c>
      <c r="N6" t="str">
        <f>_xlfn.XLOOKUP($M6,'GPA Conversion'!$B$15:$M$15,'GPA Conversion'!$B$14:$M$14,#N/A,-1,1)</f>
        <v>B</v>
      </c>
      <c r="P6" t="s">
        <v>274</v>
      </c>
      <c r="Q6">
        <f>AVERAGE(H:H)</f>
        <v>85.832214765100673</v>
      </c>
      <c r="R6">
        <f>MEDIAN(H:H)</f>
        <v>86</v>
      </c>
      <c r="S6">
        <f>MIN(H:H)</f>
        <v>78</v>
      </c>
      <c r="T6">
        <f>MAX(H:H)</f>
        <v>100</v>
      </c>
    </row>
    <row r="7" spans="1:20">
      <c r="A7" t="s">
        <v>13</v>
      </c>
      <c r="B7" t="s">
        <v>14</v>
      </c>
      <c r="C7" t="s">
        <v>15</v>
      </c>
      <c r="D7" t="s">
        <v>16</v>
      </c>
      <c r="E7">
        <v>2023</v>
      </c>
      <c r="F7">
        <v>88</v>
      </c>
      <c r="G7">
        <v>91.5</v>
      </c>
      <c r="H7">
        <v>87</v>
      </c>
      <c r="I7">
        <v>90.5</v>
      </c>
      <c r="J7">
        <v>89</v>
      </c>
      <c r="K7">
        <v>92</v>
      </c>
      <c r="L7">
        <v>96</v>
      </c>
      <c r="M7">
        <f>(AVERAGE(F7,G7,H7,I7)*$Q$13)+(J7*$Q$14)+(K7*$Q$15)</f>
        <v>90.35</v>
      </c>
      <c r="N7" t="str">
        <f>_xlfn.XLOOKUP($M7,'GPA Conversion'!$B$15:$M$15,'GPA Conversion'!$B$14:$M$14,#N/A,-1,1)</f>
        <v>A-</v>
      </c>
      <c r="P7" t="s">
        <v>275</v>
      </c>
      <c r="Q7">
        <f>AVERAGE(I:I)</f>
        <v>88.540268456375841</v>
      </c>
      <c r="R7">
        <f>MEDIAN(I:I)</f>
        <v>88</v>
      </c>
      <c r="S7">
        <f>MIN(I:I)</f>
        <v>82</v>
      </c>
      <c r="T7">
        <f>MAX(I:I)</f>
        <v>100</v>
      </c>
    </row>
    <row r="8" spans="1:20">
      <c r="A8" t="s">
        <v>296</v>
      </c>
      <c r="B8" t="s">
        <v>45</v>
      </c>
      <c r="C8" t="s">
        <v>15</v>
      </c>
      <c r="D8" t="s">
        <v>175</v>
      </c>
      <c r="E8">
        <v>2024</v>
      </c>
      <c r="F8">
        <v>86</v>
      </c>
      <c r="G8">
        <v>88</v>
      </c>
      <c r="H8">
        <v>85</v>
      </c>
      <c r="I8">
        <v>87.5</v>
      </c>
      <c r="J8">
        <v>86.5</v>
      </c>
      <c r="K8">
        <v>91</v>
      </c>
      <c r="L8">
        <v>93.5</v>
      </c>
      <c r="M8">
        <f>(AVERAGE(F8,G8,H8,I8)*$Q$13)+(J8*$Q$14)+(K8*$Q$15)</f>
        <v>88.375</v>
      </c>
      <c r="N8" t="str">
        <f>_xlfn.XLOOKUP($M8,'GPA Conversion'!$B$15:$M$15,'GPA Conversion'!$B$14:$M$14,#N/A,-1,1)</f>
        <v>B+</v>
      </c>
      <c r="P8" t="s">
        <v>276</v>
      </c>
      <c r="Q8">
        <f>AVERAGE(J:J)</f>
        <v>87.016778523489933</v>
      </c>
      <c r="R8">
        <f>MEDIAN(J:J)</f>
        <v>87.5</v>
      </c>
      <c r="S8">
        <f>MIN(J:J)</f>
        <v>65</v>
      </c>
      <c r="T8">
        <f>MAX(J:J)</f>
        <v>98</v>
      </c>
    </row>
    <row r="9" spans="1:20">
      <c r="A9" t="s">
        <v>297</v>
      </c>
      <c r="B9" t="s">
        <v>298</v>
      </c>
      <c r="C9" t="s">
        <v>15</v>
      </c>
      <c r="D9" t="s">
        <v>76</v>
      </c>
      <c r="E9">
        <v>2024</v>
      </c>
      <c r="F9">
        <v>90</v>
      </c>
      <c r="G9">
        <v>92</v>
      </c>
      <c r="H9">
        <v>88.5</v>
      </c>
      <c r="I9">
        <v>91</v>
      </c>
      <c r="J9">
        <v>90.5</v>
      </c>
      <c r="K9">
        <v>94.5</v>
      </c>
      <c r="L9">
        <v>96.5</v>
      </c>
      <c r="M9">
        <f>(AVERAGE(F9,G9,H9,I9)*$Q$13)+(J9*$Q$14)+(K9*$Q$15)</f>
        <v>92.025000000000006</v>
      </c>
      <c r="N9" t="str">
        <f>_xlfn.XLOOKUP($M9,'GPA Conversion'!$B$15:$M$15,'GPA Conversion'!$B$14:$M$14,#N/A,-1,1)</f>
        <v>A-</v>
      </c>
      <c r="P9" t="s">
        <v>277</v>
      </c>
      <c r="Q9">
        <f>AVERAGE(K:K)</f>
        <v>91.543624161073822</v>
      </c>
      <c r="R9">
        <f>MEDIAN(K:K)</f>
        <v>92</v>
      </c>
      <c r="S9">
        <f>MIN(K:K)</f>
        <v>72</v>
      </c>
      <c r="T9">
        <f>MAX(K:K)</f>
        <v>98</v>
      </c>
    </row>
    <row r="10" spans="1:20">
      <c r="A10" t="s">
        <v>299</v>
      </c>
      <c r="B10" t="s">
        <v>300</v>
      </c>
      <c r="C10" t="s">
        <v>301</v>
      </c>
      <c r="D10" t="s">
        <v>302</v>
      </c>
      <c r="E10">
        <v>2024</v>
      </c>
      <c r="F10">
        <v>90</v>
      </c>
      <c r="G10">
        <v>92.5</v>
      </c>
      <c r="H10">
        <v>87</v>
      </c>
      <c r="I10">
        <v>91</v>
      </c>
      <c r="J10">
        <v>89.5</v>
      </c>
      <c r="K10">
        <v>94</v>
      </c>
      <c r="L10">
        <v>96.5</v>
      </c>
      <c r="M10">
        <f>(AVERAGE(F10,G10,H10,I10)*$Q$13)+(J10*$Q$14)+(K10*$Q$15)</f>
        <v>91.674999999999997</v>
      </c>
      <c r="N10" t="str">
        <f>_xlfn.XLOOKUP($M10,'GPA Conversion'!$B$15:$M$15,'GPA Conversion'!$B$14:$M$14,#N/A,-1,1)</f>
        <v>A-</v>
      </c>
      <c r="P10" t="s">
        <v>303</v>
      </c>
      <c r="Q10">
        <f>AVERAGE(M:M)</f>
        <v>89.262818791946344</v>
      </c>
      <c r="R10">
        <f>MEDIAN(M:M)</f>
        <v>89.525000000000006</v>
      </c>
      <c r="S10">
        <f>MIN(M:M)</f>
        <v>82.05</v>
      </c>
      <c r="T10">
        <f>MAX(M:M)</f>
        <v>95</v>
      </c>
    </row>
    <row r="11" spans="1:20">
      <c r="A11" t="s">
        <v>17</v>
      </c>
      <c r="B11" t="s">
        <v>18</v>
      </c>
      <c r="C11" t="s">
        <v>19</v>
      </c>
      <c r="D11" t="s">
        <v>20</v>
      </c>
      <c r="E11">
        <v>2023</v>
      </c>
      <c r="F11">
        <v>84</v>
      </c>
      <c r="G11">
        <v>86.5</v>
      </c>
      <c r="H11">
        <v>82</v>
      </c>
      <c r="I11">
        <v>87.5</v>
      </c>
      <c r="J11">
        <v>85</v>
      </c>
      <c r="K11">
        <v>90</v>
      </c>
      <c r="L11">
        <v>92.5</v>
      </c>
      <c r="M11">
        <f>(AVERAGE(F11,G11,H11,I11)*$Q$13)+(J11*$Q$14)+(K11*$Q$15)</f>
        <v>87</v>
      </c>
      <c r="N11" t="str">
        <f>_xlfn.XLOOKUP($M11,'GPA Conversion'!$B$15:$M$15,'GPA Conversion'!$B$14:$M$14,#N/A,-1,1)</f>
        <v>B+</v>
      </c>
    </row>
    <row r="12" spans="1:20">
      <c r="A12" t="s">
        <v>304</v>
      </c>
      <c r="B12" t="s">
        <v>305</v>
      </c>
      <c r="C12" t="s">
        <v>306</v>
      </c>
      <c r="D12" t="s">
        <v>307</v>
      </c>
      <c r="E12">
        <v>2025</v>
      </c>
      <c r="F12">
        <v>84</v>
      </c>
      <c r="G12">
        <v>87</v>
      </c>
      <c r="H12">
        <v>83.5</v>
      </c>
      <c r="I12">
        <v>88</v>
      </c>
      <c r="J12">
        <v>85</v>
      </c>
      <c r="K12">
        <v>90</v>
      </c>
      <c r="L12">
        <v>94</v>
      </c>
      <c r="M12">
        <f>(AVERAGE(F12,G12,H12,I12)*$Q$13)+(J12*$Q$14)+(K12*$Q$15)</f>
        <v>87.375</v>
      </c>
      <c r="N12" t="str">
        <f>_xlfn.XLOOKUP($M12,'GPA Conversion'!$B$15:$M$15,'GPA Conversion'!$B$14:$M$14,#N/A,-1,1)</f>
        <v>B+</v>
      </c>
      <c r="P12" t="s">
        <v>308</v>
      </c>
      <c r="Q12" t="s">
        <v>309</v>
      </c>
    </row>
    <row r="13" spans="1:20">
      <c r="A13" t="s">
        <v>310</v>
      </c>
      <c r="B13" t="s">
        <v>177</v>
      </c>
      <c r="C13" t="s">
        <v>306</v>
      </c>
      <c r="D13" t="s">
        <v>48</v>
      </c>
      <c r="E13">
        <v>2025</v>
      </c>
      <c r="F13">
        <v>90</v>
      </c>
      <c r="G13">
        <v>92.5</v>
      </c>
      <c r="H13">
        <v>88.5</v>
      </c>
      <c r="I13">
        <v>91</v>
      </c>
      <c r="J13">
        <v>90.5</v>
      </c>
      <c r="K13">
        <v>94.5</v>
      </c>
      <c r="L13">
        <v>96.5</v>
      </c>
      <c r="M13">
        <f>(AVERAGE(F13,G13,H13,I13)*$Q$13)+(J13*$Q$14)+(K13*$Q$15)</f>
        <v>92.1</v>
      </c>
      <c r="N13" t="str">
        <f>_xlfn.XLOOKUP($M13,'GPA Conversion'!$B$15:$M$15,'GPA Conversion'!$B$14:$M$14,#N/A,-1,1)</f>
        <v>A-</v>
      </c>
      <c r="P13" t="s">
        <v>311</v>
      </c>
      <c r="Q13" s="1">
        <v>0.6</v>
      </c>
    </row>
    <row r="14" spans="1:20">
      <c r="A14" t="s">
        <v>312</v>
      </c>
      <c r="B14" t="s">
        <v>313</v>
      </c>
      <c r="C14" t="s">
        <v>314</v>
      </c>
      <c r="D14" t="s">
        <v>31</v>
      </c>
      <c r="E14">
        <v>2025</v>
      </c>
      <c r="F14">
        <v>88.5</v>
      </c>
      <c r="G14">
        <v>91</v>
      </c>
      <c r="H14">
        <v>86.5</v>
      </c>
      <c r="I14">
        <v>89.5</v>
      </c>
      <c r="J14">
        <v>88.5</v>
      </c>
      <c r="K14">
        <v>93.5</v>
      </c>
      <c r="L14">
        <v>95.5</v>
      </c>
      <c r="M14">
        <f>(AVERAGE(F14,G14,H14,I14)*$Q$13)+(J14*$Q$14)+(K14*$Q$15)</f>
        <v>90.724999999999994</v>
      </c>
      <c r="N14" t="str">
        <f>_xlfn.XLOOKUP($M14,'GPA Conversion'!$B$15:$M$15,'GPA Conversion'!$B$14:$M$14,#N/A,-1,1)</f>
        <v>A-</v>
      </c>
      <c r="P14" t="s">
        <v>315</v>
      </c>
      <c r="Q14" s="1"/>
    </row>
    <row r="15" spans="1:20">
      <c r="A15" t="s">
        <v>21</v>
      </c>
      <c r="B15" t="s">
        <v>22</v>
      </c>
      <c r="C15" t="s">
        <v>23</v>
      </c>
      <c r="D15" t="s">
        <v>24</v>
      </c>
      <c r="E15">
        <v>2022</v>
      </c>
      <c r="F15">
        <v>86.5</v>
      </c>
      <c r="G15">
        <v>89.5</v>
      </c>
      <c r="H15">
        <v>85</v>
      </c>
      <c r="I15">
        <v>87.5</v>
      </c>
      <c r="J15">
        <v>84</v>
      </c>
      <c r="K15">
        <v>91</v>
      </c>
      <c r="L15">
        <v>92.5</v>
      </c>
      <c r="M15">
        <f>(AVERAGE(F15,G15,H15,I15)*$Q$13)+(J15*$Q$14)+(K15*$Q$15)</f>
        <v>88.674999999999997</v>
      </c>
      <c r="N15" t="str">
        <f>_xlfn.XLOOKUP($M15,'GPA Conversion'!$B$15:$M$15,'GPA Conversion'!$B$14:$M$14,#N/A,-1,1)</f>
        <v>B+</v>
      </c>
      <c r="P15" t="s">
        <v>277</v>
      </c>
      <c r="Q15" s="1">
        <v>0.4</v>
      </c>
    </row>
    <row r="16" spans="1:20">
      <c r="A16" t="s">
        <v>316</v>
      </c>
      <c r="B16" t="s">
        <v>177</v>
      </c>
      <c r="C16" t="s">
        <v>23</v>
      </c>
      <c r="D16" t="s">
        <v>76</v>
      </c>
      <c r="E16">
        <v>2025</v>
      </c>
      <c r="F16">
        <v>89.5</v>
      </c>
      <c r="G16">
        <v>91.5</v>
      </c>
      <c r="H16">
        <v>87</v>
      </c>
      <c r="I16">
        <v>90</v>
      </c>
      <c r="J16">
        <v>89</v>
      </c>
      <c r="K16">
        <v>93.5</v>
      </c>
      <c r="L16">
        <v>95.5</v>
      </c>
      <c r="M16">
        <f>(AVERAGE(F16,G16,H16,I16)*$Q$13)+(J16*$Q$14)+(K16*$Q$15)</f>
        <v>91.1</v>
      </c>
      <c r="N16" t="str">
        <f>_xlfn.XLOOKUP($M16,'GPA Conversion'!$B$15:$M$15,'GPA Conversion'!$B$14:$M$14,#N/A,-1,1)</f>
        <v>A-</v>
      </c>
      <c r="Q16" s="1"/>
    </row>
    <row r="17" spans="1:17">
      <c r="A17" t="s">
        <v>317</v>
      </c>
      <c r="B17" t="s">
        <v>81</v>
      </c>
      <c r="C17" t="s">
        <v>318</v>
      </c>
      <c r="D17" t="s">
        <v>35</v>
      </c>
      <c r="E17">
        <v>2024</v>
      </c>
      <c r="F17">
        <v>87.5</v>
      </c>
      <c r="G17">
        <v>89.5</v>
      </c>
      <c r="H17">
        <v>85.5</v>
      </c>
      <c r="I17">
        <v>88</v>
      </c>
      <c r="J17">
        <v>87.5</v>
      </c>
      <c r="K17">
        <v>92.5</v>
      </c>
      <c r="L17">
        <v>94.5</v>
      </c>
      <c r="M17">
        <f>(AVERAGE(F17,G17,H17,I17)*$Q$13)+(J17*$Q$14)+(K17*$Q$15)</f>
        <v>89.574999999999989</v>
      </c>
      <c r="N17" t="str">
        <f>_xlfn.XLOOKUP($M17,'GPA Conversion'!$B$15:$M$15,'GPA Conversion'!$B$14:$M$14,#N/A,-1,1)</f>
        <v>B+</v>
      </c>
      <c r="P17" t="s">
        <v>319</v>
      </c>
      <c r="Q17" s="1">
        <f>SUBTOTAL(109,Table1[Weight])</f>
        <v>1</v>
      </c>
    </row>
    <row r="18" spans="1:17">
      <c r="A18" t="s">
        <v>29</v>
      </c>
      <c r="B18" t="s">
        <v>30</v>
      </c>
      <c r="C18" t="s">
        <v>27</v>
      </c>
      <c r="D18" t="s">
        <v>31</v>
      </c>
      <c r="E18">
        <v>2023</v>
      </c>
      <c r="F18">
        <v>87</v>
      </c>
      <c r="G18">
        <v>90.5</v>
      </c>
      <c r="H18">
        <v>88</v>
      </c>
      <c r="I18">
        <v>84</v>
      </c>
      <c r="J18">
        <v>89</v>
      </c>
      <c r="K18">
        <v>91.5</v>
      </c>
      <c r="L18">
        <v>95</v>
      </c>
      <c r="M18">
        <f>(AVERAGE(F18,G18,H18,I18)*$Q$13)+(J18*$Q$14)+(K18*$Q$15)</f>
        <v>89.025000000000006</v>
      </c>
      <c r="N18" t="str">
        <f>_xlfn.XLOOKUP($M18,'GPA Conversion'!$B$15:$M$15,'GPA Conversion'!$B$14:$M$14,#N/A,-1,1)</f>
        <v>B+</v>
      </c>
    </row>
    <row r="19" spans="1:17">
      <c r="A19" t="s">
        <v>25</v>
      </c>
      <c r="B19" t="s">
        <v>26</v>
      </c>
      <c r="C19" t="s">
        <v>27</v>
      </c>
      <c r="D19" t="s">
        <v>28</v>
      </c>
      <c r="E19">
        <v>2022</v>
      </c>
      <c r="F19">
        <v>88.5</v>
      </c>
      <c r="G19">
        <v>90</v>
      </c>
      <c r="H19">
        <v>86</v>
      </c>
      <c r="I19">
        <v>89.5</v>
      </c>
      <c r="J19">
        <v>88</v>
      </c>
      <c r="K19">
        <v>92</v>
      </c>
      <c r="L19">
        <v>95.5</v>
      </c>
      <c r="M19">
        <f>(AVERAGE(F19,G19,H19,I19)*$Q$13)+(J19*$Q$14)+(K19*$Q$15)</f>
        <v>89.9</v>
      </c>
      <c r="N19" t="str">
        <f>_xlfn.XLOOKUP($M19,'GPA Conversion'!$B$15:$M$15,'GPA Conversion'!$B$14:$M$14,#N/A,-1,1)</f>
        <v>B+</v>
      </c>
    </row>
    <row r="20" spans="1:17">
      <c r="A20" t="s">
        <v>320</v>
      </c>
      <c r="B20" t="s">
        <v>321</v>
      </c>
      <c r="C20" t="s">
        <v>27</v>
      </c>
      <c r="D20" t="s">
        <v>28</v>
      </c>
      <c r="E20">
        <v>2025</v>
      </c>
      <c r="F20">
        <v>88</v>
      </c>
      <c r="G20">
        <v>90.5</v>
      </c>
      <c r="H20">
        <v>87</v>
      </c>
      <c r="I20">
        <v>89</v>
      </c>
      <c r="J20">
        <v>88</v>
      </c>
      <c r="K20">
        <v>93</v>
      </c>
      <c r="L20">
        <v>95</v>
      </c>
      <c r="M20">
        <f>(AVERAGE(F20,G20,H20,I20)*$Q$13)+(J20*$Q$14)+(K20*$Q$15)</f>
        <v>90.375</v>
      </c>
      <c r="N20" t="str">
        <f>_xlfn.XLOOKUP($M20,'GPA Conversion'!$B$15:$M$15,'GPA Conversion'!$B$14:$M$14,#N/A,-1,1)</f>
        <v>A-</v>
      </c>
    </row>
    <row r="21" spans="1:17">
      <c r="A21" t="s">
        <v>322</v>
      </c>
      <c r="B21" t="s">
        <v>144</v>
      </c>
      <c r="C21" t="s">
        <v>27</v>
      </c>
      <c r="D21" t="s">
        <v>76</v>
      </c>
      <c r="E21">
        <v>2025</v>
      </c>
      <c r="F21">
        <v>84.5</v>
      </c>
      <c r="G21">
        <v>86.5</v>
      </c>
      <c r="H21">
        <v>83.5</v>
      </c>
      <c r="I21">
        <v>85.5</v>
      </c>
      <c r="J21">
        <v>84.5</v>
      </c>
      <c r="K21">
        <v>89</v>
      </c>
      <c r="L21">
        <v>91</v>
      </c>
      <c r="M21">
        <f>(AVERAGE(F21,G21,H21,I21)*$Q$13)+(J21*$Q$14)+(K21*$Q$15)</f>
        <v>86.6</v>
      </c>
      <c r="N21" t="str">
        <f>_xlfn.XLOOKUP($M21,'GPA Conversion'!$B$15:$M$15,'GPA Conversion'!$B$14:$M$14,#N/A,-1,1)</f>
        <v>B</v>
      </c>
    </row>
    <row r="22" spans="1:17">
      <c r="A22" t="s">
        <v>323</v>
      </c>
      <c r="B22" t="s">
        <v>324</v>
      </c>
      <c r="C22" t="s">
        <v>325</v>
      </c>
      <c r="D22" t="s">
        <v>326</v>
      </c>
      <c r="E22">
        <v>2025</v>
      </c>
      <c r="F22">
        <v>90.5</v>
      </c>
      <c r="G22">
        <v>93</v>
      </c>
      <c r="H22">
        <v>88.5</v>
      </c>
      <c r="I22">
        <v>92</v>
      </c>
      <c r="J22">
        <v>91</v>
      </c>
      <c r="K22">
        <v>95</v>
      </c>
      <c r="L22">
        <v>97.5</v>
      </c>
      <c r="M22">
        <f>(AVERAGE(F22,G22,H22,I22)*$Q$13)+(J22*$Q$14)+(K22*$Q$15)</f>
        <v>92.6</v>
      </c>
      <c r="N22" t="str">
        <f>_xlfn.XLOOKUP($M22,'GPA Conversion'!$B$15:$M$15,'GPA Conversion'!$B$14:$M$14,#N/A,-1,1)</f>
        <v>A-</v>
      </c>
    </row>
    <row r="23" spans="1:17">
      <c r="A23" t="s">
        <v>32</v>
      </c>
      <c r="B23" t="s">
        <v>33</v>
      </c>
      <c r="C23" t="s">
        <v>34</v>
      </c>
      <c r="D23" t="s">
        <v>35</v>
      </c>
      <c r="E23">
        <v>2023</v>
      </c>
      <c r="F23">
        <v>87.5</v>
      </c>
      <c r="G23">
        <v>90.5</v>
      </c>
      <c r="H23">
        <v>86</v>
      </c>
      <c r="I23">
        <v>89</v>
      </c>
      <c r="J23">
        <v>88.5</v>
      </c>
      <c r="K23">
        <v>93.5</v>
      </c>
      <c r="L23">
        <v>95.5</v>
      </c>
      <c r="M23">
        <f>(AVERAGE(F23,G23,H23,I23)*$Q$13)+(J23*$Q$14)+(K23*$Q$15)</f>
        <v>90.35</v>
      </c>
      <c r="N23" t="str">
        <f>_xlfn.XLOOKUP($M23,'GPA Conversion'!$B$15:$M$15,'GPA Conversion'!$B$14:$M$14,#N/A,-1,1)</f>
        <v>A-</v>
      </c>
    </row>
    <row r="24" spans="1:17">
      <c r="A24" t="s">
        <v>327</v>
      </c>
      <c r="B24" t="s">
        <v>293</v>
      </c>
      <c r="C24" t="s">
        <v>38</v>
      </c>
      <c r="D24" t="s">
        <v>51</v>
      </c>
      <c r="E24">
        <v>2025</v>
      </c>
      <c r="F24">
        <v>86</v>
      </c>
      <c r="G24">
        <v>88.5</v>
      </c>
      <c r="H24">
        <v>84.5</v>
      </c>
      <c r="I24">
        <v>89</v>
      </c>
      <c r="J24">
        <v>87</v>
      </c>
      <c r="K24">
        <v>91.5</v>
      </c>
      <c r="L24">
        <v>94</v>
      </c>
      <c r="M24">
        <f>(AVERAGE(F24,G24,H24,I24)*$Q$13)+(J24*$Q$14)+(K24*$Q$15)</f>
        <v>88.8</v>
      </c>
      <c r="N24" t="str">
        <f>_xlfn.XLOOKUP($M24,'GPA Conversion'!$B$15:$M$15,'GPA Conversion'!$B$14:$M$14,#N/A,-1,1)</f>
        <v>B+</v>
      </c>
    </row>
    <row r="25" spans="1:17">
      <c r="A25" t="s">
        <v>36</v>
      </c>
      <c r="B25" t="s">
        <v>37</v>
      </c>
      <c r="C25" t="s">
        <v>38</v>
      </c>
      <c r="D25" t="s">
        <v>39</v>
      </c>
      <c r="E25">
        <v>2022</v>
      </c>
      <c r="F25">
        <v>88</v>
      </c>
      <c r="G25">
        <v>90</v>
      </c>
      <c r="H25">
        <v>87</v>
      </c>
      <c r="I25">
        <v>89</v>
      </c>
      <c r="J25">
        <v>88.5</v>
      </c>
      <c r="K25">
        <v>93</v>
      </c>
      <c r="L25">
        <v>95</v>
      </c>
      <c r="M25">
        <f>(AVERAGE(F25,G25,H25,I25)*$Q$13)+(J25*$Q$14)+(K25*$Q$15)</f>
        <v>90.300000000000011</v>
      </c>
      <c r="N25" t="str">
        <f>_xlfn.XLOOKUP($M25,'GPA Conversion'!$B$15:$M$15,'GPA Conversion'!$B$14:$M$14,#N/A,-1,1)</f>
        <v>A-</v>
      </c>
    </row>
    <row r="26" spans="1:17">
      <c r="A26" t="s">
        <v>328</v>
      </c>
      <c r="B26" t="s">
        <v>81</v>
      </c>
      <c r="C26" t="s">
        <v>329</v>
      </c>
      <c r="D26" t="s">
        <v>127</v>
      </c>
      <c r="E26">
        <v>2025</v>
      </c>
      <c r="F26">
        <v>91.5</v>
      </c>
      <c r="G26">
        <v>93</v>
      </c>
      <c r="H26">
        <v>89.5</v>
      </c>
      <c r="I26">
        <v>92.5</v>
      </c>
      <c r="J26">
        <v>90.5</v>
      </c>
      <c r="K26">
        <v>95</v>
      </c>
      <c r="L26">
        <v>97</v>
      </c>
      <c r="M26">
        <f>(AVERAGE(F26,G26,H26,I26)*$Q$13)+(J26*$Q$14)+(K26*$Q$15)</f>
        <v>92.974999999999994</v>
      </c>
      <c r="N26" t="str">
        <f>_xlfn.XLOOKUP($M26,'GPA Conversion'!$B$15:$M$15,'GPA Conversion'!$B$14:$M$14,#N/A,-1,1)</f>
        <v>A-</v>
      </c>
    </row>
    <row r="27" spans="1:17">
      <c r="A27" t="s">
        <v>40</v>
      </c>
      <c r="B27" t="s">
        <v>41</v>
      </c>
      <c r="C27" t="s">
        <v>42</v>
      </c>
      <c r="D27" t="s">
        <v>19</v>
      </c>
      <c r="E27">
        <v>2022</v>
      </c>
      <c r="F27">
        <v>82</v>
      </c>
      <c r="G27">
        <v>84.5</v>
      </c>
      <c r="H27">
        <v>81</v>
      </c>
      <c r="I27">
        <v>85</v>
      </c>
      <c r="J27">
        <v>83.5</v>
      </c>
      <c r="K27">
        <v>88</v>
      </c>
      <c r="L27">
        <v>91</v>
      </c>
      <c r="M27">
        <f>(AVERAGE(F27,G27,H27,I27)*$Q$13)+(J27*$Q$14)+(K27*$Q$15)</f>
        <v>85.075000000000003</v>
      </c>
      <c r="N27" t="str">
        <f>_xlfn.XLOOKUP($M27,'GPA Conversion'!$B$15:$M$15,'GPA Conversion'!$B$14:$M$14,#N/A,-1,1)</f>
        <v>B</v>
      </c>
    </row>
    <row r="28" spans="1:17">
      <c r="A28" t="s">
        <v>43</v>
      </c>
      <c r="B28" t="s">
        <v>44</v>
      </c>
      <c r="C28" t="s">
        <v>45</v>
      </c>
      <c r="D28" t="s">
        <v>12</v>
      </c>
      <c r="E28">
        <v>2022</v>
      </c>
      <c r="F28">
        <v>85</v>
      </c>
      <c r="G28">
        <v>88.5</v>
      </c>
      <c r="H28">
        <v>84</v>
      </c>
      <c r="I28">
        <v>86</v>
      </c>
      <c r="J28">
        <v>87</v>
      </c>
      <c r="K28">
        <v>90.5</v>
      </c>
      <c r="L28">
        <v>93</v>
      </c>
      <c r="M28">
        <f>(AVERAGE(F28,G28,H28,I28)*$Q$13)+(J28*$Q$14)+(K28*$Q$15)</f>
        <v>87.724999999999994</v>
      </c>
      <c r="N28" t="str">
        <f>_xlfn.XLOOKUP($M28,'GPA Conversion'!$B$15:$M$15,'GPA Conversion'!$B$14:$M$14,#N/A,-1,1)</f>
        <v>B+</v>
      </c>
    </row>
    <row r="29" spans="1:17">
      <c r="A29" t="s">
        <v>46</v>
      </c>
      <c r="B29" t="s">
        <v>47</v>
      </c>
      <c r="C29" t="s">
        <v>45</v>
      </c>
      <c r="D29" t="s">
        <v>48</v>
      </c>
      <c r="E29">
        <v>2023</v>
      </c>
      <c r="F29">
        <v>88.5</v>
      </c>
      <c r="G29">
        <v>91</v>
      </c>
      <c r="H29">
        <v>86.5</v>
      </c>
      <c r="I29">
        <v>89</v>
      </c>
      <c r="J29">
        <v>88.5</v>
      </c>
      <c r="K29">
        <v>93.5</v>
      </c>
      <c r="L29">
        <v>96</v>
      </c>
      <c r="M29">
        <f>(AVERAGE(F29,G29,H29,I29)*$Q$13)+(J29*$Q$14)+(K29*$Q$15)</f>
        <v>90.65</v>
      </c>
      <c r="N29" t="str">
        <f>_xlfn.XLOOKUP($M29,'GPA Conversion'!$B$15:$M$15,'GPA Conversion'!$B$14:$M$14,#N/A,-1,1)</f>
        <v>A-</v>
      </c>
    </row>
    <row r="30" spans="1:17">
      <c r="A30" t="s">
        <v>330</v>
      </c>
      <c r="B30" t="s">
        <v>331</v>
      </c>
      <c r="C30" t="s">
        <v>45</v>
      </c>
      <c r="D30" t="s">
        <v>234</v>
      </c>
      <c r="E30">
        <v>2025</v>
      </c>
      <c r="F30">
        <v>89.5</v>
      </c>
      <c r="G30">
        <v>92</v>
      </c>
      <c r="H30">
        <v>87.5</v>
      </c>
      <c r="I30">
        <v>90.5</v>
      </c>
      <c r="J30">
        <v>89.5</v>
      </c>
      <c r="K30">
        <v>94</v>
      </c>
      <c r="L30">
        <v>96</v>
      </c>
      <c r="M30">
        <f>(AVERAGE(F30,G30,H30,I30)*$Q$13)+(J30*$Q$14)+(K30*$Q$15)</f>
        <v>91.525000000000006</v>
      </c>
      <c r="N30" t="str">
        <f>_xlfn.XLOOKUP($M30,'GPA Conversion'!$B$15:$M$15,'GPA Conversion'!$B$14:$M$14,#N/A,-1,1)</f>
        <v>A-</v>
      </c>
    </row>
    <row r="31" spans="1:17">
      <c r="A31" t="s">
        <v>49</v>
      </c>
      <c r="B31" t="s">
        <v>50</v>
      </c>
      <c r="C31" t="s">
        <v>51</v>
      </c>
      <c r="D31" t="s">
        <v>52</v>
      </c>
      <c r="E31">
        <v>2023</v>
      </c>
      <c r="F31">
        <v>85</v>
      </c>
      <c r="G31">
        <v>88</v>
      </c>
      <c r="H31">
        <v>83</v>
      </c>
      <c r="I31">
        <v>86</v>
      </c>
      <c r="J31">
        <v>85.5</v>
      </c>
      <c r="K31">
        <v>90</v>
      </c>
      <c r="L31">
        <v>93</v>
      </c>
      <c r="M31">
        <f>(AVERAGE(F31,G31,H31,I31)*$Q$13)+(J31*$Q$14)+(K31*$Q$15)</f>
        <v>87.3</v>
      </c>
      <c r="N31" t="str">
        <f>_xlfn.XLOOKUP($M31,'GPA Conversion'!$B$15:$M$15,'GPA Conversion'!$B$14:$M$14,#N/A,-1,1)</f>
        <v>B+</v>
      </c>
    </row>
    <row r="32" spans="1:17">
      <c r="A32" t="s">
        <v>53</v>
      </c>
      <c r="B32" t="s">
        <v>54</v>
      </c>
      <c r="C32" t="s">
        <v>55</v>
      </c>
      <c r="D32" t="s">
        <v>56</v>
      </c>
      <c r="E32">
        <v>2022</v>
      </c>
      <c r="F32">
        <v>91</v>
      </c>
      <c r="G32">
        <v>94</v>
      </c>
      <c r="H32">
        <v>89</v>
      </c>
      <c r="I32">
        <v>92.5</v>
      </c>
      <c r="J32">
        <v>90.5</v>
      </c>
      <c r="K32">
        <v>95</v>
      </c>
      <c r="L32">
        <v>97.5</v>
      </c>
      <c r="M32">
        <f>(AVERAGE(F32,G32,H32,I32)*$Q$13)+(J32*$Q$14)+(K32*$Q$15)</f>
        <v>92.974999999999994</v>
      </c>
      <c r="N32" t="str">
        <f>_xlfn.XLOOKUP($M32,'GPA Conversion'!$B$15:$M$15,'GPA Conversion'!$B$14:$M$14,#N/A,-1,1)</f>
        <v>A-</v>
      </c>
    </row>
    <row r="33" spans="1:14">
      <c r="A33" t="s">
        <v>57</v>
      </c>
      <c r="B33" t="s">
        <v>58</v>
      </c>
      <c r="C33" t="s">
        <v>55</v>
      </c>
      <c r="D33" t="s">
        <v>31</v>
      </c>
      <c r="E33">
        <v>2023</v>
      </c>
      <c r="F33">
        <v>90</v>
      </c>
      <c r="G33">
        <v>92</v>
      </c>
      <c r="H33">
        <v>88.5</v>
      </c>
      <c r="I33">
        <v>91</v>
      </c>
      <c r="J33">
        <v>90.5</v>
      </c>
      <c r="K33">
        <v>94.5</v>
      </c>
      <c r="L33">
        <v>96.5</v>
      </c>
      <c r="M33">
        <f>(AVERAGE(F33,G33,H33,I33)*$Q$13)+(J33*$Q$14)+(K33*$Q$15)</f>
        <v>92.025000000000006</v>
      </c>
      <c r="N33" t="str">
        <f>_xlfn.XLOOKUP($M33,'GPA Conversion'!$B$15:$M$15,'GPA Conversion'!$B$14:$M$14,#N/A,-1,1)</f>
        <v>A-</v>
      </c>
    </row>
    <row r="34" spans="1:14">
      <c r="A34" t="s">
        <v>332</v>
      </c>
      <c r="B34" t="s">
        <v>333</v>
      </c>
      <c r="C34" t="s">
        <v>61</v>
      </c>
      <c r="D34" t="s">
        <v>334</v>
      </c>
      <c r="E34">
        <v>2025</v>
      </c>
      <c r="F34">
        <v>85.5</v>
      </c>
      <c r="G34">
        <v>89</v>
      </c>
      <c r="H34">
        <v>87.5</v>
      </c>
      <c r="I34">
        <v>93</v>
      </c>
      <c r="J34">
        <v>86</v>
      </c>
      <c r="K34">
        <v>90</v>
      </c>
      <c r="L34">
        <v>94</v>
      </c>
      <c r="M34">
        <f>(AVERAGE(F34,G34,H34,I34)*$Q$13)+(J34*$Q$14)+(K34*$Q$15)</f>
        <v>89.25</v>
      </c>
      <c r="N34" t="str">
        <f>_xlfn.XLOOKUP($M34,'GPA Conversion'!$B$15:$M$15,'GPA Conversion'!$B$14:$M$14,#N/A,-1,1)</f>
        <v>B+</v>
      </c>
    </row>
    <row r="35" spans="1:14">
      <c r="A35" t="s">
        <v>59</v>
      </c>
      <c r="B35" t="s">
        <v>60</v>
      </c>
      <c r="C35" t="s">
        <v>61</v>
      </c>
      <c r="D35" t="s">
        <v>12</v>
      </c>
      <c r="E35">
        <v>2022</v>
      </c>
      <c r="F35">
        <v>85</v>
      </c>
      <c r="G35">
        <v>87</v>
      </c>
      <c r="H35">
        <v>83.5</v>
      </c>
      <c r="I35">
        <v>85</v>
      </c>
      <c r="J35">
        <v>84.5</v>
      </c>
      <c r="K35">
        <v>89.5</v>
      </c>
      <c r="L35">
        <v>91</v>
      </c>
      <c r="M35">
        <f>(AVERAGE(F35,G35,H35,I35)*$Q$13)+(J35*$Q$14)+(K35*$Q$15)</f>
        <v>86.875</v>
      </c>
      <c r="N35" t="str">
        <f>_xlfn.XLOOKUP($M35,'GPA Conversion'!$B$15:$M$15,'GPA Conversion'!$B$14:$M$14,#N/A,-1,1)</f>
        <v>B</v>
      </c>
    </row>
    <row r="36" spans="1:14">
      <c r="A36" t="s">
        <v>62</v>
      </c>
      <c r="B36" t="s">
        <v>63</v>
      </c>
      <c r="C36" t="s">
        <v>64</v>
      </c>
      <c r="D36" t="s">
        <v>65</v>
      </c>
      <c r="E36">
        <v>2022</v>
      </c>
      <c r="F36">
        <v>93</v>
      </c>
      <c r="G36">
        <v>100</v>
      </c>
      <c r="H36">
        <v>89</v>
      </c>
      <c r="I36">
        <v>90</v>
      </c>
      <c r="J36">
        <v>95</v>
      </c>
      <c r="K36">
        <v>98</v>
      </c>
      <c r="L36">
        <v>88</v>
      </c>
      <c r="M36">
        <f>(AVERAGE(F36,G36,H36,I36)*$Q$13)+(J36*$Q$14)+(K36*$Q$15)</f>
        <v>95</v>
      </c>
      <c r="N36" t="str">
        <f>_xlfn.XLOOKUP($M36,'GPA Conversion'!$B$15:$M$15,'GPA Conversion'!$B$14:$M$14,#N/A,-1,1)</f>
        <v>A</v>
      </c>
    </row>
    <row r="37" spans="1:14">
      <c r="A37" t="s">
        <v>66</v>
      </c>
      <c r="B37" t="s">
        <v>67</v>
      </c>
      <c r="C37" t="s">
        <v>68</v>
      </c>
      <c r="D37" t="s">
        <v>69</v>
      </c>
      <c r="E37">
        <v>2022</v>
      </c>
      <c r="F37">
        <v>90</v>
      </c>
      <c r="G37">
        <v>92.5</v>
      </c>
      <c r="H37">
        <v>88</v>
      </c>
      <c r="I37">
        <v>91</v>
      </c>
      <c r="J37">
        <v>90.5</v>
      </c>
      <c r="K37">
        <v>94</v>
      </c>
      <c r="L37">
        <v>96.5</v>
      </c>
      <c r="M37">
        <f>(AVERAGE(F37,G37,H37,I37)*$Q$13)+(J37*$Q$14)+(K37*$Q$15)</f>
        <v>91.825000000000003</v>
      </c>
      <c r="N37" t="str">
        <f>_xlfn.XLOOKUP($M37,'GPA Conversion'!$B$15:$M$15,'GPA Conversion'!$B$14:$M$14,#N/A,-1,1)</f>
        <v>A-</v>
      </c>
    </row>
    <row r="38" spans="1:14">
      <c r="A38" t="s">
        <v>335</v>
      </c>
      <c r="B38" t="s">
        <v>205</v>
      </c>
      <c r="C38" t="s">
        <v>336</v>
      </c>
      <c r="D38" t="s">
        <v>12</v>
      </c>
      <c r="E38">
        <v>2025</v>
      </c>
      <c r="F38">
        <v>84.5</v>
      </c>
      <c r="G38">
        <v>86.5</v>
      </c>
      <c r="H38">
        <v>83.5</v>
      </c>
      <c r="I38">
        <v>85.5</v>
      </c>
      <c r="J38">
        <v>84</v>
      </c>
      <c r="K38">
        <v>89</v>
      </c>
      <c r="L38">
        <v>91.5</v>
      </c>
      <c r="M38">
        <f>(AVERAGE(F38,G38,H38,I38)*$Q$13)+(J38*$Q$14)+(K38*$Q$15)</f>
        <v>86.6</v>
      </c>
      <c r="N38" t="str">
        <f>_xlfn.XLOOKUP($M38,'GPA Conversion'!$B$15:$M$15,'GPA Conversion'!$B$14:$M$14,#N/A,-1,1)</f>
        <v>B</v>
      </c>
    </row>
    <row r="39" spans="1:14">
      <c r="A39" t="s">
        <v>70</v>
      </c>
      <c r="B39" t="s">
        <v>71</v>
      </c>
      <c r="C39" t="s">
        <v>72</v>
      </c>
      <c r="D39" t="s">
        <v>73</v>
      </c>
      <c r="E39">
        <v>2023</v>
      </c>
      <c r="F39">
        <v>85.5</v>
      </c>
      <c r="G39">
        <v>88</v>
      </c>
      <c r="H39">
        <v>83</v>
      </c>
      <c r="I39">
        <v>86</v>
      </c>
      <c r="J39">
        <v>85</v>
      </c>
      <c r="K39">
        <v>90</v>
      </c>
      <c r="L39">
        <v>92</v>
      </c>
      <c r="M39">
        <f>(AVERAGE(F39,G39,H39,I39)*$Q$13)+(J39*$Q$14)+(K39*$Q$15)</f>
        <v>87.375</v>
      </c>
      <c r="N39" t="str">
        <f>_xlfn.XLOOKUP($M39,'GPA Conversion'!$B$15:$M$15,'GPA Conversion'!$B$14:$M$14,#N/A,-1,1)</f>
        <v>B+</v>
      </c>
    </row>
    <row r="40" spans="1:14">
      <c r="A40" t="s">
        <v>337</v>
      </c>
      <c r="B40" t="s">
        <v>151</v>
      </c>
      <c r="C40" t="s">
        <v>91</v>
      </c>
      <c r="D40" t="s">
        <v>338</v>
      </c>
      <c r="E40">
        <v>2025</v>
      </c>
      <c r="F40">
        <v>89.5</v>
      </c>
      <c r="G40">
        <v>88</v>
      </c>
      <c r="H40">
        <v>85</v>
      </c>
      <c r="I40">
        <v>87</v>
      </c>
      <c r="J40">
        <v>82</v>
      </c>
      <c r="K40">
        <v>90.5</v>
      </c>
      <c r="L40">
        <v>93</v>
      </c>
      <c r="M40">
        <f>(AVERAGE(F40,G40,H40,I40)*$Q$13)+(J40*$Q$14)+(K40*$Q$15)</f>
        <v>88.625</v>
      </c>
      <c r="N40" t="str">
        <f>_xlfn.XLOOKUP($M40,'GPA Conversion'!$B$15:$M$15,'GPA Conversion'!$B$14:$M$14,#N/A,-1,1)</f>
        <v>B+</v>
      </c>
    </row>
    <row r="41" spans="1:14">
      <c r="A41" t="s">
        <v>339</v>
      </c>
      <c r="B41" t="s">
        <v>340</v>
      </c>
      <c r="C41" t="s">
        <v>341</v>
      </c>
      <c r="D41" t="s">
        <v>50</v>
      </c>
      <c r="E41">
        <v>2024</v>
      </c>
      <c r="F41">
        <v>80.5</v>
      </c>
      <c r="G41">
        <v>84.5</v>
      </c>
      <c r="H41">
        <v>78</v>
      </c>
      <c r="I41">
        <v>86</v>
      </c>
      <c r="J41">
        <v>81</v>
      </c>
      <c r="K41">
        <v>87.5</v>
      </c>
      <c r="L41">
        <v>89</v>
      </c>
      <c r="M41">
        <f>(AVERAGE(F41,G41,H41,I41)*$Q$13)+(J41*$Q$14)+(K41*$Q$15)</f>
        <v>84.35</v>
      </c>
      <c r="N41" t="str">
        <f>_xlfn.XLOOKUP($M41,'GPA Conversion'!$B$15:$M$15,'GPA Conversion'!$B$14:$M$14,#N/A,-1,1)</f>
        <v>B</v>
      </c>
    </row>
    <row r="42" spans="1:14">
      <c r="A42" t="s">
        <v>342</v>
      </c>
      <c r="B42" t="s">
        <v>136</v>
      </c>
      <c r="C42" t="s">
        <v>341</v>
      </c>
      <c r="D42" t="s">
        <v>52</v>
      </c>
      <c r="E42">
        <v>2024</v>
      </c>
      <c r="F42">
        <v>89</v>
      </c>
      <c r="G42">
        <v>91.5</v>
      </c>
      <c r="H42">
        <v>87.5</v>
      </c>
      <c r="I42">
        <v>90.5</v>
      </c>
      <c r="J42">
        <v>89</v>
      </c>
      <c r="K42">
        <v>94</v>
      </c>
      <c r="L42">
        <v>96.5</v>
      </c>
      <c r="M42">
        <f>(AVERAGE(F42,G42,H42,I42)*$Q$13)+(J42*$Q$14)+(K42*$Q$15)</f>
        <v>91.375</v>
      </c>
      <c r="N42" t="str">
        <f>_xlfn.XLOOKUP($M42,'GPA Conversion'!$B$15:$M$15,'GPA Conversion'!$B$14:$M$14,#N/A,-1,1)</f>
        <v>A-</v>
      </c>
    </row>
    <row r="43" spans="1:14">
      <c r="A43" t="s">
        <v>343</v>
      </c>
      <c r="B43" t="s">
        <v>181</v>
      </c>
      <c r="C43" t="s">
        <v>344</v>
      </c>
      <c r="D43" t="s">
        <v>345</v>
      </c>
      <c r="E43">
        <v>2025</v>
      </c>
      <c r="F43">
        <v>84</v>
      </c>
      <c r="G43">
        <v>86.5</v>
      </c>
      <c r="H43">
        <v>83</v>
      </c>
      <c r="I43">
        <v>85.5</v>
      </c>
      <c r="J43">
        <v>84</v>
      </c>
      <c r="K43">
        <v>89</v>
      </c>
      <c r="L43">
        <v>91</v>
      </c>
      <c r="M43">
        <f>(AVERAGE(F43,G43,H43,I43)*$Q$13)+(J43*$Q$14)+(K43*$Q$15)</f>
        <v>86.45</v>
      </c>
      <c r="N43" t="str">
        <f>_xlfn.XLOOKUP($M43,'GPA Conversion'!$B$15:$M$15,'GPA Conversion'!$B$14:$M$14,#N/A,-1,1)</f>
        <v>B</v>
      </c>
    </row>
    <row r="44" spans="1:14">
      <c r="A44" t="s">
        <v>77</v>
      </c>
      <c r="B44" t="s">
        <v>78</v>
      </c>
      <c r="C44" t="s">
        <v>75</v>
      </c>
      <c r="D44" t="s">
        <v>79</v>
      </c>
      <c r="E44">
        <v>2023</v>
      </c>
      <c r="F44">
        <v>90</v>
      </c>
      <c r="G44">
        <v>92.5</v>
      </c>
      <c r="H44">
        <v>88</v>
      </c>
      <c r="I44">
        <v>91</v>
      </c>
      <c r="J44">
        <v>90</v>
      </c>
      <c r="K44">
        <v>94</v>
      </c>
      <c r="L44">
        <v>96.5</v>
      </c>
      <c r="M44">
        <f>(AVERAGE(F44,G44,H44,I44)*$Q$13)+(J44*$Q$14)+(K44*$Q$15)</f>
        <v>91.825000000000003</v>
      </c>
      <c r="N44" t="str">
        <f>_xlfn.XLOOKUP($M44,'GPA Conversion'!$B$15:$M$15,'GPA Conversion'!$B$14:$M$14,#N/A,-1,1)</f>
        <v>A-</v>
      </c>
    </row>
    <row r="45" spans="1:14">
      <c r="A45" t="s">
        <v>74</v>
      </c>
      <c r="B45" t="s">
        <v>14</v>
      </c>
      <c r="C45" t="s">
        <v>75</v>
      </c>
      <c r="D45" t="s">
        <v>76</v>
      </c>
      <c r="E45">
        <v>2022</v>
      </c>
      <c r="F45">
        <v>89.5</v>
      </c>
      <c r="G45">
        <v>91.5</v>
      </c>
      <c r="H45">
        <v>87</v>
      </c>
      <c r="I45">
        <v>90</v>
      </c>
      <c r="J45">
        <v>89</v>
      </c>
      <c r="K45">
        <v>93.5</v>
      </c>
      <c r="L45">
        <v>95</v>
      </c>
      <c r="M45">
        <f>(AVERAGE(F45,G45,H45,I45)*$Q$13)+(J45*$Q$14)+(K45*$Q$15)</f>
        <v>91.1</v>
      </c>
      <c r="N45" t="str">
        <f>_xlfn.XLOOKUP($M45,'GPA Conversion'!$B$15:$M$15,'GPA Conversion'!$B$14:$M$14,#N/A,-1,1)</f>
        <v>A-</v>
      </c>
    </row>
    <row r="46" spans="1:14">
      <c r="A46" t="s">
        <v>80</v>
      </c>
      <c r="B46" t="s">
        <v>81</v>
      </c>
      <c r="C46" t="s">
        <v>82</v>
      </c>
      <c r="D46" t="s">
        <v>31</v>
      </c>
      <c r="E46">
        <v>2022</v>
      </c>
      <c r="F46">
        <v>89.5</v>
      </c>
      <c r="G46">
        <v>91.5</v>
      </c>
      <c r="H46">
        <v>87</v>
      </c>
      <c r="I46">
        <v>90</v>
      </c>
      <c r="J46">
        <v>89</v>
      </c>
      <c r="K46">
        <v>93.5</v>
      </c>
      <c r="L46">
        <v>96</v>
      </c>
      <c r="M46">
        <f>(AVERAGE(F46,G46,H46,I46)*$Q$13)+(J46*$Q$14)+(K46*$Q$15)</f>
        <v>91.1</v>
      </c>
      <c r="N46" t="str">
        <f>_xlfn.XLOOKUP($M46,'GPA Conversion'!$B$15:$M$15,'GPA Conversion'!$B$14:$M$14,#N/A,-1,1)</f>
        <v>A-</v>
      </c>
    </row>
    <row r="47" spans="1:14">
      <c r="A47" t="s">
        <v>346</v>
      </c>
      <c r="B47" t="s">
        <v>179</v>
      </c>
      <c r="C47" t="s">
        <v>85</v>
      </c>
      <c r="D47" t="s">
        <v>76</v>
      </c>
      <c r="E47">
        <v>2024</v>
      </c>
      <c r="F47">
        <v>79</v>
      </c>
      <c r="G47">
        <v>85.5</v>
      </c>
      <c r="H47">
        <v>82</v>
      </c>
      <c r="I47">
        <v>88</v>
      </c>
      <c r="J47">
        <v>84.5</v>
      </c>
      <c r="K47">
        <v>89</v>
      </c>
      <c r="L47">
        <v>92</v>
      </c>
      <c r="M47">
        <f>(AVERAGE(F47,G47,H47,I47)*$Q$13)+(J47*$Q$14)+(K47*$Q$15)</f>
        <v>85.775000000000006</v>
      </c>
      <c r="N47" t="str">
        <f>_xlfn.XLOOKUP($M47,'GPA Conversion'!$B$15:$M$15,'GPA Conversion'!$B$14:$M$14,#N/A,-1,1)</f>
        <v>B</v>
      </c>
    </row>
    <row r="48" spans="1:14">
      <c r="A48" t="s">
        <v>83</v>
      </c>
      <c r="B48" t="s">
        <v>84</v>
      </c>
      <c r="C48" t="s">
        <v>85</v>
      </c>
      <c r="D48" t="s">
        <v>69</v>
      </c>
      <c r="E48">
        <v>2023</v>
      </c>
      <c r="F48">
        <v>88.5</v>
      </c>
      <c r="G48">
        <v>90.5</v>
      </c>
      <c r="H48">
        <v>85.5</v>
      </c>
      <c r="I48">
        <v>88</v>
      </c>
      <c r="J48">
        <v>87.5</v>
      </c>
      <c r="K48">
        <v>92.5</v>
      </c>
      <c r="L48">
        <v>94.5</v>
      </c>
      <c r="M48">
        <f>(AVERAGE(F48,G48,H48,I48)*$Q$13)+(J48*$Q$14)+(K48*$Q$15)</f>
        <v>89.875</v>
      </c>
      <c r="N48" t="str">
        <f>_xlfn.XLOOKUP($M48,'GPA Conversion'!$B$15:$M$15,'GPA Conversion'!$B$14:$M$14,#N/A,-1,1)</f>
        <v>B+</v>
      </c>
    </row>
    <row r="49" spans="1:14">
      <c r="A49" t="s">
        <v>86</v>
      </c>
      <c r="B49" t="s">
        <v>87</v>
      </c>
      <c r="C49" t="s">
        <v>88</v>
      </c>
      <c r="D49" t="s">
        <v>76</v>
      </c>
      <c r="E49">
        <v>2023</v>
      </c>
      <c r="F49">
        <v>90</v>
      </c>
      <c r="G49">
        <v>92.5</v>
      </c>
      <c r="H49">
        <v>88</v>
      </c>
      <c r="I49">
        <v>91.5</v>
      </c>
      <c r="J49">
        <v>93</v>
      </c>
      <c r="K49">
        <v>95</v>
      </c>
      <c r="L49">
        <v>98</v>
      </c>
      <c r="M49">
        <f>(AVERAGE(F49,G49,H49,I49)*$Q$13)+(J49*$Q$14)+(K49*$Q$15)</f>
        <v>92.3</v>
      </c>
      <c r="N49" t="str">
        <f>_xlfn.XLOOKUP($M49,'GPA Conversion'!$B$15:$M$15,'GPA Conversion'!$B$14:$M$14,#N/A,-1,1)</f>
        <v>A-</v>
      </c>
    </row>
    <row r="50" spans="1:14">
      <c r="A50" t="s">
        <v>347</v>
      </c>
      <c r="B50" t="s">
        <v>348</v>
      </c>
      <c r="C50" t="s">
        <v>88</v>
      </c>
      <c r="D50" t="s">
        <v>76</v>
      </c>
      <c r="E50">
        <v>2024</v>
      </c>
      <c r="F50">
        <v>85</v>
      </c>
      <c r="G50">
        <v>87.5</v>
      </c>
      <c r="H50">
        <v>82</v>
      </c>
      <c r="I50">
        <v>86</v>
      </c>
      <c r="J50">
        <v>84.5</v>
      </c>
      <c r="K50">
        <v>90</v>
      </c>
      <c r="L50">
        <v>93.5</v>
      </c>
      <c r="M50">
        <f>(AVERAGE(F50,G50,H50,I50)*$Q$13)+(J50*$Q$14)+(K50*$Q$15)</f>
        <v>87.074999999999989</v>
      </c>
      <c r="N50" t="str">
        <f>_xlfn.XLOOKUP($M50,'GPA Conversion'!$B$15:$M$15,'GPA Conversion'!$B$14:$M$14,#N/A,-1,1)</f>
        <v>B+</v>
      </c>
    </row>
    <row r="51" spans="1:14">
      <c r="A51" t="s">
        <v>349</v>
      </c>
      <c r="B51" t="s">
        <v>202</v>
      </c>
      <c r="C51" t="s">
        <v>88</v>
      </c>
      <c r="D51" t="s">
        <v>350</v>
      </c>
      <c r="E51">
        <v>2024</v>
      </c>
      <c r="F51">
        <v>89</v>
      </c>
      <c r="G51">
        <v>91.5</v>
      </c>
      <c r="H51">
        <v>88</v>
      </c>
      <c r="I51">
        <v>90</v>
      </c>
      <c r="J51">
        <v>89</v>
      </c>
      <c r="K51">
        <v>93.5</v>
      </c>
      <c r="L51">
        <v>95</v>
      </c>
      <c r="M51">
        <f>(AVERAGE(F51,G51,H51,I51)*$Q$13)+(J51*$Q$14)+(K51*$Q$15)</f>
        <v>91.174999999999997</v>
      </c>
      <c r="N51" t="str">
        <f>_xlfn.XLOOKUP($M51,'GPA Conversion'!$B$15:$M$15,'GPA Conversion'!$B$14:$M$14,#N/A,-1,1)</f>
        <v>A-</v>
      </c>
    </row>
    <row r="52" spans="1:14">
      <c r="A52" t="s">
        <v>351</v>
      </c>
      <c r="B52" t="s">
        <v>93</v>
      </c>
      <c r="C52" t="s">
        <v>88</v>
      </c>
      <c r="D52" t="s">
        <v>231</v>
      </c>
      <c r="E52">
        <v>2024</v>
      </c>
      <c r="F52">
        <v>91.5</v>
      </c>
      <c r="G52">
        <v>93.5</v>
      </c>
      <c r="H52">
        <v>89.5</v>
      </c>
      <c r="I52">
        <v>92.5</v>
      </c>
      <c r="J52">
        <v>91.5</v>
      </c>
      <c r="K52">
        <v>95.5</v>
      </c>
      <c r="L52">
        <v>97.5</v>
      </c>
      <c r="M52">
        <f>(AVERAGE(F52,G52,H52,I52)*$Q$13)+(J52*$Q$14)+(K52*$Q$15)</f>
        <v>93.25</v>
      </c>
      <c r="N52" t="str">
        <f>_xlfn.XLOOKUP($M52,'GPA Conversion'!$B$15:$M$15,'GPA Conversion'!$B$14:$M$14,#N/A,-1,1)</f>
        <v>A-</v>
      </c>
    </row>
    <row r="53" spans="1:14">
      <c r="A53" t="s">
        <v>92</v>
      </c>
      <c r="B53" t="s">
        <v>93</v>
      </c>
      <c r="C53" t="s">
        <v>90</v>
      </c>
      <c r="D53" t="s">
        <v>94</v>
      </c>
      <c r="E53">
        <v>2023</v>
      </c>
      <c r="F53">
        <v>87</v>
      </c>
      <c r="G53">
        <v>90</v>
      </c>
      <c r="H53">
        <v>84.5</v>
      </c>
      <c r="I53">
        <v>91</v>
      </c>
      <c r="J53">
        <v>88.5</v>
      </c>
      <c r="K53">
        <v>92</v>
      </c>
      <c r="L53">
        <v>94</v>
      </c>
      <c r="M53">
        <f>(AVERAGE(F53,G53,H53,I53)*$Q$13)+(J53*$Q$14)+(K53*$Q$15)</f>
        <v>89.675000000000011</v>
      </c>
      <c r="N53" t="str">
        <f>_xlfn.XLOOKUP($M53,'GPA Conversion'!$B$15:$M$15,'GPA Conversion'!$B$14:$M$14,#N/A,-1,1)</f>
        <v>B+</v>
      </c>
    </row>
    <row r="54" spans="1:14">
      <c r="A54" t="s">
        <v>95</v>
      </c>
      <c r="B54" t="s">
        <v>96</v>
      </c>
      <c r="C54" t="s">
        <v>90</v>
      </c>
      <c r="D54" t="s">
        <v>12</v>
      </c>
      <c r="E54">
        <v>2023</v>
      </c>
      <c r="F54">
        <v>86.5</v>
      </c>
      <c r="G54">
        <v>89</v>
      </c>
      <c r="H54">
        <v>85.5</v>
      </c>
      <c r="I54">
        <v>87</v>
      </c>
      <c r="J54">
        <v>86</v>
      </c>
      <c r="K54">
        <v>91</v>
      </c>
      <c r="L54">
        <v>94</v>
      </c>
      <c r="M54">
        <f>(AVERAGE(F54,G54,H54,I54)*$Q$13)+(J54*$Q$14)+(K54*$Q$15)</f>
        <v>88.6</v>
      </c>
      <c r="N54" t="str">
        <f>_xlfn.XLOOKUP($M54,'GPA Conversion'!$B$15:$M$15,'GPA Conversion'!$B$14:$M$14,#N/A,-1,1)</f>
        <v>B+</v>
      </c>
    </row>
    <row r="55" spans="1:14">
      <c r="A55" t="s">
        <v>352</v>
      </c>
      <c r="B55" t="s">
        <v>173</v>
      </c>
      <c r="C55" t="s">
        <v>90</v>
      </c>
      <c r="D55" t="s">
        <v>39</v>
      </c>
      <c r="E55">
        <v>2024</v>
      </c>
      <c r="F55">
        <v>85</v>
      </c>
      <c r="G55">
        <v>87</v>
      </c>
      <c r="H55">
        <v>83</v>
      </c>
      <c r="I55">
        <v>85.5</v>
      </c>
      <c r="J55">
        <v>84.5</v>
      </c>
      <c r="K55">
        <v>89.5</v>
      </c>
      <c r="L55">
        <v>91</v>
      </c>
      <c r="M55">
        <f>(AVERAGE(F55,G55,H55,I55)*$Q$13)+(J55*$Q$14)+(K55*$Q$15)</f>
        <v>86.875</v>
      </c>
      <c r="N55" t="str">
        <f>_xlfn.XLOOKUP($M55,'GPA Conversion'!$B$15:$M$15,'GPA Conversion'!$B$14:$M$14,#N/A,-1,1)</f>
        <v>B</v>
      </c>
    </row>
    <row r="56" spans="1:14">
      <c r="A56" t="s">
        <v>89</v>
      </c>
      <c r="B56" t="s">
        <v>12</v>
      </c>
      <c r="C56" t="s">
        <v>90</v>
      </c>
      <c r="D56" t="s">
        <v>91</v>
      </c>
      <c r="E56">
        <v>2022</v>
      </c>
      <c r="F56">
        <v>92</v>
      </c>
      <c r="G56">
        <v>94</v>
      </c>
      <c r="H56">
        <v>90</v>
      </c>
      <c r="I56">
        <v>95</v>
      </c>
      <c r="J56">
        <v>90</v>
      </c>
      <c r="K56">
        <v>97</v>
      </c>
      <c r="L56">
        <v>97</v>
      </c>
      <c r="M56">
        <f>(AVERAGE(F56,G56,H56,I56)*$Q$13)+(J56*$Q$14)+(K56*$Q$15)</f>
        <v>94.45</v>
      </c>
      <c r="N56" t="str">
        <f>_xlfn.XLOOKUP($M56,'GPA Conversion'!$B$15:$M$15,'GPA Conversion'!$B$14:$M$14,#N/A,-1,1)</f>
        <v>A</v>
      </c>
    </row>
    <row r="57" spans="1:14">
      <c r="A57" t="s">
        <v>353</v>
      </c>
      <c r="B57" t="s">
        <v>354</v>
      </c>
      <c r="C57" t="s">
        <v>163</v>
      </c>
      <c r="D57" t="s">
        <v>12</v>
      </c>
      <c r="E57">
        <v>2025</v>
      </c>
      <c r="F57">
        <v>86</v>
      </c>
      <c r="G57">
        <v>88</v>
      </c>
      <c r="H57">
        <v>85.5</v>
      </c>
      <c r="I57">
        <v>87</v>
      </c>
      <c r="J57">
        <v>86</v>
      </c>
      <c r="K57">
        <v>90</v>
      </c>
      <c r="L57">
        <v>93</v>
      </c>
      <c r="M57">
        <f>(AVERAGE(F57,G57,H57,I57)*$Q$13)+(J57*$Q$14)+(K57*$Q$15)</f>
        <v>87.974999999999994</v>
      </c>
      <c r="N57" t="str">
        <f>_xlfn.XLOOKUP($M57,'GPA Conversion'!$B$15:$M$15,'GPA Conversion'!$B$14:$M$14,#N/A,-1,1)</f>
        <v>B+</v>
      </c>
    </row>
    <row r="58" spans="1:14">
      <c r="A58" t="s">
        <v>355</v>
      </c>
      <c r="B58" t="s">
        <v>18</v>
      </c>
      <c r="C58" t="s">
        <v>163</v>
      </c>
      <c r="D58" t="s">
        <v>177</v>
      </c>
      <c r="E58">
        <v>2024</v>
      </c>
      <c r="F58">
        <v>83</v>
      </c>
      <c r="G58">
        <v>85.5</v>
      </c>
      <c r="H58">
        <v>81</v>
      </c>
      <c r="I58">
        <v>83.5</v>
      </c>
      <c r="J58">
        <v>83</v>
      </c>
      <c r="K58">
        <v>87.5</v>
      </c>
      <c r="L58">
        <v>89</v>
      </c>
      <c r="M58">
        <f>(AVERAGE(F58,G58,H58,I58)*$Q$13)+(J58*$Q$14)+(K58*$Q$15)</f>
        <v>84.949999999999989</v>
      </c>
      <c r="N58" t="str">
        <f>_xlfn.XLOOKUP($M58,'GPA Conversion'!$B$15:$M$15,'GPA Conversion'!$B$14:$M$14,#N/A,-1,1)</f>
        <v>B</v>
      </c>
    </row>
    <row r="59" spans="1:14">
      <c r="A59" t="s">
        <v>356</v>
      </c>
      <c r="B59" t="s">
        <v>237</v>
      </c>
      <c r="C59" t="s">
        <v>357</v>
      </c>
      <c r="D59" t="s">
        <v>213</v>
      </c>
      <c r="E59">
        <v>2025</v>
      </c>
      <c r="F59">
        <v>89</v>
      </c>
      <c r="G59">
        <v>92</v>
      </c>
      <c r="H59">
        <v>87.5</v>
      </c>
      <c r="I59">
        <v>90</v>
      </c>
      <c r="J59">
        <v>88</v>
      </c>
      <c r="K59">
        <v>93</v>
      </c>
      <c r="L59">
        <v>95.5</v>
      </c>
      <c r="M59">
        <f>(AVERAGE(F59,G59,H59,I59)*$Q$13)+(J59*$Q$14)+(K59*$Q$15)</f>
        <v>90.974999999999994</v>
      </c>
      <c r="N59" t="str">
        <f>_xlfn.XLOOKUP($M59,'GPA Conversion'!$B$15:$M$15,'GPA Conversion'!$B$14:$M$14,#N/A,-1,1)</f>
        <v>A-</v>
      </c>
    </row>
    <row r="60" spans="1:14">
      <c r="A60" t="s">
        <v>97</v>
      </c>
      <c r="B60" t="s">
        <v>98</v>
      </c>
      <c r="C60" t="s">
        <v>99</v>
      </c>
      <c r="D60" t="s">
        <v>100</v>
      </c>
      <c r="E60">
        <v>2022</v>
      </c>
      <c r="F60">
        <v>81</v>
      </c>
      <c r="G60">
        <v>95</v>
      </c>
      <c r="H60">
        <v>97</v>
      </c>
      <c r="I60">
        <v>82</v>
      </c>
      <c r="J60">
        <v>70</v>
      </c>
      <c r="K60">
        <v>72</v>
      </c>
      <c r="L60">
        <v>98</v>
      </c>
      <c r="M60">
        <f>(AVERAGE(F60,G60,H60,I60)*$Q$13)+(J60*$Q$14)+(K60*$Q$15)</f>
        <v>82.05</v>
      </c>
      <c r="N60" t="str">
        <f>_xlfn.XLOOKUP($M60,'GPA Conversion'!$B$15:$M$15,'GPA Conversion'!$B$14:$M$14,#N/A,-1,1)</f>
        <v>B-</v>
      </c>
    </row>
    <row r="61" spans="1:14">
      <c r="A61" t="s">
        <v>101</v>
      </c>
      <c r="B61" t="s">
        <v>41</v>
      </c>
      <c r="C61" t="s">
        <v>102</v>
      </c>
      <c r="D61" t="s">
        <v>103</v>
      </c>
      <c r="E61">
        <v>2023</v>
      </c>
      <c r="F61">
        <v>83</v>
      </c>
      <c r="G61">
        <v>85</v>
      </c>
      <c r="H61">
        <v>81</v>
      </c>
      <c r="I61">
        <v>84</v>
      </c>
      <c r="J61">
        <v>83.5</v>
      </c>
      <c r="K61">
        <v>88</v>
      </c>
      <c r="L61">
        <v>90.5</v>
      </c>
      <c r="M61">
        <f>(AVERAGE(F61,G61,H61,I61)*$Q$13)+(J61*$Q$14)+(K61*$Q$15)</f>
        <v>85.15</v>
      </c>
      <c r="N61" t="str">
        <f>_xlfn.XLOOKUP($M61,'GPA Conversion'!$B$15:$M$15,'GPA Conversion'!$B$14:$M$14,#N/A,-1,1)</f>
        <v>B</v>
      </c>
    </row>
    <row r="62" spans="1:14">
      <c r="A62" t="s">
        <v>358</v>
      </c>
      <c r="B62" t="s">
        <v>300</v>
      </c>
      <c r="C62" t="s">
        <v>102</v>
      </c>
      <c r="D62" t="s">
        <v>52</v>
      </c>
      <c r="E62">
        <v>2024</v>
      </c>
      <c r="F62">
        <v>86</v>
      </c>
      <c r="G62">
        <v>88</v>
      </c>
      <c r="H62">
        <v>84.5</v>
      </c>
      <c r="I62">
        <v>87</v>
      </c>
      <c r="J62">
        <v>86</v>
      </c>
      <c r="K62">
        <v>91</v>
      </c>
      <c r="L62">
        <v>93</v>
      </c>
      <c r="M62">
        <f>(AVERAGE(F62,G62,H62,I62)*$Q$13)+(J62*$Q$14)+(K62*$Q$15)</f>
        <v>88.224999999999994</v>
      </c>
      <c r="N62" t="str">
        <f>_xlfn.XLOOKUP($M62,'GPA Conversion'!$B$15:$M$15,'GPA Conversion'!$B$14:$M$14,#N/A,-1,1)</f>
        <v>B+</v>
      </c>
    </row>
    <row r="63" spans="1:14">
      <c r="A63" t="s">
        <v>104</v>
      </c>
      <c r="B63" t="s">
        <v>45</v>
      </c>
      <c r="C63" t="s">
        <v>76</v>
      </c>
      <c r="D63" t="s">
        <v>105</v>
      </c>
      <c r="E63">
        <v>2023</v>
      </c>
      <c r="F63">
        <v>92</v>
      </c>
      <c r="G63">
        <v>95</v>
      </c>
      <c r="H63">
        <v>91</v>
      </c>
      <c r="I63">
        <v>94.5</v>
      </c>
      <c r="J63">
        <v>93</v>
      </c>
      <c r="K63">
        <v>96</v>
      </c>
      <c r="L63">
        <v>99</v>
      </c>
      <c r="M63">
        <f>(AVERAGE(F63,G63,H63,I63)*$Q$13)+(J63*$Q$14)+(K63*$Q$15)</f>
        <v>94.275000000000006</v>
      </c>
      <c r="N63" t="str">
        <f>_xlfn.XLOOKUP($M63,'GPA Conversion'!$B$15:$M$15,'GPA Conversion'!$B$14:$M$14,#N/A,-1,1)</f>
        <v>A</v>
      </c>
    </row>
    <row r="64" spans="1:14">
      <c r="A64" t="s">
        <v>106</v>
      </c>
      <c r="B64" t="s">
        <v>107</v>
      </c>
      <c r="C64" t="s">
        <v>76</v>
      </c>
      <c r="D64" t="s">
        <v>31</v>
      </c>
      <c r="E64">
        <v>2023</v>
      </c>
      <c r="F64">
        <v>83</v>
      </c>
      <c r="G64">
        <v>85.5</v>
      </c>
      <c r="H64">
        <v>81</v>
      </c>
      <c r="I64">
        <v>84</v>
      </c>
      <c r="J64">
        <v>83</v>
      </c>
      <c r="K64">
        <v>87.5</v>
      </c>
      <c r="L64">
        <v>90</v>
      </c>
      <c r="M64">
        <f>(AVERAGE(F64,G64,H64,I64)*$Q$13)+(J64*$Q$14)+(K64*$Q$15)</f>
        <v>85.025000000000006</v>
      </c>
      <c r="N64" t="str">
        <f>_xlfn.XLOOKUP($M64,'GPA Conversion'!$B$15:$M$15,'GPA Conversion'!$B$14:$M$14,#N/A,-1,1)</f>
        <v>B</v>
      </c>
    </row>
    <row r="65" spans="1:14">
      <c r="A65" t="s">
        <v>359</v>
      </c>
      <c r="B65" t="s">
        <v>360</v>
      </c>
      <c r="C65" t="s">
        <v>76</v>
      </c>
      <c r="D65" t="s">
        <v>31</v>
      </c>
      <c r="E65">
        <v>2025</v>
      </c>
      <c r="F65">
        <v>91</v>
      </c>
      <c r="G65">
        <v>93.5</v>
      </c>
      <c r="H65">
        <v>89</v>
      </c>
      <c r="I65">
        <v>92</v>
      </c>
      <c r="J65">
        <v>91.5</v>
      </c>
      <c r="K65">
        <v>95.5</v>
      </c>
      <c r="L65">
        <v>97</v>
      </c>
      <c r="M65">
        <f>(AVERAGE(F65,G65,H65,I65)*$Q$13)+(J65*$Q$14)+(K65*$Q$15)</f>
        <v>93.025000000000006</v>
      </c>
      <c r="N65" t="str">
        <f>_xlfn.XLOOKUP($M65,'GPA Conversion'!$B$15:$M$15,'GPA Conversion'!$B$14:$M$14,#N/A,-1,1)</f>
        <v>A-</v>
      </c>
    </row>
    <row r="66" spans="1:14">
      <c r="A66" t="s">
        <v>361</v>
      </c>
      <c r="B66" t="s">
        <v>362</v>
      </c>
      <c r="C66" t="s">
        <v>363</v>
      </c>
      <c r="D66" t="s">
        <v>76</v>
      </c>
      <c r="E66">
        <v>2024</v>
      </c>
      <c r="F66">
        <v>88.5</v>
      </c>
      <c r="G66">
        <v>90.5</v>
      </c>
      <c r="H66">
        <v>87.5</v>
      </c>
      <c r="I66">
        <v>89.5</v>
      </c>
      <c r="J66">
        <v>88</v>
      </c>
      <c r="K66">
        <v>93</v>
      </c>
      <c r="L66">
        <v>95</v>
      </c>
      <c r="M66">
        <f>(AVERAGE(F66,G66,H66,I66)*$Q$13)+(J66*$Q$14)+(K66*$Q$15)</f>
        <v>90.6</v>
      </c>
      <c r="N66" t="str">
        <f>_xlfn.XLOOKUP($M66,'GPA Conversion'!$B$15:$M$15,'GPA Conversion'!$B$14:$M$14,#N/A,-1,1)</f>
        <v>A-</v>
      </c>
    </row>
    <row r="67" spans="1:14">
      <c r="A67" t="s">
        <v>364</v>
      </c>
      <c r="B67" t="s">
        <v>365</v>
      </c>
      <c r="C67" t="s">
        <v>363</v>
      </c>
      <c r="D67" t="s">
        <v>213</v>
      </c>
      <c r="E67">
        <v>2024</v>
      </c>
      <c r="F67">
        <v>88.5</v>
      </c>
      <c r="G67">
        <v>91</v>
      </c>
      <c r="H67">
        <v>86.5</v>
      </c>
      <c r="I67">
        <v>89.5</v>
      </c>
      <c r="J67">
        <v>88.5</v>
      </c>
      <c r="K67">
        <v>93.5</v>
      </c>
      <c r="L67">
        <v>95.5</v>
      </c>
      <c r="M67">
        <f>(AVERAGE(F67,G67,H67,I67)*$Q$13)+(J67*$Q$14)+(K67*$Q$15)</f>
        <v>90.724999999999994</v>
      </c>
      <c r="N67" t="str">
        <f>_xlfn.XLOOKUP($M67,'GPA Conversion'!$B$15:$M$15,'GPA Conversion'!$B$14:$M$14,#N/A,-1,1)</f>
        <v>A-</v>
      </c>
    </row>
    <row r="68" spans="1:14">
      <c r="A68" t="s">
        <v>111</v>
      </c>
      <c r="B68" t="s">
        <v>112</v>
      </c>
      <c r="C68" t="s">
        <v>52</v>
      </c>
      <c r="D68" t="s">
        <v>113</v>
      </c>
      <c r="E68">
        <v>2023</v>
      </c>
      <c r="F68">
        <v>82</v>
      </c>
      <c r="G68">
        <v>84.5</v>
      </c>
      <c r="H68">
        <v>81</v>
      </c>
      <c r="I68">
        <v>83</v>
      </c>
      <c r="J68">
        <v>82.5</v>
      </c>
      <c r="K68">
        <v>87</v>
      </c>
      <c r="L68">
        <v>90</v>
      </c>
      <c r="M68">
        <f>(AVERAGE(F68,G68,H68,I68)*$Q$13)+(J68*$Q$14)+(K68*$Q$15)</f>
        <v>84.375</v>
      </c>
      <c r="N68" t="str">
        <f>_xlfn.XLOOKUP($M68,'GPA Conversion'!$B$15:$M$15,'GPA Conversion'!$B$14:$M$14,#N/A,-1,1)</f>
        <v>B</v>
      </c>
    </row>
    <row r="69" spans="1:14">
      <c r="A69" t="s">
        <v>108</v>
      </c>
      <c r="B69" t="s">
        <v>109</v>
      </c>
      <c r="C69" t="s">
        <v>52</v>
      </c>
      <c r="D69" t="s">
        <v>110</v>
      </c>
      <c r="E69">
        <v>2022</v>
      </c>
      <c r="F69">
        <v>80</v>
      </c>
      <c r="G69">
        <v>82</v>
      </c>
      <c r="H69">
        <v>85</v>
      </c>
      <c r="I69">
        <v>88</v>
      </c>
      <c r="J69">
        <v>98</v>
      </c>
      <c r="K69">
        <v>95</v>
      </c>
      <c r="L69">
        <v>90</v>
      </c>
      <c r="M69">
        <f>(AVERAGE(F69,G69,H69,I69)*$Q$13)+(J69*$Q$14)+(K69*$Q$15)</f>
        <v>88.25</v>
      </c>
      <c r="N69" t="str">
        <f>_xlfn.XLOOKUP($M69,'GPA Conversion'!$B$15:$M$15,'GPA Conversion'!$B$14:$M$14,#N/A,-1,1)</f>
        <v>B+</v>
      </c>
    </row>
    <row r="70" spans="1:14">
      <c r="A70" t="s">
        <v>366</v>
      </c>
      <c r="B70" t="s">
        <v>165</v>
      </c>
      <c r="C70" t="s">
        <v>116</v>
      </c>
      <c r="D70" t="s">
        <v>182</v>
      </c>
      <c r="E70">
        <v>2024</v>
      </c>
      <c r="F70">
        <v>80</v>
      </c>
      <c r="G70">
        <v>83</v>
      </c>
      <c r="H70">
        <v>85.5</v>
      </c>
      <c r="I70">
        <v>87</v>
      </c>
      <c r="J70">
        <v>82.5</v>
      </c>
      <c r="K70">
        <v>90</v>
      </c>
      <c r="L70">
        <v>92</v>
      </c>
      <c r="M70">
        <f>(AVERAGE(F70,G70,H70,I70)*$Q$13)+(J70*$Q$14)+(K70*$Q$15)</f>
        <v>86.324999999999989</v>
      </c>
      <c r="N70" t="str">
        <f>_xlfn.XLOOKUP($M70,'GPA Conversion'!$B$15:$M$15,'GPA Conversion'!$B$14:$M$14,#N/A,-1,1)</f>
        <v>B</v>
      </c>
    </row>
    <row r="71" spans="1:14">
      <c r="A71" t="s">
        <v>114</v>
      </c>
      <c r="B71" t="s">
        <v>115</v>
      </c>
      <c r="C71" t="s">
        <v>116</v>
      </c>
      <c r="D71" t="s">
        <v>48</v>
      </c>
      <c r="E71">
        <v>2023</v>
      </c>
      <c r="F71">
        <v>87</v>
      </c>
      <c r="G71">
        <v>89</v>
      </c>
      <c r="H71">
        <v>85</v>
      </c>
      <c r="I71">
        <v>87.5</v>
      </c>
      <c r="J71">
        <v>87</v>
      </c>
      <c r="K71">
        <v>92</v>
      </c>
      <c r="L71">
        <v>94</v>
      </c>
      <c r="M71">
        <f>(AVERAGE(F71,G71,H71,I71)*$Q$13)+(J71*$Q$14)+(K71*$Q$15)</f>
        <v>89.075000000000003</v>
      </c>
      <c r="N71" t="str">
        <f>_xlfn.XLOOKUP($M71,'GPA Conversion'!$B$15:$M$15,'GPA Conversion'!$B$14:$M$14,#N/A,-1,1)</f>
        <v>B+</v>
      </c>
    </row>
    <row r="72" spans="1:14">
      <c r="A72" t="s">
        <v>367</v>
      </c>
      <c r="B72" t="s">
        <v>109</v>
      </c>
      <c r="C72" t="s">
        <v>368</v>
      </c>
      <c r="D72" t="s">
        <v>31</v>
      </c>
      <c r="E72">
        <v>2025</v>
      </c>
      <c r="F72">
        <v>87.5</v>
      </c>
      <c r="G72">
        <v>89</v>
      </c>
      <c r="H72">
        <v>86.5</v>
      </c>
      <c r="I72">
        <v>90.5</v>
      </c>
      <c r="J72">
        <v>88</v>
      </c>
      <c r="K72">
        <v>93</v>
      </c>
      <c r="L72">
        <v>95</v>
      </c>
      <c r="M72">
        <f>(AVERAGE(F72,G72,H72,I72)*$Q$13)+(J72*$Q$14)+(K72*$Q$15)</f>
        <v>90.224999999999994</v>
      </c>
      <c r="N72" t="str">
        <f>_xlfn.XLOOKUP($M72,'GPA Conversion'!$B$15:$M$15,'GPA Conversion'!$B$14:$M$14,#N/A,-1,1)</f>
        <v>A-</v>
      </c>
    </row>
    <row r="73" spans="1:14">
      <c r="A73" t="s">
        <v>369</v>
      </c>
      <c r="B73" t="s">
        <v>370</v>
      </c>
      <c r="C73" t="s">
        <v>371</v>
      </c>
      <c r="D73" t="s">
        <v>35</v>
      </c>
      <c r="E73">
        <v>2024</v>
      </c>
      <c r="F73">
        <v>90</v>
      </c>
      <c r="G73">
        <v>87.5</v>
      </c>
      <c r="H73">
        <v>92</v>
      </c>
      <c r="I73">
        <v>88</v>
      </c>
      <c r="J73">
        <v>85.5</v>
      </c>
      <c r="K73">
        <v>91</v>
      </c>
      <c r="L73">
        <v>97</v>
      </c>
      <c r="M73">
        <f>(AVERAGE(F73,G73,H73,I73)*$Q$13)+(J73*$Q$14)+(K73*$Q$15)</f>
        <v>90.025000000000006</v>
      </c>
      <c r="N73" t="str">
        <f>_xlfn.XLOOKUP($M73,'GPA Conversion'!$B$15:$M$15,'GPA Conversion'!$B$14:$M$14,#N/A,-1,1)</f>
        <v>A-</v>
      </c>
    </row>
    <row r="74" spans="1:14">
      <c r="A74" t="s">
        <v>372</v>
      </c>
      <c r="B74" t="s">
        <v>109</v>
      </c>
      <c r="C74" t="s">
        <v>373</v>
      </c>
      <c r="D74" t="s">
        <v>39</v>
      </c>
      <c r="E74">
        <v>2024</v>
      </c>
      <c r="F74">
        <v>86.5</v>
      </c>
      <c r="G74">
        <v>88.5</v>
      </c>
      <c r="H74">
        <v>85</v>
      </c>
      <c r="I74">
        <v>87</v>
      </c>
      <c r="J74">
        <v>86.5</v>
      </c>
      <c r="K74">
        <v>91.5</v>
      </c>
      <c r="L74">
        <v>94</v>
      </c>
      <c r="M74">
        <f>(AVERAGE(F74,G74,H74,I74)*$Q$13)+(J74*$Q$14)+(K74*$Q$15)</f>
        <v>88.65</v>
      </c>
      <c r="N74" t="str">
        <f>_xlfn.XLOOKUP($M74,'GPA Conversion'!$B$15:$M$15,'GPA Conversion'!$B$14:$M$14,#N/A,-1,1)</f>
        <v>B+</v>
      </c>
    </row>
    <row r="75" spans="1:14">
      <c r="A75" t="s">
        <v>374</v>
      </c>
      <c r="B75" t="s">
        <v>375</v>
      </c>
      <c r="C75" t="s">
        <v>376</v>
      </c>
      <c r="D75" t="s">
        <v>235</v>
      </c>
      <c r="E75">
        <v>2024</v>
      </c>
      <c r="F75">
        <v>82</v>
      </c>
      <c r="G75">
        <v>85</v>
      </c>
      <c r="H75">
        <v>81.5</v>
      </c>
      <c r="I75">
        <v>84</v>
      </c>
      <c r="J75">
        <v>83</v>
      </c>
      <c r="K75">
        <v>88.5</v>
      </c>
      <c r="L75">
        <v>91</v>
      </c>
      <c r="M75">
        <f>(AVERAGE(F75,G75,H75,I75)*$Q$13)+(J75*$Q$14)+(K75*$Q$15)</f>
        <v>85.275000000000006</v>
      </c>
      <c r="N75" t="str">
        <f>_xlfn.XLOOKUP($M75,'GPA Conversion'!$B$15:$M$15,'GPA Conversion'!$B$14:$M$14,#N/A,-1,1)</f>
        <v>B</v>
      </c>
    </row>
    <row r="76" spans="1:14">
      <c r="A76" t="s">
        <v>377</v>
      </c>
      <c r="B76" t="s">
        <v>144</v>
      </c>
      <c r="C76" t="s">
        <v>378</v>
      </c>
      <c r="D76" t="s">
        <v>182</v>
      </c>
      <c r="E76">
        <v>2024</v>
      </c>
      <c r="F76">
        <v>84.5</v>
      </c>
      <c r="G76">
        <v>87</v>
      </c>
      <c r="H76">
        <v>82</v>
      </c>
      <c r="I76">
        <v>86.5</v>
      </c>
      <c r="J76">
        <v>84</v>
      </c>
      <c r="K76">
        <v>89</v>
      </c>
      <c r="L76">
        <v>92</v>
      </c>
      <c r="M76">
        <f>(AVERAGE(F76,G76,H76,I76)*$Q$13)+(J76*$Q$14)+(K76*$Q$15)</f>
        <v>86.6</v>
      </c>
      <c r="N76" t="str">
        <f>_xlfn.XLOOKUP($M76,'GPA Conversion'!$B$15:$M$15,'GPA Conversion'!$B$14:$M$14,#N/A,-1,1)</f>
        <v>B</v>
      </c>
    </row>
    <row r="77" spans="1:14">
      <c r="A77" t="s">
        <v>379</v>
      </c>
      <c r="B77" t="s">
        <v>26</v>
      </c>
      <c r="C77" t="s">
        <v>378</v>
      </c>
      <c r="D77" t="s">
        <v>182</v>
      </c>
      <c r="E77">
        <v>2024</v>
      </c>
      <c r="F77">
        <v>84</v>
      </c>
      <c r="G77">
        <v>86</v>
      </c>
      <c r="H77">
        <v>82.5</v>
      </c>
      <c r="I77">
        <v>85.5</v>
      </c>
      <c r="J77">
        <v>84.5</v>
      </c>
      <c r="K77">
        <v>89</v>
      </c>
      <c r="L77">
        <v>91</v>
      </c>
      <c r="M77">
        <f>(AVERAGE(F77,G77,H77,I77)*$Q$13)+(J77*$Q$14)+(K77*$Q$15)</f>
        <v>86.3</v>
      </c>
      <c r="N77" t="str">
        <f>_xlfn.XLOOKUP($M77,'GPA Conversion'!$B$15:$M$15,'GPA Conversion'!$B$14:$M$14,#N/A,-1,1)</f>
        <v>B</v>
      </c>
    </row>
    <row r="78" spans="1:14">
      <c r="A78" t="s">
        <v>380</v>
      </c>
      <c r="B78" t="s">
        <v>381</v>
      </c>
      <c r="C78" t="s">
        <v>382</v>
      </c>
      <c r="D78" t="s">
        <v>182</v>
      </c>
      <c r="E78">
        <v>2024</v>
      </c>
      <c r="F78">
        <v>88</v>
      </c>
      <c r="G78">
        <v>90</v>
      </c>
      <c r="H78">
        <v>86</v>
      </c>
      <c r="I78">
        <v>89</v>
      </c>
      <c r="J78">
        <v>88.5</v>
      </c>
      <c r="K78">
        <v>93</v>
      </c>
      <c r="L78">
        <v>95</v>
      </c>
      <c r="M78">
        <f>(AVERAGE(F78,G78,H78,I78)*$Q$13)+(J78*$Q$14)+(K78*$Q$15)</f>
        <v>90.15</v>
      </c>
      <c r="N78" t="str">
        <f>_xlfn.XLOOKUP($M78,'GPA Conversion'!$B$15:$M$15,'GPA Conversion'!$B$14:$M$14,#N/A,-1,1)</f>
        <v>A-</v>
      </c>
    </row>
    <row r="79" spans="1:14">
      <c r="A79" t="s">
        <v>117</v>
      </c>
      <c r="B79" t="s">
        <v>118</v>
      </c>
      <c r="C79" t="s">
        <v>119</v>
      </c>
      <c r="D79" t="s">
        <v>120</v>
      </c>
      <c r="E79">
        <v>2022</v>
      </c>
      <c r="F79">
        <v>85.5</v>
      </c>
      <c r="G79">
        <v>87.5</v>
      </c>
      <c r="H79">
        <v>83</v>
      </c>
      <c r="I79">
        <v>86</v>
      </c>
      <c r="J79">
        <v>85.5</v>
      </c>
      <c r="K79">
        <v>90</v>
      </c>
      <c r="L79">
        <v>92</v>
      </c>
      <c r="M79">
        <f>(AVERAGE(F79,G79,H79,I79)*$Q$13)+(J79*$Q$14)+(K79*$Q$15)</f>
        <v>87.3</v>
      </c>
      <c r="N79" t="str">
        <f>_xlfn.XLOOKUP($M79,'GPA Conversion'!$B$15:$M$15,'GPA Conversion'!$B$14:$M$14,#N/A,-1,1)</f>
        <v>B+</v>
      </c>
    </row>
    <row r="80" spans="1:14">
      <c r="A80" t="s">
        <v>121</v>
      </c>
      <c r="B80" t="s">
        <v>115</v>
      </c>
      <c r="C80" t="s">
        <v>122</v>
      </c>
      <c r="D80" t="s">
        <v>103</v>
      </c>
      <c r="E80">
        <v>2023</v>
      </c>
      <c r="F80">
        <v>84</v>
      </c>
      <c r="G80">
        <v>86</v>
      </c>
      <c r="H80">
        <v>82.5</v>
      </c>
      <c r="I80">
        <v>85</v>
      </c>
      <c r="J80">
        <v>84</v>
      </c>
      <c r="K80">
        <v>89</v>
      </c>
      <c r="L80">
        <v>91</v>
      </c>
      <c r="M80">
        <f>(AVERAGE(F80,G80,H80,I80)*$Q$13)+(J80*$Q$14)+(K80*$Q$15)</f>
        <v>86.224999999999994</v>
      </c>
      <c r="N80" t="str">
        <f>_xlfn.XLOOKUP($M80,'GPA Conversion'!$B$15:$M$15,'GPA Conversion'!$B$14:$M$14,#N/A,-1,1)</f>
        <v>B</v>
      </c>
    </row>
    <row r="81" spans="1:14">
      <c r="A81" t="s">
        <v>383</v>
      </c>
      <c r="B81" t="s">
        <v>384</v>
      </c>
      <c r="C81" t="s">
        <v>385</v>
      </c>
      <c r="D81" t="s">
        <v>386</v>
      </c>
      <c r="E81">
        <v>2025</v>
      </c>
      <c r="F81">
        <v>91</v>
      </c>
      <c r="G81">
        <v>93</v>
      </c>
      <c r="H81">
        <v>90</v>
      </c>
      <c r="I81">
        <v>92</v>
      </c>
      <c r="J81">
        <v>91</v>
      </c>
      <c r="K81">
        <v>95.5</v>
      </c>
      <c r="L81">
        <v>98</v>
      </c>
      <c r="M81">
        <f>(AVERAGE(F81,G81,H81,I81)*$Q$13)+(J81*$Q$14)+(K81*$Q$15)</f>
        <v>93.1</v>
      </c>
      <c r="N81" t="str">
        <f>_xlfn.XLOOKUP($M81,'GPA Conversion'!$B$15:$M$15,'GPA Conversion'!$B$14:$M$14,#N/A,-1,1)</f>
        <v>A-</v>
      </c>
    </row>
    <row r="82" spans="1:14">
      <c r="A82" t="s">
        <v>123</v>
      </c>
      <c r="B82" t="s">
        <v>124</v>
      </c>
      <c r="C82" t="s">
        <v>39</v>
      </c>
      <c r="D82" t="s">
        <v>113</v>
      </c>
      <c r="E82">
        <v>2023</v>
      </c>
      <c r="F82">
        <v>88.5</v>
      </c>
      <c r="G82">
        <v>92</v>
      </c>
      <c r="H82">
        <v>85</v>
      </c>
      <c r="I82">
        <v>90</v>
      </c>
      <c r="J82">
        <v>87.5</v>
      </c>
      <c r="K82">
        <v>93</v>
      </c>
      <c r="L82">
        <v>96</v>
      </c>
      <c r="M82">
        <f>(AVERAGE(F82,G82,H82,I82,J82)*$Q$13)+(K82*$Q$15)</f>
        <v>90.36</v>
      </c>
      <c r="N82" t="str">
        <f>_xlfn.XLOOKUP($M82,'GPA Conversion'!$B$15:$M$15,'GPA Conversion'!$B$14:$M$14,#N/A,-1,1)</f>
        <v>A-</v>
      </c>
    </row>
    <row r="83" spans="1:14">
      <c r="A83" t="s">
        <v>125</v>
      </c>
      <c r="B83" t="s">
        <v>71</v>
      </c>
      <c r="C83" t="s">
        <v>126</v>
      </c>
      <c r="D83" t="s">
        <v>127</v>
      </c>
      <c r="E83">
        <v>2023</v>
      </c>
      <c r="F83">
        <v>89.5</v>
      </c>
      <c r="G83">
        <v>92</v>
      </c>
      <c r="H83">
        <v>88</v>
      </c>
      <c r="I83">
        <v>90.5</v>
      </c>
      <c r="J83">
        <v>89</v>
      </c>
      <c r="K83">
        <v>93</v>
      </c>
      <c r="L83">
        <v>96</v>
      </c>
      <c r="M83">
        <f>(AVERAGE(F83,G83,H83,I83)*$Q$13)+(J83*$Q$14)+(K83*$Q$15)</f>
        <v>91.2</v>
      </c>
      <c r="N83" t="str">
        <f>_xlfn.XLOOKUP($M83,'GPA Conversion'!$B$15:$M$15,'GPA Conversion'!$B$14:$M$14,#N/A,-1,1)</f>
        <v>A-</v>
      </c>
    </row>
    <row r="84" spans="1:14">
      <c r="A84" t="s">
        <v>387</v>
      </c>
      <c r="B84" t="s">
        <v>282</v>
      </c>
      <c r="C84" t="s">
        <v>130</v>
      </c>
      <c r="D84" t="s">
        <v>177</v>
      </c>
      <c r="E84">
        <v>2024</v>
      </c>
      <c r="F84">
        <v>88</v>
      </c>
      <c r="G84">
        <v>90.5</v>
      </c>
      <c r="H84">
        <v>86</v>
      </c>
      <c r="I84">
        <v>89</v>
      </c>
      <c r="J84">
        <v>88</v>
      </c>
      <c r="K84">
        <v>93</v>
      </c>
      <c r="L84">
        <v>95.5</v>
      </c>
      <c r="M84">
        <f>(AVERAGE(F84,G84,H84,I84)*$Q$13)+(J84*$Q$14)+(K84*$Q$15)</f>
        <v>90.224999999999994</v>
      </c>
      <c r="N84" t="str">
        <f>_xlfn.XLOOKUP($M84,'GPA Conversion'!$B$15:$M$15,'GPA Conversion'!$B$14:$M$14,#N/A,-1,1)</f>
        <v>A-</v>
      </c>
    </row>
    <row r="85" spans="1:14">
      <c r="A85" t="s">
        <v>128</v>
      </c>
      <c r="B85" t="s">
        <v>129</v>
      </c>
      <c r="C85" t="s">
        <v>130</v>
      </c>
      <c r="D85" t="s">
        <v>113</v>
      </c>
      <c r="E85">
        <v>2022</v>
      </c>
      <c r="F85">
        <v>86.5</v>
      </c>
      <c r="G85">
        <v>88</v>
      </c>
      <c r="H85">
        <v>84.5</v>
      </c>
      <c r="I85">
        <v>87.5</v>
      </c>
      <c r="J85">
        <v>86.5</v>
      </c>
      <c r="K85">
        <v>91.5</v>
      </c>
      <c r="L85">
        <v>93</v>
      </c>
      <c r="M85">
        <f>(AVERAGE(F85,G85,H85,I85)*$Q$13)+(J85*$Q$14)+(K85*$Q$15)</f>
        <v>88.575000000000003</v>
      </c>
      <c r="N85" t="str">
        <f>_xlfn.XLOOKUP($M85,'GPA Conversion'!$B$15:$M$15,'GPA Conversion'!$B$14:$M$14,#N/A,-1,1)</f>
        <v>B+</v>
      </c>
    </row>
    <row r="86" spans="1:14">
      <c r="A86" t="s">
        <v>131</v>
      </c>
      <c r="B86" t="s">
        <v>132</v>
      </c>
      <c r="C86" t="s">
        <v>133</v>
      </c>
      <c r="D86" t="s">
        <v>134</v>
      </c>
      <c r="E86">
        <v>2022</v>
      </c>
      <c r="F86">
        <v>87.5</v>
      </c>
      <c r="G86">
        <v>89</v>
      </c>
      <c r="H86">
        <v>86</v>
      </c>
      <c r="I86">
        <v>88.5</v>
      </c>
      <c r="J86">
        <v>87</v>
      </c>
      <c r="K86">
        <v>92</v>
      </c>
      <c r="L86">
        <v>95</v>
      </c>
      <c r="M86">
        <f>(AVERAGE(F86,G86,H86,I86)*$Q$13)+(J86*$Q$14)+(K86*$Q$15)</f>
        <v>89.45</v>
      </c>
      <c r="N86" t="str">
        <f>_xlfn.XLOOKUP($M86,'GPA Conversion'!$B$15:$M$15,'GPA Conversion'!$B$14:$M$14,#N/A,-1,1)</f>
        <v>B+</v>
      </c>
    </row>
    <row r="87" spans="1:14">
      <c r="A87" t="s">
        <v>135</v>
      </c>
      <c r="B87" t="s">
        <v>136</v>
      </c>
      <c r="C87" t="s">
        <v>137</v>
      </c>
      <c r="D87" t="s">
        <v>138</v>
      </c>
      <c r="E87">
        <v>2023</v>
      </c>
      <c r="F87">
        <v>83</v>
      </c>
      <c r="G87">
        <v>85.5</v>
      </c>
      <c r="H87">
        <v>81.5</v>
      </c>
      <c r="I87">
        <v>84</v>
      </c>
      <c r="J87">
        <v>83.5</v>
      </c>
      <c r="K87">
        <v>88</v>
      </c>
      <c r="L87">
        <v>90.5</v>
      </c>
      <c r="M87">
        <f>(AVERAGE(F87,G87,H87,I87)*$Q$13)+(J87*$Q$14)+(K87*$Q$15)</f>
        <v>85.300000000000011</v>
      </c>
      <c r="N87" t="str">
        <f>_xlfn.XLOOKUP($M87,'GPA Conversion'!$B$15:$M$15,'GPA Conversion'!$B$14:$M$14,#N/A,-1,1)</f>
        <v>B</v>
      </c>
    </row>
    <row r="88" spans="1:14">
      <c r="A88" t="s">
        <v>388</v>
      </c>
      <c r="B88" t="s">
        <v>389</v>
      </c>
      <c r="C88" t="s">
        <v>390</v>
      </c>
      <c r="D88" t="s">
        <v>113</v>
      </c>
      <c r="E88">
        <v>2024</v>
      </c>
      <c r="F88">
        <v>86</v>
      </c>
      <c r="G88">
        <v>88</v>
      </c>
      <c r="H88">
        <v>84.5</v>
      </c>
      <c r="I88">
        <v>87</v>
      </c>
      <c r="J88">
        <v>86</v>
      </c>
      <c r="K88">
        <v>91</v>
      </c>
      <c r="L88">
        <v>93</v>
      </c>
      <c r="M88">
        <f>(AVERAGE(F88,G88,H88,I88)*$Q$13)+(J88*$Q$14)+(K88*$Q$15)</f>
        <v>88.224999999999994</v>
      </c>
      <c r="N88" t="str">
        <f>_xlfn.XLOOKUP($M88,'GPA Conversion'!$B$15:$M$15,'GPA Conversion'!$B$14:$M$14,#N/A,-1,1)</f>
        <v>B+</v>
      </c>
    </row>
    <row r="89" spans="1:14">
      <c r="A89" t="s">
        <v>143</v>
      </c>
      <c r="B89" t="s">
        <v>144</v>
      </c>
      <c r="C89" t="s">
        <v>141</v>
      </c>
      <c r="D89" t="s">
        <v>31</v>
      </c>
      <c r="E89">
        <v>2023</v>
      </c>
      <c r="F89">
        <v>86.5</v>
      </c>
      <c r="G89">
        <v>88.5</v>
      </c>
      <c r="H89">
        <v>84.5</v>
      </c>
      <c r="I89">
        <v>87</v>
      </c>
      <c r="J89">
        <v>86.5</v>
      </c>
      <c r="K89">
        <v>91.5</v>
      </c>
      <c r="L89">
        <v>93</v>
      </c>
      <c r="M89">
        <f>(AVERAGE(F89,G89,H89,I89)*$Q$13)+(J89*$Q$14)+(K89*$Q$15)</f>
        <v>88.575000000000003</v>
      </c>
      <c r="N89" t="str">
        <f>_xlfn.XLOOKUP($M89,'GPA Conversion'!$B$15:$M$15,'GPA Conversion'!$B$14:$M$14,#N/A,-1,1)</f>
        <v>B+</v>
      </c>
    </row>
    <row r="90" spans="1:14">
      <c r="A90" t="s">
        <v>139</v>
      </c>
      <c r="B90" t="s">
        <v>140</v>
      </c>
      <c r="C90" t="s">
        <v>141</v>
      </c>
      <c r="D90" t="s">
        <v>142</v>
      </c>
      <c r="E90">
        <v>2022</v>
      </c>
      <c r="F90">
        <v>85</v>
      </c>
      <c r="G90">
        <v>86</v>
      </c>
      <c r="H90">
        <v>82</v>
      </c>
      <c r="I90">
        <v>100</v>
      </c>
      <c r="J90">
        <v>73</v>
      </c>
      <c r="K90">
        <v>89</v>
      </c>
      <c r="L90">
        <v>88</v>
      </c>
      <c r="M90">
        <f>(AVERAGE(F90,G90,H90,I90)*$Q$13)+(J90*$Q$14)+(K90*$Q$15)</f>
        <v>88.55</v>
      </c>
      <c r="N90" t="str">
        <f>_xlfn.XLOOKUP($M90,'GPA Conversion'!$B$15:$M$15,'GPA Conversion'!$B$14:$M$14,#N/A,-1,1)</f>
        <v>B+</v>
      </c>
    </row>
    <row r="91" spans="1:14">
      <c r="A91" t="s">
        <v>391</v>
      </c>
      <c r="B91" t="s">
        <v>392</v>
      </c>
      <c r="C91" t="s">
        <v>393</v>
      </c>
      <c r="D91" t="s">
        <v>31</v>
      </c>
      <c r="E91">
        <v>2024</v>
      </c>
      <c r="F91">
        <v>91.5</v>
      </c>
      <c r="G91">
        <v>94</v>
      </c>
      <c r="H91">
        <v>89.5</v>
      </c>
      <c r="I91">
        <v>92</v>
      </c>
      <c r="J91">
        <v>91</v>
      </c>
      <c r="K91">
        <v>95.5</v>
      </c>
      <c r="L91">
        <v>98</v>
      </c>
      <c r="M91">
        <f>(AVERAGE(F91,G91,H91,I91)*$Q$13)+(J91*$Q$14)+(K91*$Q$15)</f>
        <v>93.25</v>
      </c>
      <c r="N91" t="str">
        <f>_xlfn.XLOOKUP($M91,'GPA Conversion'!$B$15:$M$15,'GPA Conversion'!$B$14:$M$14,#N/A,-1,1)</f>
        <v>A-</v>
      </c>
    </row>
    <row r="92" spans="1:14">
      <c r="A92" t="s">
        <v>145</v>
      </c>
      <c r="B92" t="s">
        <v>146</v>
      </c>
      <c r="C92" t="s">
        <v>147</v>
      </c>
      <c r="D92" t="s">
        <v>76</v>
      </c>
      <c r="E92">
        <v>2023</v>
      </c>
      <c r="F92">
        <v>85.5</v>
      </c>
      <c r="G92">
        <v>88</v>
      </c>
      <c r="H92">
        <v>82.5</v>
      </c>
      <c r="I92">
        <v>86</v>
      </c>
      <c r="J92">
        <v>85</v>
      </c>
      <c r="K92">
        <v>90</v>
      </c>
      <c r="L92">
        <v>92.5</v>
      </c>
      <c r="M92">
        <f>(AVERAGE(F92,G92,H92,I92)*$Q$13)+(J92*$Q$14)+(K92*$Q$15)</f>
        <v>87.3</v>
      </c>
      <c r="N92" t="str">
        <f>_xlfn.XLOOKUP($M92,'GPA Conversion'!$B$15:$M$15,'GPA Conversion'!$B$14:$M$14,#N/A,-1,1)</f>
        <v>B+</v>
      </c>
    </row>
    <row r="93" spans="1:14">
      <c r="A93" t="s">
        <v>394</v>
      </c>
      <c r="B93" t="s">
        <v>168</v>
      </c>
      <c r="C93" t="s">
        <v>103</v>
      </c>
      <c r="D93" t="s">
        <v>113</v>
      </c>
      <c r="E93">
        <v>2024</v>
      </c>
      <c r="F93">
        <v>83.5</v>
      </c>
      <c r="G93">
        <v>86</v>
      </c>
      <c r="H93">
        <v>82.5</v>
      </c>
      <c r="I93">
        <v>87</v>
      </c>
      <c r="J93">
        <v>84</v>
      </c>
      <c r="K93">
        <v>89.5</v>
      </c>
      <c r="L93">
        <v>92</v>
      </c>
      <c r="M93">
        <f>(AVERAGE(F93,G93,H93,I93)*$Q$13)+(J93*$Q$14)+(K93*$Q$15)</f>
        <v>86.65</v>
      </c>
      <c r="N93" t="str">
        <f>_xlfn.XLOOKUP($M93,'GPA Conversion'!$B$15:$M$15,'GPA Conversion'!$B$14:$M$14,#N/A,-1,1)</f>
        <v>B</v>
      </c>
    </row>
    <row r="94" spans="1:14">
      <c r="A94" t="s">
        <v>148</v>
      </c>
      <c r="B94" t="s">
        <v>132</v>
      </c>
      <c r="C94" t="s">
        <v>149</v>
      </c>
      <c r="D94" t="s">
        <v>38</v>
      </c>
      <c r="E94">
        <v>2022</v>
      </c>
      <c r="F94">
        <v>82.5</v>
      </c>
      <c r="G94">
        <v>84</v>
      </c>
      <c r="H94">
        <v>81</v>
      </c>
      <c r="I94">
        <v>85.5</v>
      </c>
      <c r="J94">
        <v>83</v>
      </c>
      <c r="K94">
        <v>88.5</v>
      </c>
      <c r="L94">
        <v>91</v>
      </c>
      <c r="M94">
        <f>(AVERAGE(F94,G94,H94,I94)*$Q$13)+(J94*$Q$14)+(K94*$Q$15)</f>
        <v>85.35</v>
      </c>
      <c r="N94" t="str">
        <f>_xlfn.XLOOKUP($M94,'GPA Conversion'!$B$15:$M$15,'GPA Conversion'!$B$14:$M$14,#N/A,-1,1)</f>
        <v>B</v>
      </c>
    </row>
    <row r="95" spans="1:14">
      <c r="A95" t="s">
        <v>395</v>
      </c>
      <c r="B95" t="s">
        <v>129</v>
      </c>
      <c r="C95" t="s">
        <v>149</v>
      </c>
      <c r="D95" t="s">
        <v>52</v>
      </c>
      <c r="E95">
        <v>2025</v>
      </c>
      <c r="F95">
        <v>86.5</v>
      </c>
      <c r="G95">
        <v>88</v>
      </c>
      <c r="H95">
        <v>85</v>
      </c>
      <c r="I95">
        <v>87</v>
      </c>
      <c r="J95">
        <v>86</v>
      </c>
      <c r="K95">
        <v>91</v>
      </c>
      <c r="L95">
        <v>93.5</v>
      </c>
      <c r="M95">
        <f>(AVERAGE(F95,G95,H95,I95)*$Q$13)+(J95*$Q$14)+(K95*$Q$15)</f>
        <v>88.375</v>
      </c>
      <c r="N95" t="str">
        <f>_xlfn.XLOOKUP($M95,'GPA Conversion'!$B$15:$M$15,'GPA Conversion'!$B$14:$M$14,#N/A,-1,1)</f>
        <v>B+</v>
      </c>
    </row>
    <row r="96" spans="1:14">
      <c r="A96" t="s">
        <v>396</v>
      </c>
      <c r="B96" t="s">
        <v>397</v>
      </c>
      <c r="C96" t="s">
        <v>149</v>
      </c>
      <c r="D96" t="s">
        <v>177</v>
      </c>
      <c r="E96">
        <v>2024</v>
      </c>
      <c r="F96">
        <v>90.5</v>
      </c>
      <c r="G96">
        <v>92.5</v>
      </c>
      <c r="H96">
        <v>88</v>
      </c>
      <c r="I96">
        <v>91.5</v>
      </c>
      <c r="J96">
        <v>90.5</v>
      </c>
      <c r="K96">
        <v>94.5</v>
      </c>
      <c r="L96">
        <v>96</v>
      </c>
      <c r="M96">
        <f>(AVERAGE(F96,G96,H96,I96)*$Q$13)+(J96*$Q$14)+(K96*$Q$15)</f>
        <v>92.175000000000011</v>
      </c>
      <c r="N96" t="str">
        <f>_xlfn.XLOOKUP($M96,'GPA Conversion'!$B$15:$M$15,'GPA Conversion'!$B$14:$M$14,#N/A,-1,1)</f>
        <v>A-</v>
      </c>
    </row>
    <row r="97" spans="1:14">
      <c r="A97" t="s">
        <v>398</v>
      </c>
      <c r="B97" t="s">
        <v>399</v>
      </c>
      <c r="C97" t="s">
        <v>400</v>
      </c>
      <c r="D97" t="s">
        <v>31</v>
      </c>
      <c r="E97">
        <v>2025</v>
      </c>
      <c r="F97">
        <v>83</v>
      </c>
      <c r="G97">
        <v>85</v>
      </c>
      <c r="H97">
        <v>81.5</v>
      </c>
      <c r="I97">
        <v>84.5</v>
      </c>
      <c r="J97">
        <v>83</v>
      </c>
      <c r="K97">
        <v>87.5</v>
      </c>
      <c r="L97">
        <v>90</v>
      </c>
      <c r="M97">
        <f>(AVERAGE(F97,G97,H97,I97)*$Q$13)+(J97*$Q$14)+(K97*$Q$15)</f>
        <v>85.1</v>
      </c>
      <c r="N97" t="str">
        <f>_xlfn.XLOOKUP($M97,'GPA Conversion'!$B$15:$M$15,'GPA Conversion'!$B$14:$M$14,#N/A,-1,1)</f>
        <v>B</v>
      </c>
    </row>
    <row r="98" spans="1:14">
      <c r="A98" t="s">
        <v>154</v>
      </c>
      <c r="B98" t="s">
        <v>155</v>
      </c>
      <c r="C98" t="s">
        <v>152</v>
      </c>
      <c r="D98" t="s">
        <v>156</v>
      </c>
      <c r="E98">
        <v>2023</v>
      </c>
      <c r="F98">
        <v>84.5</v>
      </c>
      <c r="G98">
        <v>83</v>
      </c>
      <c r="H98">
        <v>85</v>
      </c>
      <c r="I98">
        <v>88</v>
      </c>
      <c r="J98">
        <v>86.5</v>
      </c>
      <c r="K98">
        <v>90</v>
      </c>
      <c r="L98">
        <v>93</v>
      </c>
      <c r="M98">
        <f>(AVERAGE(F98,G98,H98,I98)*$Q$13)+(J98*$Q$14)+(K98*$Q$15)</f>
        <v>87.074999999999989</v>
      </c>
      <c r="N98" t="str">
        <f>_xlfn.XLOOKUP($M98,'GPA Conversion'!$B$15:$M$15,'GPA Conversion'!$B$14:$M$14,#N/A,-1,1)</f>
        <v>B+</v>
      </c>
    </row>
    <row r="99" spans="1:14">
      <c r="A99" t="s">
        <v>150</v>
      </c>
      <c r="B99" t="s">
        <v>151</v>
      </c>
      <c r="C99" t="s">
        <v>152</v>
      </c>
      <c r="D99" t="s">
        <v>153</v>
      </c>
      <c r="E99">
        <v>2022</v>
      </c>
      <c r="F99">
        <v>91</v>
      </c>
      <c r="G99">
        <v>93</v>
      </c>
      <c r="H99">
        <v>89</v>
      </c>
      <c r="I99">
        <v>92</v>
      </c>
      <c r="J99">
        <v>91.5</v>
      </c>
      <c r="K99">
        <v>95</v>
      </c>
      <c r="L99">
        <v>97.5</v>
      </c>
      <c r="M99">
        <f>(AVERAGE(F99,G99,H99,I99)*$Q$13)+(J99*$Q$14)+(K99*$Q$15)</f>
        <v>92.75</v>
      </c>
      <c r="N99" t="str">
        <f>_xlfn.XLOOKUP($M99,'GPA Conversion'!$B$15:$M$15,'GPA Conversion'!$B$14:$M$14,#N/A,-1,1)</f>
        <v>A-</v>
      </c>
    </row>
    <row r="100" spans="1:14">
      <c r="A100" t="s">
        <v>401</v>
      </c>
      <c r="B100" t="s">
        <v>402</v>
      </c>
      <c r="C100" t="s">
        <v>152</v>
      </c>
      <c r="D100" t="s">
        <v>31</v>
      </c>
      <c r="E100">
        <v>2024</v>
      </c>
      <c r="F100">
        <v>87.5</v>
      </c>
      <c r="G100">
        <v>90</v>
      </c>
      <c r="H100">
        <v>85.5</v>
      </c>
      <c r="I100">
        <v>88</v>
      </c>
      <c r="J100">
        <v>87.5</v>
      </c>
      <c r="K100">
        <v>92.5</v>
      </c>
      <c r="L100">
        <v>94.5</v>
      </c>
      <c r="M100">
        <f>(AVERAGE(F100,G100,H100,I100)*$Q$13)+(J100*$Q$14)+(K100*$Q$15)</f>
        <v>89.65</v>
      </c>
      <c r="N100" t="str">
        <f>_xlfn.XLOOKUP($M100,'GPA Conversion'!$B$15:$M$15,'GPA Conversion'!$B$14:$M$14,#N/A,-1,1)</f>
        <v>B+</v>
      </c>
    </row>
    <row r="101" spans="1:14">
      <c r="A101" t="s">
        <v>160</v>
      </c>
      <c r="B101" t="s">
        <v>26</v>
      </c>
      <c r="C101" t="s">
        <v>159</v>
      </c>
      <c r="D101" t="s">
        <v>72</v>
      </c>
      <c r="E101">
        <v>2023</v>
      </c>
      <c r="F101">
        <v>91</v>
      </c>
      <c r="G101">
        <v>93.5</v>
      </c>
      <c r="H101">
        <v>89.5</v>
      </c>
      <c r="I101">
        <v>92</v>
      </c>
      <c r="J101">
        <v>90.5</v>
      </c>
      <c r="K101">
        <v>94.5</v>
      </c>
      <c r="L101">
        <v>97</v>
      </c>
      <c r="M101">
        <f>(AVERAGE(F101,G101,H101,I101)*$Q$13)+(J101*$Q$14)+(K101*$Q$15)</f>
        <v>92.7</v>
      </c>
      <c r="N101" t="str">
        <f>_xlfn.XLOOKUP($M101,'GPA Conversion'!$B$15:$M$15,'GPA Conversion'!$B$14:$M$14,#N/A,-1,1)</f>
        <v>A-</v>
      </c>
    </row>
    <row r="102" spans="1:14">
      <c r="A102" t="s">
        <v>161</v>
      </c>
      <c r="B102" t="s">
        <v>162</v>
      </c>
      <c r="C102" t="s">
        <v>159</v>
      </c>
      <c r="D102" t="s">
        <v>163</v>
      </c>
      <c r="E102">
        <v>2023</v>
      </c>
      <c r="F102">
        <v>85</v>
      </c>
      <c r="G102">
        <v>87.5</v>
      </c>
      <c r="H102">
        <v>83.5</v>
      </c>
      <c r="I102">
        <v>86</v>
      </c>
      <c r="J102">
        <v>85.5</v>
      </c>
      <c r="K102">
        <v>90.5</v>
      </c>
      <c r="L102">
        <v>93</v>
      </c>
      <c r="M102">
        <f>(AVERAGE(F102,G102,H102,I102)*$Q$13)+(J102*$Q$14)+(K102*$Q$15)</f>
        <v>87.5</v>
      </c>
      <c r="N102" t="str">
        <f>_xlfn.XLOOKUP($M102,'GPA Conversion'!$B$15:$M$15,'GPA Conversion'!$B$14:$M$14,#N/A,-1,1)</f>
        <v>B+</v>
      </c>
    </row>
    <row r="103" spans="1:14">
      <c r="A103" t="s">
        <v>157</v>
      </c>
      <c r="B103" t="s">
        <v>158</v>
      </c>
      <c r="C103" t="s">
        <v>159</v>
      </c>
      <c r="D103" t="s">
        <v>113</v>
      </c>
      <c r="E103">
        <v>2022</v>
      </c>
      <c r="F103">
        <v>83</v>
      </c>
      <c r="G103">
        <v>85</v>
      </c>
      <c r="H103">
        <v>81</v>
      </c>
      <c r="I103">
        <v>83.5</v>
      </c>
      <c r="J103">
        <v>83</v>
      </c>
      <c r="K103">
        <v>87.5</v>
      </c>
      <c r="L103">
        <v>89.5</v>
      </c>
      <c r="M103">
        <f>(AVERAGE(F103,G103,H103,I103)*$Q$13)+(J103*$Q$14)+(K103*$Q$15)</f>
        <v>84.875</v>
      </c>
      <c r="N103" t="str">
        <f>_xlfn.XLOOKUP($M103,'GPA Conversion'!$B$15:$M$15,'GPA Conversion'!$B$14:$M$14,#N/A,-1,1)</f>
        <v>B</v>
      </c>
    </row>
    <row r="104" spans="1:14">
      <c r="A104" t="s">
        <v>403</v>
      </c>
      <c r="B104" t="s">
        <v>404</v>
      </c>
      <c r="C104" t="s">
        <v>405</v>
      </c>
      <c r="D104" t="s">
        <v>406</v>
      </c>
      <c r="E104">
        <v>2024</v>
      </c>
      <c r="F104">
        <v>87</v>
      </c>
      <c r="G104">
        <v>89.5</v>
      </c>
      <c r="H104">
        <v>85</v>
      </c>
      <c r="I104">
        <v>88</v>
      </c>
      <c r="J104">
        <v>87.5</v>
      </c>
      <c r="K104">
        <v>92.5</v>
      </c>
      <c r="L104">
        <v>94</v>
      </c>
      <c r="M104">
        <f>(AVERAGE(F104,G104,H104,I104)*$Q$13)+(J104*$Q$14)+(K104*$Q$15)</f>
        <v>89.424999999999997</v>
      </c>
      <c r="N104" t="str">
        <f>_xlfn.XLOOKUP($M104,'GPA Conversion'!$B$15:$M$15,'GPA Conversion'!$B$14:$M$14,#N/A,-1,1)</f>
        <v>B+</v>
      </c>
    </row>
    <row r="105" spans="1:14">
      <c r="A105" t="s">
        <v>407</v>
      </c>
      <c r="B105" t="s">
        <v>107</v>
      </c>
      <c r="C105" t="s">
        <v>166</v>
      </c>
      <c r="D105" t="s">
        <v>385</v>
      </c>
      <c r="E105">
        <v>2025</v>
      </c>
      <c r="F105">
        <v>86</v>
      </c>
      <c r="G105">
        <v>87</v>
      </c>
      <c r="H105">
        <v>84</v>
      </c>
      <c r="I105">
        <v>89.5</v>
      </c>
      <c r="J105">
        <v>88</v>
      </c>
      <c r="K105">
        <v>90</v>
      </c>
      <c r="L105">
        <v>92</v>
      </c>
      <c r="M105">
        <f>(AVERAGE(F105,G105,H105,I105)*$Q$13)+(J105*$Q$14)+(K105*$Q$15)</f>
        <v>87.974999999999994</v>
      </c>
      <c r="N105" t="str">
        <f>_xlfn.XLOOKUP($M105,'GPA Conversion'!$B$15:$M$15,'GPA Conversion'!$B$14:$M$14,#N/A,-1,1)</f>
        <v>B+</v>
      </c>
    </row>
    <row r="106" spans="1:14">
      <c r="A106" t="s">
        <v>164</v>
      </c>
      <c r="B106" t="s">
        <v>165</v>
      </c>
      <c r="C106" t="s">
        <v>166</v>
      </c>
      <c r="D106" t="s">
        <v>12</v>
      </c>
      <c r="E106">
        <v>2023</v>
      </c>
      <c r="F106">
        <v>90.5</v>
      </c>
      <c r="G106">
        <v>92</v>
      </c>
      <c r="H106">
        <v>89.5</v>
      </c>
      <c r="I106">
        <v>91.5</v>
      </c>
      <c r="J106">
        <v>90</v>
      </c>
      <c r="K106">
        <v>94.5</v>
      </c>
      <c r="L106">
        <v>96.5</v>
      </c>
      <c r="M106">
        <f>(AVERAGE(F106,G106,H106,I106)*$Q$13)+(J106*$Q$14)+(K106*$Q$15)</f>
        <v>92.325000000000003</v>
      </c>
      <c r="N106" t="str">
        <f>_xlfn.XLOOKUP($M106,'GPA Conversion'!$B$15:$M$15,'GPA Conversion'!$B$14:$M$14,#N/A,-1,1)</f>
        <v>A-</v>
      </c>
    </row>
    <row r="107" spans="1:14">
      <c r="A107" t="s">
        <v>167</v>
      </c>
      <c r="B107" t="s">
        <v>168</v>
      </c>
      <c r="C107" t="s">
        <v>166</v>
      </c>
      <c r="D107" t="s">
        <v>52</v>
      </c>
      <c r="E107">
        <v>2023</v>
      </c>
      <c r="F107">
        <v>85.5</v>
      </c>
      <c r="G107">
        <v>87.5</v>
      </c>
      <c r="H107">
        <v>83.5</v>
      </c>
      <c r="I107">
        <v>86</v>
      </c>
      <c r="J107">
        <v>85.5</v>
      </c>
      <c r="K107">
        <v>90.5</v>
      </c>
      <c r="L107">
        <v>92.5</v>
      </c>
      <c r="M107">
        <f>(AVERAGE(F107,G107,H107,I107)*$Q$13)+(J107*$Q$14)+(K107*$Q$15)</f>
        <v>87.575000000000003</v>
      </c>
      <c r="N107" t="str">
        <f>_xlfn.XLOOKUP($M107,'GPA Conversion'!$B$15:$M$15,'GPA Conversion'!$B$14:$M$14,#N/A,-1,1)</f>
        <v>B+</v>
      </c>
    </row>
    <row r="108" spans="1:14">
      <c r="A108" t="s">
        <v>408</v>
      </c>
      <c r="B108" t="s">
        <v>409</v>
      </c>
      <c r="C108" t="s">
        <v>410</v>
      </c>
      <c r="D108" t="s">
        <v>235</v>
      </c>
      <c r="E108">
        <v>2024</v>
      </c>
      <c r="F108">
        <v>83</v>
      </c>
      <c r="G108">
        <v>88.5</v>
      </c>
      <c r="H108">
        <v>80.5</v>
      </c>
      <c r="I108">
        <v>85</v>
      </c>
      <c r="J108">
        <v>87</v>
      </c>
      <c r="K108">
        <v>89.5</v>
      </c>
      <c r="L108">
        <v>90.5</v>
      </c>
      <c r="M108">
        <f>(AVERAGE(F108,G108,H108,I108)*$Q$13)+(J108*$Q$14)+(K108*$Q$15)</f>
        <v>86.35</v>
      </c>
      <c r="N108" t="str">
        <f>_xlfn.XLOOKUP($M108,'GPA Conversion'!$B$15:$M$15,'GPA Conversion'!$B$14:$M$14,#N/A,-1,1)</f>
        <v>B</v>
      </c>
    </row>
    <row r="109" spans="1:14">
      <c r="A109" t="s">
        <v>411</v>
      </c>
      <c r="B109" t="s">
        <v>142</v>
      </c>
      <c r="C109" t="s">
        <v>410</v>
      </c>
      <c r="D109" t="s">
        <v>177</v>
      </c>
      <c r="E109">
        <v>2024</v>
      </c>
      <c r="F109">
        <v>90.5</v>
      </c>
      <c r="G109">
        <v>93</v>
      </c>
      <c r="H109">
        <v>88.5</v>
      </c>
      <c r="I109">
        <v>91.5</v>
      </c>
      <c r="J109">
        <v>90.5</v>
      </c>
      <c r="K109">
        <v>95</v>
      </c>
      <c r="L109">
        <v>96.5</v>
      </c>
      <c r="M109">
        <f>(AVERAGE(F109,G109,H109,I109)*$Q$13)+(J109*$Q$14)+(K109*$Q$15)</f>
        <v>92.525000000000006</v>
      </c>
      <c r="N109" t="str">
        <f>_xlfn.XLOOKUP($M109,'GPA Conversion'!$B$15:$M$15,'GPA Conversion'!$B$14:$M$14,#N/A,-1,1)</f>
        <v>A-</v>
      </c>
    </row>
    <row r="110" spans="1:14">
      <c r="A110" t="s">
        <v>169</v>
      </c>
      <c r="B110" t="s">
        <v>170</v>
      </c>
      <c r="C110" t="s">
        <v>171</v>
      </c>
      <c r="D110" t="s">
        <v>126</v>
      </c>
      <c r="E110">
        <v>2023</v>
      </c>
      <c r="F110">
        <v>89</v>
      </c>
      <c r="G110">
        <v>92</v>
      </c>
      <c r="H110">
        <v>88.5</v>
      </c>
      <c r="I110">
        <v>91.5</v>
      </c>
      <c r="J110">
        <v>90</v>
      </c>
      <c r="K110">
        <v>94</v>
      </c>
      <c r="L110">
        <v>96.5</v>
      </c>
      <c r="M110">
        <f>(AVERAGE(F110,G110,H110,I110)*$Q$13)+(J110*$Q$14)+(K110*$Q$15)</f>
        <v>91.75</v>
      </c>
      <c r="N110" t="str">
        <f>_xlfn.XLOOKUP($M110,'GPA Conversion'!$B$15:$M$15,'GPA Conversion'!$B$14:$M$14,#N/A,-1,1)</f>
        <v>A-</v>
      </c>
    </row>
    <row r="111" spans="1:14">
      <c r="A111" t="s">
        <v>412</v>
      </c>
      <c r="B111" t="s">
        <v>413</v>
      </c>
      <c r="C111" t="s">
        <v>171</v>
      </c>
      <c r="D111" t="s">
        <v>69</v>
      </c>
      <c r="E111">
        <v>2024</v>
      </c>
      <c r="F111">
        <v>88.5</v>
      </c>
      <c r="G111">
        <v>91</v>
      </c>
      <c r="H111">
        <v>86.5</v>
      </c>
      <c r="I111">
        <v>89.5</v>
      </c>
      <c r="J111">
        <v>88.5</v>
      </c>
      <c r="K111">
        <v>93.5</v>
      </c>
      <c r="L111">
        <v>96</v>
      </c>
      <c r="M111">
        <f>(AVERAGE(F111,G111,H111,I111)*$Q$13)+(J111*$Q$14)+(K111*$Q$15)</f>
        <v>90.724999999999994</v>
      </c>
      <c r="N111" t="str">
        <f>_xlfn.XLOOKUP($M111,'GPA Conversion'!$B$15:$M$15,'GPA Conversion'!$B$14:$M$14,#N/A,-1,1)</f>
        <v>A-</v>
      </c>
    </row>
    <row r="112" spans="1:14">
      <c r="A112" t="s">
        <v>176</v>
      </c>
      <c r="B112" t="s">
        <v>177</v>
      </c>
      <c r="C112" t="s">
        <v>174</v>
      </c>
      <c r="D112" t="s">
        <v>159</v>
      </c>
      <c r="E112">
        <v>2023</v>
      </c>
      <c r="F112">
        <v>87.5</v>
      </c>
      <c r="G112">
        <v>91</v>
      </c>
      <c r="H112">
        <v>88.5</v>
      </c>
      <c r="I112">
        <v>86</v>
      </c>
      <c r="J112">
        <v>90</v>
      </c>
      <c r="K112">
        <v>92</v>
      </c>
      <c r="L112">
        <v>95</v>
      </c>
      <c r="M112">
        <f>(AVERAGE(F112,G112,H112,I112)*$Q$13)+(J112*$Q$14)+(K112*$Q$15)</f>
        <v>89.75</v>
      </c>
      <c r="N112" t="str">
        <f>_xlfn.XLOOKUP($M112,'GPA Conversion'!$B$15:$M$15,'GPA Conversion'!$B$14:$M$14,#N/A,-1,1)</f>
        <v>B+</v>
      </c>
    </row>
    <row r="113" spans="1:14">
      <c r="A113" t="s">
        <v>172</v>
      </c>
      <c r="B113" t="s">
        <v>173</v>
      </c>
      <c r="C113" t="s">
        <v>174</v>
      </c>
      <c r="D113" t="s">
        <v>175</v>
      </c>
      <c r="E113">
        <v>2022</v>
      </c>
      <c r="F113">
        <v>89</v>
      </c>
      <c r="G113">
        <v>91.5</v>
      </c>
      <c r="H113">
        <v>87</v>
      </c>
      <c r="I113">
        <v>90</v>
      </c>
      <c r="J113">
        <v>89</v>
      </c>
      <c r="K113">
        <v>93.5</v>
      </c>
      <c r="L113">
        <v>96</v>
      </c>
      <c r="M113">
        <f>(AVERAGE(F113,G113,H113,I113)*$Q$13)+(J113*$Q$14)+(K113*$Q$15)</f>
        <v>91.025000000000006</v>
      </c>
      <c r="N113" t="str">
        <f>_xlfn.XLOOKUP($M113,'GPA Conversion'!$B$15:$M$15,'GPA Conversion'!$B$14:$M$14,#N/A,-1,1)</f>
        <v>A-</v>
      </c>
    </row>
    <row r="114" spans="1:14">
      <c r="A114" t="s">
        <v>178</v>
      </c>
      <c r="B114" t="s">
        <v>179</v>
      </c>
      <c r="C114" t="s">
        <v>174</v>
      </c>
      <c r="D114" t="s">
        <v>79</v>
      </c>
      <c r="E114">
        <v>2023</v>
      </c>
      <c r="F114">
        <v>87</v>
      </c>
      <c r="G114">
        <v>89.5</v>
      </c>
      <c r="H114">
        <v>85</v>
      </c>
      <c r="I114">
        <v>87.5</v>
      </c>
      <c r="J114">
        <v>87</v>
      </c>
      <c r="K114">
        <v>92</v>
      </c>
      <c r="L114">
        <v>94</v>
      </c>
      <c r="M114">
        <f>(AVERAGE(F114,G114,H114,I114)*$Q$13)+(J114*$Q$14)+(K114*$Q$15)</f>
        <v>89.15</v>
      </c>
      <c r="N114" t="str">
        <f>_xlfn.XLOOKUP($M114,'GPA Conversion'!$B$15:$M$15,'GPA Conversion'!$B$14:$M$14,#N/A,-1,1)</f>
        <v>B+</v>
      </c>
    </row>
    <row r="115" spans="1:14">
      <c r="A115" t="s">
        <v>180</v>
      </c>
      <c r="B115" t="s">
        <v>181</v>
      </c>
      <c r="C115" t="s">
        <v>182</v>
      </c>
      <c r="D115" t="s">
        <v>183</v>
      </c>
      <c r="E115">
        <v>2022</v>
      </c>
      <c r="F115">
        <v>93</v>
      </c>
      <c r="G115">
        <v>91</v>
      </c>
      <c r="H115">
        <v>89.5</v>
      </c>
      <c r="I115">
        <v>95</v>
      </c>
      <c r="J115">
        <v>90</v>
      </c>
      <c r="K115">
        <v>94</v>
      </c>
      <c r="L115">
        <v>98</v>
      </c>
      <c r="M115">
        <f>(AVERAGE(F115,G115,H115,I115)*$Q$13)+(J115*$Q$14)+(K115*$Q$15)</f>
        <v>92.875</v>
      </c>
      <c r="N115" t="str">
        <f>_xlfn.XLOOKUP($M115,'GPA Conversion'!$B$15:$M$15,'GPA Conversion'!$B$14:$M$14,#N/A,-1,1)</f>
        <v>A-</v>
      </c>
    </row>
    <row r="116" spans="1:14">
      <c r="A116" t="s">
        <v>414</v>
      </c>
      <c r="B116" t="s">
        <v>10</v>
      </c>
      <c r="C116" t="s">
        <v>415</v>
      </c>
      <c r="D116" t="s">
        <v>416</v>
      </c>
      <c r="E116">
        <v>2024</v>
      </c>
      <c r="F116">
        <v>83.5</v>
      </c>
      <c r="G116">
        <v>85</v>
      </c>
      <c r="H116">
        <v>82</v>
      </c>
      <c r="I116">
        <v>87.5</v>
      </c>
      <c r="J116">
        <v>86</v>
      </c>
      <c r="K116">
        <v>90</v>
      </c>
      <c r="L116">
        <v>93.5</v>
      </c>
      <c r="M116">
        <f>(AVERAGE(F116,G116,H116,I116)*$Q$13)+(J116*$Q$14)+(K116*$Q$15)</f>
        <v>86.699999999999989</v>
      </c>
      <c r="N116" t="str">
        <f>_xlfn.XLOOKUP($M116,'GPA Conversion'!$B$15:$M$15,'GPA Conversion'!$B$14:$M$14,#N/A,-1,1)</f>
        <v>B</v>
      </c>
    </row>
    <row r="117" spans="1:14">
      <c r="A117" t="s">
        <v>417</v>
      </c>
      <c r="B117" t="s">
        <v>113</v>
      </c>
      <c r="C117" t="s">
        <v>185</v>
      </c>
      <c r="D117" t="s">
        <v>76</v>
      </c>
      <c r="E117">
        <v>2024</v>
      </c>
      <c r="F117">
        <v>88.5</v>
      </c>
      <c r="G117">
        <v>91</v>
      </c>
      <c r="H117">
        <v>87</v>
      </c>
      <c r="I117">
        <v>89.5</v>
      </c>
      <c r="J117">
        <v>88.5</v>
      </c>
      <c r="K117">
        <v>93</v>
      </c>
      <c r="L117">
        <v>95</v>
      </c>
      <c r="M117">
        <f>(AVERAGE(F117,G117,H117,I117)*$Q$13)+(J117*$Q$14)+(K117*$Q$15)</f>
        <v>90.6</v>
      </c>
      <c r="N117" t="str">
        <f>_xlfn.XLOOKUP($M117,'GPA Conversion'!$B$15:$M$15,'GPA Conversion'!$B$14:$M$14,#N/A,-1,1)</f>
        <v>A-</v>
      </c>
    </row>
    <row r="118" spans="1:14">
      <c r="A118" t="s">
        <v>184</v>
      </c>
      <c r="B118" t="s">
        <v>26</v>
      </c>
      <c r="C118" t="s">
        <v>185</v>
      </c>
      <c r="D118" t="s">
        <v>35</v>
      </c>
      <c r="E118">
        <v>2022</v>
      </c>
      <c r="F118">
        <v>84</v>
      </c>
      <c r="G118">
        <v>86.5</v>
      </c>
      <c r="H118">
        <v>83</v>
      </c>
      <c r="I118">
        <v>85.5</v>
      </c>
      <c r="J118">
        <v>84</v>
      </c>
      <c r="K118">
        <v>89</v>
      </c>
      <c r="L118">
        <v>91.5</v>
      </c>
      <c r="M118">
        <f>(AVERAGE(F118,G118,H118,I118)*$Q$13)+(J118*$Q$14)+(K118*$Q$15)</f>
        <v>86.45</v>
      </c>
      <c r="N118" t="str">
        <f>_xlfn.XLOOKUP($M118,'GPA Conversion'!$B$15:$M$15,'GPA Conversion'!$B$14:$M$14,#N/A,-1,1)</f>
        <v>B</v>
      </c>
    </row>
    <row r="119" spans="1:14">
      <c r="A119" t="s">
        <v>186</v>
      </c>
      <c r="B119" t="s">
        <v>187</v>
      </c>
      <c r="C119" t="s">
        <v>188</v>
      </c>
      <c r="D119" t="s">
        <v>39</v>
      </c>
      <c r="E119">
        <v>2023</v>
      </c>
      <c r="F119">
        <v>83.5</v>
      </c>
      <c r="G119">
        <v>85.5</v>
      </c>
      <c r="H119">
        <v>81.5</v>
      </c>
      <c r="I119">
        <v>84</v>
      </c>
      <c r="J119">
        <v>83.5</v>
      </c>
      <c r="K119">
        <v>88</v>
      </c>
      <c r="L119">
        <v>90</v>
      </c>
      <c r="M119">
        <f>(AVERAGE(F119,G119,H119,I119)*$Q$13)+(J119*$Q$14)+(K119*$Q$15)</f>
        <v>85.375</v>
      </c>
      <c r="N119" t="str">
        <f>_xlfn.XLOOKUP($M119,'GPA Conversion'!$B$15:$M$15,'GPA Conversion'!$B$14:$M$14,#N/A,-1,1)</f>
        <v>B</v>
      </c>
    </row>
    <row r="120" spans="1:14">
      <c r="A120" t="s">
        <v>189</v>
      </c>
      <c r="B120" t="s">
        <v>190</v>
      </c>
      <c r="C120" t="s">
        <v>191</v>
      </c>
      <c r="D120" t="s">
        <v>192</v>
      </c>
      <c r="E120">
        <v>2022</v>
      </c>
      <c r="F120">
        <v>79</v>
      </c>
      <c r="G120">
        <v>83</v>
      </c>
      <c r="H120">
        <v>91</v>
      </c>
      <c r="I120">
        <v>90</v>
      </c>
      <c r="J120">
        <v>85</v>
      </c>
      <c r="K120">
        <v>77</v>
      </c>
      <c r="L120">
        <v>80</v>
      </c>
      <c r="M120">
        <f>(AVERAGE(F120,G120,H120,I120)*$Q$13)+(J120*$Q$14)+(K120*$Q$15)</f>
        <v>82.25</v>
      </c>
      <c r="N120" t="str">
        <f>_xlfn.XLOOKUP($M120,'GPA Conversion'!$B$15:$M$15,'GPA Conversion'!$B$14:$M$14,#N/A,-1,1)</f>
        <v>B-</v>
      </c>
    </row>
    <row r="121" spans="1:14">
      <c r="A121" t="s">
        <v>418</v>
      </c>
      <c r="B121" t="s">
        <v>348</v>
      </c>
      <c r="C121" t="s">
        <v>195</v>
      </c>
      <c r="D121" t="s">
        <v>69</v>
      </c>
      <c r="E121">
        <v>2024</v>
      </c>
      <c r="F121">
        <v>87</v>
      </c>
      <c r="G121">
        <v>89</v>
      </c>
      <c r="H121">
        <v>85</v>
      </c>
      <c r="I121">
        <v>87.5</v>
      </c>
      <c r="J121">
        <v>87</v>
      </c>
      <c r="K121">
        <v>92</v>
      </c>
      <c r="L121">
        <v>94</v>
      </c>
      <c r="M121">
        <f>(AVERAGE(F121,G121,H121,I121)*$Q$13)+(J121*$Q$14)+(K121*$Q$15)</f>
        <v>89.075000000000003</v>
      </c>
      <c r="N121" t="str">
        <f>_xlfn.XLOOKUP($M121,'GPA Conversion'!$B$15:$M$15,'GPA Conversion'!$B$14:$M$14,#N/A,-1,1)</f>
        <v>B+</v>
      </c>
    </row>
    <row r="122" spans="1:14">
      <c r="A122" t="s">
        <v>193</v>
      </c>
      <c r="B122" t="s">
        <v>194</v>
      </c>
      <c r="C122" t="s">
        <v>195</v>
      </c>
      <c r="D122" t="s">
        <v>196</v>
      </c>
      <c r="E122">
        <v>2023</v>
      </c>
      <c r="F122">
        <v>88.5</v>
      </c>
      <c r="G122">
        <v>91</v>
      </c>
      <c r="H122">
        <v>86</v>
      </c>
      <c r="I122">
        <v>89</v>
      </c>
      <c r="J122">
        <v>88.5</v>
      </c>
      <c r="K122">
        <v>93.5</v>
      </c>
      <c r="L122">
        <v>95.5</v>
      </c>
      <c r="M122">
        <f>(AVERAGE(F122,G122,H122,I122)*$Q$13)+(J122*$Q$14)+(K122*$Q$15)</f>
        <v>90.574999999999989</v>
      </c>
      <c r="N122" t="str">
        <f>_xlfn.XLOOKUP($M122,'GPA Conversion'!$B$15:$M$15,'GPA Conversion'!$B$14:$M$14,#N/A,-1,1)</f>
        <v>A-</v>
      </c>
    </row>
    <row r="123" spans="1:14">
      <c r="A123" t="s">
        <v>419</v>
      </c>
      <c r="B123" t="s">
        <v>209</v>
      </c>
      <c r="C123" t="s">
        <v>420</v>
      </c>
      <c r="D123" t="s">
        <v>76</v>
      </c>
      <c r="E123">
        <v>2024</v>
      </c>
      <c r="F123">
        <v>87</v>
      </c>
      <c r="G123">
        <v>89.5</v>
      </c>
      <c r="H123">
        <v>85.5</v>
      </c>
      <c r="I123">
        <v>88</v>
      </c>
      <c r="J123">
        <v>87</v>
      </c>
      <c r="K123">
        <v>92</v>
      </c>
      <c r="L123">
        <v>94.5</v>
      </c>
      <c r="M123">
        <f>(AVERAGE(F123,G123,H123,I123)*$Q$13)+(J123*$Q$14)+(K123*$Q$15)</f>
        <v>89.300000000000011</v>
      </c>
      <c r="N123" t="str">
        <f>_xlfn.XLOOKUP($M123,'GPA Conversion'!$B$15:$M$15,'GPA Conversion'!$B$14:$M$14,#N/A,-1,1)</f>
        <v>B+</v>
      </c>
    </row>
    <row r="124" spans="1:14">
      <c r="A124" t="s">
        <v>421</v>
      </c>
      <c r="B124" t="s">
        <v>84</v>
      </c>
      <c r="C124" t="s">
        <v>422</v>
      </c>
      <c r="D124" t="s">
        <v>91</v>
      </c>
      <c r="E124">
        <v>2024</v>
      </c>
      <c r="F124">
        <v>89</v>
      </c>
      <c r="G124">
        <v>91</v>
      </c>
      <c r="H124">
        <v>87</v>
      </c>
      <c r="I124">
        <v>90</v>
      </c>
      <c r="J124">
        <v>89</v>
      </c>
      <c r="K124">
        <v>93.5</v>
      </c>
      <c r="L124">
        <v>95.5</v>
      </c>
      <c r="M124">
        <f>(AVERAGE(F124,G124,H124,I124)*$Q$13)+(J124*$Q$14)+(K124*$Q$15)</f>
        <v>90.949999999999989</v>
      </c>
      <c r="N124" t="str">
        <f>_xlfn.XLOOKUP($M124,'GPA Conversion'!$B$15:$M$15,'GPA Conversion'!$B$14:$M$14,#N/A,-1,1)</f>
        <v>A-</v>
      </c>
    </row>
    <row r="125" spans="1:14">
      <c r="A125" t="s">
        <v>423</v>
      </c>
      <c r="B125" t="s">
        <v>209</v>
      </c>
      <c r="C125" t="s">
        <v>424</v>
      </c>
      <c r="D125" t="s">
        <v>69</v>
      </c>
      <c r="E125">
        <v>2024</v>
      </c>
      <c r="F125">
        <v>92</v>
      </c>
      <c r="G125">
        <v>94.5</v>
      </c>
      <c r="H125">
        <v>89.5</v>
      </c>
      <c r="I125">
        <v>93</v>
      </c>
      <c r="J125">
        <v>92.5</v>
      </c>
      <c r="K125">
        <v>96</v>
      </c>
      <c r="L125">
        <v>98.5</v>
      </c>
      <c r="M125">
        <f>(AVERAGE(F125,G125,H125,I125)*$Q$13)+(J125*$Q$14)+(K125*$Q$15)</f>
        <v>93.75</v>
      </c>
      <c r="N125" t="str">
        <f>_xlfn.XLOOKUP($M125,'GPA Conversion'!$B$15:$M$15,'GPA Conversion'!$B$14:$M$14,#N/A,-1,1)</f>
        <v>A-</v>
      </c>
    </row>
    <row r="126" spans="1:14">
      <c r="A126" t="s">
        <v>425</v>
      </c>
      <c r="B126" t="s">
        <v>426</v>
      </c>
      <c r="C126" t="s">
        <v>424</v>
      </c>
      <c r="D126" t="s">
        <v>213</v>
      </c>
      <c r="E126">
        <v>2025</v>
      </c>
      <c r="F126">
        <v>85.5</v>
      </c>
      <c r="G126">
        <v>88</v>
      </c>
      <c r="H126">
        <v>84.5</v>
      </c>
      <c r="I126">
        <v>86.5</v>
      </c>
      <c r="J126">
        <v>85.5</v>
      </c>
      <c r="K126">
        <v>90.5</v>
      </c>
      <c r="L126">
        <v>92.5</v>
      </c>
      <c r="M126">
        <f>(AVERAGE(F126,G126,H126,I126)*$Q$13)+(J126*$Q$14)+(K126*$Q$15)</f>
        <v>87.875</v>
      </c>
      <c r="N126" t="str">
        <f>_xlfn.XLOOKUP($M126,'GPA Conversion'!$B$15:$M$15,'GPA Conversion'!$B$14:$M$14,#N/A,-1,1)</f>
        <v>B+</v>
      </c>
    </row>
    <row r="127" spans="1:14">
      <c r="A127" t="s">
        <v>197</v>
      </c>
      <c r="B127" t="s">
        <v>198</v>
      </c>
      <c r="C127" t="s">
        <v>199</v>
      </c>
      <c r="D127" t="s">
        <v>200</v>
      </c>
      <c r="E127">
        <v>2023</v>
      </c>
      <c r="F127">
        <v>88.5</v>
      </c>
      <c r="G127">
        <v>91</v>
      </c>
      <c r="H127">
        <v>87.5</v>
      </c>
      <c r="I127">
        <v>89</v>
      </c>
      <c r="J127">
        <v>88</v>
      </c>
      <c r="K127">
        <v>92.5</v>
      </c>
      <c r="L127">
        <v>95</v>
      </c>
      <c r="M127">
        <f>(AVERAGE(F127,G127,H127,I127)*$Q$13)+(J127*$Q$14)+(K127*$Q$15)</f>
        <v>90.4</v>
      </c>
      <c r="N127" t="str">
        <f>_xlfn.XLOOKUP($M127,'GPA Conversion'!$B$15:$M$15,'GPA Conversion'!$B$14:$M$14,#N/A,-1,1)</f>
        <v>A-</v>
      </c>
    </row>
    <row r="128" spans="1:14">
      <c r="A128" t="s">
        <v>427</v>
      </c>
      <c r="B128" t="s">
        <v>293</v>
      </c>
      <c r="C128" t="s">
        <v>203</v>
      </c>
      <c r="D128" t="s">
        <v>371</v>
      </c>
      <c r="E128">
        <v>2024</v>
      </c>
      <c r="F128">
        <v>91</v>
      </c>
      <c r="G128">
        <v>93.5</v>
      </c>
      <c r="H128">
        <v>89</v>
      </c>
      <c r="I128">
        <v>92</v>
      </c>
      <c r="J128">
        <v>90</v>
      </c>
      <c r="K128">
        <v>94.5</v>
      </c>
      <c r="L128">
        <v>97.5</v>
      </c>
      <c r="M128">
        <f>(AVERAGE(F128,G128,H128,I128)*$Q$13)+(J128*$Q$14)+(K128*$Q$15)</f>
        <v>92.625</v>
      </c>
      <c r="N128" t="str">
        <f>_xlfn.XLOOKUP($M128,'GPA Conversion'!$B$15:$M$15,'GPA Conversion'!$B$14:$M$14,#N/A,-1,1)</f>
        <v>A-</v>
      </c>
    </row>
    <row r="129" spans="1:14">
      <c r="A129" t="s">
        <v>201</v>
      </c>
      <c r="B129" t="s">
        <v>202</v>
      </c>
      <c r="C129" t="s">
        <v>203</v>
      </c>
      <c r="D129" t="s">
        <v>79</v>
      </c>
      <c r="E129">
        <v>2023</v>
      </c>
      <c r="F129">
        <v>84.5</v>
      </c>
      <c r="G129">
        <v>87</v>
      </c>
      <c r="H129">
        <v>83.5</v>
      </c>
      <c r="I129">
        <v>85.5</v>
      </c>
      <c r="J129">
        <v>85</v>
      </c>
      <c r="K129">
        <v>89.5</v>
      </c>
      <c r="L129">
        <v>91.5</v>
      </c>
      <c r="M129">
        <f>(AVERAGE(F129,G129,H129,I129)*$Q$13)+(J129*$Q$14)+(K129*$Q$15)</f>
        <v>86.875</v>
      </c>
      <c r="N129" t="str">
        <f>_xlfn.XLOOKUP($M129,'GPA Conversion'!$B$15:$M$15,'GPA Conversion'!$B$14:$M$14,#N/A,-1,1)</f>
        <v>B</v>
      </c>
    </row>
    <row r="130" spans="1:14">
      <c r="A130" t="s">
        <v>428</v>
      </c>
      <c r="B130" t="s">
        <v>429</v>
      </c>
      <c r="C130" t="s">
        <v>430</v>
      </c>
      <c r="D130" t="s">
        <v>138</v>
      </c>
      <c r="E130">
        <v>2025</v>
      </c>
      <c r="F130">
        <v>91</v>
      </c>
      <c r="G130">
        <v>93.5</v>
      </c>
      <c r="H130">
        <v>89</v>
      </c>
      <c r="I130">
        <v>92.5</v>
      </c>
      <c r="J130">
        <v>91.5</v>
      </c>
      <c r="K130">
        <v>95</v>
      </c>
      <c r="L130">
        <v>97.5</v>
      </c>
      <c r="M130">
        <f>(AVERAGE(F130,G130,H130,I130)*$Q$13)+(J130*$Q$14)+(K130*$Q$15)</f>
        <v>92.9</v>
      </c>
      <c r="N130" t="str">
        <f>_xlfn.XLOOKUP($M130,'GPA Conversion'!$B$15:$M$15,'GPA Conversion'!$B$14:$M$14,#N/A,-1,1)</f>
        <v>A-</v>
      </c>
    </row>
    <row r="131" spans="1:14">
      <c r="A131" t="s">
        <v>431</v>
      </c>
      <c r="B131" t="s">
        <v>158</v>
      </c>
      <c r="C131" t="s">
        <v>432</v>
      </c>
      <c r="D131" t="s">
        <v>90</v>
      </c>
      <c r="E131">
        <v>2024</v>
      </c>
      <c r="F131">
        <v>89.5</v>
      </c>
      <c r="G131">
        <v>91.5</v>
      </c>
      <c r="H131">
        <v>88.5</v>
      </c>
      <c r="I131">
        <v>90</v>
      </c>
      <c r="J131">
        <v>89</v>
      </c>
      <c r="K131">
        <v>93</v>
      </c>
      <c r="L131">
        <v>95.5</v>
      </c>
      <c r="M131">
        <f>(AVERAGE(F131,G131,H131,I131)*$Q$13)+(J131*$Q$14)+(K131*$Q$15)</f>
        <v>91.125</v>
      </c>
      <c r="N131" t="str">
        <f>_xlfn.XLOOKUP($M131,'GPA Conversion'!$B$15:$M$15,'GPA Conversion'!$B$14:$M$14,#N/A,-1,1)</f>
        <v>A-</v>
      </c>
    </row>
    <row r="132" spans="1:14">
      <c r="A132" t="s">
        <v>433</v>
      </c>
      <c r="B132" t="s">
        <v>409</v>
      </c>
      <c r="C132" t="s">
        <v>434</v>
      </c>
      <c r="D132" t="s">
        <v>69</v>
      </c>
      <c r="E132">
        <v>2024</v>
      </c>
      <c r="F132">
        <v>86</v>
      </c>
      <c r="G132">
        <v>88</v>
      </c>
      <c r="H132">
        <v>85</v>
      </c>
      <c r="I132">
        <v>87</v>
      </c>
      <c r="J132">
        <v>86</v>
      </c>
      <c r="K132">
        <v>91</v>
      </c>
      <c r="L132">
        <v>93</v>
      </c>
      <c r="M132">
        <f>(AVERAGE(F132,G132,H132,I132)*$Q$13)+(J132*$Q$14)+(K132*$Q$15)</f>
        <v>88.3</v>
      </c>
      <c r="N132" t="str">
        <f>_xlfn.XLOOKUP($M132,'GPA Conversion'!$B$15:$M$15,'GPA Conversion'!$B$14:$M$14,#N/A,-1,1)</f>
        <v>B+</v>
      </c>
    </row>
    <row r="133" spans="1:14">
      <c r="A133" t="s">
        <v>204</v>
      </c>
      <c r="B133" t="s">
        <v>205</v>
      </c>
      <c r="C133" t="s">
        <v>206</v>
      </c>
      <c r="D133" t="s">
        <v>207</v>
      </c>
      <c r="E133">
        <v>2022</v>
      </c>
      <c r="F133">
        <v>82</v>
      </c>
      <c r="G133">
        <v>84.5</v>
      </c>
      <c r="H133">
        <v>83</v>
      </c>
      <c r="I133">
        <v>85</v>
      </c>
      <c r="J133">
        <v>81.5</v>
      </c>
      <c r="K133">
        <v>88</v>
      </c>
      <c r="L133">
        <v>90</v>
      </c>
      <c r="M133">
        <f>(AVERAGE(F133,G133,H133,I133)*$Q$13)+(J133*$Q$14)+(K133*$Q$15)</f>
        <v>85.375</v>
      </c>
      <c r="N133" t="str">
        <f>_xlfn.XLOOKUP($M133,'GPA Conversion'!$B$15:$M$15,'GPA Conversion'!$B$14:$M$14,#N/A,-1,1)</f>
        <v>B</v>
      </c>
    </row>
    <row r="134" spans="1:14">
      <c r="A134" t="s">
        <v>208</v>
      </c>
      <c r="B134" t="s">
        <v>209</v>
      </c>
      <c r="C134" t="s">
        <v>206</v>
      </c>
      <c r="D134" t="s">
        <v>39</v>
      </c>
      <c r="E134">
        <v>2023</v>
      </c>
      <c r="F134">
        <v>83.5</v>
      </c>
      <c r="G134">
        <v>85.5</v>
      </c>
      <c r="H134">
        <v>81</v>
      </c>
      <c r="I134">
        <v>83.5</v>
      </c>
      <c r="J134">
        <v>83</v>
      </c>
      <c r="K134">
        <v>87.5</v>
      </c>
      <c r="L134">
        <v>89.5</v>
      </c>
      <c r="M134">
        <f>(AVERAGE(F134,G134,H134,I134)*$Q$13)+(J134*$Q$14)+(K134*$Q$15)</f>
        <v>85.025000000000006</v>
      </c>
      <c r="N134" t="str">
        <f>_xlfn.XLOOKUP($M134,'GPA Conversion'!$B$15:$M$15,'GPA Conversion'!$B$14:$M$14,#N/A,-1,1)</f>
        <v>B</v>
      </c>
    </row>
    <row r="135" spans="1:14">
      <c r="A135" t="s">
        <v>210</v>
      </c>
      <c r="B135" t="s">
        <v>211</v>
      </c>
      <c r="C135" t="s">
        <v>212</v>
      </c>
      <c r="D135" t="s">
        <v>213</v>
      </c>
      <c r="E135">
        <v>2023</v>
      </c>
      <c r="F135">
        <v>84.5</v>
      </c>
      <c r="G135">
        <v>87</v>
      </c>
      <c r="H135">
        <v>83</v>
      </c>
      <c r="I135">
        <v>85.5</v>
      </c>
      <c r="J135">
        <v>84</v>
      </c>
      <c r="K135">
        <v>89</v>
      </c>
      <c r="L135">
        <v>92</v>
      </c>
      <c r="M135">
        <f>(AVERAGE(F135,G135,H135,I135)*$Q$13)+(J135*$Q$14)+(K135*$Q$15)</f>
        <v>86.6</v>
      </c>
      <c r="N135" t="str">
        <f>_xlfn.XLOOKUP($M135,'GPA Conversion'!$B$15:$M$15,'GPA Conversion'!$B$14:$M$14,#N/A,-1,1)</f>
        <v>B</v>
      </c>
    </row>
    <row r="136" spans="1:14">
      <c r="A136" t="s">
        <v>214</v>
      </c>
      <c r="B136" t="s">
        <v>215</v>
      </c>
      <c r="C136" t="s">
        <v>216</v>
      </c>
      <c r="D136" t="s">
        <v>79</v>
      </c>
      <c r="E136">
        <v>2023</v>
      </c>
      <c r="F136">
        <v>89</v>
      </c>
      <c r="G136">
        <v>91</v>
      </c>
      <c r="H136">
        <v>87</v>
      </c>
      <c r="I136">
        <v>90</v>
      </c>
      <c r="J136">
        <v>89.5</v>
      </c>
      <c r="K136">
        <v>94</v>
      </c>
      <c r="L136">
        <v>96</v>
      </c>
      <c r="M136">
        <f>(AVERAGE(F136,G136,H136,I136)*$Q$13)+(J136*$Q$14)+(K136*$Q$15)</f>
        <v>91.15</v>
      </c>
      <c r="N136" t="str">
        <f>_xlfn.XLOOKUP($M136,'GPA Conversion'!$B$15:$M$15,'GPA Conversion'!$B$14:$M$14,#N/A,-1,1)</f>
        <v>A-</v>
      </c>
    </row>
    <row r="137" spans="1:14">
      <c r="A137" t="s">
        <v>217</v>
      </c>
      <c r="B137" t="s">
        <v>218</v>
      </c>
      <c r="C137" t="s">
        <v>219</v>
      </c>
      <c r="D137" t="s">
        <v>113</v>
      </c>
      <c r="E137">
        <v>2022</v>
      </c>
      <c r="F137">
        <v>85</v>
      </c>
      <c r="G137">
        <v>87</v>
      </c>
      <c r="H137">
        <v>83.5</v>
      </c>
      <c r="I137">
        <v>85.5</v>
      </c>
      <c r="J137">
        <v>85</v>
      </c>
      <c r="K137">
        <v>89.5</v>
      </c>
      <c r="L137">
        <v>91</v>
      </c>
      <c r="M137">
        <f>(AVERAGE(F137,G137,H137,I137)*$Q$13)+(J137*$Q$14)+(K137*$Q$15)</f>
        <v>86.95</v>
      </c>
      <c r="N137" t="str">
        <f>_xlfn.XLOOKUP($M137,'GPA Conversion'!$B$15:$M$15,'GPA Conversion'!$B$14:$M$14,#N/A,-1,1)</f>
        <v>B</v>
      </c>
    </row>
    <row r="138" spans="1:14">
      <c r="A138" t="s">
        <v>220</v>
      </c>
      <c r="B138" t="s">
        <v>18</v>
      </c>
      <c r="C138" t="s">
        <v>221</v>
      </c>
      <c r="D138" t="s">
        <v>222</v>
      </c>
      <c r="E138">
        <v>2022</v>
      </c>
      <c r="F138">
        <v>100</v>
      </c>
      <c r="G138">
        <v>100</v>
      </c>
      <c r="H138">
        <v>100</v>
      </c>
      <c r="I138">
        <v>100</v>
      </c>
      <c r="J138">
        <v>65</v>
      </c>
      <c r="K138">
        <v>77</v>
      </c>
      <c r="L138">
        <v>96</v>
      </c>
      <c r="M138">
        <f>(AVERAGE(F138,G138,H138,I138)*$Q$13)+(J138*$Q$14)+(K138*$Q$15)</f>
        <v>90.8</v>
      </c>
      <c r="N138" t="str">
        <f>_xlfn.XLOOKUP($M138,'GPA Conversion'!$B$15:$M$15,'GPA Conversion'!$B$14:$M$14,#N/A,-1,1)</f>
        <v>A-</v>
      </c>
    </row>
    <row r="139" spans="1:14">
      <c r="A139" t="s">
        <v>435</v>
      </c>
      <c r="B139" t="s">
        <v>168</v>
      </c>
      <c r="C139" t="s">
        <v>436</v>
      </c>
      <c r="D139" t="s">
        <v>200</v>
      </c>
      <c r="E139">
        <v>2025</v>
      </c>
      <c r="F139">
        <v>91</v>
      </c>
      <c r="G139">
        <v>93.5</v>
      </c>
      <c r="H139">
        <v>89.5</v>
      </c>
      <c r="I139">
        <v>92</v>
      </c>
      <c r="J139">
        <v>91.5</v>
      </c>
      <c r="K139">
        <v>95</v>
      </c>
      <c r="L139">
        <v>97.5</v>
      </c>
      <c r="M139">
        <f>(AVERAGE(F139,G139,H139,I139)*$Q$13)+(J139*$Q$14)+(K139*$Q$15)</f>
        <v>92.9</v>
      </c>
      <c r="N139" t="str">
        <f>_xlfn.XLOOKUP($M139,'GPA Conversion'!$B$15:$M$15,'GPA Conversion'!$B$14:$M$14,#N/A,-1,1)</f>
        <v>A-</v>
      </c>
    </row>
    <row r="140" spans="1:14">
      <c r="A140" t="s">
        <v>225</v>
      </c>
      <c r="B140" t="s">
        <v>67</v>
      </c>
      <c r="C140" t="s">
        <v>35</v>
      </c>
      <c r="D140" t="s">
        <v>226</v>
      </c>
      <c r="E140">
        <v>2023</v>
      </c>
      <c r="F140">
        <v>84</v>
      </c>
      <c r="G140">
        <v>91</v>
      </c>
      <c r="H140">
        <v>86</v>
      </c>
      <c r="I140">
        <v>90.5</v>
      </c>
      <c r="J140">
        <v>89.5</v>
      </c>
      <c r="K140">
        <v>92</v>
      </c>
      <c r="L140">
        <v>95.5</v>
      </c>
      <c r="M140">
        <f>(AVERAGE(F140,G140,H140,I140)*$Q$13)+(J140*$Q$14)+(K140*$Q$15)</f>
        <v>89.525000000000006</v>
      </c>
      <c r="N140" t="str">
        <f>_xlfn.XLOOKUP($M140,'GPA Conversion'!$B$15:$M$15,'GPA Conversion'!$B$14:$M$14,#N/A,-1,1)</f>
        <v>B+</v>
      </c>
    </row>
    <row r="141" spans="1:14">
      <c r="A141" t="s">
        <v>223</v>
      </c>
      <c r="B141" t="s">
        <v>224</v>
      </c>
      <c r="C141" t="s">
        <v>35</v>
      </c>
      <c r="D141" t="s">
        <v>68</v>
      </c>
      <c r="E141">
        <v>2022</v>
      </c>
      <c r="F141">
        <v>91.5</v>
      </c>
      <c r="G141">
        <v>93.5</v>
      </c>
      <c r="H141">
        <v>89</v>
      </c>
      <c r="I141">
        <v>92</v>
      </c>
      <c r="J141">
        <v>91</v>
      </c>
      <c r="K141">
        <v>95</v>
      </c>
      <c r="L141">
        <v>97</v>
      </c>
      <c r="M141">
        <f>(AVERAGE(F141,G141,H141,I141)*$Q$13)+(J141*$Q$14)+(K141*$Q$15)</f>
        <v>92.9</v>
      </c>
      <c r="N141" t="str">
        <f>_xlfn.XLOOKUP($M141,'GPA Conversion'!$B$15:$M$15,'GPA Conversion'!$B$14:$M$14,#N/A,-1,1)</f>
        <v>A-</v>
      </c>
    </row>
    <row r="142" spans="1:14">
      <c r="A142" t="s">
        <v>227</v>
      </c>
      <c r="B142" t="s">
        <v>228</v>
      </c>
      <c r="C142" t="s">
        <v>35</v>
      </c>
      <c r="D142" t="s">
        <v>31</v>
      </c>
      <c r="E142">
        <v>2023</v>
      </c>
      <c r="F142">
        <v>88</v>
      </c>
      <c r="G142">
        <v>90.5</v>
      </c>
      <c r="H142">
        <v>86</v>
      </c>
      <c r="I142">
        <v>89</v>
      </c>
      <c r="J142">
        <v>88</v>
      </c>
      <c r="K142">
        <v>93</v>
      </c>
      <c r="L142">
        <v>95</v>
      </c>
      <c r="M142">
        <f>(AVERAGE(F142,G142,H142,I142)*$Q$13)+(J142*$Q$14)+(K142*$Q$15)</f>
        <v>90.224999999999994</v>
      </c>
      <c r="N142" t="str">
        <f>_xlfn.XLOOKUP($M142,'GPA Conversion'!$B$15:$M$15,'GPA Conversion'!$B$14:$M$14,#N/A,-1,1)</f>
        <v>A-</v>
      </c>
    </row>
    <row r="143" spans="1:14">
      <c r="A143" t="s">
        <v>437</v>
      </c>
      <c r="B143" t="s">
        <v>146</v>
      </c>
      <c r="C143" t="s">
        <v>230</v>
      </c>
      <c r="D143" t="s">
        <v>175</v>
      </c>
      <c r="E143">
        <v>2024</v>
      </c>
      <c r="F143">
        <v>92</v>
      </c>
      <c r="G143">
        <v>94.5</v>
      </c>
      <c r="H143">
        <v>90</v>
      </c>
      <c r="I143">
        <v>93</v>
      </c>
      <c r="J143">
        <v>91.5</v>
      </c>
      <c r="K143">
        <v>96</v>
      </c>
      <c r="L143">
        <v>98.5</v>
      </c>
      <c r="M143">
        <f>(AVERAGE(F143,G143,H143,I143)*$Q$13)+(J143*$Q$14)+(K143*$Q$15)</f>
        <v>93.825000000000003</v>
      </c>
      <c r="N143" t="str">
        <f>_xlfn.XLOOKUP($M143,'GPA Conversion'!$B$15:$M$15,'GPA Conversion'!$B$14:$M$14,#N/A,-1,1)</f>
        <v>A-</v>
      </c>
    </row>
    <row r="144" spans="1:14">
      <c r="A144" t="s">
        <v>229</v>
      </c>
      <c r="B144" t="s">
        <v>45</v>
      </c>
      <c r="C144" t="s">
        <v>230</v>
      </c>
      <c r="D144" t="s">
        <v>231</v>
      </c>
      <c r="E144">
        <v>2023</v>
      </c>
      <c r="F144">
        <v>90.5</v>
      </c>
      <c r="G144">
        <v>93</v>
      </c>
      <c r="H144">
        <v>88</v>
      </c>
      <c r="I144">
        <v>91</v>
      </c>
      <c r="J144">
        <v>90.5</v>
      </c>
      <c r="K144">
        <v>95</v>
      </c>
      <c r="L144">
        <v>97</v>
      </c>
      <c r="M144">
        <f>(AVERAGE(F144,G144,H144,I144)*$Q$13)+(J144*$Q$14)+(K144*$Q$15)</f>
        <v>92.375</v>
      </c>
      <c r="N144" t="str">
        <f>_xlfn.XLOOKUP($M144,'GPA Conversion'!$B$15:$M$15,'GPA Conversion'!$B$14:$M$14,#N/A,-1,1)</f>
        <v>A-</v>
      </c>
    </row>
    <row r="145" spans="1:14">
      <c r="A145" t="s">
        <v>438</v>
      </c>
      <c r="B145" t="s">
        <v>439</v>
      </c>
      <c r="C145" t="s">
        <v>440</v>
      </c>
      <c r="D145" t="s">
        <v>69</v>
      </c>
      <c r="E145">
        <v>2025</v>
      </c>
      <c r="F145">
        <v>90</v>
      </c>
      <c r="G145">
        <v>92.5</v>
      </c>
      <c r="H145">
        <v>87.5</v>
      </c>
      <c r="I145">
        <v>91.5</v>
      </c>
      <c r="J145">
        <v>90.5</v>
      </c>
      <c r="K145">
        <v>94.5</v>
      </c>
      <c r="L145">
        <v>96.5</v>
      </c>
      <c r="M145">
        <f>(AVERAGE(F145,G145,H145,I145)*$Q$13)+(J145*$Q$14)+(K145*$Q$15)</f>
        <v>92.025000000000006</v>
      </c>
      <c r="N145" t="str">
        <f>_xlfn.XLOOKUP($M145,'GPA Conversion'!$B$15:$M$15,'GPA Conversion'!$B$14:$M$14,#N/A,-1,1)</f>
        <v>A-</v>
      </c>
    </row>
    <row r="146" spans="1:14">
      <c r="A146" t="s">
        <v>232</v>
      </c>
      <c r="B146" t="s">
        <v>233</v>
      </c>
      <c r="C146" t="s">
        <v>234</v>
      </c>
      <c r="D146" t="s">
        <v>235</v>
      </c>
      <c r="E146">
        <v>2023</v>
      </c>
      <c r="F146">
        <v>85</v>
      </c>
      <c r="G146">
        <v>87.5</v>
      </c>
      <c r="H146">
        <v>82</v>
      </c>
      <c r="I146">
        <v>86</v>
      </c>
      <c r="J146">
        <v>85</v>
      </c>
      <c r="K146">
        <v>89.5</v>
      </c>
      <c r="L146">
        <v>92.5</v>
      </c>
      <c r="M146">
        <f>(AVERAGE(F146,G146,H146,I146)*$Q$13)+(J146*$Q$14)+(K146*$Q$15)</f>
        <v>86.875</v>
      </c>
      <c r="N146" t="str">
        <f>_xlfn.XLOOKUP($M146,'GPA Conversion'!$B$15:$M$15,'GPA Conversion'!$B$14:$M$14,#N/A,-1,1)</f>
        <v>B</v>
      </c>
    </row>
    <row r="147" spans="1:14">
      <c r="A147" t="s">
        <v>236</v>
      </c>
      <c r="B147" t="s">
        <v>237</v>
      </c>
      <c r="C147" t="s">
        <v>238</v>
      </c>
      <c r="D147" t="s">
        <v>56</v>
      </c>
      <c r="E147">
        <v>2023</v>
      </c>
      <c r="F147">
        <v>90</v>
      </c>
      <c r="G147">
        <v>92.5</v>
      </c>
      <c r="H147">
        <v>88</v>
      </c>
      <c r="I147">
        <v>91</v>
      </c>
      <c r="J147">
        <v>90.5</v>
      </c>
      <c r="K147">
        <v>94</v>
      </c>
      <c r="L147">
        <v>96.5</v>
      </c>
      <c r="M147">
        <f>(AVERAGE(F147,G147,H147,I147)*$Q$13)+(J147*$Q$14)+(K147*$Q$15)</f>
        <v>91.825000000000003</v>
      </c>
      <c r="N147" t="str">
        <f>_xlfn.XLOOKUP($M147,'GPA Conversion'!$B$15:$M$15,'GPA Conversion'!$B$14:$M$14,#N/A,-1,1)</f>
        <v>A-</v>
      </c>
    </row>
    <row r="148" spans="1:14">
      <c r="A148" t="s">
        <v>239</v>
      </c>
      <c r="B148" t="s">
        <v>209</v>
      </c>
      <c r="C148" t="s">
        <v>240</v>
      </c>
      <c r="D148" t="s">
        <v>31</v>
      </c>
      <c r="E148">
        <v>2022</v>
      </c>
      <c r="F148">
        <v>91</v>
      </c>
      <c r="G148">
        <v>88.5</v>
      </c>
      <c r="H148">
        <v>90</v>
      </c>
      <c r="I148">
        <v>87</v>
      </c>
      <c r="J148">
        <v>89</v>
      </c>
      <c r="K148">
        <v>91.5</v>
      </c>
      <c r="L148">
        <v>94</v>
      </c>
      <c r="M148">
        <f>(AVERAGE(F148,G148,H148,I148)*$Q$13)+(J148*$Q$14)+(K148*$Q$15)</f>
        <v>90.075000000000003</v>
      </c>
      <c r="N148" t="str">
        <f>_xlfn.XLOOKUP($M148,'GPA Conversion'!$B$15:$M$15,'GPA Conversion'!$B$14:$M$14,#N/A,-1,1)</f>
        <v>A-</v>
      </c>
    </row>
    <row r="149" spans="1:14">
      <c r="A149" t="s">
        <v>241</v>
      </c>
      <c r="B149" t="s">
        <v>12</v>
      </c>
      <c r="C149" t="s">
        <v>240</v>
      </c>
      <c r="D149" t="s">
        <v>213</v>
      </c>
      <c r="E149">
        <v>2023</v>
      </c>
      <c r="F149">
        <v>85</v>
      </c>
      <c r="G149">
        <v>87</v>
      </c>
      <c r="H149">
        <v>83.5</v>
      </c>
      <c r="I149">
        <v>86</v>
      </c>
      <c r="J149">
        <v>85.5</v>
      </c>
      <c r="K149">
        <v>90</v>
      </c>
      <c r="L149">
        <v>92.5</v>
      </c>
      <c r="M149">
        <f>(AVERAGE(F149,G149,H149,I149)*$Q$13)+(J149*$Q$14)+(K149*$Q$15)</f>
        <v>87.224999999999994</v>
      </c>
      <c r="N149" t="str">
        <f>_xlfn.XLOOKUP($M149,'GPA Conversion'!$B$15:$M$15,'GPA Conversion'!$B$14:$M$14,#N/A,-1,1)</f>
        <v>B+</v>
      </c>
    </row>
    <row r="150" spans="1:14">
      <c r="A150" t="s">
        <v>441</v>
      </c>
      <c r="B150" t="s">
        <v>41</v>
      </c>
      <c r="C150" t="s">
        <v>240</v>
      </c>
      <c r="D150" t="s">
        <v>69</v>
      </c>
      <c r="E150">
        <v>2025</v>
      </c>
      <c r="F150">
        <v>91</v>
      </c>
      <c r="G150">
        <v>93</v>
      </c>
      <c r="H150">
        <v>89</v>
      </c>
      <c r="I150">
        <v>92</v>
      </c>
      <c r="J150">
        <v>91.5</v>
      </c>
      <c r="K150">
        <v>95</v>
      </c>
      <c r="L150">
        <v>97</v>
      </c>
      <c r="M150">
        <f>(AVERAGE(F150,G150,H150,I150)*$Q$13)+(J150*$Q$14)+(K150*$Q$15)</f>
        <v>92.75</v>
      </c>
      <c r="N150" t="str">
        <f>_xlfn.XLOOKUP($M150,'GPA Conversion'!$B$15:$M$15,'GPA Conversion'!$B$14:$M$14,#N/A,-1,1)</f>
        <v>A-</v>
      </c>
    </row>
  </sheetData>
  <sortState xmlns:xlrd2="http://schemas.microsoft.com/office/spreadsheetml/2017/richdata2" ref="A2:N150">
    <sortCondition ref="C2:C150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9C16-5035-49EA-A6B0-99FA60AD09CE}">
  <dimension ref="A1:T150"/>
  <sheetViews>
    <sheetView topLeftCell="E1" zoomScale="85" zoomScaleNormal="85" workbookViewId="0">
      <selection activeCell="P13" sqref="P13:Q13"/>
    </sheetView>
  </sheetViews>
  <sheetFormatPr defaultRowHeight="14.85"/>
  <cols>
    <col min="13" max="13" width="12" customWidth="1"/>
    <col min="14" max="14" width="20.28515625" customWidth="1"/>
    <col min="16" max="16" width="11.7109375" customWidth="1"/>
  </cols>
  <sheetData>
    <row r="1" spans="1:20">
      <c r="A1" t="s">
        <v>0</v>
      </c>
      <c r="B1" t="s">
        <v>2</v>
      </c>
      <c r="C1" t="s">
        <v>3</v>
      </c>
      <c r="D1" t="s">
        <v>4</v>
      </c>
      <c r="E1" t="s">
        <v>271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278</v>
      </c>
      <c r="M1" t="s">
        <v>279</v>
      </c>
      <c r="N1" t="s">
        <v>280</v>
      </c>
    </row>
    <row r="2" spans="1:20">
      <c r="A2" t="s">
        <v>448</v>
      </c>
      <c r="B2" t="s">
        <v>124</v>
      </c>
      <c r="C2" t="s">
        <v>39</v>
      </c>
      <c r="D2" t="s">
        <v>182</v>
      </c>
      <c r="E2">
        <v>2024</v>
      </c>
      <c r="F2">
        <v>85.5</v>
      </c>
      <c r="G2">
        <v>90</v>
      </c>
      <c r="H2">
        <v>88</v>
      </c>
      <c r="I2">
        <v>92.5</v>
      </c>
      <c r="J2">
        <v>87</v>
      </c>
      <c r="K2">
        <v>91</v>
      </c>
      <c r="L2">
        <v>95</v>
      </c>
      <c r="M2">
        <f>(AVERAGE(F2,G2,H2,I2)*$Q$13)+(J2*$Q$14)+(K2*$Q$15)</f>
        <v>89</v>
      </c>
      <c r="N2" t="str">
        <f>_xlfn.XLOOKUP($M2,'GPA Conversion'!$B$15:$M$15,'GPA Conversion'!$B$14:$M$14,#N/A,-1,1)</f>
        <v>B+</v>
      </c>
    </row>
    <row r="3" spans="1:20">
      <c r="A3" t="s">
        <v>449</v>
      </c>
      <c r="B3" t="s">
        <v>30</v>
      </c>
      <c r="C3" t="s">
        <v>85</v>
      </c>
      <c r="D3" t="s">
        <v>69</v>
      </c>
      <c r="E3">
        <v>2023</v>
      </c>
      <c r="F3">
        <v>78</v>
      </c>
      <c r="G3">
        <v>82</v>
      </c>
      <c r="H3">
        <v>79.5</v>
      </c>
      <c r="I3">
        <v>84</v>
      </c>
      <c r="J3">
        <v>80.5</v>
      </c>
      <c r="K3">
        <v>88</v>
      </c>
      <c r="L3">
        <v>89</v>
      </c>
      <c r="M3">
        <f t="shared" ref="M3:M66" si="0">(AVERAGE(F3,G3,H3,I3)*$Q$13)+(J3*$Q$14)+(K3*$Q$15)</f>
        <v>82.9</v>
      </c>
      <c r="N3" t="str">
        <f>_xlfn.XLOOKUP($M3,'GPA Conversion'!$B$15:$M$15,'GPA Conversion'!$B$14:$M$14,#N/A,-1,1)</f>
        <v>B-</v>
      </c>
      <c r="Q3" t="s">
        <v>288</v>
      </c>
      <c r="R3" t="s">
        <v>289</v>
      </c>
      <c r="S3" t="s">
        <v>290</v>
      </c>
      <c r="T3" t="s">
        <v>291</v>
      </c>
    </row>
    <row r="4" spans="1:20">
      <c r="A4" t="s">
        <v>450</v>
      </c>
      <c r="B4" t="s">
        <v>321</v>
      </c>
      <c r="C4" t="s">
        <v>451</v>
      </c>
      <c r="D4" t="s">
        <v>452</v>
      </c>
      <c r="E4">
        <v>2025</v>
      </c>
      <c r="F4">
        <v>92</v>
      </c>
      <c r="G4">
        <v>91</v>
      </c>
      <c r="H4">
        <v>93.5</v>
      </c>
      <c r="I4">
        <v>89</v>
      </c>
      <c r="J4">
        <v>90</v>
      </c>
      <c r="K4">
        <v>94.5</v>
      </c>
      <c r="L4">
        <v>97.5</v>
      </c>
      <c r="M4">
        <f t="shared" si="0"/>
        <v>91.9</v>
      </c>
      <c r="N4" t="str">
        <f>_xlfn.XLOOKUP($M4,'GPA Conversion'!$B$15:$M$15,'GPA Conversion'!$B$14:$M$14,#N/A,-1,1)</f>
        <v>A-</v>
      </c>
      <c r="P4" t="s">
        <v>272</v>
      </c>
      <c r="Q4">
        <f>AVERAGE(F:F)</f>
        <v>83.832214765100673</v>
      </c>
      <c r="R4">
        <f>MEDIAN(F:F)</f>
        <v>83.5</v>
      </c>
      <c r="S4">
        <f>MIN(F:F)</f>
        <v>75</v>
      </c>
      <c r="T4">
        <f>MAX(F:F)</f>
        <v>92.5</v>
      </c>
    </row>
    <row r="5" spans="1:20">
      <c r="A5" t="s">
        <v>453</v>
      </c>
      <c r="B5" t="s">
        <v>454</v>
      </c>
      <c r="C5" t="s">
        <v>455</v>
      </c>
      <c r="D5" t="s">
        <v>456</v>
      </c>
      <c r="E5">
        <v>2025</v>
      </c>
      <c r="F5">
        <v>80</v>
      </c>
      <c r="G5">
        <v>77.5</v>
      </c>
      <c r="H5">
        <v>82</v>
      </c>
      <c r="I5">
        <v>78</v>
      </c>
      <c r="J5">
        <v>85</v>
      </c>
      <c r="K5">
        <v>83</v>
      </c>
      <c r="L5">
        <v>90</v>
      </c>
      <c r="M5">
        <f t="shared" si="0"/>
        <v>82.15</v>
      </c>
      <c r="N5" t="str">
        <f>_xlfn.XLOOKUP($M5,'GPA Conversion'!$B$15:$M$15,'GPA Conversion'!$B$14:$M$14,#N/A,-1,1)</f>
        <v>B-</v>
      </c>
      <c r="P5" t="s">
        <v>273</v>
      </c>
      <c r="Q5">
        <f>AVERAGE(G:G)</f>
        <v>84.902684563758385</v>
      </c>
      <c r="R5">
        <f>MEDIAN(G:G)</f>
        <v>85</v>
      </c>
      <c r="S5">
        <f>MIN(G:G)</f>
        <v>77</v>
      </c>
      <c r="T5">
        <f>MAX(G:G)</f>
        <v>94</v>
      </c>
    </row>
    <row r="6" spans="1:20">
      <c r="A6" t="s">
        <v>457</v>
      </c>
      <c r="B6" t="s">
        <v>458</v>
      </c>
      <c r="C6" t="s">
        <v>459</v>
      </c>
      <c r="D6" t="s">
        <v>460</v>
      </c>
      <c r="E6">
        <v>2024</v>
      </c>
      <c r="F6">
        <v>88.5</v>
      </c>
      <c r="G6">
        <v>85</v>
      </c>
      <c r="H6">
        <v>84.5</v>
      </c>
      <c r="I6">
        <v>87</v>
      </c>
      <c r="J6">
        <v>86</v>
      </c>
      <c r="K6">
        <v>89</v>
      </c>
      <c r="L6">
        <v>92</v>
      </c>
      <c r="M6">
        <f t="shared" si="0"/>
        <v>87</v>
      </c>
      <c r="N6" t="str">
        <f>_xlfn.XLOOKUP($M6,'GPA Conversion'!$B$15:$M$15,'GPA Conversion'!$B$14:$M$14,#N/A,-1,1)</f>
        <v>B+</v>
      </c>
      <c r="P6" t="s">
        <v>274</v>
      </c>
      <c r="Q6">
        <f>AVERAGE(H:H)</f>
        <v>83.234899328859058</v>
      </c>
      <c r="R6">
        <f>MEDIAN(H:H)</f>
        <v>82.5</v>
      </c>
      <c r="S6">
        <f>MIN(H:H)</f>
        <v>74.5</v>
      </c>
      <c r="T6">
        <f>MAX(H:H)</f>
        <v>93.5</v>
      </c>
    </row>
    <row r="7" spans="1:20">
      <c r="A7" t="s">
        <v>461</v>
      </c>
      <c r="B7" t="s">
        <v>462</v>
      </c>
      <c r="C7" t="s">
        <v>72</v>
      </c>
      <c r="D7" t="s">
        <v>12</v>
      </c>
      <c r="E7">
        <v>2025</v>
      </c>
      <c r="F7">
        <v>75</v>
      </c>
      <c r="G7">
        <v>80</v>
      </c>
      <c r="H7">
        <v>78.5</v>
      </c>
      <c r="I7">
        <v>82</v>
      </c>
      <c r="J7">
        <v>77</v>
      </c>
      <c r="K7">
        <v>85</v>
      </c>
      <c r="L7">
        <v>88.5</v>
      </c>
      <c r="M7">
        <f t="shared" si="0"/>
        <v>80.150000000000006</v>
      </c>
      <c r="N7" t="str">
        <f>_xlfn.XLOOKUP($M7,'GPA Conversion'!$B$15:$M$15,'GPA Conversion'!$B$14:$M$14,#N/A,-1,1)</f>
        <v>B-</v>
      </c>
      <c r="P7" t="s">
        <v>275</v>
      </c>
      <c r="Q7">
        <f>AVERAGE(I:I)</f>
        <v>85.959731543624159</v>
      </c>
      <c r="R7">
        <f>MEDIAN(I:I)</f>
        <v>86</v>
      </c>
      <c r="S7">
        <f>MIN(I:I)</f>
        <v>77</v>
      </c>
      <c r="T7">
        <f>MAX(I:I)</f>
        <v>94.5</v>
      </c>
    </row>
    <row r="8" spans="1:20">
      <c r="A8" t="s">
        <v>463</v>
      </c>
      <c r="B8" t="s">
        <v>136</v>
      </c>
      <c r="C8" t="s">
        <v>464</v>
      </c>
      <c r="D8" t="s">
        <v>465</v>
      </c>
      <c r="E8">
        <v>2023</v>
      </c>
      <c r="F8">
        <v>90</v>
      </c>
      <c r="G8">
        <v>92</v>
      </c>
      <c r="H8">
        <v>89.5</v>
      </c>
      <c r="I8">
        <v>91</v>
      </c>
      <c r="J8">
        <v>88.5</v>
      </c>
      <c r="K8">
        <v>93</v>
      </c>
      <c r="L8">
        <v>96</v>
      </c>
      <c r="M8">
        <f t="shared" si="0"/>
        <v>90.699999999999989</v>
      </c>
      <c r="N8" t="str">
        <f>_xlfn.XLOOKUP($M8,'GPA Conversion'!$B$15:$M$15,'GPA Conversion'!$B$14:$M$14,#N/A,-1,1)</f>
        <v>A-</v>
      </c>
      <c r="P8" t="s">
        <v>466</v>
      </c>
      <c r="Q8">
        <f>AVERAGE(J:J)</f>
        <v>81.882550335570471</v>
      </c>
      <c r="R8">
        <f>MEDIAN(J:J)</f>
        <v>81</v>
      </c>
      <c r="S8">
        <f>MIN(J:J)</f>
        <v>73</v>
      </c>
      <c r="T8">
        <f>MAX(J:J)</f>
        <v>95</v>
      </c>
    </row>
    <row r="9" spans="1:20">
      <c r="A9" t="s">
        <v>467</v>
      </c>
      <c r="B9" t="s">
        <v>181</v>
      </c>
      <c r="C9" t="s">
        <v>35</v>
      </c>
      <c r="D9" t="s">
        <v>76</v>
      </c>
      <c r="E9">
        <v>2024</v>
      </c>
      <c r="F9">
        <v>84</v>
      </c>
      <c r="G9">
        <v>86.5</v>
      </c>
      <c r="H9">
        <v>83</v>
      </c>
      <c r="I9">
        <v>85</v>
      </c>
      <c r="J9">
        <v>82.5</v>
      </c>
      <c r="K9">
        <v>87</v>
      </c>
      <c r="L9">
        <v>91</v>
      </c>
      <c r="M9">
        <f t="shared" si="0"/>
        <v>84.7</v>
      </c>
      <c r="N9" t="str">
        <f>_xlfn.XLOOKUP($M9,'GPA Conversion'!$B$15:$M$15,'GPA Conversion'!$B$14:$M$14,#N/A,-1,1)</f>
        <v>B</v>
      </c>
      <c r="P9" t="s">
        <v>277</v>
      </c>
      <c r="Q9">
        <f>AVERAGE(K:K)</f>
        <v>88.771812080536918</v>
      </c>
      <c r="R9">
        <f>MEDIAN(K:K)</f>
        <v>88.5</v>
      </c>
      <c r="S9">
        <f>MIN(K:K)</f>
        <v>82</v>
      </c>
      <c r="T9">
        <f>MAX(K:K)</f>
        <v>96.5</v>
      </c>
    </row>
    <row r="10" spans="1:20">
      <c r="A10" t="s">
        <v>189</v>
      </c>
      <c r="B10" t="s">
        <v>190</v>
      </c>
      <c r="C10" t="s">
        <v>191</v>
      </c>
      <c r="D10" t="s">
        <v>192</v>
      </c>
      <c r="E10">
        <v>2022</v>
      </c>
      <c r="F10">
        <v>77.5</v>
      </c>
      <c r="G10">
        <v>79</v>
      </c>
      <c r="H10">
        <v>80</v>
      </c>
      <c r="I10">
        <v>83.5</v>
      </c>
      <c r="J10">
        <v>78</v>
      </c>
      <c r="K10">
        <v>86</v>
      </c>
      <c r="L10">
        <v>89</v>
      </c>
      <c r="M10">
        <f t="shared" si="0"/>
        <v>81.2</v>
      </c>
      <c r="N10" t="str">
        <f>_xlfn.XLOOKUP($M10,'GPA Conversion'!$B$15:$M$15,'GPA Conversion'!$B$14:$M$14,#N/A,-1,1)</f>
        <v>B-</v>
      </c>
      <c r="P10" t="s">
        <v>303</v>
      </c>
      <c r="Q10">
        <f>AVERAGE(M:M)</f>
        <v>84.989261744966399</v>
      </c>
      <c r="R10">
        <f>MEDIAN(M:M)</f>
        <v>84.699999999999989</v>
      </c>
      <c r="S10">
        <f>MIN(M:M)</f>
        <v>77.149999999999991</v>
      </c>
      <c r="T10">
        <f>MAX(M:M)</f>
        <v>94.500000000000014</v>
      </c>
    </row>
    <row r="11" spans="1:20">
      <c r="A11" t="s">
        <v>468</v>
      </c>
      <c r="B11" t="s">
        <v>22</v>
      </c>
      <c r="C11" t="s">
        <v>88</v>
      </c>
      <c r="D11" t="s">
        <v>31</v>
      </c>
      <c r="E11">
        <v>2023</v>
      </c>
      <c r="F11">
        <v>89</v>
      </c>
      <c r="G11">
        <v>88</v>
      </c>
      <c r="H11">
        <v>90.5</v>
      </c>
      <c r="I11">
        <v>87.5</v>
      </c>
      <c r="J11">
        <v>89.5</v>
      </c>
      <c r="K11">
        <v>92</v>
      </c>
      <c r="L11">
        <v>94.5</v>
      </c>
      <c r="M11">
        <f t="shared" si="0"/>
        <v>89.949999999999989</v>
      </c>
      <c r="N11" t="str">
        <f>_xlfn.XLOOKUP($M11,'GPA Conversion'!$B$15:$M$15,'GPA Conversion'!$B$14:$M$14,#N/A,-1,1)</f>
        <v>B+</v>
      </c>
    </row>
    <row r="12" spans="1:20">
      <c r="A12" t="s">
        <v>469</v>
      </c>
      <c r="B12" t="s">
        <v>333</v>
      </c>
      <c r="C12" t="s">
        <v>203</v>
      </c>
      <c r="D12" t="s">
        <v>371</v>
      </c>
      <c r="E12">
        <v>2024</v>
      </c>
      <c r="F12">
        <v>81</v>
      </c>
      <c r="G12">
        <v>84</v>
      </c>
      <c r="H12">
        <v>83.5</v>
      </c>
      <c r="I12">
        <v>86</v>
      </c>
      <c r="J12">
        <v>79.5</v>
      </c>
      <c r="K12">
        <v>85.5</v>
      </c>
      <c r="L12">
        <v>92.5</v>
      </c>
      <c r="M12">
        <f t="shared" si="0"/>
        <v>82.949999999999989</v>
      </c>
      <c r="N12" t="str">
        <f>_xlfn.XLOOKUP($M12,'GPA Conversion'!$B$15:$M$15,'GPA Conversion'!$B$14:$M$14,#N/A,-1,1)</f>
        <v>B-</v>
      </c>
      <c r="P12" t="s">
        <v>308</v>
      </c>
      <c r="Q12" t="s">
        <v>309</v>
      </c>
    </row>
    <row r="13" spans="1:20">
      <c r="A13" t="s">
        <v>470</v>
      </c>
      <c r="B13" t="s">
        <v>129</v>
      </c>
      <c r="C13" t="s">
        <v>376</v>
      </c>
      <c r="D13" t="s">
        <v>345</v>
      </c>
      <c r="E13">
        <v>2025</v>
      </c>
      <c r="F13">
        <v>87.5</v>
      </c>
      <c r="G13">
        <v>82</v>
      </c>
      <c r="H13">
        <v>81.5</v>
      </c>
      <c r="I13">
        <v>88</v>
      </c>
      <c r="J13">
        <v>80</v>
      </c>
      <c r="K13">
        <v>90.5</v>
      </c>
      <c r="L13">
        <v>89</v>
      </c>
      <c r="M13">
        <f t="shared" si="0"/>
        <v>85.05</v>
      </c>
      <c r="N13" t="str">
        <f>_xlfn.XLOOKUP($M13,'GPA Conversion'!$B$15:$M$15,'GPA Conversion'!$B$14:$M$14,#N/A,-1,1)</f>
        <v>B</v>
      </c>
      <c r="P13" t="s">
        <v>311</v>
      </c>
      <c r="Q13" s="1">
        <v>0.4</v>
      </c>
    </row>
    <row r="14" spans="1:20">
      <c r="A14" t="s">
        <v>471</v>
      </c>
      <c r="B14" t="s">
        <v>452</v>
      </c>
      <c r="C14" t="s">
        <v>472</v>
      </c>
      <c r="D14" t="s">
        <v>473</v>
      </c>
      <c r="E14">
        <v>2023</v>
      </c>
      <c r="F14">
        <v>92.5</v>
      </c>
      <c r="G14">
        <v>94</v>
      </c>
      <c r="H14">
        <v>93</v>
      </c>
      <c r="I14">
        <v>91</v>
      </c>
      <c r="J14">
        <v>95</v>
      </c>
      <c r="K14">
        <v>96.5</v>
      </c>
      <c r="L14">
        <v>97</v>
      </c>
      <c r="M14">
        <f t="shared" si="0"/>
        <v>94.500000000000014</v>
      </c>
      <c r="N14" t="str">
        <f>_xlfn.XLOOKUP($M14,'GPA Conversion'!$B$15:$M$15,'GPA Conversion'!$B$14:$M$14,#N/A,-1,1)</f>
        <v>A</v>
      </c>
      <c r="P14" t="s">
        <v>466</v>
      </c>
      <c r="Q14" s="1">
        <v>0.3</v>
      </c>
    </row>
    <row r="15" spans="1:20">
      <c r="A15" t="s">
        <v>474</v>
      </c>
      <c r="B15" t="s">
        <v>402</v>
      </c>
      <c r="C15" t="s">
        <v>27</v>
      </c>
      <c r="D15" t="s">
        <v>213</v>
      </c>
      <c r="E15">
        <v>2024</v>
      </c>
      <c r="F15">
        <v>79</v>
      </c>
      <c r="G15">
        <v>83</v>
      </c>
      <c r="H15">
        <v>81</v>
      </c>
      <c r="I15">
        <v>84.5</v>
      </c>
      <c r="J15">
        <v>78.5</v>
      </c>
      <c r="K15">
        <v>90</v>
      </c>
      <c r="L15">
        <v>88</v>
      </c>
      <c r="M15">
        <f t="shared" si="0"/>
        <v>83.3</v>
      </c>
      <c r="N15" t="str">
        <f>_xlfn.XLOOKUP($M15,'GPA Conversion'!$B$15:$M$15,'GPA Conversion'!$B$14:$M$14,#N/A,-1,1)</f>
        <v>B-</v>
      </c>
      <c r="P15" t="s">
        <v>277</v>
      </c>
      <c r="Q15" s="1">
        <v>0.3</v>
      </c>
    </row>
    <row r="16" spans="1:20">
      <c r="A16" t="s">
        <v>475</v>
      </c>
      <c r="B16" t="s">
        <v>235</v>
      </c>
      <c r="C16" t="s">
        <v>73</v>
      </c>
      <c r="D16" t="s">
        <v>306</v>
      </c>
      <c r="E16">
        <v>2025</v>
      </c>
      <c r="F16">
        <v>85</v>
      </c>
      <c r="G16">
        <v>87.5</v>
      </c>
      <c r="H16">
        <v>80</v>
      </c>
      <c r="I16">
        <v>86</v>
      </c>
      <c r="J16">
        <v>83</v>
      </c>
      <c r="K16">
        <v>88.5</v>
      </c>
      <c r="L16">
        <v>91.5</v>
      </c>
      <c r="M16">
        <f t="shared" si="0"/>
        <v>85.3</v>
      </c>
      <c r="N16" t="str">
        <f>_xlfn.XLOOKUP($M16,'GPA Conversion'!$B$15:$M$15,'GPA Conversion'!$B$14:$M$14,#N/A,-1,1)</f>
        <v>B</v>
      </c>
      <c r="Q16" s="1"/>
    </row>
    <row r="17" spans="1:17">
      <c r="A17" t="s">
        <v>476</v>
      </c>
      <c r="B17" t="s">
        <v>151</v>
      </c>
      <c r="C17" t="s">
        <v>174</v>
      </c>
      <c r="D17" t="s">
        <v>477</v>
      </c>
      <c r="E17">
        <v>2023</v>
      </c>
      <c r="F17">
        <v>78.5</v>
      </c>
      <c r="G17">
        <v>81</v>
      </c>
      <c r="H17">
        <v>79</v>
      </c>
      <c r="I17">
        <v>82.5</v>
      </c>
      <c r="J17">
        <v>84</v>
      </c>
      <c r="K17">
        <v>86.5</v>
      </c>
      <c r="L17">
        <v>90</v>
      </c>
      <c r="M17">
        <f t="shared" si="0"/>
        <v>83.25</v>
      </c>
      <c r="N17" t="str">
        <f>_xlfn.XLOOKUP($M17,'GPA Conversion'!$B$15:$M$15,'GPA Conversion'!$B$14:$M$14,#N/A,-1,1)</f>
        <v>B-</v>
      </c>
      <c r="P17" t="s">
        <v>319</v>
      </c>
      <c r="Q17" s="1">
        <f>SUBTOTAL(109,Table14[Weight])</f>
        <v>1</v>
      </c>
    </row>
    <row r="18" spans="1:17">
      <c r="A18" t="s">
        <v>97</v>
      </c>
      <c r="B18" t="s">
        <v>98</v>
      </c>
      <c r="C18" t="s">
        <v>99</v>
      </c>
      <c r="D18" t="s">
        <v>100</v>
      </c>
      <c r="E18">
        <v>2022</v>
      </c>
      <c r="F18">
        <v>91.5</v>
      </c>
      <c r="G18">
        <v>89</v>
      </c>
      <c r="H18">
        <v>90.5</v>
      </c>
      <c r="I18">
        <v>88</v>
      </c>
      <c r="J18">
        <v>87.5</v>
      </c>
      <c r="K18">
        <v>95</v>
      </c>
      <c r="L18">
        <v>96.5</v>
      </c>
      <c r="M18">
        <f t="shared" si="0"/>
        <v>90.65</v>
      </c>
      <c r="N18" t="str">
        <f>_xlfn.XLOOKUP($M18,'GPA Conversion'!$B$15:$M$15,'GPA Conversion'!$B$14:$M$14,#N/A,-1,1)</f>
        <v>A-</v>
      </c>
    </row>
    <row r="19" spans="1:17">
      <c r="A19" t="s">
        <v>478</v>
      </c>
      <c r="B19" t="s">
        <v>293</v>
      </c>
      <c r="C19" t="s">
        <v>102</v>
      </c>
      <c r="D19" t="s">
        <v>479</v>
      </c>
      <c r="E19">
        <v>2025</v>
      </c>
      <c r="F19">
        <v>83</v>
      </c>
      <c r="G19">
        <v>86</v>
      </c>
      <c r="H19">
        <v>85.5</v>
      </c>
      <c r="I19">
        <v>87</v>
      </c>
      <c r="J19">
        <v>80.5</v>
      </c>
      <c r="K19">
        <v>88</v>
      </c>
      <c r="L19">
        <v>92</v>
      </c>
      <c r="M19">
        <f t="shared" si="0"/>
        <v>84.699999999999989</v>
      </c>
      <c r="N19" t="str">
        <f>_xlfn.XLOOKUP($M19,'GPA Conversion'!$B$15:$M$15,'GPA Conversion'!$B$14:$M$14,#N/A,-1,1)</f>
        <v>B</v>
      </c>
    </row>
    <row r="20" spans="1:17">
      <c r="A20" t="s">
        <v>480</v>
      </c>
      <c r="B20" t="s">
        <v>81</v>
      </c>
      <c r="C20" t="s">
        <v>371</v>
      </c>
      <c r="D20" t="s">
        <v>481</v>
      </c>
      <c r="E20">
        <v>2023</v>
      </c>
      <c r="F20">
        <v>88</v>
      </c>
      <c r="G20">
        <v>82.5</v>
      </c>
      <c r="H20">
        <v>87</v>
      </c>
      <c r="I20">
        <v>84</v>
      </c>
      <c r="J20">
        <v>85</v>
      </c>
      <c r="K20">
        <v>91</v>
      </c>
      <c r="L20">
        <v>90.5</v>
      </c>
      <c r="M20">
        <f t="shared" si="0"/>
        <v>86.95</v>
      </c>
      <c r="N20" t="str">
        <f>_xlfn.XLOOKUP($M20,'GPA Conversion'!$B$15:$M$15,'GPA Conversion'!$B$14:$M$14,#N/A,-1,1)</f>
        <v>B</v>
      </c>
    </row>
    <row r="21" spans="1:17">
      <c r="A21" t="s">
        <v>482</v>
      </c>
      <c r="B21" t="s">
        <v>50</v>
      </c>
      <c r="C21" t="s">
        <v>90</v>
      </c>
      <c r="D21" t="s">
        <v>483</v>
      </c>
      <c r="E21">
        <v>2024</v>
      </c>
      <c r="F21">
        <v>79.5</v>
      </c>
      <c r="G21">
        <v>77</v>
      </c>
      <c r="H21">
        <v>81.5</v>
      </c>
      <c r="I21">
        <v>83</v>
      </c>
      <c r="J21">
        <v>76.5</v>
      </c>
      <c r="K21">
        <v>89.5</v>
      </c>
      <c r="L21">
        <v>88</v>
      </c>
      <c r="M21">
        <f t="shared" si="0"/>
        <v>81.899999999999991</v>
      </c>
      <c r="N21" t="str">
        <f>_xlfn.XLOOKUP($M21,'GPA Conversion'!$B$15:$M$15,'GPA Conversion'!$B$14:$M$14,#N/A,-1,1)</f>
        <v>B-</v>
      </c>
    </row>
    <row r="22" spans="1:17">
      <c r="A22" t="s">
        <v>484</v>
      </c>
      <c r="B22" t="s">
        <v>14</v>
      </c>
      <c r="C22" t="s">
        <v>301</v>
      </c>
      <c r="D22" t="s">
        <v>284</v>
      </c>
      <c r="E22">
        <v>2025</v>
      </c>
      <c r="F22">
        <v>75.5</v>
      </c>
      <c r="G22">
        <v>79</v>
      </c>
      <c r="H22">
        <v>78</v>
      </c>
      <c r="I22">
        <v>80</v>
      </c>
      <c r="J22">
        <v>77.5</v>
      </c>
      <c r="K22">
        <v>82</v>
      </c>
      <c r="L22">
        <v>86</v>
      </c>
      <c r="M22">
        <f t="shared" si="0"/>
        <v>79.099999999999994</v>
      </c>
      <c r="N22" t="str">
        <f>_xlfn.XLOOKUP($M22,'GPA Conversion'!$B$15:$M$15,'GPA Conversion'!$B$14:$M$14,#N/A,-1,1)</f>
        <v>C+</v>
      </c>
    </row>
    <row r="23" spans="1:17">
      <c r="A23" t="s">
        <v>485</v>
      </c>
      <c r="B23" t="s">
        <v>47</v>
      </c>
      <c r="C23" t="s">
        <v>149</v>
      </c>
      <c r="D23" t="s">
        <v>113</v>
      </c>
      <c r="E23">
        <v>2023</v>
      </c>
      <c r="F23">
        <v>82</v>
      </c>
      <c r="G23">
        <v>85</v>
      </c>
      <c r="H23">
        <v>83.5</v>
      </c>
      <c r="I23">
        <v>86</v>
      </c>
      <c r="J23">
        <v>81</v>
      </c>
      <c r="K23">
        <v>87.5</v>
      </c>
      <c r="L23">
        <v>91</v>
      </c>
      <c r="M23">
        <f t="shared" si="0"/>
        <v>84.2</v>
      </c>
      <c r="N23" t="str">
        <f>_xlfn.XLOOKUP($M23,'GPA Conversion'!$B$15:$M$15,'GPA Conversion'!$B$14:$M$14,#N/A,-1,1)</f>
        <v>B</v>
      </c>
    </row>
    <row r="24" spans="1:17">
      <c r="A24" t="s">
        <v>486</v>
      </c>
      <c r="B24" t="s">
        <v>179</v>
      </c>
      <c r="C24" t="s">
        <v>55</v>
      </c>
      <c r="D24" t="s">
        <v>487</v>
      </c>
      <c r="E24">
        <v>2023</v>
      </c>
      <c r="F24">
        <v>88.5</v>
      </c>
      <c r="G24">
        <v>84.5</v>
      </c>
      <c r="H24">
        <v>86</v>
      </c>
      <c r="I24">
        <v>89</v>
      </c>
      <c r="J24">
        <v>85.5</v>
      </c>
      <c r="K24">
        <v>90</v>
      </c>
      <c r="L24">
        <v>93</v>
      </c>
      <c r="M24">
        <f t="shared" si="0"/>
        <v>87.45</v>
      </c>
      <c r="N24" t="str">
        <f>_xlfn.XLOOKUP($M24,'GPA Conversion'!$B$15:$M$15,'GPA Conversion'!$B$14:$M$14,#N/A,-1,1)</f>
        <v>B+</v>
      </c>
    </row>
    <row r="25" spans="1:17">
      <c r="A25" t="s">
        <v>488</v>
      </c>
      <c r="B25" t="s">
        <v>173</v>
      </c>
      <c r="C25" t="s">
        <v>11</v>
      </c>
      <c r="D25" t="s">
        <v>489</v>
      </c>
      <c r="E25">
        <v>2025</v>
      </c>
      <c r="F25">
        <v>81.5</v>
      </c>
      <c r="G25">
        <v>83</v>
      </c>
      <c r="H25">
        <v>82.5</v>
      </c>
      <c r="I25">
        <v>84</v>
      </c>
      <c r="J25">
        <v>79</v>
      </c>
      <c r="K25">
        <v>86</v>
      </c>
      <c r="L25">
        <v>88.5</v>
      </c>
      <c r="M25">
        <f t="shared" si="0"/>
        <v>82.6</v>
      </c>
      <c r="N25" t="str">
        <f>_xlfn.XLOOKUP($M25,'GPA Conversion'!$B$15:$M$15,'GPA Conversion'!$B$14:$M$14,#N/A,-1,1)</f>
        <v>B-</v>
      </c>
    </row>
    <row r="26" spans="1:17">
      <c r="A26" t="s">
        <v>490</v>
      </c>
      <c r="B26" t="s">
        <v>205</v>
      </c>
      <c r="C26" t="s">
        <v>141</v>
      </c>
      <c r="D26" t="s">
        <v>31</v>
      </c>
      <c r="E26">
        <v>2024</v>
      </c>
      <c r="F26">
        <v>89</v>
      </c>
      <c r="G26">
        <v>90.5</v>
      </c>
      <c r="H26">
        <v>88.5</v>
      </c>
      <c r="I26">
        <v>91</v>
      </c>
      <c r="J26">
        <v>87</v>
      </c>
      <c r="K26">
        <v>93.5</v>
      </c>
      <c r="L26">
        <v>95</v>
      </c>
      <c r="M26">
        <f t="shared" si="0"/>
        <v>90.05</v>
      </c>
      <c r="N26" t="str">
        <f>_xlfn.XLOOKUP($M26,'GPA Conversion'!$B$15:$M$15,'GPA Conversion'!$B$14:$M$14,#N/A,-1,1)</f>
        <v>A-</v>
      </c>
    </row>
    <row r="27" spans="1:17">
      <c r="A27" t="s">
        <v>491</v>
      </c>
      <c r="B27" t="s">
        <v>409</v>
      </c>
      <c r="C27" t="s">
        <v>159</v>
      </c>
      <c r="D27" t="s">
        <v>102</v>
      </c>
      <c r="E27">
        <v>2025</v>
      </c>
      <c r="F27">
        <v>78</v>
      </c>
      <c r="G27">
        <v>80.5</v>
      </c>
      <c r="H27">
        <v>77.5</v>
      </c>
      <c r="I27">
        <v>82</v>
      </c>
      <c r="J27">
        <v>76</v>
      </c>
      <c r="K27">
        <v>85.5</v>
      </c>
      <c r="L27">
        <v>87</v>
      </c>
      <c r="M27">
        <f t="shared" si="0"/>
        <v>80.25</v>
      </c>
      <c r="N27" t="str">
        <f>_xlfn.XLOOKUP($M27,'GPA Conversion'!$B$15:$M$15,'GPA Conversion'!$B$14:$M$14,#N/A,-1,1)</f>
        <v>B-</v>
      </c>
    </row>
    <row r="28" spans="1:17">
      <c r="A28" t="s">
        <v>492</v>
      </c>
      <c r="B28" t="s">
        <v>107</v>
      </c>
      <c r="C28" t="s">
        <v>75</v>
      </c>
      <c r="D28" t="s">
        <v>493</v>
      </c>
      <c r="E28">
        <v>2024</v>
      </c>
      <c r="F28">
        <v>92</v>
      </c>
      <c r="G28">
        <v>91</v>
      </c>
      <c r="H28">
        <v>93.5</v>
      </c>
      <c r="I28">
        <v>89</v>
      </c>
      <c r="J28">
        <v>90</v>
      </c>
      <c r="K28">
        <v>94.5</v>
      </c>
      <c r="L28">
        <v>97.5</v>
      </c>
      <c r="M28">
        <f t="shared" si="0"/>
        <v>91.9</v>
      </c>
      <c r="N28" t="str">
        <f>_xlfn.XLOOKUP($M28,'GPA Conversion'!$B$15:$M$15,'GPA Conversion'!$B$14:$M$14,#N/A,-1,1)</f>
        <v>A-</v>
      </c>
    </row>
    <row r="29" spans="1:17">
      <c r="A29" t="s">
        <v>494</v>
      </c>
      <c r="B29" t="s">
        <v>177</v>
      </c>
      <c r="C29" t="s">
        <v>345</v>
      </c>
      <c r="D29" t="s">
        <v>12</v>
      </c>
      <c r="E29">
        <v>2023</v>
      </c>
      <c r="F29">
        <v>80</v>
      </c>
      <c r="G29">
        <v>77.5</v>
      </c>
      <c r="H29">
        <v>82</v>
      </c>
      <c r="I29">
        <v>78</v>
      </c>
      <c r="J29">
        <v>85</v>
      </c>
      <c r="K29">
        <v>83</v>
      </c>
      <c r="L29">
        <v>90</v>
      </c>
      <c r="M29">
        <f t="shared" si="0"/>
        <v>82.15</v>
      </c>
      <c r="N29" t="str">
        <f>_xlfn.XLOOKUP($M29,'GPA Conversion'!$B$15:$M$15,'GPA Conversion'!$B$14:$M$14,#N/A,-1,1)</f>
        <v>B-</v>
      </c>
    </row>
    <row r="30" spans="1:17">
      <c r="A30" t="s">
        <v>495</v>
      </c>
      <c r="B30" t="s">
        <v>93</v>
      </c>
      <c r="C30" t="s">
        <v>195</v>
      </c>
      <c r="D30" t="s">
        <v>363</v>
      </c>
      <c r="E30">
        <v>2024</v>
      </c>
      <c r="F30">
        <v>88.5</v>
      </c>
      <c r="G30">
        <v>85</v>
      </c>
      <c r="H30">
        <v>84.5</v>
      </c>
      <c r="I30">
        <v>87</v>
      </c>
      <c r="J30">
        <v>86</v>
      </c>
      <c r="K30">
        <v>89</v>
      </c>
      <c r="L30">
        <v>92</v>
      </c>
      <c r="M30">
        <f t="shared" si="0"/>
        <v>87</v>
      </c>
      <c r="N30" t="str">
        <f>_xlfn.XLOOKUP($M30,'GPA Conversion'!$B$15:$M$15,'GPA Conversion'!$B$14:$M$14,#N/A,-1,1)</f>
        <v>B+</v>
      </c>
    </row>
    <row r="31" spans="1:17">
      <c r="A31" t="s">
        <v>496</v>
      </c>
      <c r="B31" t="s">
        <v>10</v>
      </c>
      <c r="C31" t="s">
        <v>38</v>
      </c>
      <c r="D31" t="s">
        <v>497</v>
      </c>
      <c r="E31">
        <v>2025</v>
      </c>
      <c r="F31">
        <v>75</v>
      </c>
      <c r="G31">
        <v>80</v>
      </c>
      <c r="H31">
        <v>78.5</v>
      </c>
      <c r="I31">
        <v>82</v>
      </c>
      <c r="J31">
        <v>77</v>
      </c>
      <c r="K31">
        <v>85</v>
      </c>
      <c r="L31">
        <v>88.5</v>
      </c>
      <c r="M31">
        <f t="shared" si="0"/>
        <v>80.150000000000006</v>
      </c>
      <c r="N31" t="str">
        <f>_xlfn.XLOOKUP($M31,'GPA Conversion'!$B$15:$M$15,'GPA Conversion'!$B$14:$M$14,#N/A,-1,1)</f>
        <v>B-</v>
      </c>
    </row>
    <row r="32" spans="1:17">
      <c r="A32" t="s">
        <v>498</v>
      </c>
      <c r="B32" t="s">
        <v>45</v>
      </c>
      <c r="C32" t="s">
        <v>325</v>
      </c>
      <c r="D32" t="s">
        <v>499</v>
      </c>
      <c r="E32">
        <v>2023</v>
      </c>
      <c r="F32">
        <v>90</v>
      </c>
      <c r="G32">
        <v>92</v>
      </c>
      <c r="H32">
        <v>89.5</v>
      </c>
      <c r="I32">
        <v>91</v>
      </c>
      <c r="J32">
        <v>88.5</v>
      </c>
      <c r="K32">
        <v>93</v>
      </c>
      <c r="L32">
        <v>96</v>
      </c>
      <c r="M32">
        <f t="shared" si="0"/>
        <v>90.699999999999989</v>
      </c>
      <c r="N32" t="str">
        <f>_xlfn.XLOOKUP($M32,'GPA Conversion'!$B$15:$M$15,'GPA Conversion'!$B$14:$M$14,#N/A,-1,1)</f>
        <v>A-</v>
      </c>
    </row>
    <row r="33" spans="1:14">
      <c r="A33" t="s">
        <v>108</v>
      </c>
      <c r="B33" t="s">
        <v>109</v>
      </c>
      <c r="C33" t="s">
        <v>52</v>
      </c>
      <c r="D33" t="s">
        <v>110</v>
      </c>
      <c r="E33">
        <v>2022</v>
      </c>
      <c r="F33">
        <v>84</v>
      </c>
      <c r="G33">
        <v>86.5</v>
      </c>
      <c r="H33">
        <v>83</v>
      </c>
      <c r="I33">
        <v>85</v>
      </c>
      <c r="J33">
        <v>82.5</v>
      </c>
      <c r="K33">
        <v>87</v>
      </c>
      <c r="L33">
        <v>91</v>
      </c>
      <c r="M33">
        <f t="shared" si="0"/>
        <v>84.7</v>
      </c>
      <c r="N33" t="str">
        <f>_xlfn.XLOOKUP($M33,'GPA Conversion'!$B$15:$M$15,'GPA Conversion'!$B$14:$M$14,#N/A,-1,1)</f>
        <v>B</v>
      </c>
    </row>
    <row r="34" spans="1:14">
      <c r="A34" t="s">
        <v>500</v>
      </c>
      <c r="B34" t="s">
        <v>348</v>
      </c>
      <c r="C34" t="s">
        <v>171</v>
      </c>
      <c r="D34" t="s">
        <v>213</v>
      </c>
      <c r="E34">
        <v>2025</v>
      </c>
      <c r="F34">
        <v>77.5</v>
      </c>
      <c r="G34">
        <v>79</v>
      </c>
      <c r="H34">
        <v>80</v>
      </c>
      <c r="I34">
        <v>83.5</v>
      </c>
      <c r="J34">
        <v>78</v>
      </c>
      <c r="K34">
        <v>86</v>
      </c>
      <c r="L34">
        <v>89</v>
      </c>
      <c r="M34">
        <f t="shared" si="0"/>
        <v>81.2</v>
      </c>
      <c r="N34" t="str">
        <f>_xlfn.XLOOKUP($M34,'GPA Conversion'!$B$15:$M$15,'GPA Conversion'!$B$14:$M$14,#N/A,-1,1)</f>
        <v>B-</v>
      </c>
    </row>
    <row r="35" spans="1:14">
      <c r="A35" t="s">
        <v>501</v>
      </c>
      <c r="B35" t="s">
        <v>26</v>
      </c>
      <c r="C35" t="s">
        <v>12</v>
      </c>
      <c r="D35" t="s">
        <v>234</v>
      </c>
      <c r="E35">
        <v>2023</v>
      </c>
      <c r="F35">
        <v>89</v>
      </c>
      <c r="G35">
        <v>88</v>
      </c>
      <c r="H35">
        <v>90.5</v>
      </c>
      <c r="I35">
        <v>87.5</v>
      </c>
      <c r="J35">
        <v>89.5</v>
      </c>
      <c r="K35">
        <v>92</v>
      </c>
      <c r="L35">
        <v>94.5</v>
      </c>
      <c r="M35">
        <f t="shared" si="0"/>
        <v>89.949999999999989</v>
      </c>
      <c r="N35" t="str">
        <f>_xlfn.XLOOKUP($M35,'GPA Conversion'!$B$15:$M$15,'GPA Conversion'!$B$14:$M$14,#N/A,-1,1)</f>
        <v>B+</v>
      </c>
    </row>
    <row r="36" spans="1:14">
      <c r="A36" t="s">
        <v>502</v>
      </c>
      <c r="B36" t="s">
        <v>503</v>
      </c>
      <c r="C36" t="s">
        <v>504</v>
      </c>
      <c r="D36" t="s">
        <v>76</v>
      </c>
      <c r="E36">
        <v>2022</v>
      </c>
      <c r="F36">
        <v>81</v>
      </c>
      <c r="G36">
        <v>84</v>
      </c>
      <c r="H36">
        <v>83.5</v>
      </c>
      <c r="I36">
        <v>86</v>
      </c>
      <c r="J36">
        <v>79.5</v>
      </c>
      <c r="K36">
        <v>85.5</v>
      </c>
      <c r="L36">
        <v>92.5</v>
      </c>
      <c r="M36">
        <f t="shared" si="0"/>
        <v>82.949999999999989</v>
      </c>
      <c r="N36" t="str">
        <f>_xlfn.XLOOKUP($M36,'GPA Conversion'!$B$15:$M$15,'GPA Conversion'!$B$14:$M$14,#N/A,-1,1)</f>
        <v>B-</v>
      </c>
    </row>
    <row r="37" spans="1:14">
      <c r="A37" t="s">
        <v>505</v>
      </c>
      <c r="B37" t="s">
        <v>365</v>
      </c>
      <c r="C37" t="s">
        <v>430</v>
      </c>
      <c r="D37" t="s">
        <v>113</v>
      </c>
      <c r="E37">
        <v>2025</v>
      </c>
      <c r="F37">
        <v>87.5</v>
      </c>
      <c r="G37">
        <v>82</v>
      </c>
      <c r="H37">
        <v>81.5</v>
      </c>
      <c r="I37">
        <v>88</v>
      </c>
      <c r="J37">
        <v>80</v>
      </c>
      <c r="K37">
        <v>90.5</v>
      </c>
      <c r="L37">
        <v>89</v>
      </c>
      <c r="M37">
        <f t="shared" si="0"/>
        <v>85.05</v>
      </c>
      <c r="N37" t="str">
        <f>_xlfn.XLOOKUP($M37,'GPA Conversion'!$B$15:$M$15,'GPA Conversion'!$B$14:$M$14,#N/A,-1,1)</f>
        <v>B</v>
      </c>
    </row>
    <row r="38" spans="1:14">
      <c r="A38" t="s">
        <v>506</v>
      </c>
      <c r="B38" t="s">
        <v>54</v>
      </c>
      <c r="C38" t="s">
        <v>105</v>
      </c>
      <c r="D38" t="s">
        <v>507</v>
      </c>
      <c r="E38">
        <v>2024</v>
      </c>
      <c r="F38">
        <v>92.5</v>
      </c>
      <c r="G38">
        <v>94</v>
      </c>
      <c r="H38">
        <v>93</v>
      </c>
      <c r="I38">
        <v>91</v>
      </c>
      <c r="J38">
        <v>95</v>
      </c>
      <c r="K38">
        <v>96.5</v>
      </c>
      <c r="L38">
        <v>97</v>
      </c>
      <c r="M38">
        <f t="shared" si="0"/>
        <v>94.500000000000014</v>
      </c>
      <c r="N38" t="str">
        <f>_xlfn.XLOOKUP($M38,'GPA Conversion'!$B$15:$M$15,'GPA Conversion'!$B$14:$M$14,#N/A,-1,1)</f>
        <v>A</v>
      </c>
    </row>
    <row r="39" spans="1:14">
      <c r="A39" t="s">
        <v>508</v>
      </c>
      <c r="B39" t="s">
        <v>129</v>
      </c>
      <c r="C39" t="s">
        <v>376</v>
      </c>
      <c r="D39" t="s">
        <v>345</v>
      </c>
      <c r="E39">
        <v>2024</v>
      </c>
      <c r="F39">
        <v>79</v>
      </c>
      <c r="G39">
        <v>83</v>
      </c>
      <c r="H39">
        <v>81</v>
      </c>
      <c r="I39">
        <v>84.5</v>
      </c>
      <c r="J39">
        <v>78.5</v>
      </c>
      <c r="K39">
        <v>90</v>
      </c>
      <c r="L39">
        <v>88</v>
      </c>
      <c r="M39">
        <f t="shared" si="0"/>
        <v>83.3</v>
      </c>
      <c r="N39" t="str">
        <f>_xlfn.XLOOKUP($M39,'GPA Conversion'!$B$15:$M$15,'GPA Conversion'!$B$14:$M$14,#N/A,-1,1)</f>
        <v>B-</v>
      </c>
    </row>
    <row r="40" spans="1:14">
      <c r="A40" t="s">
        <v>509</v>
      </c>
      <c r="B40" t="s">
        <v>215</v>
      </c>
      <c r="C40" t="s">
        <v>142</v>
      </c>
      <c r="D40" t="s">
        <v>314</v>
      </c>
      <c r="E40">
        <v>2025</v>
      </c>
      <c r="F40">
        <v>85</v>
      </c>
      <c r="G40">
        <v>87.5</v>
      </c>
      <c r="H40">
        <v>80</v>
      </c>
      <c r="I40">
        <v>86</v>
      </c>
      <c r="J40">
        <v>83</v>
      </c>
      <c r="K40">
        <v>88.5</v>
      </c>
      <c r="L40">
        <v>91.5</v>
      </c>
      <c r="M40">
        <f t="shared" si="0"/>
        <v>85.3</v>
      </c>
      <c r="N40" t="str">
        <f>_xlfn.XLOOKUP($M40,'GPA Conversion'!$B$15:$M$15,'GPA Conversion'!$B$14:$M$14,#N/A,-1,1)</f>
        <v>B</v>
      </c>
    </row>
    <row r="41" spans="1:14">
      <c r="A41" t="s">
        <v>510</v>
      </c>
      <c r="B41" t="s">
        <v>360</v>
      </c>
      <c r="C41" t="s">
        <v>410</v>
      </c>
      <c r="D41" t="s">
        <v>73</v>
      </c>
      <c r="E41">
        <v>2023</v>
      </c>
      <c r="F41">
        <v>78.5</v>
      </c>
      <c r="G41">
        <v>81</v>
      </c>
      <c r="H41">
        <v>79</v>
      </c>
      <c r="I41">
        <v>82.5</v>
      </c>
      <c r="J41">
        <v>84</v>
      </c>
      <c r="K41">
        <v>86.5</v>
      </c>
      <c r="L41">
        <v>90</v>
      </c>
      <c r="M41">
        <f t="shared" si="0"/>
        <v>83.25</v>
      </c>
      <c r="N41" t="str">
        <f>_xlfn.XLOOKUP($M41,'GPA Conversion'!$B$15:$M$15,'GPA Conversion'!$B$14:$M$14,#N/A,-1,1)</f>
        <v>B-</v>
      </c>
    </row>
    <row r="42" spans="1:14">
      <c r="A42" t="s">
        <v>511</v>
      </c>
      <c r="B42" t="s">
        <v>144</v>
      </c>
      <c r="C42" t="s">
        <v>512</v>
      </c>
      <c r="D42" t="s">
        <v>216</v>
      </c>
      <c r="E42">
        <v>2024</v>
      </c>
      <c r="F42">
        <v>91.5</v>
      </c>
      <c r="G42">
        <v>89</v>
      </c>
      <c r="H42">
        <v>90.5</v>
      </c>
      <c r="I42">
        <v>88</v>
      </c>
      <c r="J42">
        <v>87.5</v>
      </c>
      <c r="K42">
        <v>95</v>
      </c>
      <c r="L42">
        <v>96.5</v>
      </c>
      <c r="M42">
        <f t="shared" si="0"/>
        <v>90.65</v>
      </c>
      <c r="N42" t="str">
        <f>_xlfn.XLOOKUP($M42,'GPA Conversion'!$B$15:$M$15,'GPA Conversion'!$B$14:$M$14,#N/A,-1,1)</f>
        <v>A-</v>
      </c>
    </row>
    <row r="43" spans="1:14">
      <c r="A43" t="s">
        <v>513</v>
      </c>
      <c r="B43" t="s">
        <v>293</v>
      </c>
      <c r="C43" t="s">
        <v>424</v>
      </c>
      <c r="D43" t="s">
        <v>440</v>
      </c>
      <c r="E43">
        <v>2025</v>
      </c>
      <c r="F43">
        <v>83</v>
      </c>
      <c r="G43">
        <v>86</v>
      </c>
      <c r="H43">
        <v>85.5</v>
      </c>
      <c r="I43">
        <v>87</v>
      </c>
      <c r="J43">
        <v>80.5</v>
      </c>
      <c r="K43">
        <v>88</v>
      </c>
      <c r="L43">
        <v>92</v>
      </c>
      <c r="M43">
        <f t="shared" si="0"/>
        <v>84.699999999999989</v>
      </c>
      <c r="N43" t="str">
        <f>_xlfn.XLOOKUP($M43,'GPA Conversion'!$B$15:$M$15,'GPA Conversion'!$B$14:$M$14,#N/A,-1,1)</f>
        <v>B</v>
      </c>
    </row>
    <row r="44" spans="1:14">
      <c r="A44" t="s">
        <v>514</v>
      </c>
      <c r="B44" t="s">
        <v>209</v>
      </c>
      <c r="C44" t="s">
        <v>116</v>
      </c>
      <c r="D44" t="s">
        <v>19</v>
      </c>
      <c r="E44">
        <v>2023</v>
      </c>
      <c r="F44">
        <v>88</v>
      </c>
      <c r="G44">
        <v>82.5</v>
      </c>
      <c r="H44">
        <v>87</v>
      </c>
      <c r="I44">
        <v>84</v>
      </c>
      <c r="J44">
        <v>85</v>
      </c>
      <c r="K44">
        <v>91</v>
      </c>
      <c r="L44">
        <v>90.5</v>
      </c>
      <c r="M44">
        <f t="shared" si="0"/>
        <v>86.95</v>
      </c>
      <c r="N44" t="str">
        <f>_xlfn.XLOOKUP($M44,'GPA Conversion'!$B$15:$M$15,'GPA Conversion'!$B$14:$M$14,#N/A,-1,1)</f>
        <v>B</v>
      </c>
    </row>
    <row r="45" spans="1:14">
      <c r="A45" t="s">
        <v>515</v>
      </c>
      <c r="B45" t="s">
        <v>282</v>
      </c>
      <c r="C45" t="s">
        <v>314</v>
      </c>
      <c r="D45" t="s">
        <v>516</v>
      </c>
      <c r="E45">
        <v>2024</v>
      </c>
      <c r="F45">
        <v>79.5</v>
      </c>
      <c r="G45">
        <v>77</v>
      </c>
      <c r="H45">
        <v>81.5</v>
      </c>
      <c r="I45">
        <v>83</v>
      </c>
      <c r="J45">
        <v>76.5</v>
      </c>
      <c r="K45">
        <v>89.5</v>
      </c>
      <c r="L45">
        <v>88</v>
      </c>
      <c r="M45">
        <f t="shared" si="0"/>
        <v>81.899999999999991</v>
      </c>
      <c r="N45" t="str">
        <f>_xlfn.XLOOKUP($M45,'GPA Conversion'!$B$15:$M$15,'GPA Conversion'!$B$14:$M$14,#N/A,-1,1)</f>
        <v>B-</v>
      </c>
    </row>
    <row r="46" spans="1:14">
      <c r="A46" t="s">
        <v>220</v>
      </c>
      <c r="B46" t="s">
        <v>18</v>
      </c>
      <c r="C46" t="s">
        <v>221</v>
      </c>
      <c r="D46" t="s">
        <v>222</v>
      </c>
      <c r="E46">
        <v>2022</v>
      </c>
      <c r="F46">
        <v>75.5</v>
      </c>
      <c r="G46">
        <v>79</v>
      </c>
      <c r="H46">
        <v>78</v>
      </c>
      <c r="I46">
        <v>80</v>
      </c>
      <c r="J46">
        <v>77.5</v>
      </c>
      <c r="K46">
        <v>82</v>
      </c>
      <c r="L46">
        <v>86</v>
      </c>
      <c r="M46">
        <f t="shared" si="0"/>
        <v>79.099999999999994</v>
      </c>
      <c r="N46" t="str">
        <f>_xlfn.XLOOKUP($M46,'GPA Conversion'!$B$15:$M$15,'GPA Conversion'!$B$14:$M$14,#N/A,-1,1)</f>
        <v>C+</v>
      </c>
    </row>
    <row r="47" spans="1:14">
      <c r="A47" t="s">
        <v>517</v>
      </c>
      <c r="B47" t="s">
        <v>518</v>
      </c>
      <c r="C47" t="s">
        <v>357</v>
      </c>
      <c r="D47" t="s">
        <v>68</v>
      </c>
      <c r="E47">
        <v>2023</v>
      </c>
      <c r="F47">
        <v>82</v>
      </c>
      <c r="G47">
        <v>85</v>
      </c>
      <c r="H47">
        <v>83.5</v>
      </c>
      <c r="I47">
        <v>86</v>
      </c>
      <c r="J47">
        <v>81</v>
      </c>
      <c r="K47">
        <v>87.5</v>
      </c>
      <c r="L47">
        <v>91</v>
      </c>
      <c r="M47">
        <f t="shared" si="0"/>
        <v>84.2</v>
      </c>
      <c r="N47" t="str">
        <f>_xlfn.XLOOKUP($M47,'GPA Conversion'!$B$15:$M$15,'GPA Conversion'!$B$14:$M$14,#N/A,-1,1)</f>
        <v>B</v>
      </c>
    </row>
    <row r="48" spans="1:14">
      <c r="A48" t="s">
        <v>519</v>
      </c>
      <c r="B48" t="s">
        <v>300</v>
      </c>
      <c r="C48" t="s">
        <v>122</v>
      </c>
      <c r="D48" t="s">
        <v>287</v>
      </c>
      <c r="E48">
        <v>2024</v>
      </c>
      <c r="F48">
        <v>88.5</v>
      </c>
      <c r="G48">
        <v>84.5</v>
      </c>
      <c r="H48">
        <v>86</v>
      </c>
      <c r="I48">
        <v>89</v>
      </c>
      <c r="J48">
        <v>85.5</v>
      </c>
      <c r="K48">
        <v>90</v>
      </c>
      <c r="L48">
        <v>93</v>
      </c>
      <c r="M48">
        <f t="shared" si="0"/>
        <v>87.45</v>
      </c>
      <c r="N48" t="str">
        <f>_xlfn.XLOOKUP($M48,'GPA Conversion'!$B$15:$M$15,'GPA Conversion'!$B$14:$M$14,#N/A,-1,1)</f>
        <v>B+</v>
      </c>
    </row>
    <row r="49" spans="1:14">
      <c r="A49" t="s">
        <v>520</v>
      </c>
      <c r="B49" t="s">
        <v>340</v>
      </c>
      <c r="C49" t="s">
        <v>226</v>
      </c>
      <c r="D49" t="s">
        <v>521</v>
      </c>
      <c r="E49">
        <v>2025</v>
      </c>
      <c r="F49">
        <v>79</v>
      </c>
      <c r="G49">
        <v>82</v>
      </c>
      <c r="H49">
        <v>81.5</v>
      </c>
      <c r="I49">
        <v>83</v>
      </c>
      <c r="J49">
        <v>78</v>
      </c>
      <c r="K49">
        <v>85</v>
      </c>
      <c r="L49">
        <v>87.5</v>
      </c>
      <c r="M49">
        <f t="shared" si="0"/>
        <v>81.45</v>
      </c>
      <c r="N49" t="str">
        <f>_xlfn.XLOOKUP($M49,'GPA Conversion'!$B$15:$M$15,'GPA Conversion'!$B$14:$M$14,#N/A,-1,1)</f>
        <v>B-</v>
      </c>
    </row>
    <row r="50" spans="1:14">
      <c r="A50" t="s">
        <v>522</v>
      </c>
      <c r="B50" t="s">
        <v>523</v>
      </c>
      <c r="C50" t="s">
        <v>294</v>
      </c>
      <c r="D50" t="s">
        <v>159</v>
      </c>
      <c r="E50">
        <v>2023</v>
      </c>
      <c r="F50">
        <v>91</v>
      </c>
      <c r="G50">
        <v>87.5</v>
      </c>
      <c r="H50">
        <v>89</v>
      </c>
      <c r="I50">
        <v>90.5</v>
      </c>
      <c r="J50">
        <v>88</v>
      </c>
      <c r="K50">
        <v>93</v>
      </c>
      <c r="L50">
        <v>94.5</v>
      </c>
      <c r="M50">
        <f t="shared" si="0"/>
        <v>90.1</v>
      </c>
      <c r="N50" t="str">
        <f>_xlfn.XLOOKUP($M50,'GPA Conversion'!$B$15:$M$15,'GPA Conversion'!$B$14:$M$14,#N/A,-1,1)</f>
        <v>A-</v>
      </c>
    </row>
    <row r="51" spans="1:14">
      <c r="A51" t="s">
        <v>524</v>
      </c>
      <c r="B51" t="s">
        <v>525</v>
      </c>
      <c r="C51" t="s">
        <v>400</v>
      </c>
      <c r="D51" t="s">
        <v>526</v>
      </c>
      <c r="E51">
        <v>2024</v>
      </c>
      <c r="F51">
        <v>85.5</v>
      </c>
      <c r="G51">
        <v>84</v>
      </c>
      <c r="H51">
        <v>82.5</v>
      </c>
      <c r="I51">
        <v>87.5</v>
      </c>
      <c r="J51">
        <v>85</v>
      </c>
      <c r="K51">
        <v>88.5</v>
      </c>
      <c r="L51">
        <v>90</v>
      </c>
      <c r="M51">
        <f t="shared" si="0"/>
        <v>86</v>
      </c>
      <c r="N51" t="str">
        <f>_xlfn.XLOOKUP($M51,'GPA Conversion'!$B$15:$M$15,'GPA Conversion'!$B$14:$M$14,#N/A,-1,1)</f>
        <v>B</v>
      </c>
    </row>
    <row r="52" spans="1:14">
      <c r="A52" t="s">
        <v>527</v>
      </c>
      <c r="B52" t="s">
        <v>78</v>
      </c>
      <c r="C52" t="s">
        <v>528</v>
      </c>
      <c r="D52" t="s">
        <v>422</v>
      </c>
      <c r="E52">
        <v>2025</v>
      </c>
      <c r="F52">
        <v>76</v>
      </c>
      <c r="G52">
        <v>78.5</v>
      </c>
      <c r="H52">
        <v>80</v>
      </c>
      <c r="I52">
        <v>82.5</v>
      </c>
      <c r="J52">
        <v>81</v>
      </c>
      <c r="K52">
        <v>84.5</v>
      </c>
      <c r="L52">
        <v>88</v>
      </c>
      <c r="M52">
        <f t="shared" si="0"/>
        <v>81.349999999999994</v>
      </c>
      <c r="N52" t="str">
        <f>_xlfn.XLOOKUP($M52,'GPA Conversion'!$B$15:$M$15,'GPA Conversion'!$B$14:$M$14,#N/A,-1,1)</f>
        <v>B-</v>
      </c>
    </row>
    <row r="53" spans="1:14">
      <c r="A53" t="s">
        <v>529</v>
      </c>
      <c r="B53" t="s">
        <v>362</v>
      </c>
      <c r="C53" t="s">
        <v>530</v>
      </c>
      <c r="D53" t="s">
        <v>405</v>
      </c>
      <c r="E53">
        <v>2023</v>
      </c>
      <c r="F53">
        <v>84</v>
      </c>
      <c r="G53">
        <v>86</v>
      </c>
      <c r="H53">
        <v>83.5</v>
      </c>
      <c r="I53">
        <v>85</v>
      </c>
      <c r="J53">
        <v>87</v>
      </c>
      <c r="K53">
        <v>89</v>
      </c>
      <c r="L53">
        <v>92</v>
      </c>
      <c r="M53">
        <f t="shared" si="0"/>
        <v>86.65</v>
      </c>
      <c r="N53" t="str">
        <f>_xlfn.XLOOKUP($M53,'GPA Conversion'!$B$15:$M$15,'GPA Conversion'!$B$14:$M$14,#N/A,-1,1)</f>
        <v>B</v>
      </c>
    </row>
    <row r="54" spans="1:14">
      <c r="A54" t="s">
        <v>531</v>
      </c>
      <c r="B54" t="s">
        <v>532</v>
      </c>
      <c r="C54" t="s">
        <v>42</v>
      </c>
      <c r="D54" t="s">
        <v>386</v>
      </c>
      <c r="E54">
        <v>2024</v>
      </c>
      <c r="F54">
        <v>88.5</v>
      </c>
      <c r="G54">
        <v>87</v>
      </c>
      <c r="H54">
        <v>85.5</v>
      </c>
      <c r="I54">
        <v>90</v>
      </c>
      <c r="J54">
        <v>86</v>
      </c>
      <c r="K54">
        <v>91</v>
      </c>
      <c r="L54">
        <v>93.5</v>
      </c>
      <c r="M54">
        <f t="shared" si="0"/>
        <v>88.2</v>
      </c>
      <c r="N54" t="str">
        <f>_xlfn.XLOOKUP($M54,'GPA Conversion'!$B$15:$M$15,'GPA Conversion'!$B$14:$M$14,#N/A,-1,1)</f>
        <v>B+</v>
      </c>
    </row>
    <row r="55" spans="1:14">
      <c r="A55" t="s">
        <v>533</v>
      </c>
      <c r="B55" t="s">
        <v>439</v>
      </c>
      <c r="C55" t="s">
        <v>318</v>
      </c>
      <c r="D55" t="s">
        <v>534</v>
      </c>
      <c r="E55">
        <v>2025</v>
      </c>
      <c r="F55">
        <v>77</v>
      </c>
      <c r="G55">
        <v>79.5</v>
      </c>
      <c r="H55">
        <v>78</v>
      </c>
      <c r="I55">
        <v>81</v>
      </c>
      <c r="J55">
        <v>80.5</v>
      </c>
      <c r="K55">
        <v>82</v>
      </c>
      <c r="L55">
        <v>85</v>
      </c>
      <c r="M55">
        <f t="shared" si="0"/>
        <v>80.3</v>
      </c>
      <c r="N55" t="str">
        <f>_xlfn.XLOOKUP($M55,'GPA Conversion'!$B$15:$M$15,'GPA Conversion'!$B$14:$M$14,#N/A,-1,1)</f>
        <v>B-</v>
      </c>
    </row>
    <row r="56" spans="1:14">
      <c r="A56" t="s">
        <v>89</v>
      </c>
      <c r="B56" t="s">
        <v>12</v>
      </c>
      <c r="C56" t="s">
        <v>90</v>
      </c>
      <c r="D56" t="s">
        <v>91</v>
      </c>
      <c r="E56">
        <v>2022</v>
      </c>
      <c r="F56">
        <v>90</v>
      </c>
      <c r="G56">
        <v>91.5</v>
      </c>
      <c r="H56">
        <v>89</v>
      </c>
      <c r="I56">
        <v>92</v>
      </c>
      <c r="J56">
        <v>90.5</v>
      </c>
      <c r="K56">
        <v>93.5</v>
      </c>
      <c r="L56">
        <v>95</v>
      </c>
      <c r="M56">
        <f t="shared" si="0"/>
        <v>91.45</v>
      </c>
      <c r="N56" t="str">
        <f>_xlfn.XLOOKUP($M56,'GPA Conversion'!$B$15:$M$15,'GPA Conversion'!$B$14:$M$14,#N/A,-1,1)</f>
        <v>A-</v>
      </c>
    </row>
    <row r="57" spans="1:14">
      <c r="A57" t="s">
        <v>535</v>
      </c>
      <c r="B57" t="s">
        <v>118</v>
      </c>
      <c r="C57" t="s">
        <v>15</v>
      </c>
      <c r="D57" t="s">
        <v>536</v>
      </c>
      <c r="E57">
        <v>2024</v>
      </c>
      <c r="F57">
        <v>82</v>
      </c>
      <c r="G57">
        <v>84.5</v>
      </c>
      <c r="H57">
        <v>81</v>
      </c>
      <c r="I57">
        <v>83</v>
      </c>
      <c r="J57">
        <v>80</v>
      </c>
      <c r="K57">
        <v>87</v>
      </c>
      <c r="L57">
        <v>88.5</v>
      </c>
      <c r="M57">
        <f t="shared" si="0"/>
        <v>83.15</v>
      </c>
      <c r="N57" t="str">
        <f>_xlfn.XLOOKUP($M57,'GPA Conversion'!$B$15:$M$15,'GPA Conversion'!$B$14:$M$14,#N/A,-1,1)</f>
        <v>B-</v>
      </c>
    </row>
    <row r="58" spans="1:14">
      <c r="A58" t="s">
        <v>537</v>
      </c>
      <c r="B58" t="s">
        <v>194</v>
      </c>
      <c r="C58" t="s">
        <v>538</v>
      </c>
      <c r="D58" t="s">
        <v>539</v>
      </c>
      <c r="E58">
        <v>2025</v>
      </c>
      <c r="F58">
        <v>75.5</v>
      </c>
      <c r="G58">
        <v>77</v>
      </c>
      <c r="H58">
        <v>79.5</v>
      </c>
      <c r="I58">
        <v>80</v>
      </c>
      <c r="J58">
        <v>78.5</v>
      </c>
      <c r="K58">
        <v>85.5</v>
      </c>
      <c r="L58">
        <v>89</v>
      </c>
      <c r="M58">
        <f t="shared" si="0"/>
        <v>80.400000000000006</v>
      </c>
      <c r="N58" t="str">
        <f>_xlfn.XLOOKUP($M58,'GPA Conversion'!$B$15:$M$15,'GPA Conversion'!$B$14:$M$14,#N/A,-1,1)</f>
        <v>B-</v>
      </c>
    </row>
    <row r="59" spans="1:14">
      <c r="A59" t="s">
        <v>540</v>
      </c>
      <c r="B59" t="s">
        <v>384</v>
      </c>
      <c r="C59" t="s">
        <v>541</v>
      </c>
      <c r="D59" t="s">
        <v>430</v>
      </c>
      <c r="E59">
        <v>2023</v>
      </c>
      <c r="F59">
        <v>86</v>
      </c>
      <c r="G59">
        <v>88</v>
      </c>
      <c r="H59">
        <v>85.5</v>
      </c>
      <c r="I59">
        <v>87</v>
      </c>
      <c r="J59">
        <v>84.5</v>
      </c>
      <c r="K59">
        <v>90</v>
      </c>
      <c r="L59">
        <v>91.5</v>
      </c>
      <c r="M59">
        <f t="shared" si="0"/>
        <v>87</v>
      </c>
      <c r="N59" t="str">
        <f>_xlfn.XLOOKUP($M59,'GPA Conversion'!$B$15:$M$15,'GPA Conversion'!$B$14:$M$14,#N/A,-1,1)</f>
        <v>B+</v>
      </c>
    </row>
    <row r="60" spans="1:14">
      <c r="A60" t="s">
        <v>542</v>
      </c>
      <c r="B60" t="s">
        <v>397</v>
      </c>
      <c r="C60" t="s">
        <v>301</v>
      </c>
      <c r="D60" t="s">
        <v>55</v>
      </c>
      <c r="E60">
        <v>2024</v>
      </c>
      <c r="F60">
        <v>92.5</v>
      </c>
      <c r="G60">
        <v>89</v>
      </c>
      <c r="H60">
        <v>90</v>
      </c>
      <c r="I60">
        <v>91.5</v>
      </c>
      <c r="J60">
        <v>88.5</v>
      </c>
      <c r="K60">
        <v>95</v>
      </c>
      <c r="L60">
        <v>96.5</v>
      </c>
      <c r="M60">
        <f t="shared" si="0"/>
        <v>91.350000000000009</v>
      </c>
      <c r="N60" t="str">
        <f>_xlfn.XLOOKUP($M60,'GPA Conversion'!$B$15:$M$15,'GPA Conversion'!$B$14:$M$14,#N/A,-1,1)</f>
        <v>A-</v>
      </c>
    </row>
    <row r="61" spans="1:14">
      <c r="A61" t="s">
        <v>543</v>
      </c>
      <c r="B61" t="s">
        <v>144</v>
      </c>
      <c r="C61" t="s">
        <v>544</v>
      </c>
      <c r="D61" t="s">
        <v>163</v>
      </c>
      <c r="E61">
        <v>2025</v>
      </c>
      <c r="F61">
        <v>80</v>
      </c>
      <c r="G61">
        <v>78.5</v>
      </c>
      <c r="H61">
        <v>77</v>
      </c>
      <c r="I61">
        <v>81</v>
      </c>
      <c r="J61">
        <v>76</v>
      </c>
      <c r="K61">
        <v>84.5</v>
      </c>
      <c r="L61">
        <v>86</v>
      </c>
      <c r="M61">
        <f t="shared" si="0"/>
        <v>79.8</v>
      </c>
      <c r="N61" t="str">
        <f>_xlfn.XLOOKUP($M61,'GPA Conversion'!$B$15:$M$15,'GPA Conversion'!$B$14:$M$14,#N/A,-1,1)</f>
        <v>C+</v>
      </c>
    </row>
    <row r="62" spans="1:14">
      <c r="A62" t="s">
        <v>545</v>
      </c>
      <c r="B62" t="s">
        <v>546</v>
      </c>
      <c r="C62" t="s">
        <v>147</v>
      </c>
      <c r="D62" t="s">
        <v>547</v>
      </c>
      <c r="E62">
        <v>2023</v>
      </c>
      <c r="F62">
        <v>83.5</v>
      </c>
      <c r="G62">
        <v>86</v>
      </c>
      <c r="H62">
        <v>84</v>
      </c>
      <c r="I62">
        <v>87</v>
      </c>
      <c r="J62">
        <v>85.5</v>
      </c>
      <c r="K62">
        <v>91</v>
      </c>
      <c r="L62">
        <v>93.5</v>
      </c>
      <c r="M62">
        <f t="shared" si="0"/>
        <v>87</v>
      </c>
      <c r="N62" t="str">
        <f>_xlfn.XLOOKUP($M62,'GPA Conversion'!$B$15:$M$15,'GPA Conversion'!$B$14:$M$14,#N/A,-1,1)</f>
        <v>B+</v>
      </c>
    </row>
    <row r="63" spans="1:14">
      <c r="A63" t="s">
        <v>548</v>
      </c>
      <c r="B63" t="s">
        <v>549</v>
      </c>
      <c r="C63" t="s">
        <v>550</v>
      </c>
      <c r="D63" t="s">
        <v>385</v>
      </c>
      <c r="E63">
        <v>2024</v>
      </c>
      <c r="F63">
        <v>79</v>
      </c>
      <c r="G63">
        <v>82</v>
      </c>
      <c r="H63">
        <v>83.5</v>
      </c>
      <c r="I63">
        <v>80</v>
      </c>
      <c r="J63">
        <v>81.5</v>
      </c>
      <c r="K63">
        <v>87.5</v>
      </c>
      <c r="L63">
        <v>89</v>
      </c>
      <c r="M63">
        <f t="shared" si="0"/>
        <v>83.15</v>
      </c>
      <c r="N63" t="str">
        <f>_xlfn.XLOOKUP($M63,'GPA Conversion'!$B$15:$M$15,'GPA Conversion'!$B$14:$M$14,#N/A,-1,1)</f>
        <v>B-</v>
      </c>
    </row>
    <row r="64" spans="1:14">
      <c r="A64" t="s">
        <v>551</v>
      </c>
      <c r="B64" t="s">
        <v>158</v>
      </c>
      <c r="C64" t="s">
        <v>552</v>
      </c>
      <c r="D64" t="s">
        <v>553</v>
      </c>
      <c r="E64">
        <v>2025</v>
      </c>
      <c r="F64">
        <v>87</v>
      </c>
      <c r="G64">
        <v>85</v>
      </c>
      <c r="H64">
        <v>86.5</v>
      </c>
      <c r="I64">
        <v>84</v>
      </c>
      <c r="J64">
        <v>83</v>
      </c>
      <c r="K64">
        <v>90.5</v>
      </c>
      <c r="L64">
        <v>92</v>
      </c>
      <c r="M64">
        <f t="shared" si="0"/>
        <v>86.3</v>
      </c>
      <c r="N64" t="str">
        <f>_xlfn.XLOOKUP($M64,'GPA Conversion'!$B$15:$M$15,'GPA Conversion'!$B$14:$M$14,#N/A,-1,1)</f>
        <v>B</v>
      </c>
    </row>
    <row r="65" spans="1:14">
      <c r="A65" t="s">
        <v>554</v>
      </c>
      <c r="B65" t="s">
        <v>555</v>
      </c>
      <c r="C65" t="s">
        <v>373</v>
      </c>
      <c r="D65" t="s">
        <v>234</v>
      </c>
      <c r="E65">
        <v>2023</v>
      </c>
      <c r="F65">
        <v>88.5</v>
      </c>
      <c r="G65">
        <v>89</v>
      </c>
      <c r="H65">
        <v>87.5</v>
      </c>
      <c r="I65">
        <v>90</v>
      </c>
      <c r="J65">
        <v>85.5</v>
      </c>
      <c r="K65">
        <v>92</v>
      </c>
      <c r="L65">
        <v>93</v>
      </c>
      <c r="M65">
        <f t="shared" si="0"/>
        <v>88.75</v>
      </c>
      <c r="N65" t="str">
        <f>_xlfn.XLOOKUP($M65,'GPA Conversion'!$B$15:$M$15,'GPA Conversion'!$B$14:$M$14,#N/A,-1,1)</f>
        <v>B+</v>
      </c>
    </row>
    <row r="66" spans="1:14">
      <c r="A66" t="s">
        <v>556</v>
      </c>
      <c r="B66" t="s">
        <v>557</v>
      </c>
      <c r="C66" t="s">
        <v>558</v>
      </c>
      <c r="D66" t="s">
        <v>371</v>
      </c>
      <c r="E66">
        <v>2024</v>
      </c>
      <c r="F66">
        <v>81</v>
      </c>
      <c r="G66">
        <v>83.5</v>
      </c>
      <c r="H66">
        <v>82</v>
      </c>
      <c r="I66">
        <v>85.5</v>
      </c>
      <c r="J66">
        <v>82</v>
      </c>
      <c r="K66">
        <v>88</v>
      </c>
      <c r="L66">
        <v>90</v>
      </c>
      <c r="M66">
        <f t="shared" si="0"/>
        <v>84.199999999999989</v>
      </c>
      <c r="N66" t="str">
        <f>_xlfn.XLOOKUP($M66,'GPA Conversion'!$B$15:$M$15,'GPA Conversion'!$B$14:$M$14,#N/A,-1,1)</f>
        <v>B</v>
      </c>
    </row>
    <row r="67" spans="1:14">
      <c r="A67" t="s">
        <v>559</v>
      </c>
      <c r="B67" t="s">
        <v>560</v>
      </c>
      <c r="C67" t="s">
        <v>206</v>
      </c>
      <c r="D67" t="s">
        <v>341</v>
      </c>
      <c r="E67">
        <v>2025</v>
      </c>
      <c r="F67">
        <v>77.5</v>
      </c>
      <c r="G67">
        <v>79</v>
      </c>
      <c r="H67">
        <v>80.5</v>
      </c>
      <c r="I67">
        <v>81</v>
      </c>
      <c r="J67">
        <v>76.5</v>
      </c>
      <c r="K67">
        <v>82.5</v>
      </c>
      <c r="L67">
        <v>86</v>
      </c>
      <c r="M67">
        <f t="shared" ref="M67:M130" si="1">(AVERAGE(F67,G67,H67,I67)*$Q$13)+(J67*$Q$14)+(K67*$Q$15)</f>
        <v>79.5</v>
      </c>
      <c r="N67" t="str">
        <f>_xlfn.XLOOKUP($M67,'GPA Conversion'!$B$15:$M$15,'GPA Conversion'!$B$14:$M$14,#N/A,-1,1)</f>
        <v>C+</v>
      </c>
    </row>
    <row r="68" spans="1:14">
      <c r="A68" t="s">
        <v>561</v>
      </c>
      <c r="B68" t="s">
        <v>84</v>
      </c>
      <c r="C68" t="s">
        <v>203</v>
      </c>
      <c r="D68" t="s">
        <v>562</v>
      </c>
      <c r="E68">
        <v>2023</v>
      </c>
      <c r="F68">
        <v>86</v>
      </c>
      <c r="G68">
        <v>87.5</v>
      </c>
      <c r="H68">
        <v>84</v>
      </c>
      <c r="I68">
        <v>88</v>
      </c>
      <c r="J68">
        <v>83.5</v>
      </c>
      <c r="K68">
        <v>90</v>
      </c>
      <c r="L68">
        <v>91.5</v>
      </c>
      <c r="M68">
        <f t="shared" si="1"/>
        <v>86.600000000000009</v>
      </c>
      <c r="N68" t="str">
        <f>_xlfn.XLOOKUP($M68,'GPA Conversion'!$B$15:$M$15,'GPA Conversion'!$B$14:$M$14,#N/A,-1,1)</f>
        <v>B</v>
      </c>
    </row>
    <row r="69" spans="1:14">
      <c r="A69" t="s">
        <v>563</v>
      </c>
      <c r="B69" t="s">
        <v>564</v>
      </c>
      <c r="C69" t="s">
        <v>336</v>
      </c>
      <c r="D69" t="s">
        <v>182</v>
      </c>
      <c r="E69">
        <v>2024</v>
      </c>
      <c r="F69">
        <v>91.5</v>
      </c>
      <c r="G69">
        <v>92</v>
      </c>
      <c r="H69">
        <v>90.5</v>
      </c>
      <c r="I69">
        <v>89</v>
      </c>
      <c r="J69">
        <v>87</v>
      </c>
      <c r="K69">
        <v>94.5</v>
      </c>
      <c r="L69">
        <v>96</v>
      </c>
      <c r="M69">
        <f t="shared" si="1"/>
        <v>90.75</v>
      </c>
      <c r="N69" t="str">
        <f>_xlfn.XLOOKUP($M69,'GPA Conversion'!$B$15:$M$15,'GPA Conversion'!$B$14:$M$14,#N/A,-1,1)</f>
        <v>A-</v>
      </c>
    </row>
    <row r="70" spans="1:14">
      <c r="A70" t="s">
        <v>565</v>
      </c>
      <c r="B70" t="s">
        <v>67</v>
      </c>
      <c r="C70" t="s">
        <v>102</v>
      </c>
      <c r="D70" t="s">
        <v>566</v>
      </c>
      <c r="E70">
        <v>2025</v>
      </c>
      <c r="F70">
        <v>82</v>
      </c>
      <c r="G70">
        <v>81.5</v>
      </c>
      <c r="H70">
        <v>83</v>
      </c>
      <c r="I70">
        <v>84.5</v>
      </c>
      <c r="J70">
        <v>79</v>
      </c>
      <c r="K70">
        <v>88</v>
      </c>
      <c r="L70">
        <v>91</v>
      </c>
      <c r="M70">
        <f t="shared" si="1"/>
        <v>83.199999999999989</v>
      </c>
      <c r="N70" t="str">
        <f>_xlfn.XLOOKUP($M70,'GPA Conversion'!$B$15:$M$15,'GPA Conversion'!$B$14:$M$14,#N/A,-1,1)</f>
        <v>B-</v>
      </c>
    </row>
    <row r="71" spans="1:14">
      <c r="A71" t="s">
        <v>567</v>
      </c>
      <c r="B71" t="s">
        <v>392</v>
      </c>
      <c r="C71" t="s">
        <v>568</v>
      </c>
      <c r="D71" t="s">
        <v>569</v>
      </c>
      <c r="E71">
        <v>2023</v>
      </c>
      <c r="F71">
        <v>83.5</v>
      </c>
      <c r="G71">
        <v>85</v>
      </c>
      <c r="H71">
        <v>84.5</v>
      </c>
      <c r="I71">
        <v>86</v>
      </c>
      <c r="J71">
        <v>82.5</v>
      </c>
      <c r="K71">
        <v>90</v>
      </c>
      <c r="L71">
        <v>92.5</v>
      </c>
      <c r="M71">
        <f t="shared" si="1"/>
        <v>85.65</v>
      </c>
      <c r="N71" t="str">
        <f>_xlfn.XLOOKUP($M71,'GPA Conversion'!$B$15:$M$15,'GPA Conversion'!$B$14:$M$14,#N/A,-1,1)</f>
        <v>B</v>
      </c>
    </row>
    <row r="72" spans="1:14">
      <c r="A72" t="s">
        <v>570</v>
      </c>
      <c r="B72" t="s">
        <v>571</v>
      </c>
      <c r="C72" t="s">
        <v>572</v>
      </c>
      <c r="D72" t="s">
        <v>113</v>
      </c>
      <c r="E72">
        <v>2024</v>
      </c>
      <c r="F72">
        <v>84</v>
      </c>
      <c r="G72">
        <v>87.5</v>
      </c>
      <c r="H72">
        <v>85</v>
      </c>
      <c r="I72">
        <v>88</v>
      </c>
      <c r="J72">
        <v>86.5</v>
      </c>
      <c r="K72">
        <v>91</v>
      </c>
      <c r="L72">
        <v>94</v>
      </c>
      <c r="M72">
        <f t="shared" si="1"/>
        <v>87.7</v>
      </c>
      <c r="N72" t="str">
        <f>_xlfn.XLOOKUP($M72,'GPA Conversion'!$B$15:$M$15,'GPA Conversion'!$B$14:$M$14,#N/A,-1,1)</f>
        <v>B+</v>
      </c>
    </row>
    <row r="73" spans="1:14">
      <c r="A73" t="s">
        <v>573</v>
      </c>
      <c r="B73" t="s">
        <v>365</v>
      </c>
      <c r="C73" t="s">
        <v>216</v>
      </c>
      <c r="D73" t="s">
        <v>85</v>
      </c>
      <c r="E73">
        <v>2025</v>
      </c>
      <c r="F73">
        <v>78</v>
      </c>
      <c r="G73">
        <v>80</v>
      </c>
      <c r="H73">
        <v>79.5</v>
      </c>
      <c r="I73">
        <v>82</v>
      </c>
      <c r="J73">
        <v>77</v>
      </c>
      <c r="K73">
        <v>85</v>
      </c>
      <c r="L73">
        <v>86.5</v>
      </c>
      <c r="M73">
        <f t="shared" si="1"/>
        <v>80.55</v>
      </c>
      <c r="N73" t="str">
        <f>_xlfn.XLOOKUP($M73,'GPA Conversion'!$B$15:$M$15,'GPA Conversion'!$B$14:$M$14,#N/A,-1,1)</f>
        <v>B-</v>
      </c>
    </row>
    <row r="74" spans="1:14">
      <c r="A74" t="s">
        <v>574</v>
      </c>
      <c r="B74" t="s">
        <v>54</v>
      </c>
      <c r="C74" t="s">
        <v>287</v>
      </c>
      <c r="D74" t="s">
        <v>38</v>
      </c>
      <c r="E74">
        <v>2025</v>
      </c>
      <c r="F74">
        <v>89</v>
      </c>
      <c r="G74">
        <v>91</v>
      </c>
      <c r="H74">
        <v>87.5</v>
      </c>
      <c r="I74">
        <v>90</v>
      </c>
      <c r="J74">
        <v>86</v>
      </c>
      <c r="K74">
        <v>92.5</v>
      </c>
      <c r="L74">
        <v>94</v>
      </c>
      <c r="M74">
        <f t="shared" si="1"/>
        <v>89.3</v>
      </c>
      <c r="N74" t="str">
        <f>_xlfn.XLOOKUP($M74,'GPA Conversion'!$B$15:$M$15,'GPA Conversion'!$B$14:$M$14,#N/A,-1,1)</f>
        <v>B+</v>
      </c>
    </row>
    <row r="75" spans="1:14">
      <c r="A75" t="s">
        <v>139</v>
      </c>
      <c r="B75" t="s">
        <v>140</v>
      </c>
      <c r="C75" t="s">
        <v>141</v>
      </c>
      <c r="D75" t="s">
        <v>142</v>
      </c>
      <c r="E75">
        <v>2022</v>
      </c>
      <c r="F75">
        <v>85.5</v>
      </c>
      <c r="G75">
        <v>83.5</v>
      </c>
      <c r="H75">
        <v>86</v>
      </c>
      <c r="I75">
        <v>84.5</v>
      </c>
      <c r="J75">
        <v>83</v>
      </c>
      <c r="K75">
        <v>87.5</v>
      </c>
      <c r="L75">
        <v>89.5</v>
      </c>
      <c r="M75">
        <f t="shared" si="1"/>
        <v>85.1</v>
      </c>
      <c r="N75" t="str">
        <f>_xlfn.XLOOKUP($M75,'GPA Conversion'!$B$15:$M$15,'GPA Conversion'!$B$14:$M$14,#N/A,-1,1)</f>
        <v>B</v>
      </c>
    </row>
    <row r="76" spans="1:14">
      <c r="A76" t="s">
        <v>575</v>
      </c>
      <c r="B76" t="s">
        <v>18</v>
      </c>
      <c r="C76" t="s">
        <v>159</v>
      </c>
      <c r="D76" t="s">
        <v>576</v>
      </c>
      <c r="E76">
        <v>2023</v>
      </c>
      <c r="F76">
        <v>79.5</v>
      </c>
      <c r="G76">
        <v>78</v>
      </c>
      <c r="H76">
        <v>80.5</v>
      </c>
      <c r="I76">
        <v>81</v>
      </c>
      <c r="J76">
        <v>76</v>
      </c>
      <c r="K76">
        <v>84</v>
      </c>
      <c r="L76">
        <v>86</v>
      </c>
      <c r="M76">
        <f t="shared" si="1"/>
        <v>79.900000000000006</v>
      </c>
      <c r="N76" t="str">
        <f>_xlfn.XLOOKUP($M76,'GPA Conversion'!$B$15:$M$15,'GPA Conversion'!$B$14:$M$14,#N/A,-1,1)</f>
        <v>C+</v>
      </c>
    </row>
    <row r="77" spans="1:14">
      <c r="A77" t="s">
        <v>577</v>
      </c>
      <c r="B77" t="s">
        <v>129</v>
      </c>
      <c r="C77" t="s">
        <v>76</v>
      </c>
      <c r="D77" t="s">
        <v>240</v>
      </c>
      <c r="E77">
        <v>2023</v>
      </c>
      <c r="F77">
        <v>91</v>
      </c>
      <c r="G77">
        <v>90.5</v>
      </c>
      <c r="H77">
        <v>89</v>
      </c>
      <c r="I77">
        <v>92</v>
      </c>
      <c r="J77">
        <v>88.5</v>
      </c>
      <c r="K77">
        <v>94</v>
      </c>
      <c r="L77">
        <v>95.5</v>
      </c>
      <c r="M77">
        <f t="shared" si="1"/>
        <v>91</v>
      </c>
      <c r="N77" t="str">
        <f>_xlfn.XLOOKUP($M77,'GPA Conversion'!$B$15:$M$15,'GPA Conversion'!$B$14:$M$14,#N/A,-1,1)</f>
        <v>A-</v>
      </c>
    </row>
    <row r="78" spans="1:14">
      <c r="A78" t="s">
        <v>578</v>
      </c>
      <c r="B78" t="s">
        <v>215</v>
      </c>
      <c r="C78" t="s">
        <v>579</v>
      </c>
      <c r="D78" t="s">
        <v>580</v>
      </c>
      <c r="E78">
        <v>2024</v>
      </c>
      <c r="F78">
        <v>82</v>
      </c>
      <c r="G78">
        <v>84.5</v>
      </c>
      <c r="H78">
        <v>81</v>
      </c>
      <c r="I78">
        <v>83</v>
      </c>
      <c r="J78">
        <v>80</v>
      </c>
      <c r="K78">
        <v>87.5</v>
      </c>
      <c r="L78">
        <v>89</v>
      </c>
      <c r="M78">
        <f t="shared" si="1"/>
        <v>83.300000000000011</v>
      </c>
      <c r="N78" t="str">
        <f>_xlfn.XLOOKUP($M78,'GPA Conversion'!$B$15:$M$15,'GPA Conversion'!$B$14:$M$14,#N/A,-1,1)</f>
        <v>B-</v>
      </c>
    </row>
    <row r="79" spans="1:14">
      <c r="A79" t="s">
        <v>581</v>
      </c>
      <c r="B79" t="s">
        <v>375</v>
      </c>
      <c r="C79" t="s">
        <v>27</v>
      </c>
      <c r="D79" t="s">
        <v>582</v>
      </c>
      <c r="E79">
        <v>2025</v>
      </c>
      <c r="F79">
        <v>75.5</v>
      </c>
      <c r="G79">
        <v>78</v>
      </c>
      <c r="H79">
        <v>74.5</v>
      </c>
      <c r="I79">
        <v>77</v>
      </c>
      <c r="J79">
        <v>73.5</v>
      </c>
      <c r="K79">
        <v>82</v>
      </c>
      <c r="L79">
        <v>85.5</v>
      </c>
      <c r="M79">
        <f t="shared" si="1"/>
        <v>77.149999999999991</v>
      </c>
      <c r="N79" t="str">
        <f>_xlfn.XLOOKUP($M79,'GPA Conversion'!$B$15:$M$15,'GPA Conversion'!$B$14:$M$14,#N/A,-1,1)</f>
        <v>C+</v>
      </c>
    </row>
    <row r="80" spans="1:14">
      <c r="A80" t="s">
        <v>583</v>
      </c>
      <c r="B80" t="s">
        <v>207</v>
      </c>
      <c r="C80" t="s">
        <v>584</v>
      </c>
      <c r="D80" t="s">
        <v>64</v>
      </c>
      <c r="E80">
        <v>2023</v>
      </c>
      <c r="F80">
        <v>87.5</v>
      </c>
      <c r="G80">
        <v>88</v>
      </c>
      <c r="H80">
        <v>86.5</v>
      </c>
      <c r="I80">
        <v>89</v>
      </c>
      <c r="J80">
        <v>85.5</v>
      </c>
      <c r="K80">
        <v>91</v>
      </c>
      <c r="L80">
        <v>92.5</v>
      </c>
      <c r="M80">
        <f t="shared" si="1"/>
        <v>88.05</v>
      </c>
      <c r="N80" t="str">
        <f>_xlfn.XLOOKUP($M80,'GPA Conversion'!$B$15:$M$15,'GPA Conversion'!$B$14:$M$14,#N/A,-1,1)</f>
        <v>B+</v>
      </c>
    </row>
    <row r="81" spans="1:14">
      <c r="A81" t="s">
        <v>585</v>
      </c>
      <c r="B81" t="s">
        <v>300</v>
      </c>
      <c r="C81" t="s">
        <v>586</v>
      </c>
      <c r="D81" t="s">
        <v>363</v>
      </c>
      <c r="E81">
        <v>2024</v>
      </c>
      <c r="F81">
        <v>83.5</v>
      </c>
      <c r="G81">
        <v>85</v>
      </c>
      <c r="H81">
        <v>82</v>
      </c>
      <c r="I81">
        <v>86</v>
      </c>
      <c r="J81">
        <v>80.5</v>
      </c>
      <c r="K81">
        <v>89.5</v>
      </c>
      <c r="L81">
        <v>91</v>
      </c>
      <c r="M81">
        <f t="shared" si="1"/>
        <v>84.649999999999991</v>
      </c>
      <c r="N81" t="str">
        <f>_xlfn.XLOOKUP($M81,'GPA Conversion'!$B$15:$M$15,'GPA Conversion'!$B$14:$M$14,#N/A,-1,1)</f>
        <v>B</v>
      </c>
    </row>
    <row r="82" spans="1:14">
      <c r="A82" t="s">
        <v>587</v>
      </c>
      <c r="B82" t="s">
        <v>360</v>
      </c>
      <c r="C82" t="s">
        <v>341</v>
      </c>
      <c r="D82" t="s">
        <v>12</v>
      </c>
      <c r="E82">
        <v>2025</v>
      </c>
      <c r="F82">
        <v>78.5</v>
      </c>
      <c r="G82">
        <v>79</v>
      </c>
      <c r="H82">
        <v>77.5</v>
      </c>
      <c r="I82">
        <v>80</v>
      </c>
      <c r="J82">
        <v>75.5</v>
      </c>
      <c r="K82">
        <v>83.5</v>
      </c>
      <c r="L82">
        <v>85</v>
      </c>
      <c r="M82">
        <f t="shared" si="1"/>
        <v>79.2</v>
      </c>
      <c r="N82" t="str">
        <f>_xlfn.XLOOKUP($M82,'GPA Conversion'!$B$15:$M$15,'GPA Conversion'!$B$14:$M$14,#N/A,-1,1)</f>
        <v>C+</v>
      </c>
    </row>
    <row r="83" spans="1:14">
      <c r="A83" t="s">
        <v>588</v>
      </c>
      <c r="B83" t="s">
        <v>218</v>
      </c>
      <c r="C83" t="s">
        <v>357</v>
      </c>
      <c r="D83" t="s">
        <v>589</v>
      </c>
      <c r="E83">
        <v>2023</v>
      </c>
      <c r="F83">
        <v>92</v>
      </c>
      <c r="G83">
        <v>91.5</v>
      </c>
      <c r="H83">
        <v>89</v>
      </c>
      <c r="I83">
        <v>93</v>
      </c>
      <c r="J83">
        <v>87.5</v>
      </c>
      <c r="K83">
        <v>95.5</v>
      </c>
      <c r="L83">
        <v>97</v>
      </c>
      <c r="M83">
        <f t="shared" si="1"/>
        <v>91.45</v>
      </c>
      <c r="N83" t="str">
        <f>_xlfn.XLOOKUP($M83,'GPA Conversion'!$B$15:$M$15,'GPA Conversion'!$B$14:$M$14,#N/A,-1,1)</f>
        <v>A-</v>
      </c>
    </row>
    <row r="84" spans="1:14">
      <c r="A84" t="s">
        <v>590</v>
      </c>
      <c r="B84" t="s">
        <v>324</v>
      </c>
      <c r="C84" t="s">
        <v>430</v>
      </c>
      <c r="D84" t="s">
        <v>42</v>
      </c>
      <c r="E84">
        <v>2024</v>
      </c>
      <c r="F84">
        <v>81</v>
      </c>
      <c r="G84">
        <v>83.5</v>
      </c>
      <c r="H84">
        <v>80</v>
      </c>
      <c r="I84">
        <v>84</v>
      </c>
      <c r="J84">
        <v>79</v>
      </c>
      <c r="K84">
        <v>87.5</v>
      </c>
      <c r="L84">
        <v>89</v>
      </c>
      <c r="M84">
        <f t="shared" si="1"/>
        <v>82.8</v>
      </c>
      <c r="N84" t="str">
        <f>_xlfn.XLOOKUP($M84,'GPA Conversion'!$B$15:$M$15,'GPA Conversion'!$B$14:$M$14,#N/A,-1,1)</f>
        <v>B-</v>
      </c>
    </row>
    <row r="85" spans="1:14">
      <c r="A85" t="s">
        <v>591</v>
      </c>
      <c r="B85" t="s">
        <v>194</v>
      </c>
      <c r="C85" t="s">
        <v>507</v>
      </c>
      <c r="D85" t="s">
        <v>592</v>
      </c>
      <c r="E85">
        <v>2025</v>
      </c>
      <c r="F85">
        <v>76.5</v>
      </c>
      <c r="G85">
        <v>77</v>
      </c>
      <c r="H85">
        <v>75.5</v>
      </c>
      <c r="I85">
        <v>78</v>
      </c>
      <c r="J85">
        <v>74</v>
      </c>
      <c r="K85">
        <v>82.5</v>
      </c>
      <c r="L85">
        <v>84</v>
      </c>
      <c r="M85">
        <f t="shared" si="1"/>
        <v>77.650000000000006</v>
      </c>
      <c r="N85" t="str">
        <f>_xlfn.XLOOKUP($M85,'GPA Conversion'!$B$15:$M$15,'GPA Conversion'!$B$14:$M$14,#N/A,-1,1)</f>
        <v>C+</v>
      </c>
    </row>
    <row r="86" spans="1:14">
      <c r="A86" t="s">
        <v>593</v>
      </c>
      <c r="B86" t="s">
        <v>594</v>
      </c>
      <c r="C86" t="s">
        <v>38</v>
      </c>
      <c r="D86" t="s">
        <v>344</v>
      </c>
      <c r="E86">
        <v>2023</v>
      </c>
      <c r="F86">
        <v>88</v>
      </c>
      <c r="G86">
        <v>89.5</v>
      </c>
      <c r="H86">
        <v>86</v>
      </c>
      <c r="I86">
        <v>90</v>
      </c>
      <c r="J86">
        <v>84.5</v>
      </c>
      <c r="K86">
        <v>92</v>
      </c>
      <c r="L86">
        <v>93.5</v>
      </c>
      <c r="M86">
        <f t="shared" si="1"/>
        <v>88.3</v>
      </c>
      <c r="N86" t="str">
        <f>_xlfn.XLOOKUP($M86,'GPA Conversion'!$B$15:$M$15,'GPA Conversion'!$B$14:$M$14,#N/A,-1,1)</f>
        <v>B+</v>
      </c>
    </row>
    <row r="87" spans="1:14">
      <c r="A87" t="s">
        <v>595</v>
      </c>
      <c r="B87" t="s">
        <v>360</v>
      </c>
      <c r="C87" t="s">
        <v>440</v>
      </c>
      <c r="D87" t="s">
        <v>493</v>
      </c>
      <c r="E87">
        <v>2024</v>
      </c>
      <c r="F87">
        <v>82</v>
      </c>
      <c r="G87">
        <v>84.5</v>
      </c>
      <c r="H87">
        <v>81</v>
      </c>
      <c r="I87">
        <v>85</v>
      </c>
      <c r="J87">
        <v>79.5</v>
      </c>
      <c r="K87">
        <v>88.5</v>
      </c>
      <c r="L87">
        <v>90</v>
      </c>
      <c r="M87">
        <f t="shared" si="1"/>
        <v>83.649999999999991</v>
      </c>
      <c r="N87" t="str">
        <f>_xlfn.XLOOKUP($M87,'GPA Conversion'!$B$15:$M$15,'GPA Conversion'!$B$14:$M$14,#N/A,-1,1)</f>
        <v>B-</v>
      </c>
    </row>
    <row r="88" spans="1:14">
      <c r="A88" t="s">
        <v>596</v>
      </c>
      <c r="B88" t="s">
        <v>555</v>
      </c>
      <c r="C88" t="s">
        <v>52</v>
      </c>
      <c r="D88" t="s">
        <v>149</v>
      </c>
      <c r="E88">
        <v>2025</v>
      </c>
      <c r="F88">
        <v>78</v>
      </c>
      <c r="G88">
        <v>80.5</v>
      </c>
      <c r="H88">
        <v>77.5</v>
      </c>
      <c r="I88">
        <v>81</v>
      </c>
      <c r="J88">
        <v>75</v>
      </c>
      <c r="K88">
        <v>84.5</v>
      </c>
      <c r="L88">
        <v>86</v>
      </c>
      <c r="M88">
        <f t="shared" si="1"/>
        <v>79.55</v>
      </c>
      <c r="N88" t="str">
        <f>_xlfn.XLOOKUP($M88,'GPA Conversion'!$B$15:$M$15,'GPA Conversion'!$B$14:$M$14,#N/A,-1,1)</f>
        <v>C+</v>
      </c>
    </row>
    <row r="89" spans="1:14">
      <c r="A89" t="s">
        <v>597</v>
      </c>
      <c r="B89" t="s">
        <v>397</v>
      </c>
      <c r="C89" t="s">
        <v>75</v>
      </c>
      <c r="D89" t="s">
        <v>499</v>
      </c>
      <c r="E89">
        <v>2023</v>
      </c>
      <c r="F89">
        <v>90.5</v>
      </c>
      <c r="G89">
        <v>91</v>
      </c>
      <c r="H89">
        <v>88</v>
      </c>
      <c r="I89">
        <v>92</v>
      </c>
      <c r="J89">
        <v>86.5</v>
      </c>
      <c r="K89">
        <v>93.5</v>
      </c>
      <c r="L89">
        <v>95</v>
      </c>
      <c r="M89">
        <f t="shared" si="1"/>
        <v>90.149999999999991</v>
      </c>
      <c r="N89" t="str">
        <f>_xlfn.XLOOKUP($M89,'GPA Conversion'!$B$15:$M$15,'GPA Conversion'!$B$14:$M$14,#N/A,-1,1)</f>
        <v>A-</v>
      </c>
    </row>
    <row r="90" spans="1:14">
      <c r="A90" t="s">
        <v>598</v>
      </c>
      <c r="B90" t="s">
        <v>599</v>
      </c>
      <c r="C90" t="s">
        <v>378</v>
      </c>
      <c r="D90" t="s">
        <v>166</v>
      </c>
      <c r="E90">
        <v>2024</v>
      </c>
      <c r="F90">
        <v>83</v>
      </c>
      <c r="G90">
        <v>85</v>
      </c>
      <c r="H90">
        <v>82</v>
      </c>
      <c r="I90">
        <v>86</v>
      </c>
      <c r="J90">
        <v>80.5</v>
      </c>
      <c r="K90">
        <v>88.5</v>
      </c>
      <c r="L90">
        <v>90</v>
      </c>
      <c r="M90">
        <f t="shared" si="1"/>
        <v>84.3</v>
      </c>
      <c r="N90" t="str">
        <f>_xlfn.XLOOKUP($M90,'GPA Conversion'!$B$15:$M$15,'GPA Conversion'!$B$14:$M$14,#N/A,-1,1)</f>
        <v>B</v>
      </c>
    </row>
    <row r="91" spans="1:14">
      <c r="A91" t="s">
        <v>600</v>
      </c>
      <c r="B91" t="s">
        <v>555</v>
      </c>
      <c r="C91" t="s">
        <v>314</v>
      </c>
      <c r="D91" t="s">
        <v>216</v>
      </c>
      <c r="E91">
        <v>2025</v>
      </c>
      <c r="F91">
        <v>79.5</v>
      </c>
      <c r="G91">
        <v>80.5</v>
      </c>
      <c r="H91">
        <v>78</v>
      </c>
      <c r="I91">
        <v>82</v>
      </c>
      <c r="J91">
        <v>76.5</v>
      </c>
      <c r="K91">
        <v>85</v>
      </c>
      <c r="L91">
        <v>87.5</v>
      </c>
      <c r="M91">
        <f t="shared" si="1"/>
        <v>80.45</v>
      </c>
      <c r="N91" t="str">
        <f>_xlfn.XLOOKUP($M91,'GPA Conversion'!$B$15:$M$15,'GPA Conversion'!$B$14:$M$14,#N/A,-1,1)</f>
        <v>B-</v>
      </c>
    </row>
    <row r="92" spans="1:14">
      <c r="A92" t="s">
        <v>601</v>
      </c>
      <c r="B92" t="s">
        <v>345</v>
      </c>
      <c r="C92" t="s">
        <v>386</v>
      </c>
      <c r="D92" t="s">
        <v>602</v>
      </c>
      <c r="E92">
        <v>2023</v>
      </c>
      <c r="F92">
        <v>91</v>
      </c>
      <c r="G92">
        <v>92.5</v>
      </c>
      <c r="H92">
        <v>89</v>
      </c>
      <c r="I92">
        <v>93</v>
      </c>
      <c r="J92">
        <v>88.5</v>
      </c>
      <c r="K92">
        <v>94.5</v>
      </c>
      <c r="L92">
        <v>96</v>
      </c>
      <c r="M92">
        <f t="shared" si="1"/>
        <v>91.45</v>
      </c>
      <c r="N92" t="str">
        <f>_xlfn.XLOOKUP($M92,'GPA Conversion'!$B$15:$M$15,'GPA Conversion'!$B$14:$M$14,#N/A,-1,1)</f>
        <v>A-</v>
      </c>
    </row>
    <row r="93" spans="1:14">
      <c r="A93" t="s">
        <v>603</v>
      </c>
      <c r="B93" t="s">
        <v>604</v>
      </c>
      <c r="C93" t="s">
        <v>538</v>
      </c>
      <c r="D93" t="s">
        <v>605</v>
      </c>
      <c r="E93">
        <v>2024</v>
      </c>
      <c r="F93">
        <v>84</v>
      </c>
      <c r="G93">
        <v>85.5</v>
      </c>
      <c r="H93">
        <v>82</v>
      </c>
      <c r="I93">
        <v>87</v>
      </c>
      <c r="J93">
        <v>80.5</v>
      </c>
      <c r="K93">
        <v>89</v>
      </c>
      <c r="L93">
        <v>91</v>
      </c>
      <c r="M93">
        <f t="shared" si="1"/>
        <v>84.7</v>
      </c>
      <c r="N93" t="str">
        <f>_xlfn.XLOOKUP($M93,'GPA Conversion'!$B$15:$M$15,'GPA Conversion'!$B$14:$M$14,#N/A,-1,1)</f>
        <v>B</v>
      </c>
    </row>
    <row r="94" spans="1:14">
      <c r="A94" t="s">
        <v>606</v>
      </c>
      <c r="B94" t="s">
        <v>33</v>
      </c>
      <c r="C94" t="s">
        <v>221</v>
      </c>
      <c r="D94" t="s">
        <v>103</v>
      </c>
      <c r="E94">
        <v>2025</v>
      </c>
      <c r="F94">
        <v>77</v>
      </c>
      <c r="G94">
        <v>79</v>
      </c>
      <c r="H94">
        <v>76</v>
      </c>
      <c r="I94">
        <v>80</v>
      </c>
      <c r="J94">
        <v>74.5</v>
      </c>
      <c r="K94">
        <v>83.5</v>
      </c>
      <c r="L94">
        <v>85</v>
      </c>
      <c r="M94">
        <f t="shared" si="1"/>
        <v>78.599999999999994</v>
      </c>
      <c r="N94" t="str">
        <f>_xlfn.XLOOKUP($M94,'GPA Conversion'!$B$15:$M$15,'GPA Conversion'!$B$14:$M$14,#N/A,-1,1)</f>
        <v>C+</v>
      </c>
    </row>
    <row r="95" spans="1:14">
      <c r="A95" t="s">
        <v>607</v>
      </c>
      <c r="B95" t="s">
        <v>333</v>
      </c>
      <c r="C95" t="s">
        <v>171</v>
      </c>
      <c r="D95" t="s">
        <v>85</v>
      </c>
      <c r="E95">
        <v>2023</v>
      </c>
      <c r="F95">
        <v>89.5</v>
      </c>
      <c r="G95">
        <v>90</v>
      </c>
      <c r="H95">
        <v>87</v>
      </c>
      <c r="I95">
        <v>91</v>
      </c>
      <c r="J95">
        <v>85.5</v>
      </c>
      <c r="K95">
        <v>92.5</v>
      </c>
      <c r="L95">
        <v>94</v>
      </c>
      <c r="M95">
        <f t="shared" si="1"/>
        <v>89.15</v>
      </c>
      <c r="N95" t="str">
        <f>_xlfn.XLOOKUP($M95,'GPA Conversion'!$B$15:$M$15,'GPA Conversion'!$B$14:$M$14,#N/A,-1,1)</f>
        <v>B+</v>
      </c>
    </row>
    <row r="96" spans="1:14">
      <c r="A96" t="s">
        <v>608</v>
      </c>
      <c r="B96" t="s">
        <v>136</v>
      </c>
      <c r="C96" t="s">
        <v>45</v>
      </c>
      <c r="D96" t="s">
        <v>373</v>
      </c>
      <c r="E96">
        <v>2024</v>
      </c>
      <c r="F96">
        <v>82</v>
      </c>
      <c r="G96">
        <v>84</v>
      </c>
      <c r="H96">
        <v>81</v>
      </c>
      <c r="I96">
        <v>85</v>
      </c>
      <c r="J96">
        <v>79.5</v>
      </c>
      <c r="K96">
        <v>88.5</v>
      </c>
      <c r="L96">
        <v>90</v>
      </c>
      <c r="M96">
        <f t="shared" si="1"/>
        <v>83.6</v>
      </c>
      <c r="N96" t="str">
        <f>_xlfn.XLOOKUP($M96,'GPA Conversion'!$B$15:$M$15,'GPA Conversion'!$B$14:$M$14,#N/A,-1,1)</f>
        <v>B-</v>
      </c>
    </row>
    <row r="97" spans="1:14">
      <c r="A97" t="s">
        <v>609</v>
      </c>
      <c r="B97" t="s">
        <v>439</v>
      </c>
      <c r="C97" t="s">
        <v>318</v>
      </c>
      <c r="D97" t="s">
        <v>481</v>
      </c>
      <c r="E97">
        <v>2025</v>
      </c>
      <c r="F97">
        <v>80</v>
      </c>
      <c r="G97">
        <v>82.5</v>
      </c>
      <c r="H97">
        <v>79</v>
      </c>
      <c r="I97">
        <v>83</v>
      </c>
      <c r="J97">
        <v>77.5</v>
      </c>
      <c r="K97">
        <v>86</v>
      </c>
      <c r="L97">
        <v>88.5</v>
      </c>
      <c r="M97">
        <f t="shared" si="1"/>
        <v>81.5</v>
      </c>
      <c r="N97" t="str">
        <f>_xlfn.XLOOKUP($M97,'GPA Conversion'!$B$15:$M$15,'GPA Conversion'!$B$14:$M$14,#N/A,-1,1)</f>
        <v>B-</v>
      </c>
    </row>
    <row r="98" spans="1:14">
      <c r="A98" t="s">
        <v>610</v>
      </c>
      <c r="B98" t="s">
        <v>173</v>
      </c>
      <c r="C98" t="s">
        <v>20</v>
      </c>
      <c r="D98" t="s">
        <v>19</v>
      </c>
      <c r="E98">
        <v>2023</v>
      </c>
      <c r="F98">
        <v>88.5</v>
      </c>
      <c r="G98">
        <v>90</v>
      </c>
      <c r="H98">
        <v>86.5</v>
      </c>
      <c r="I98">
        <v>91</v>
      </c>
      <c r="J98">
        <v>84</v>
      </c>
      <c r="K98">
        <v>92</v>
      </c>
      <c r="L98">
        <v>94.5</v>
      </c>
      <c r="M98">
        <f t="shared" si="1"/>
        <v>88.399999999999991</v>
      </c>
      <c r="N98" t="str">
        <f>_xlfn.XLOOKUP($M98,'GPA Conversion'!$B$15:$M$15,'GPA Conversion'!$B$14:$M$14,#N/A,-1,1)</f>
        <v>B+</v>
      </c>
    </row>
    <row r="99" spans="1:14">
      <c r="A99" t="s">
        <v>611</v>
      </c>
      <c r="B99" t="s">
        <v>144</v>
      </c>
      <c r="C99" t="s">
        <v>592</v>
      </c>
      <c r="D99" t="s">
        <v>55</v>
      </c>
      <c r="E99">
        <v>2024</v>
      </c>
      <c r="F99">
        <v>84.5</v>
      </c>
      <c r="G99">
        <v>86</v>
      </c>
      <c r="H99">
        <v>82.5</v>
      </c>
      <c r="I99">
        <v>87</v>
      </c>
      <c r="J99">
        <v>81</v>
      </c>
      <c r="K99">
        <v>89.5</v>
      </c>
      <c r="L99">
        <v>91</v>
      </c>
      <c r="M99">
        <f t="shared" si="1"/>
        <v>85.149999999999991</v>
      </c>
      <c r="N99" t="str">
        <f>_xlfn.XLOOKUP($M99,'GPA Conversion'!$B$15:$M$15,'GPA Conversion'!$B$14:$M$14,#N/A,-1,1)</f>
        <v>B</v>
      </c>
    </row>
    <row r="100" spans="1:14">
      <c r="A100" t="s">
        <v>612</v>
      </c>
      <c r="B100" t="s">
        <v>224</v>
      </c>
      <c r="C100" t="s">
        <v>116</v>
      </c>
      <c r="D100" t="s">
        <v>306</v>
      </c>
      <c r="E100">
        <v>2025</v>
      </c>
      <c r="F100">
        <v>81</v>
      </c>
      <c r="G100">
        <v>83</v>
      </c>
      <c r="H100">
        <v>80</v>
      </c>
      <c r="I100">
        <v>84</v>
      </c>
      <c r="J100">
        <v>78.5</v>
      </c>
      <c r="K100">
        <v>86.5</v>
      </c>
      <c r="L100">
        <v>88</v>
      </c>
      <c r="M100">
        <f t="shared" si="1"/>
        <v>82.300000000000011</v>
      </c>
      <c r="N100" t="str">
        <f>_xlfn.XLOOKUP($M100,'GPA Conversion'!$B$15:$M$15,'GPA Conversion'!$B$14:$M$14,#N/A,-1,1)</f>
        <v>B-</v>
      </c>
    </row>
    <row r="101" spans="1:14">
      <c r="A101" t="s">
        <v>613</v>
      </c>
      <c r="B101" t="s">
        <v>614</v>
      </c>
      <c r="C101" t="s">
        <v>240</v>
      </c>
      <c r="D101" t="s">
        <v>615</v>
      </c>
      <c r="E101">
        <v>2023</v>
      </c>
      <c r="F101">
        <v>91</v>
      </c>
      <c r="G101">
        <v>92</v>
      </c>
      <c r="H101">
        <v>89.5</v>
      </c>
      <c r="I101">
        <v>93.5</v>
      </c>
      <c r="J101">
        <v>88</v>
      </c>
      <c r="K101">
        <v>94</v>
      </c>
      <c r="L101">
        <v>95.5</v>
      </c>
      <c r="M101">
        <f t="shared" si="1"/>
        <v>91.2</v>
      </c>
      <c r="N101" t="str">
        <f>_xlfn.XLOOKUP($M101,'GPA Conversion'!$B$15:$M$15,'GPA Conversion'!$B$14:$M$14,#N/A,-1,1)</f>
        <v>A-</v>
      </c>
    </row>
    <row r="102" spans="1:14">
      <c r="A102" t="s">
        <v>616</v>
      </c>
      <c r="B102" t="s">
        <v>617</v>
      </c>
      <c r="C102" t="s">
        <v>163</v>
      </c>
      <c r="D102" t="s">
        <v>207</v>
      </c>
      <c r="E102">
        <v>2024</v>
      </c>
      <c r="F102">
        <v>82.5</v>
      </c>
      <c r="G102">
        <v>84</v>
      </c>
      <c r="H102">
        <v>81.5</v>
      </c>
      <c r="I102">
        <v>85.5</v>
      </c>
      <c r="J102">
        <v>79</v>
      </c>
      <c r="K102">
        <v>87</v>
      </c>
      <c r="L102">
        <v>89.5</v>
      </c>
      <c r="M102">
        <f t="shared" si="1"/>
        <v>83.149999999999991</v>
      </c>
      <c r="N102" t="str">
        <f>_xlfn.XLOOKUP($M102,'GPA Conversion'!$B$15:$M$15,'GPA Conversion'!$B$14:$M$14,#N/A,-1,1)</f>
        <v>B-</v>
      </c>
    </row>
    <row r="103" spans="1:14">
      <c r="A103" t="s">
        <v>618</v>
      </c>
      <c r="B103" t="s">
        <v>619</v>
      </c>
      <c r="C103" t="s">
        <v>558</v>
      </c>
      <c r="D103" t="s">
        <v>424</v>
      </c>
      <c r="E103">
        <v>2025</v>
      </c>
      <c r="F103">
        <v>77</v>
      </c>
      <c r="G103">
        <v>78.5</v>
      </c>
      <c r="H103">
        <v>75</v>
      </c>
      <c r="I103">
        <v>79.5</v>
      </c>
      <c r="J103">
        <v>73</v>
      </c>
      <c r="K103">
        <v>82</v>
      </c>
      <c r="L103">
        <v>84.5</v>
      </c>
      <c r="M103">
        <f t="shared" si="1"/>
        <v>77.5</v>
      </c>
      <c r="N103" t="str">
        <f>_xlfn.XLOOKUP($M103,'GPA Conversion'!$B$15:$M$15,'GPA Conversion'!$B$14:$M$14,#N/A,-1,1)</f>
        <v>C+</v>
      </c>
    </row>
    <row r="104" spans="1:14">
      <c r="A104" t="s">
        <v>620</v>
      </c>
      <c r="B104" t="s">
        <v>142</v>
      </c>
      <c r="C104" t="s">
        <v>42</v>
      </c>
      <c r="D104" t="s">
        <v>286</v>
      </c>
      <c r="E104">
        <v>2023</v>
      </c>
      <c r="F104">
        <v>89</v>
      </c>
      <c r="G104">
        <v>91</v>
      </c>
      <c r="H104">
        <v>87</v>
      </c>
      <c r="I104">
        <v>92</v>
      </c>
      <c r="J104">
        <v>85.5</v>
      </c>
      <c r="K104">
        <v>93</v>
      </c>
      <c r="L104">
        <v>94.5</v>
      </c>
      <c r="M104">
        <f t="shared" si="1"/>
        <v>89.449999999999989</v>
      </c>
      <c r="N104" t="str">
        <f>_xlfn.XLOOKUP($M104,'GPA Conversion'!$B$15:$M$15,'GPA Conversion'!$B$14:$M$14,#N/A,-1,1)</f>
        <v>B+</v>
      </c>
    </row>
    <row r="105" spans="1:14">
      <c r="A105" t="s">
        <v>621</v>
      </c>
      <c r="B105" t="s">
        <v>622</v>
      </c>
      <c r="C105" t="s">
        <v>605</v>
      </c>
      <c r="D105" t="s">
        <v>539</v>
      </c>
      <c r="E105">
        <v>2024</v>
      </c>
      <c r="F105">
        <v>85</v>
      </c>
      <c r="G105">
        <v>86.5</v>
      </c>
      <c r="H105">
        <v>83</v>
      </c>
      <c r="I105">
        <v>87.5</v>
      </c>
      <c r="J105">
        <v>81.5</v>
      </c>
      <c r="K105">
        <v>89.5</v>
      </c>
      <c r="L105">
        <v>91</v>
      </c>
      <c r="M105">
        <f t="shared" si="1"/>
        <v>85.5</v>
      </c>
      <c r="N105" t="str">
        <f>_xlfn.XLOOKUP($M105,'GPA Conversion'!$B$15:$M$15,'GPA Conversion'!$B$14:$M$14,#N/A,-1,1)</f>
        <v>B</v>
      </c>
    </row>
    <row r="106" spans="1:14">
      <c r="A106" t="s">
        <v>623</v>
      </c>
      <c r="B106" t="s">
        <v>624</v>
      </c>
      <c r="C106" t="s">
        <v>625</v>
      </c>
      <c r="D106" t="s">
        <v>188</v>
      </c>
      <c r="E106">
        <v>2025</v>
      </c>
      <c r="F106">
        <v>79.5</v>
      </c>
      <c r="G106">
        <v>81</v>
      </c>
      <c r="H106">
        <v>78</v>
      </c>
      <c r="I106">
        <v>82</v>
      </c>
      <c r="J106">
        <v>76</v>
      </c>
      <c r="K106">
        <v>84</v>
      </c>
      <c r="L106">
        <v>86.5</v>
      </c>
      <c r="M106">
        <f t="shared" si="1"/>
        <v>80.050000000000011</v>
      </c>
      <c r="N106" t="str">
        <f>_xlfn.XLOOKUP($M106,'GPA Conversion'!$B$15:$M$15,'GPA Conversion'!$B$14:$M$14,#N/A,-1,1)</f>
        <v>B-</v>
      </c>
    </row>
    <row r="107" spans="1:14">
      <c r="A107" t="s">
        <v>626</v>
      </c>
      <c r="B107" t="s">
        <v>627</v>
      </c>
      <c r="C107" t="s">
        <v>85</v>
      </c>
      <c r="D107" t="s">
        <v>371</v>
      </c>
      <c r="E107">
        <v>2023</v>
      </c>
      <c r="F107">
        <v>90.5</v>
      </c>
      <c r="G107">
        <v>92</v>
      </c>
      <c r="H107">
        <v>88</v>
      </c>
      <c r="I107">
        <v>93</v>
      </c>
      <c r="J107">
        <v>87</v>
      </c>
      <c r="K107">
        <v>94</v>
      </c>
      <c r="L107">
        <v>95.5</v>
      </c>
      <c r="M107">
        <f t="shared" si="1"/>
        <v>90.65</v>
      </c>
      <c r="N107" t="str">
        <f>_xlfn.XLOOKUP($M107,'GPA Conversion'!$B$15:$M$15,'GPA Conversion'!$B$14:$M$14,#N/A,-1,1)</f>
        <v>A-</v>
      </c>
    </row>
    <row r="108" spans="1:14">
      <c r="A108" t="s">
        <v>628</v>
      </c>
      <c r="B108" t="s">
        <v>462</v>
      </c>
      <c r="C108" t="s">
        <v>541</v>
      </c>
      <c r="D108" t="s">
        <v>385</v>
      </c>
      <c r="E108">
        <v>2024</v>
      </c>
      <c r="F108">
        <v>83</v>
      </c>
      <c r="G108">
        <v>85</v>
      </c>
      <c r="H108">
        <v>81</v>
      </c>
      <c r="I108">
        <v>86</v>
      </c>
      <c r="J108">
        <v>79.5</v>
      </c>
      <c r="K108">
        <v>88.5</v>
      </c>
      <c r="L108">
        <v>90</v>
      </c>
      <c r="M108">
        <f t="shared" si="1"/>
        <v>83.899999999999991</v>
      </c>
      <c r="N108" t="str">
        <f>_xlfn.XLOOKUP($M108,'GPA Conversion'!$B$15:$M$15,'GPA Conversion'!$B$14:$M$14,#N/A,-1,1)</f>
        <v>B-</v>
      </c>
    </row>
    <row r="109" spans="1:14">
      <c r="A109" t="s">
        <v>629</v>
      </c>
      <c r="B109" t="s">
        <v>93</v>
      </c>
      <c r="C109" t="s">
        <v>393</v>
      </c>
      <c r="D109" t="s">
        <v>547</v>
      </c>
      <c r="E109">
        <v>2025</v>
      </c>
      <c r="F109">
        <v>78</v>
      </c>
      <c r="G109">
        <v>80</v>
      </c>
      <c r="H109">
        <v>76</v>
      </c>
      <c r="I109">
        <v>81</v>
      </c>
      <c r="J109">
        <v>74.5</v>
      </c>
      <c r="K109">
        <v>83.5</v>
      </c>
      <c r="L109">
        <v>85</v>
      </c>
      <c r="M109">
        <f t="shared" si="1"/>
        <v>78.899999999999991</v>
      </c>
      <c r="N109" t="str">
        <f>_xlfn.XLOOKUP($M109,'GPA Conversion'!$B$15:$M$15,'GPA Conversion'!$B$14:$M$14,#N/A,-1,1)</f>
        <v>C+</v>
      </c>
    </row>
    <row r="110" spans="1:14">
      <c r="A110" t="s">
        <v>630</v>
      </c>
      <c r="B110" t="s">
        <v>631</v>
      </c>
      <c r="C110" t="s">
        <v>336</v>
      </c>
      <c r="D110" t="s">
        <v>560</v>
      </c>
      <c r="E110">
        <v>2023</v>
      </c>
      <c r="F110">
        <v>91.5</v>
      </c>
      <c r="G110">
        <v>93</v>
      </c>
      <c r="H110">
        <v>89.5</v>
      </c>
      <c r="I110">
        <v>94.5</v>
      </c>
      <c r="J110">
        <v>88</v>
      </c>
      <c r="K110">
        <v>95</v>
      </c>
      <c r="L110">
        <v>96.5</v>
      </c>
      <c r="M110">
        <f t="shared" si="1"/>
        <v>91.75</v>
      </c>
      <c r="N110" t="str">
        <f>_xlfn.XLOOKUP($M110,'GPA Conversion'!$B$15:$M$15,'GPA Conversion'!$B$14:$M$14,#N/A,-1,1)</f>
        <v>A-</v>
      </c>
    </row>
    <row r="111" spans="1:14">
      <c r="A111" t="s">
        <v>632</v>
      </c>
      <c r="B111" t="s">
        <v>136</v>
      </c>
      <c r="C111" t="s">
        <v>325</v>
      </c>
      <c r="D111" t="s">
        <v>152</v>
      </c>
      <c r="E111">
        <v>2024</v>
      </c>
      <c r="F111">
        <v>82.5</v>
      </c>
      <c r="G111">
        <v>84.5</v>
      </c>
      <c r="H111">
        <v>81</v>
      </c>
      <c r="I111">
        <v>85</v>
      </c>
      <c r="J111">
        <v>79</v>
      </c>
      <c r="K111">
        <v>87.5</v>
      </c>
      <c r="L111">
        <v>89</v>
      </c>
      <c r="M111">
        <f t="shared" si="1"/>
        <v>83.25</v>
      </c>
      <c r="N111" t="str">
        <f>_xlfn.XLOOKUP($M111,'GPA Conversion'!$B$15:$M$15,'GPA Conversion'!$B$14:$M$14,#N/A,-1,1)</f>
        <v>B-</v>
      </c>
    </row>
    <row r="112" spans="1:14">
      <c r="A112" t="s">
        <v>62</v>
      </c>
      <c r="B112" t="s">
        <v>63</v>
      </c>
      <c r="C112" t="s">
        <v>64</v>
      </c>
      <c r="D112" t="s">
        <v>65</v>
      </c>
      <c r="E112">
        <v>2022</v>
      </c>
      <c r="F112">
        <v>78.5</v>
      </c>
      <c r="G112">
        <v>80.5</v>
      </c>
      <c r="H112">
        <v>77</v>
      </c>
      <c r="I112">
        <v>82</v>
      </c>
      <c r="J112">
        <v>75</v>
      </c>
      <c r="K112">
        <v>84.5</v>
      </c>
      <c r="L112">
        <v>86</v>
      </c>
      <c r="M112">
        <f t="shared" si="1"/>
        <v>79.649999999999991</v>
      </c>
      <c r="N112" t="str">
        <f>_xlfn.XLOOKUP($M112,'GPA Conversion'!$B$15:$M$15,'GPA Conversion'!$B$14:$M$14,#N/A,-1,1)</f>
        <v>C+</v>
      </c>
    </row>
    <row r="113" spans="1:14">
      <c r="A113" t="s">
        <v>633</v>
      </c>
      <c r="B113" t="s">
        <v>634</v>
      </c>
      <c r="C113" t="s">
        <v>301</v>
      </c>
      <c r="D113" t="s">
        <v>230</v>
      </c>
      <c r="E113">
        <v>2023</v>
      </c>
      <c r="F113">
        <v>89.5</v>
      </c>
      <c r="G113">
        <v>91</v>
      </c>
      <c r="H113">
        <v>87.5</v>
      </c>
      <c r="I113">
        <v>92</v>
      </c>
      <c r="J113">
        <v>85</v>
      </c>
      <c r="K113">
        <v>93.5</v>
      </c>
      <c r="L113">
        <v>95</v>
      </c>
      <c r="M113">
        <f t="shared" si="1"/>
        <v>89.55</v>
      </c>
      <c r="N113" t="str">
        <f>_xlfn.XLOOKUP($M113,'GPA Conversion'!$B$15:$M$15,'GPA Conversion'!$B$14:$M$14,#N/A,-1,1)</f>
        <v>B+</v>
      </c>
    </row>
    <row r="114" spans="1:14">
      <c r="A114" t="s">
        <v>635</v>
      </c>
      <c r="B114" t="s">
        <v>636</v>
      </c>
      <c r="C114" t="s">
        <v>378</v>
      </c>
      <c r="D114" t="s">
        <v>637</v>
      </c>
      <c r="E114">
        <v>2024</v>
      </c>
      <c r="F114">
        <v>83.5</v>
      </c>
      <c r="G114">
        <v>85.5</v>
      </c>
      <c r="H114">
        <v>82</v>
      </c>
      <c r="I114">
        <v>86.5</v>
      </c>
      <c r="J114">
        <v>80</v>
      </c>
      <c r="K114">
        <v>88.5</v>
      </c>
      <c r="L114">
        <v>90</v>
      </c>
      <c r="M114">
        <f t="shared" si="1"/>
        <v>84.3</v>
      </c>
      <c r="N114" t="str">
        <f>_xlfn.XLOOKUP($M114,'GPA Conversion'!$B$15:$M$15,'GPA Conversion'!$B$14:$M$14,#N/A,-1,1)</f>
        <v>B</v>
      </c>
    </row>
    <row r="115" spans="1:14">
      <c r="A115" t="s">
        <v>638</v>
      </c>
      <c r="B115" t="s">
        <v>365</v>
      </c>
      <c r="C115" t="s">
        <v>213</v>
      </c>
      <c r="D115" t="s">
        <v>639</v>
      </c>
      <c r="E115">
        <v>2025</v>
      </c>
      <c r="F115">
        <v>79</v>
      </c>
      <c r="G115">
        <v>80.5</v>
      </c>
      <c r="H115">
        <v>77.5</v>
      </c>
      <c r="I115">
        <v>82.5</v>
      </c>
      <c r="J115">
        <v>76</v>
      </c>
      <c r="K115">
        <v>85</v>
      </c>
      <c r="L115">
        <v>87</v>
      </c>
      <c r="M115">
        <f t="shared" si="1"/>
        <v>80.25</v>
      </c>
      <c r="N115" t="str">
        <f>_xlfn.XLOOKUP($M115,'GPA Conversion'!$B$15:$M$15,'GPA Conversion'!$B$14:$M$14,#N/A,-1,1)</f>
        <v>B-</v>
      </c>
    </row>
    <row r="116" spans="1:14">
      <c r="A116" t="s">
        <v>640</v>
      </c>
      <c r="B116" t="s">
        <v>541</v>
      </c>
      <c r="C116" t="s">
        <v>73</v>
      </c>
      <c r="D116" t="s">
        <v>641</v>
      </c>
      <c r="E116">
        <v>2023</v>
      </c>
      <c r="F116">
        <v>90</v>
      </c>
      <c r="G116">
        <v>91.5</v>
      </c>
      <c r="H116">
        <v>88</v>
      </c>
      <c r="I116">
        <v>93</v>
      </c>
      <c r="J116">
        <v>87.5</v>
      </c>
      <c r="K116">
        <v>94</v>
      </c>
      <c r="L116">
        <v>95.5</v>
      </c>
      <c r="M116">
        <f t="shared" si="1"/>
        <v>90.7</v>
      </c>
      <c r="N116" t="str">
        <f>_xlfn.XLOOKUP($M116,'GPA Conversion'!$B$15:$M$15,'GPA Conversion'!$B$14:$M$14,#N/A,-1,1)</f>
        <v>A-</v>
      </c>
    </row>
    <row r="117" spans="1:14">
      <c r="A117" t="s">
        <v>642</v>
      </c>
      <c r="B117" t="s">
        <v>362</v>
      </c>
      <c r="C117" t="s">
        <v>405</v>
      </c>
      <c r="D117" t="s">
        <v>105</v>
      </c>
      <c r="E117">
        <v>2024</v>
      </c>
      <c r="F117">
        <v>84</v>
      </c>
      <c r="G117">
        <v>85.5</v>
      </c>
      <c r="H117">
        <v>82.5</v>
      </c>
      <c r="I117">
        <v>87</v>
      </c>
      <c r="J117">
        <v>80.5</v>
      </c>
      <c r="K117">
        <v>89</v>
      </c>
      <c r="L117">
        <v>90.5</v>
      </c>
      <c r="M117">
        <f t="shared" si="1"/>
        <v>84.75</v>
      </c>
      <c r="N117" t="str">
        <f>_xlfn.XLOOKUP($M117,'GPA Conversion'!$B$15:$M$15,'GPA Conversion'!$B$14:$M$14,#N/A,-1,1)</f>
        <v>B</v>
      </c>
    </row>
    <row r="118" spans="1:14">
      <c r="A118" t="s">
        <v>643</v>
      </c>
      <c r="B118" t="s">
        <v>644</v>
      </c>
      <c r="C118" t="s">
        <v>336</v>
      </c>
      <c r="D118" t="s">
        <v>119</v>
      </c>
      <c r="E118">
        <v>2025</v>
      </c>
      <c r="F118">
        <v>77</v>
      </c>
      <c r="G118">
        <v>79</v>
      </c>
      <c r="H118">
        <v>76</v>
      </c>
      <c r="I118">
        <v>80.5</v>
      </c>
      <c r="J118">
        <v>74.5</v>
      </c>
      <c r="K118">
        <v>83.5</v>
      </c>
      <c r="L118">
        <v>85</v>
      </c>
      <c r="M118">
        <f t="shared" si="1"/>
        <v>78.649999999999991</v>
      </c>
      <c r="N118" t="str">
        <f>_xlfn.XLOOKUP($M118,'GPA Conversion'!$B$15:$M$15,'GPA Conversion'!$B$14:$M$14,#N/A,-1,1)</f>
        <v>C+</v>
      </c>
    </row>
    <row r="119" spans="1:14">
      <c r="A119" t="s">
        <v>645</v>
      </c>
      <c r="B119" t="s">
        <v>293</v>
      </c>
      <c r="C119" t="s">
        <v>35</v>
      </c>
      <c r="D119" t="s">
        <v>646</v>
      </c>
      <c r="E119">
        <v>2023</v>
      </c>
      <c r="F119">
        <v>88.5</v>
      </c>
      <c r="G119">
        <v>90.5</v>
      </c>
      <c r="H119">
        <v>86</v>
      </c>
      <c r="I119">
        <v>91</v>
      </c>
      <c r="J119">
        <v>84.5</v>
      </c>
      <c r="K119">
        <v>92</v>
      </c>
      <c r="L119">
        <v>94</v>
      </c>
      <c r="M119">
        <f t="shared" si="1"/>
        <v>88.55</v>
      </c>
      <c r="N119" t="str">
        <f>_xlfn.XLOOKUP($M119,'GPA Conversion'!$B$15:$M$15,'GPA Conversion'!$B$14:$M$14,#N/A,-1,1)</f>
        <v>B+</v>
      </c>
    </row>
    <row r="120" spans="1:14">
      <c r="A120" t="s">
        <v>647</v>
      </c>
      <c r="B120" t="s">
        <v>462</v>
      </c>
      <c r="C120" t="s">
        <v>602</v>
      </c>
      <c r="D120" t="s">
        <v>52</v>
      </c>
      <c r="E120">
        <v>2024</v>
      </c>
      <c r="F120">
        <v>82</v>
      </c>
      <c r="G120">
        <v>84.5</v>
      </c>
      <c r="H120">
        <v>81</v>
      </c>
      <c r="I120">
        <v>85.5</v>
      </c>
      <c r="J120">
        <v>79</v>
      </c>
      <c r="K120">
        <v>87.5</v>
      </c>
      <c r="L120">
        <v>89</v>
      </c>
      <c r="M120">
        <f t="shared" si="1"/>
        <v>83.25</v>
      </c>
      <c r="N120" t="str">
        <f>_xlfn.XLOOKUP($M120,'GPA Conversion'!$B$15:$M$15,'GPA Conversion'!$B$14:$M$14,#N/A,-1,1)</f>
        <v>B-</v>
      </c>
    </row>
    <row r="121" spans="1:14">
      <c r="A121" t="s">
        <v>648</v>
      </c>
      <c r="B121" t="s">
        <v>321</v>
      </c>
      <c r="C121" t="s">
        <v>203</v>
      </c>
      <c r="D121" t="s">
        <v>76</v>
      </c>
      <c r="E121">
        <v>2025</v>
      </c>
      <c r="F121">
        <v>79.5</v>
      </c>
      <c r="G121">
        <v>81</v>
      </c>
      <c r="H121">
        <v>78</v>
      </c>
      <c r="I121">
        <v>83</v>
      </c>
      <c r="J121">
        <v>76.5</v>
      </c>
      <c r="K121">
        <v>85</v>
      </c>
      <c r="L121">
        <v>87</v>
      </c>
      <c r="M121">
        <f t="shared" si="1"/>
        <v>80.599999999999994</v>
      </c>
      <c r="N121" t="str">
        <f>_xlfn.XLOOKUP($M121,'GPA Conversion'!$B$15:$M$15,'GPA Conversion'!$B$14:$M$14,#N/A,-1,1)</f>
        <v>B-</v>
      </c>
    </row>
    <row r="122" spans="1:14">
      <c r="A122" t="s">
        <v>649</v>
      </c>
      <c r="B122" t="s">
        <v>205</v>
      </c>
      <c r="C122" t="s">
        <v>341</v>
      </c>
      <c r="D122" t="s">
        <v>235</v>
      </c>
      <c r="E122">
        <v>2025</v>
      </c>
      <c r="F122">
        <v>87</v>
      </c>
      <c r="G122">
        <v>89</v>
      </c>
      <c r="H122">
        <v>85</v>
      </c>
      <c r="I122">
        <v>90</v>
      </c>
      <c r="J122">
        <v>83.5</v>
      </c>
      <c r="K122">
        <v>91</v>
      </c>
      <c r="L122">
        <v>93</v>
      </c>
      <c r="M122">
        <f t="shared" si="1"/>
        <v>87.45</v>
      </c>
      <c r="N122" t="str">
        <f>_xlfn.XLOOKUP($M122,'GPA Conversion'!$B$15:$M$15,'GPA Conversion'!$B$14:$M$14,#N/A,-1,1)</f>
        <v>B+</v>
      </c>
    </row>
    <row r="123" spans="1:14">
      <c r="A123" t="s">
        <v>650</v>
      </c>
      <c r="B123" t="s">
        <v>81</v>
      </c>
      <c r="C123" t="s">
        <v>651</v>
      </c>
      <c r="D123" t="s">
        <v>652</v>
      </c>
      <c r="E123">
        <v>2023</v>
      </c>
      <c r="F123">
        <v>84.5</v>
      </c>
      <c r="G123">
        <v>86</v>
      </c>
      <c r="H123">
        <v>82</v>
      </c>
      <c r="I123">
        <v>87.5</v>
      </c>
      <c r="J123">
        <v>80.5</v>
      </c>
      <c r="K123">
        <v>89.5</v>
      </c>
      <c r="L123">
        <v>91</v>
      </c>
      <c r="M123">
        <f t="shared" si="1"/>
        <v>85</v>
      </c>
      <c r="N123" t="str">
        <f>_xlfn.XLOOKUP($M123,'GPA Conversion'!$B$15:$M$15,'GPA Conversion'!$B$14:$M$14,#N/A,-1,1)</f>
        <v>B</v>
      </c>
    </row>
    <row r="124" spans="1:14">
      <c r="A124" t="s">
        <v>653</v>
      </c>
      <c r="B124" t="s">
        <v>44</v>
      </c>
      <c r="C124" t="s">
        <v>654</v>
      </c>
      <c r="D124" t="s">
        <v>373</v>
      </c>
      <c r="E124">
        <v>2024</v>
      </c>
      <c r="F124">
        <v>78</v>
      </c>
      <c r="G124">
        <v>80</v>
      </c>
      <c r="H124">
        <v>77</v>
      </c>
      <c r="I124">
        <v>81</v>
      </c>
      <c r="J124">
        <v>75.5</v>
      </c>
      <c r="K124">
        <v>83.5</v>
      </c>
      <c r="L124">
        <v>85</v>
      </c>
      <c r="M124">
        <f t="shared" si="1"/>
        <v>79.3</v>
      </c>
      <c r="N124" t="str">
        <f>_xlfn.XLOOKUP($M124,'GPA Conversion'!$B$15:$M$15,'GPA Conversion'!$B$14:$M$14,#N/A,-1,1)</f>
        <v>C+</v>
      </c>
    </row>
    <row r="125" spans="1:14">
      <c r="A125" t="s">
        <v>655</v>
      </c>
      <c r="B125" t="s">
        <v>14</v>
      </c>
      <c r="C125" t="s">
        <v>499</v>
      </c>
      <c r="D125" t="s">
        <v>552</v>
      </c>
      <c r="E125">
        <v>2023</v>
      </c>
      <c r="F125">
        <v>90.5</v>
      </c>
      <c r="G125">
        <v>92.5</v>
      </c>
      <c r="H125">
        <v>88.5</v>
      </c>
      <c r="I125">
        <v>93</v>
      </c>
      <c r="J125">
        <v>87.5</v>
      </c>
      <c r="K125">
        <v>94.5</v>
      </c>
      <c r="L125">
        <v>95.5</v>
      </c>
      <c r="M125">
        <f t="shared" si="1"/>
        <v>91.05</v>
      </c>
      <c r="N125" t="str">
        <f>_xlfn.XLOOKUP($M125,'GPA Conversion'!$B$15:$M$15,'GPA Conversion'!$B$14:$M$14,#N/A,-1,1)</f>
        <v>A-</v>
      </c>
    </row>
    <row r="126" spans="1:14">
      <c r="A126" t="s">
        <v>656</v>
      </c>
      <c r="B126" t="s">
        <v>657</v>
      </c>
      <c r="C126" t="s">
        <v>65</v>
      </c>
      <c r="D126" t="s">
        <v>544</v>
      </c>
      <c r="E126">
        <v>2024</v>
      </c>
      <c r="F126">
        <v>81</v>
      </c>
      <c r="G126">
        <v>83.5</v>
      </c>
      <c r="H126">
        <v>80</v>
      </c>
      <c r="I126">
        <v>84</v>
      </c>
      <c r="J126">
        <v>78</v>
      </c>
      <c r="K126">
        <v>86.5</v>
      </c>
      <c r="L126">
        <v>88</v>
      </c>
      <c r="M126">
        <f t="shared" si="1"/>
        <v>82.2</v>
      </c>
      <c r="N126" t="str">
        <f>_xlfn.XLOOKUP($M126,'GPA Conversion'!$B$15:$M$15,'GPA Conversion'!$B$14:$M$14,#N/A,-1,1)</f>
        <v>B-</v>
      </c>
    </row>
    <row r="127" spans="1:14">
      <c r="A127" t="s">
        <v>658</v>
      </c>
      <c r="B127" t="s">
        <v>165</v>
      </c>
      <c r="C127" t="s">
        <v>141</v>
      </c>
      <c r="D127" t="s">
        <v>659</v>
      </c>
      <c r="E127">
        <v>2025</v>
      </c>
      <c r="F127">
        <v>76.5</v>
      </c>
      <c r="G127">
        <v>78.5</v>
      </c>
      <c r="H127">
        <v>75</v>
      </c>
      <c r="I127">
        <v>79</v>
      </c>
      <c r="J127">
        <v>73.5</v>
      </c>
      <c r="K127">
        <v>82</v>
      </c>
      <c r="L127">
        <v>84.5</v>
      </c>
      <c r="M127">
        <f t="shared" si="1"/>
        <v>77.55</v>
      </c>
      <c r="N127" t="str">
        <f>_xlfn.XLOOKUP($M127,'GPA Conversion'!$B$15:$M$15,'GPA Conversion'!$B$14:$M$14,#N/A,-1,1)</f>
        <v>C+</v>
      </c>
    </row>
    <row r="128" spans="1:14">
      <c r="A128" t="s">
        <v>180</v>
      </c>
      <c r="B128" t="s">
        <v>181</v>
      </c>
      <c r="C128" t="s">
        <v>182</v>
      </c>
      <c r="D128" t="s">
        <v>183</v>
      </c>
      <c r="E128">
        <v>2022</v>
      </c>
      <c r="F128">
        <v>77</v>
      </c>
      <c r="G128">
        <v>79</v>
      </c>
      <c r="H128">
        <v>76</v>
      </c>
      <c r="I128">
        <v>80</v>
      </c>
      <c r="J128">
        <v>74.5</v>
      </c>
      <c r="K128">
        <v>83.5</v>
      </c>
      <c r="L128">
        <v>85</v>
      </c>
      <c r="M128">
        <f t="shared" si="1"/>
        <v>78.599999999999994</v>
      </c>
      <c r="N128" t="str">
        <f>_xlfn.XLOOKUP($M128,'GPA Conversion'!$B$15:$M$15,'GPA Conversion'!$B$14:$M$14,#N/A,-1,1)</f>
        <v>C+</v>
      </c>
    </row>
    <row r="129" spans="1:14">
      <c r="A129" t="s">
        <v>148</v>
      </c>
      <c r="B129" t="s">
        <v>132</v>
      </c>
      <c r="C129" t="s">
        <v>149</v>
      </c>
      <c r="D129" t="s">
        <v>38</v>
      </c>
      <c r="E129">
        <v>2022</v>
      </c>
      <c r="F129">
        <v>89.5</v>
      </c>
      <c r="G129">
        <v>90</v>
      </c>
      <c r="H129">
        <v>87</v>
      </c>
      <c r="I129">
        <v>91</v>
      </c>
      <c r="J129">
        <v>85.5</v>
      </c>
      <c r="K129">
        <v>92.5</v>
      </c>
      <c r="L129">
        <v>94</v>
      </c>
      <c r="M129">
        <f t="shared" si="1"/>
        <v>89.15</v>
      </c>
      <c r="N129" t="str">
        <f>_xlfn.XLOOKUP($M129,'GPA Conversion'!$B$15:$M$15,'GPA Conversion'!$B$14:$M$14,#N/A,-1,1)</f>
        <v>B+</v>
      </c>
    </row>
    <row r="130" spans="1:14">
      <c r="A130" t="s">
        <v>21</v>
      </c>
      <c r="B130" t="s">
        <v>22</v>
      </c>
      <c r="C130" t="s">
        <v>23</v>
      </c>
      <c r="D130" t="s">
        <v>24</v>
      </c>
      <c r="E130">
        <v>2022</v>
      </c>
      <c r="F130">
        <v>82</v>
      </c>
      <c r="G130">
        <v>84</v>
      </c>
      <c r="H130">
        <v>81</v>
      </c>
      <c r="I130">
        <v>85</v>
      </c>
      <c r="J130">
        <v>79.5</v>
      </c>
      <c r="K130">
        <v>88.5</v>
      </c>
      <c r="L130">
        <v>90</v>
      </c>
      <c r="M130">
        <f t="shared" si="1"/>
        <v>83.6</v>
      </c>
      <c r="N130" t="str">
        <f>_xlfn.XLOOKUP($M130,'GPA Conversion'!$B$15:$M$15,'GPA Conversion'!$B$14:$M$14,#N/A,-1,1)</f>
        <v>B-</v>
      </c>
    </row>
    <row r="131" spans="1:14">
      <c r="A131" t="s">
        <v>239</v>
      </c>
      <c r="B131" t="s">
        <v>209</v>
      </c>
      <c r="C131" t="s">
        <v>240</v>
      </c>
      <c r="D131" t="s">
        <v>31</v>
      </c>
      <c r="E131">
        <v>2022</v>
      </c>
      <c r="F131">
        <v>80</v>
      </c>
      <c r="G131">
        <v>82.5</v>
      </c>
      <c r="H131">
        <v>79</v>
      </c>
      <c r="I131">
        <v>83</v>
      </c>
      <c r="J131">
        <v>77.5</v>
      </c>
      <c r="K131">
        <v>86</v>
      </c>
      <c r="L131">
        <v>88.5</v>
      </c>
      <c r="M131">
        <f t="shared" ref="M131:M150" si="2">(AVERAGE(F131,G131,H131,I131)*$Q$13)+(J131*$Q$14)+(K131*$Q$15)</f>
        <v>81.5</v>
      </c>
      <c r="N131" t="str">
        <f>_xlfn.XLOOKUP($M131,'GPA Conversion'!$B$15:$M$15,'GPA Conversion'!$B$14:$M$14,#N/A,-1,1)</f>
        <v>B-</v>
      </c>
    </row>
    <row r="132" spans="1:14">
      <c r="A132" t="s">
        <v>204</v>
      </c>
      <c r="B132" t="s">
        <v>205</v>
      </c>
      <c r="C132" t="s">
        <v>206</v>
      </c>
      <c r="D132" t="s">
        <v>207</v>
      </c>
      <c r="E132">
        <v>2022</v>
      </c>
      <c r="F132">
        <v>88.5</v>
      </c>
      <c r="G132">
        <v>90</v>
      </c>
      <c r="H132">
        <v>86.5</v>
      </c>
      <c r="I132">
        <v>91</v>
      </c>
      <c r="J132">
        <v>84</v>
      </c>
      <c r="K132">
        <v>92</v>
      </c>
      <c r="L132">
        <v>94.5</v>
      </c>
      <c r="M132">
        <f t="shared" si="2"/>
        <v>88.399999999999991</v>
      </c>
      <c r="N132" t="str">
        <f>_xlfn.XLOOKUP($M132,'GPA Conversion'!$B$15:$M$15,'GPA Conversion'!$B$14:$M$14,#N/A,-1,1)</f>
        <v>B+</v>
      </c>
    </row>
    <row r="133" spans="1:14">
      <c r="A133" t="s">
        <v>43</v>
      </c>
      <c r="B133" t="s">
        <v>44</v>
      </c>
      <c r="C133" t="s">
        <v>45</v>
      </c>
      <c r="D133" t="s">
        <v>12</v>
      </c>
      <c r="E133">
        <v>2022</v>
      </c>
      <c r="F133">
        <v>84.5</v>
      </c>
      <c r="G133">
        <v>86</v>
      </c>
      <c r="H133">
        <v>82.5</v>
      </c>
      <c r="I133">
        <v>87</v>
      </c>
      <c r="J133">
        <v>81</v>
      </c>
      <c r="K133">
        <v>89.5</v>
      </c>
      <c r="L133">
        <v>91</v>
      </c>
      <c r="M133">
        <f t="shared" si="2"/>
        <v>85.149999999999991</v>
      </c>
      <c r="N133" t="str">
        <f>_xlfn.XLOOKUP($M133,'GPA Conversion'!$B$15:$M$15,'GPA Conversion'!$B$14:$M$14,#N/A,-1,1)</f>
        <v>B</v>
      </c>
    </row>
    <row r="134" spans="1:14">
      <c r="A134" t="s">
        <v>40</v>
      </c>
      <c r="B134" t="s">
        <v>41</v>
      </c>
      <c r="C134" t="s">
        <v>42</v>
      </c>
      <c r="D134" t="s">
        <v>19</v>
      </c>
      <c r="E134">
        <v>2022</v>
      </c>
      <c r="F134">
        <v>81</v>
      </c>
      <c r="G134">
        <v>83</v>
      </c>
      <c r="H134">
        <v>80</v>
      </c>
      <c r="I134">
        <v>84</v>
      </c>
      <c r="J134">
        <v>78.5</v>
      </c>
      <c r="K134">
        <v>86.5</v>
      </c>
      <c r="L134">
        <v>88</v>
      </c>
      <c r="M134">
        <f t="shared" si="2"/>
        <v>82.300000000000011</v>
      </c>
      <c r="N134" t="str">
        <f>_xlfn.XLOOKUP($M134,'GPA Conversion'!$B$15:$M$15,'GPA Conversion'!$B$14:$M$14,#N/A,-1,1)</f>
        <v>B-</v>
      </c>
    </row>
    <row r="135" spans="1:14">
      <c r="A135" t="s">
        <v>25</v>
      </c>
      <c r="B135" t="s">
        <v>26</v>
      </c>
      <c r="C135" t="s">
        <v>27</v>
      </c>
      <c r="D135" t="s">
        <v>28</v>
      </c>
      <c r="E135">
        <v>2022</v>
      </c>
      <c r="F135">
        <v>91</v>
      </c>
      <c r="G135">
        <v>92</v>
      </c>
      <c r="H135">
        <v>89.5</v>
      </c>
      <c r="I135">
        <v>93.5</v>
      </c>
      <c r="J135">
        <v>88</v>
      </c>
      <c r="K135">
        <v>94</v>
      </c>
      <c r="L135">
        <v>95.5</v>
      </c>
      <c r="M135">
        <f t="shared" si="2"/>
        <v>91.2</v>
      </c>
      <c r="N135" t="str">
        <f>_xlfn.XLOOKUP($M135,'GPA Conversion'!$B$15:$M$15,'GPA Conversion'!$B$14:$M$14,#N/A,-1,1)</f>
        <v>A-</v>
      </c>
    </row>
    <row r="136" spans="1:14">
      <c r="A136" t="s">
        <v>53</v>
      </c>
      <c r="B136" t="s">
        <v>54</v>
      </c>
      <c r="C136" t="s">
        <v>55</v>
      </c>
      <c r="D136" t="s">
        <v>56</v>
      </c>
      <c r="E136">
        <v>2022</v>
      </c>
      <c r="F136">
        <v>82.5</v>
      </c>
      <c r="G136">
        <v>84</v>
      </c>
      <c r="H136">
        <v>81.5</v>
      </c>
      <c r="I136">
        <v>85.5</v>
      </c>
      <c r="J136">
        <v>79</v>
      </c>
      <c r="K136">
        <v>87</v>
      </c>
      <c r="L136">
        <v>89.5</v>
      </c>
      <c r="M136">
        <f t="shared" si="2"/>
        <v>83.149999999999991</v>
      </c>
      <c r="N136" t="str">
        <f>_xlfn.XLOOKUP($M136,'GPA Conversion'!$B$15:$M$15,'GPA Conversion'!$B$14:$M$14,#N/A,-1,1)</f>
        <v>B-</v>
      </c>
    </row>
    <row r="137" spans="1:14">
      <c r="A137" t="s">
        <v>131</v>
      </c>
      <c r="B137" t="s">
        <v>132</v>
      </c>
      <c r="C137" t="s">
        <v>133</v>
      </c>
      <c r="D137" t="s">
        <v>134</v>
      </c>
      <c r="E137">
        <v>2022</v>
      </c>
      <c r="F137">
        <v>77</v>
      </c>
      <c r="G137">
        <v>78.5</v>
      </c>
      <c r="H137">
        <v>75</v>
      </c>
      <c r="I137">
        <v>79.5</v>
      </c>
      <c r="J137">
        <v>73</v>
      </c>
      <c r="K137">
        <v>82</v>
      </c>
      <c r="L137">
        <v>84.5</v>
      </c>
      <c r="M137">
        <f t="shared" si="2"/>
        <v>77.5</v>
      </c>
      <c r="N137" t="str">
        <f>_xlfn.XLOOKUP($M137,'GPA Conversion'!$B$15:$M$15,'GPA Conversion'!$B$14:$M$14,#N/A,-1,1)</f>
        <v>C+</v>
      </c>
    </row>
    <row r="138" spans="1:14">
      <c r="A138" t="s">
        <v>172</v>
      </c>
      <c r="B138" t="s">
        <v>173</v>
      </c>
      <c r="C138" t="s">
        <v>174</v>
      </c>
      <c r="D138" t="s">
        <v>175</v>
      </c>
      <c r="E138">
        <v>2022</v>
      </c>
      <c r="F138">
        <v>89</v>
      </c>
      <c r="G138">
        <v>91</v>
      </c>
      <c r="H138">
        <v>87</v>
      </c>
      <c r="I138">
        <v>92</v>
      </c>
      <c r="J138">
        <v>85.5</v>
      </c>
      <c r="K138">
        <v>93</v>
      </c>
      <c r="L138">
        <v>94.5</v>
      </c>
      <c r="M138">
        <f t="shared" si="2"/>
        <v>89.449999999999989</v>
      </c>
      <c r="N138" t="str">
        <f>_xlfn.XLOOKUP($M138,'GPA Conversion'!$B$15:$M$15,'GPA Conversion'!$B$14:$M$14,#N/A,-1,1)</f>
        <v>B+</v>
      </c>
    </row>
    <row r="139" spans="1:14">
      <c r="A139" t="s">
        <v>36</v>
      </c>
      <c r="B139" t="s">
        <v>37</v>
      </c>
      <c r="C139" t="s">
        <v>38</v>
      </c>
      <c r="D139" t="s">
        <v>39</v>
      </c>
      <c r="E139">
        <v>2022</v>
      </c>
      <c r="F139">
        <v>85</v>
      </c>
      <c r="G139">
        <v>86.5</v>
      </c>
      <c r="H139">
        <v>83</v>
      </c>
      <c r="I139">
        <v>87.5</v>
      </c>
      <c r="J139">
        <v>81.5</v>
      </c>
      <c r="K139">
        <v>89.5</v>
      </c>
      <c r="L139">
        <v>91</v>
      </c>
      <c r="M139">
        <f t="shared" si="2"/>
        <v>85.5</v>
      </c>
      <c r="N139" t="str">
        <f>_xlfn.XLOOKUP($M139,'GPA Conversion'!$B$15:$M$15,'GPA Conversion'!$B$14:$M$14,#N/A,-1,1)</f>
        <v>B</v>
      </c>
    </row>
    <row r="140" spans="1:14">
      <c r="A140" t="s">
        <v>66</v>
      </c>
      <c r="B140" t="s">
        <v>67</v>
      </c>
      <c r="C140" t="s">
        <v>68</v>
      </c>
      <c r="D140" t="s">
        <v>69</v>
      </c>
      <c r="E140">
        <v>2022</v>
      </c>
      <c r="F140">
        <v>79.5</v>
      </c>
      <c r="G140">
        <v>81</v>
      </c>
      <c r="H140">
        <v>78</v>
      </c>
      <c r="I140">
        <v>82</v>
      </c>
      <c r="J140">
        <v>76</v>
      </c>
      <c r="K140">
        <v>84</v>
      </c>
      <c r="L140">
        <v>86.5</v>
      </c>
      <c r="M140">
        <f t="shared" si="2"/>
        <v>80.050000000000011</v>
      </c>
      <c r="N140" t="str">
        <f>_xlfn.XLOOKUP($M140,'GPA Conversion'!$B$15:$M$15,'GPA Conversion'!$B$14:$M$14,#N/A,-1,1)</f>
        <v>B-</v>
      </c>
    </row>
    <row r="141" spans="1:14">
      <c r="A141" t="s">
        <v>223</v>
      </c>
      <c r="B141" t="s">
        <v>224</v>
      </c>
      <c r="C141" t="s">
        <v>35</v>
      </c>
      <c r="D141" t="s">
        <v>68</v>
      </c>
      <c r="E141">
        <v>2022</v>
      </c>
      <c r="F141">
        <v>90.5</v>
      </c>
      <c r="G141">
        <v>92</v>
      </c>
      <c r="H141">
        <v>88</v>
      </c>
      <c r="I141">
        <v>93</v>
      </c>
      <c r="J141">
        <v>87</v>
      </c>
      <c r="K141">
        <v>94</v>
      </c>
      <c r="L141">
        <v>95.5</v>
      </c>
      <c r="M141">
        <f t="shared" si="2"/>
        <v>90.65</v>
      </c>
      <c r="N141" t="str">
        <f>_xlfn.XLOOKUP($M141,'GPA Conversion'!$B$15:$M$15,'GPA Conversion'!$B$14:$M$14,#N/A,-1,1)</f>
        <v>A-</v>
      </c>
    </row>
    <row r="142" spans="1:14">
      <c r="A142" t="s">
        <v>150</v>
      </c>
      <c r="B142" t="s">
        <v>151</v>
      </c>
      <c r="C142" t="s">
        <v>152</v>
      </c>
      <c r="D142" t="s">
        <v>153</v>
      </c>
      <c r="E142">
        <v>2022</v>
      </c>
      <c r="F142">
        <v>83</v>
      </c>
      <c r="G142">
        <v>85</v>
      </c>
      <c r="H142">
        <v>81</v>
      </c>
      <c r="I142">
        <v>86</v>
      </c>
      <c r="J142">
        <v>79.5</v>
      </c>
      <c r="K142">
        <v>88.5</v>
      </c>
      <c r="L142">
        <v>90</v>
      </c>
      <c r="M142">
        <f t="shared" si="2"/>
        <v>83.899999999999991</v>
      </c>
      <c r="N142" t="str">
        <f>_xlfn.XLOOKUP($M142,'GPA Conversion'!$B$15:$M$15,'GPA Conversion'!$B$14:$M$14,#N/A,-1,1)</f>
        <v>B-</v>
      </c>
    </row>
    <row r="143" spans="1:14">
      <c r="A143" t="s">
        <v>80</v>
      </c>
      <c r="B143" t="s">
        <v>81</v>
      </c>
      <c r="C143" t="s">
        <v>82</v>
      </c>
      <c r="D143" t="s">
        <v>31</v>
      </c>
      <c r="E143">
        <v>2022</v>
      </c>
      <c r="F143">
        <v>87</v>
      </c>
      <c r="G143">
        <v>85</v>
      </c>
      <c r="H143">
        <v>86.5</v>
      </c>
      <c r="I143">
        <v>84</v>
      </c>
      <c r="J143">
        <v>83</v>
      </c>
      <c r="K143">
        <v>90.5</v>
      </c>
      <c r="L143">
        <v>92</v>
      </c>
      <c r="M143">
        <f t="shared" si="2"/>
        <v>86.3</v>
      </c>
      <c r="N143" t="str">
        <f>_xlfn.XLOOKUP($M143,'GPA Conversion'!$B$15:$M$15,'GPA Conversion'!$B$14:$M$14,#N/A,-1,1)</f>
        <v>B</v>
      </c>
    </row>
    <row r="144" spans="1:14">
      <c r="A144" t="s">
        <v>184</v>
      </c>
      <c r="B144" t="s">
        <v>26</v>
      </c>
      <c r="C144" t="s">
        <v>185</v>
      </c>
      <c r="D144" t="s">
        <v>35</v>
      </c>
      <c r="E144">
        <v>2022</v>
      </c>
      <c r="F144">
        <v>88.5</v>
      </c>
      <c r="G144">
        <v>89</v>
      </c>
      <c r="H144">
        <v>87.5</v>
      </c>
      <c r="I144">
        <v>90</v>
      </c>
      <c r="J144">
        <v>85.5</v>
      </c>
      <c r="K144">
        <v>92</v>
      </c>
      <c r="L144">
        <v>93</v>
      </c>
      <c r="M144">
        <f t="shared" si="2"/>
        <v>88.75</v>
      </c>
      <c r="N144" t="str">
        <f>_xlfn.XLOOKUP($M144,'GPA Conversion'!$B$15:$M$15,'GPA Conversion'!$B$14:$M$14,#N/A,-1,1)</f>
        <v>B+</v>
      </c>
    </row>
    <row r="145" spans="1:14">
      <c r="A145" t="s">
        <v>74</v>
      </c>
      <c r="B145" t="s">
        <v>14</v>
      </c>
      <c r="C145" t="s">
        <v>75</v>
      </c>
      <c r="D145" t="s">
        <v>76</v>
      </c>
      <c r="E145">
        <v>2022</v>
      </c>
      <c r="F145">
        <v>81</v>
      </c>
      <c r="G145">
        <v>83.5</v>
      </c>
      <c r="H145">
        <v>82</v>
      </c>
      <c r="I145">
        <v>85.5</v>
      </c>
      <c r="J145">
        <v>82</v>
      </c>
      <c r="K145">
        <v>88</v>
      </c>
      <c r="L145">
        <v>90</v>
      </c>
      <c r="M145">
        <f t="shared" si="2"/>
        <v>84.199999999999989</v>
      </c>
      <c r="N145" t="str">
        <f>_xlfn.XLOOKUP($M145,'GPA Conversion'!$B$15:$M$15,'GPA Conversion'!$B$14:$M$14,#N/A,-1,1)</f>
        <v>B</v>
      </c>
    </row>
    <row r="146" spans="1:14">
      <c r="A146" t="s">
        <v>157</v>
      </c>
      <c r="B146" t="s">
        <v>158</v>
      </c>
      <c r="C146" t="s">
        <v>159</v>
      </c>
      <c r="D146" t="s">
        <v>113</v>
      </c>
      <c r="E146">
        <v>2022</v>
      </c>
      <c r="F146">
        <v>77.5</v>
      </c>
      <c r="G146">
        <v>79</v>
      </c>
      <c r="H146">
        <v>80.5</v>
      </c>
      <c r="I146">
        <v>81</v>
      </c>
      <c r="J146">
        <v>76.5</v>
      </c>
      <c r="K146">
        <v>82.5</v>
      </c>
      <c r="L146">
        <v>86</v>
      </c>
      <c r="M146">
        <f t="shared" si="2"/>
        <v>79.5</v>
      </c>
      <c r="N146" t="str">
        <f>_xlfn.XLOOKUP($M146,'GPA Conversion'!$B$15:$M$15,'GPA Conversion'!$B$14:$M$14,#N/A,-1,1)</f>
        <v>C+</v>
      </c>
    </row>
    <row r="147" spans="1:14">
      <c r="A147" t="s">
        <v>217</v>
      </c>
      <c r="B147" t="s">
        <v>218</v>
      </c>
      <c r="C147" t="s">
        <v>219</v>
      </c>
      <c r="D147" t="s">
        <v>113</v>
      </c>
      <c r="E147">
        <v>2022</v>
      </c>
      <c r="F147">
        <v>86</v>
      </c>
      <c r="G147">
        <v>87.5</v>
      </c>
      <c r="H147">
        <v>84</v>
      </c>
      <c r="I147">
        <v>88</v>
      </c>
      <c r="J147">
        <v>83.5</v>
      </c>
      <c r="K147">
        <v>90</v>
      </c>
      <c r="L147">
        <v>91.5</v>
      </c>
      <c r="M147">
        <f t="shared" si="2"/>
        <v>86.600000000000009</v>
      </c>
      <c r="N147" t="str">
        <f>_xlfn.XLOOKUP($M147,'GPA Conversion'!$B$15:$M$15,'GPA Conversion'!$B$14:$M$14,#N/A,-1,1)</f>
        <v>B</v>
      </c>
    </row>
    <row r="148" spans="1:14">
      <c r="A148" t="s">
        <v>59</v>
      </c>
      <c r="B148" t="s">
        <v>60</v>
      </c>
      <c r="C148" t="s">
        <v>61</v>
      </c>
      <c r="D148" t="s">
        <v>12</v>
      </c>
      <c r="E148">
        <v>2022</v>
      </c>
      <c r="F148">
        <v>91.5</v>
      </c>
      <c r="G148">
        <v>92</v>
      </c>
      <c r="H148">
        <v>90.5</v>
      </c>
      <c r="I148">
        <v>89</v>
      </c>
      <c r="J148">
        <v>87</v>
      </c>
      <c r="K148">
        <v>94.5</v>
      </c>
      <c r="L148">
        <v>96</v>
      </c>
      <c r="M148">
        <f t="shared" si="2"/>
        <v>90.75</v>
      </c>
      <c r="N148" t="str">
        <f>_xlfn.XLOOKUP($M148,'GPA Conversion'!$B$15:$M$15,'GPA Conversion'!$B$14:$M$14,#N/A,-1,1)</f>
        <v>A-</v>
      </c>
    </row>
    <row r="149" spans="1:14">
      <c r="A149" t="s">
        <v>128</v>
      </c>
      <c r="B149" t="s">
        <v>129</v>
      </c>
      <c r="C149" t="s">
        <v>130</v>
      </c>
      <c r="D149" t="s">
        <v>113</v>
      </c>
      <c r="E149">
        <v>2022</v>
      </c>
      <c r="F149">
        <v>82</v>
      </c>
      <c r="G149">
        <v>81.5</v>
      </c>
      <c r="H149">
        <v>83</v>
      </c>
      <c r="I149">
        <v>84.5</v>
      </c>
      <c r="J149">
        <v>79</v>
      </c>
      <c r="K149">
        <v>88</v>
      </c>
      <c r="L149">
        <v>91</v>
      </c>
      <c r="M149">
        <f t="shared" si="2"/>
        <v>83.199999999999989</v>
      </c>
      <c r="N149" t="str">
        <f>_xlfn.XLOOKUP($M149,'GPA Conversion'!$B$15:$M$15,'GPA Conversion'!$B$14:$M$14,#N/A,-1,1)</f>
        <v>B-</v>
      </c>
    </row>
    <row r="150" spans="1:14">
      <c r="A150" t="s">
        <v>117</v>
      </c>
      <c r="B150" t="s">
        <v>118</v>
      </c>
      <c r="C150" t="s">
        <v>119</v>
      </c>
      <c r="D150" t="s">
        <v>120</v>
      </c>
      <c r="E150">
        <v>2022</v>
      </c>
      <c r="F150">
        <v>83.5</v>
      </c>
      <c r="G150">
        <v>85</v>
      </c>
      <c r="H150">
        <v>84.5</v>
      </c>
      <c r="I150">
        <v>86</v>
      </c>
      <c r="J150">
        <v>82.5</v>
      </c>
      <c r="K150">
        <v>90</v>
      </c>
      <c r="L150">
        <v>92.5</v>
      </c>
      <c r="M150">
        <f t="shared" si="2"/>
        <v>85.65</v>
      </c>
      <c r="N150" t="str">
        <f>_xlfn.XLOOKUP($M150,'GPA Conversion'!$B$15:$M$15,'GPA Conversion'!$B$14:$M$14,#N/A,-1,1)</f>
        <v>B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122-C8FD-44DB-BB83-8D6B7149CEF8}">
  <dimension ref="A1:H31"/>
  <sheetViews>
    <sheetView topLeftCell="C1" workbookViewId="0">
      <selection activeCell="J10" sqref="J10"/>
    </sheetView>
  </sheetViews>
  <sheetFormatPr defaultRowHeight="14.85"/>
  <cols>
    <col min="1" max="1" width="12.42578125" customWidth="1"/>
    <col min="2" max="2" width="15.140625" customWidth="1"/>
    <col min="3" max="3" width="14.28515625" customWidth="1"/>
    <col min="4" max="4" width="13.5703125" customWidth="1"/>
    <col min="5" max="5" width="14.5703125" customWidth="1"/>
    <col min="6" max="6" width="34.28515625" customWidth="1"/>
    <col min="7" max="7" width="26.28515625" customWidth="1"/>
    <col min="8" max="8" width="11.42578125" customWidth="1"/>
  </cols>
  <sheetData>
    <row r="1" spans="1:8">
      <c r="A1" t="s">
        <v>0</v>
      </c>
      <c r="B1" t="s">
        <v>2</v>
      </c>
      <c r="C1" t="s">
        <v>3</v>
      </c>
      <c r="D1" t="s">
        <v>4</v>
      </c>
      <c r="E1" t="s">
        <v>271</v>
      </c>
      <c r="F1" t="s">
        <v>660</v>
      </c>
      <c r="G1" t="s">
        <v>661</v>
      </c>
      <c r="H1" t="s">
        <v>662</v>
      </c>
    </row>
    <row r="2" spans="1:8">
      <c r="A2" t="s">
        <v>180</v>
      </c>
      <c r="B2" t="s">
        <v>181</v>
      </c>
      <c r="C2" t="s">
        <v>182</v>
      </c>
      <c r="D2" t="s">
        <v>183</v>
      </c>
      <c r="E2">
        <v>2022</v>
      </c>
      <c r="F2" t="s">
        <v>663</v>
      </c>
      <c r="G2" t="s">
        <v>664</v>
      </c>
      <c r="H2" t="s">
        <v>665</v>
      </c>
    </row>
    <row r="3" spans="1:8">
      <c r="A3" t="s">
        <v>148</v>
      </c>
      <c r="B3" t="s">
        <v>132</v>
      </c>
      <c r="C3" t="s">
        <v>149</v>
      </c>
      <c r="D3" t="s">
        <v>38</v>
      </c>
      <c r="E3">
        <v>2022</v>
      </c>
      <c r="F3" t="s">
        <v>666</v>
      </c>
      <c r="G3" t="s">
        <v>667</v>
      </c>
      <c r="H3" t="s">
        <v>668</v>
      </c>
    </row>
    <row r="4" spans="1:8">
      <c r="A4" t="s">
        <v>21</v>
      </c>
      <c r="B4" t="s">
        <v>22</v>
      </c>
      <c r="C4" t="s">
        <v>23</v>
      </c>
      <c r="D4" t="s">
        <v>24</v>
      </c>
      <c r="E4">
        <v>2022</v>
      </c>
      <c r="F4" t="s">
        <v>669</v>
      </c>
      <c r="G4" t="s">
        <v>670</v>
      </c>
      <c r="H4" t="s">
        <v>671</v>
      </c>
    </row>
    <row r="5" spans="1:8">
      <c r="A5" t="s">
        <v>239</v>
      </c>
      <c r="B5" t="s">
        <v>209</v>
      </c>
      <c r="C5" t="s">
        <v>240</v>
      </c>
      <c r="D5" t="s">
        <v>31</v>
      </c>
      <c r="E5">
        <v>2022</v>
      </c>
      <c r="F5" t="s">
        <v>672</v>
      </c>
      <c r="G5" t="s">
        <v>673</v>
      </c>
      <c r="H5" t="s">
        <v>674</v>
      </c>
    </row>
    <row r="6" spans="1:8">
      <c r="A6" t="s">
        <v>204</v>
      </c>
      <c r="B6" t="s">
        <v>205</v>
      </c>
      <c r="C6" t="s">
        <v>206</v>
      </c>
      <c r="D6" t="s">
        <v>207</v>
      </c>
      <c r="E6">
        <v>2022</v>
      </c>
      <c r="F6" t="s">
        <v>675</v>
      </c>
      <c r="G6" t="s">
        <v>676</v>
      </c>
      <c r="H6" t="s">
        <v>665</v>
      </c>
    </row>
    <row r="7" spans="1:8">
      <c r="A7" t="s">
        <v>43</v>
      </c>
      <c r="B7" t="s">
        <v>44</v>
      </c>
      <c r="C7" t="s">
        <v>45</v>
      </c>
      <c r="D7" t="s">
        <v>12</v>
      </c>
      <c r="E7">
        <v>2022</v>
      </c>
      <c r="F7" t="s">
        <v>677</v>
      </c>
      <c r="G7" t="s">
        <v>667</v>
      </c>
      <c r="H7" t="s">
        <v>678</v>
      </c>
    </row>
    <row r="8" spans="1:8">
      <c r="A8" t="s">
        <v>40</v>
      </c>
      <c r="B8" t="s">
        <v>41</v>
      </c>
      <c r="C8" t="s">
        <v>42</v>
      </c>
      <c r="D8" t="s">
        <v>19</v>
      </c>
      <c r="E8">
        <v>2022</v>
      </c>
      <c r="F8" t="s">
        <v>679</v>
      </c>
      <c r="G8" t="s">
        <v>664</v>
      </c>
      <c r="H8" t="s">
        <v>680</v>
      </c>
    </row>
    <row r="9" spans="1:8">
      <c r="A9" t="s">
        <v>25</v>
      </c>
      <c r="B9" t="s">
        <v>26</v>
      </c>
      <c r="C9" t="s">
        <v>27</v>
      </c>
      <c r="D9" t="s">
        <v>28</v>
      </c>
      <c r="E9">
        <v>2022</v>
      </c>
      <c r="F9" t="s">
        <v>681</v>
      </c>
      <c r="G9" t="s">
        <v>682</v>
      </c>
      <c r="H9" t="s">
        <v>665</v>
      </c>
    </row>
    <row r="10" spans="1:8">
      <c r="A10" t="s">
        <v>53</v>
      </c>
      <c r="B10" t="s">
        <v>54</v>
      </c>
      <c r="C10" t="s">
        <v>55</v>
      </c>
      <c r="D10" t="s">
        <v>56</v>
      </c>
      <c r="E10">
        <v>2022</v>
      </c>
      <c r="F10" t="s">
        <v>683</v>
      </c>
      <c r="G10" t="s">
        <v>667</v>
      </c>
      <c r="H10" t="s">
        <v>668</v>
      </c>
    </row>
    <row r="11" spans="1:8">
      <c r="A11" t="s">
        <v>131</v>
      </c>
      <c r="B11" t="s">
        <v>132</v>
      </c>
      <c r="C11" t="s">
        <v>133</v>
      </c>
      <c r="D11" t="s">
        <v>134</v>
      </c>
      <c r="E11">
        <v>2022</v>
      </c>
      <c r="F11" t="s">
        <v>684</v>
      </c>
      <c r="G11" t="s">
        <v>685</v>
      </c>
      <c r="H11" t="s">
        <v>674</v>
      </c>
    </row>
    <row r="12" spans="1:8">
      <c r="A12" t="s">
        <v>172</v>
      </c>
      <c r="B12" t="s">
        <v>173</v>
      </c>
      <c r="C12" t="s">
        <v>174</v>
      </c>
      <c r="D12" t="s">
        <v>175</v>
      </c>
      <c r="E12">
        <v>2022</v>
      </c>
      <c r="F12" t="s">
        <v>686</v>
      </c>
      <c r="G12" t="s">
        <v>664</v>
      </c>
      <c r="H12" t="s">
        <v>671</v>
      </c>
    </row>
    <row r="13" spans="1:8">
      <c r="A13" t="s">
        <v>36</v>
      </c>
      <c r="B13" t="s">
        <v>37</v>
      </c>
      <c r="C13" t="s">
        <v>38</v>
      </c>
      <c r="D13" t="s">
        <v>39</v>
      </c>
      <c r="E13">
        <v>2022</v>
      </c>
      <c r="F13" t="s">
        <v>687</v>
      </c>
      <c r="G13" t="s">
        <v>685</v>
      </c>
      <c r="H13" t="s">
        <v>665</v>
      </c>
    </row>
    <row r="14" spans="1:8">
      <c r="A14" t="s">
        <v>66</v>
      </c>
      <c r="B14" t="s">
        <v>67</v>
      </c>
      <c r="C14" t="s">
        <v>68</v>
      </c>
      <c r="D14" t="s">
        <v>69</v>
      </c>
      <c r="E14">
        <v>2022</v>
      </c>
      <c r="F14" t="s">
        <v>688</v>
      </c>
      <c r="G14" t="s">
        <v>667</v>
      </c>
      <c r="H14" t="s">
        <v>665</v>
      </c>
    </row>
    <row r="15" spans="1:8">
      <c r="A15" t="s">
        <v>223</v>
      </c>
      <c r="B15" t="s">
        <v>224</v>
      </c>
      <c r="C15" t="s">
        <v>35</v>
      </c>
      <c r="D15" t="s">
        <v>68</v>
      </c>
      <c r="E15">
        <v>2022</v>
      </c>
      <c r="F15" t="s">
        <v>689</v>
      </c>
      <c r="G15" t="s">
        <v>690</v>
      </c>
      <c r="H15" t="s">
        <v>674</v>
      </c>
    </row>
    <row r="16" spans="1:8">
      <c r="A16" t="s">
        <v>150</v>
      </c>
      <c r="B16" t="s">
        <v>151</v>
      </c>
      <c r="C16" t="s">
        <v>152</v>
      </c>
      <c r="D16" t="s">
        <v>153</v>
      </c>
      <c r="E16">
        <v>2022</v>
      </c>
      <c r="F16" t="s">
        <v>691</v>
      </c>
      <c r="G16" t="s">
        <v>676</v>
      </c>
      <c r="H16" t="s">
        <v>665</v>
      </c>
    </row>
    <row r="17" spans="1:8">
      <c r="A17" t="s">
        <v>80</v>
      </c>
      <c r="B17" t="s">
        <v>81</v>
      </c>
      <c r="C17" t="s">
        <v>82</v>
      </c>
      <c r="D17" t="s">
        <v>31</v>
      </c>
      <c r="E17">
        <v>2022</v>
      </c>
      <c r="F17" t="s">
        <v>692</v>
      </c>
      <c r="G17" t="s">
        <v>673</v>
      </c>
      <c r="H17" t="s">
        <v>680</v>
      </c>
    </row>
    <row r="18" spans="1:8">
      <c r="A18" t="s">
        <v>184</v>
      </c>
      <c r="B18" t="s">
        <v>26</v>
      </c>
      <c r="C18" t="s">
        <v>185</v>
      </c>
      <c r="D18" t="s">
        <v>35</v>
      </c>
      <c r="E18">
        <v>2022</v>
      </c>
      <c r="F18" t="s">
        <v>693</v>
      </c>
      <c r="G18" t="s">
        <v>694</v>
      </c>
      <c r="H18" t="s">
        <v>668</v>
      </c>
    </row>
    <row r="19" spans="1:8">
      <c r="A19" t="s">
        <v>74</v>
      </c>
      <c r="B19" t="s">
        <v>14</v>
      </c>
      <c r="C19" t="s">
        <v>75</v>
      </c>
      <c r="D19" t="s">
        <v>76</v>
      </c>
      <c r="E19">
        <v>2022</v>
      </c>
      <c r="F19" t="s">
        <v>695</v>
      </c>
      <c r="G19" t="s">
        <v>696</v>
      </c>
      <c r="H19" t="s">
        <v>674</v>
      </c>
    </row>
    <row r="20" spans="1:8">
      <c r="A20" t="s">
        <v>157</v>
      </c>
      <c r="B20" t="s">
        <v>158</v>
      </c>
      <c r="C20" t="s">
        <v>159</v>
      </c>
      <c r="D20" t="s">
        <v>113</v>
      </c>
      <c r="E20">
        <v>2022</v>
      </c>
      <c r="F20" t="s">
        <v>697</v>
      </c>
      <c r="G20" t="s">
        <v>667</v>
      </c>
      <c r="H20" t="s">
        <v>671</v>
      </c>
    </row>
    <row r="21" spans="1:8">
      <c r="A21" t="s">
        <v>217</v>
      </c>
      <c r="B21" t="s">
        <v>218</v>
      </c>
      <c r="C21" t="s">
        <v>219</v>
      </c>
      <c r="D21" t="s">
        <v>113</v>
      </c>
      <c r="E21">
        <v>2022</v>
      </c>
      <c r="F21" t="s">
        <v>698</v>
      </c>
      <c r="G21" t="s">
        <v>664</v>
      </c>
      <c r="H21" t="s">
        <v>668</v>
      </c>
    </row>
    <row r="22" spans="1:8">
      <c r="A22" t="s">
        <v>59</v>
      </c>
      <c r="B22" t="s">
        <v>60</v>
      </c>
      <c r="C22" t="s">
        <v>61</v>
      </c>
      <c r="D22" t="s">
        <v>12</v>
      </c>
      <c r="E22">
        <v>2022</v>
      </c>
      <c r="F22" t="s">
        <v>699</v>
      </c>
      <c r="G22" t="s">
        <v>694</v>
      </c>
      <c r="H22" t="s">
        <v>665</v>
      </c>
    </row>
    <row r="23" spans="1:8">
      <c r="A23" t="s">
        <v>128</v>
      </c>
      <c r="B23" t="s">
        <v>129</v>
      </c>
      <c r="C23" t="s">
        <v>130</v>
      </c>
      <c r="D23" t="s">
        <v>113</v>
      </c>
      <c r="E23">
        <v>2022</v>
      </c>
      <c r="F23" t="s">
        <v>700</v>
      </c>
      <c r="G23" t="s">
        <v>667</v>
      </c>
      <c r="H23" t="s">
        <v>668</v>
      </c>
    </row>
    <row r="24" spans="1:8">
      <c r="A24" t="s">
        <v>117</v>
      </c>
      <c r="B24" t="s">
        <v>118</v>
      </c>
      <c r="C24" t="s">
        <v>119</v>
      </c>
      <c r="D24" t="s">
        <v>120</v>
      </c>
      <c r="E24">
        <v>2022</v>
      </c>
      <c r="F24" t="s">
        <v>701</v>
      </c>
      <c r="G24" t="s">
        <v>685</v>
      </c>
      <c r="H24" t="s">
        <v>671</v>
      </c>
    </row>
    <row r="25" spans="1:8">
      <c r="A25" t="s">
        <v>189</v>
      </c>
      <c r="B25" t="s">
        <v>190</v>
      </c>
      <c r="C25" t="s">
        <v>191</v>
      </c>
      <c r="D25" t="s">
        <v>192</v>
      </c>
      <c r="E25">
        <v>2022</v>
      </c>
      <c r="F25" t="s">
        <v>702</v>
      </c>
      <c r="G25" t="s">
        <v>667</v>
      </c>
      <c r="H25" t="s">
        <v>674</v>
      </c>
    </row>
    <row r="26" spans="1:8">
      <c r="A26" t="s">
        <v>97</v>
      </c>
      <c r="B26" t="s">
        <v>98</v>
      </c>
      <c r="C26" t="s">
        <v>99</v>
      </c>
      <c r="D26" t="s">
        <v>100</v>
      </c>
      <c r="E26">
        <v>2022</v>
      </c>
      <c r="F26" t="s">
        <v>703</v>
      </c>
      <c r="G26" t="s">
        <v>690</v>
      </c>
      <c r="H26" t="s">
        <v>665</v>
      </c>
    </row>
    <row r="27" spans="1:8">
      <c r="A27" t="s">
        <v>108</v>
      </c>
      <c r="B27" t="s">
        <v>109</v>
      </c>
      <c r="C27" t="s">
        <v>52</v>
      </c>
      <c r="D27" t="s">
        <v>110</v>
      </c>
      <c r="E27">
        <v>2022</v>
      </c>
      <c r="F27" t="s">
        <v>704</v>
      </c>
      <c r="G27" t="s">
        <v>673</v>
      </c>
      <c r="H27" t="s">
        <v>665</v>
      </c>
    </row>
    <row r="28" spans="1:8">
      <c r="A28" t="s">
        <v>220</v>
      </c>
      <c r="B28" t="s">
        <v>18</v>
      </c>
      <c r="C28" t="s">
        <v>221</v>
      </c>
      <c r="D28" t="s">
        <v>222</v>
      </c>
      <c r="E28">
        <v>2022</v>
      </c>
      <c r="F28" t="s">
        <v>705</v>
      </c>
      <c r="G28" t="s">
        <v>694</v>
      </c>
      <c r="H28" t="s">
        <v>674</v>
      </c>
    </row>
    <row r="29" spans="1:8">
      <c r="A29" t="s">
        <v>89</v>
      </c>
      <c r="B29" t="s">
        <v>12</v>
      </c>
      <c r="C29" t="s">
        <v>90</v>
      </c>
      <c r="D29" t="s">
        <v>91</v>
      </c>
      <c r="E29">
        <v>2022</v>
      </c>
      <c r="F29" t="s">
        <v>706</v>
      </c>
      <c r="G29" t="s">
        <v>667</v>
      </c>
      <c r="H29" t="s">
        <v>668</v>
      </c>
    </row>
    <row r="30" spans="1:8">
      <c r="A30" t="s">
        <v>139</v>
      </c>
      <c r="B30" t="s">
        <v>140</v>
      </c>
      <c r="C30" t="s">
        <v>141</v>
      </c>
      <c r="D30" t="s">
        <v>142</v>
      </c>
      <c r="E30">
        <v>2022</v>
      </c>
      <c r="F30" t="s">
        <v>707</v>
      </c>
      <c r="G30" t="s">
        <v>708</v>
      </c>
      <c r="H30" t="s">
        <v>671</v>
      </c>
    </row>
    <row r="31" spans="1:8">
      <c r="A31" t="s">
        <v>62</v>
      </c>
      <c r="B31" t="s">
        <v>63</v>
      </c>
      <c r="C31" t="s">
        <v>64</v>
      </c>
      <c r="D31" t="s">
        <v>65</v>
      </c>
      <c r="E31">
        <v>2022</v>
      </c>
      <c r="F31" t="s">
        <v>709</v>
      </c>
      <c r="G31" t="s">
        <v>673</v>
      </c>
      <c r="H31" t="s">
        <v>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2CF6-8248-4C34-9674-E3DC9005B37B}">
  <dimension ref="A1:M16"/>
  <sheetViews>
    <sheetView workbookViewId="0">
      <selection activeCell="A14" sqref="A14"/>
    </sheetView>
  </sheetViews>
  <sheetFormatPr defaultRowHeight="14.85"/>
  <cols>
    <col min="1" max="1" width="17.85546875" customWidth="1"/>
  </cols>
  <sheetData>
    <row r="1" spans="1:13">
      <c r="A1" t="s">
        <v>665</v>
      </c>
      <c r="B1">
        <v>94</v>
      </c>
      <c r="C1">
        <v>4</v>
      </c>
    </row>
    <row r="2" spans="1:13">
      <c r="A2" t="s">
        <v>671</v>
      </c>
      <c r="B2">
        <v>90</v>
      </c>
      <c r="C2">
        <v>3.67</v>
      </c>
    </row>
    <row r="3" spans="1:13">
      <c r="A3" t="s">
        <v>674</v>
      </c>
      <c r="B3">
        <v>87</v>
      </c>
      <c r="C3">
        <v>3.33</v>
      </c>
    </row>
    <row r="4" spans="1:13">
      <c r="A4" t="s">
        <v>668</v>
      </c>
      <c r="B4">
        <v>84</v>
      </c>
      <c r="C4">
        <v>3</v>
      </c>
    </row>
    <row r="5" spans="1:13">
      <c r="A5" t="s">
        <v>680</v>
      </c>
      <c r="B5">
        <v>80</v>
      </c>
      <c r="C5">
        <v>2.67</v>
      </c>
    </row>
    <row r="6" spans="1:13">
      <c r="A6" t="s">
        <v>678</v>
      </c>
      <c r="B6">
        <v>77</v>
      </c>
      <c r="C6">
        <v>2.33</v>
      </c>
    </row>
    <row r="7" spans="1:13">
      <c r="A7" t="s">
        <v>710</v>
      </c>
      <c r="B7">
        <v>74</v>
      </c>
      <c r="C7">
        <v>2</v>
      </c>
    </row>
    <row r="8" spans="1:13">
      <c r="A8" t="s">
        <v>711</v>
      </c>
      <c r="B8">
        <v>70</v>
      </c>
      <c r="C8">
        <v>1.67</v>
      </c>
    </row>
    <row r="9" spans="1:13">
      <c r="A9" t="s">
        <v>712</v>
      </c>
      <c r="B9">
        <v>67</v>
      </c>
      <c r="C9">
        <v>1.33</v>
      </c>
    </row>
    <row r="10" spans="1:13">
      <c r="A10" t="s">
        <v>713</v>
      </c>
      <c r="B10">
        <v>64</v>
      </c>
      <c r="C10">
        <v>1</v>
      </c>
    </row>
    <row r="11" spans="1:13">
      <c r="A11" t="s">
        <v>714</v>
      </c>
      <c r="B11">
        <v>60</v>
      </c>
      <c r="C11">
        <v>0.67</v>
      </c>
    </row>
    <row r="12" spans="1:13">
      <c r="A12" t="s">
        <v>715</v>
      </c>
      <c r="B12">
        <v>0</v>
      </c>
      <c r="C12">
        <v>0</v>
      </c>
    </row>
    <row r="14" spans="1:13">
      <c r="A14" s="9" t="s">
        <v>662</v>
      </c>
      <c r="B14" t="s">
        <v>665</v>
      </c>
      <c r="C14" t="s">
        <v>671</v>
      </c>
      <c r="D14" t="s">
        <v>674</v>
      </c>
      <c r="E14" t="s">
        <v>668</v>
      </c>
      <c r="F14" t="s">
        <v>680</v>
      </c>
      <c r="G14" t="s">
        <v>678</v>
      </c>
      <c r="H14" t="s">
        <v>710</v>
      </c>
      <c r="I14" t="s">
        <v>711</v>
      </c>
      <c r="J14" t="s">
        <v>712</v>
      </c>
      <c r="K14" t="s">
        <v>713</v>
      </c>
      <c r="L14" t="s">
        <v>714</v>
      </c>
      <c r="M14" t="s">
        <v>715</v>
      </c>
    </row>
    <row r="15" spans="1:13">
      <c r="A15" s="9" t="s">
        <v>716</v>
      </c>
      <c r="B15">
        <v>94</v>
      </c>
      <c r="C15">
        <v>90</v>
      </c>
      <c r="D15">
        <v>87</v>
      </c>
      <c r="E15">
        <v>84</v>
      </c>
      <c r="F15">
        <v>80</v>
      </c>
      <c r="G15">
        <v>77</v>
      </c>
      <c r="H15">
        <v>74</v>
      </c>
      <c r="I15">
        <v>70</v>
      </c>
      <c r="J15">
        <v>67</v>
      </c>
      <c r="K15">
        <v>64</v>
      </c>
      <c r="L15">
        <v>60</v>
      </c>
      <c r="M15">
        <v>0</v>
      </c>
    </row>
    <row r="16" spans="1:13">
      <c r="A16" s="9" t="s">
        <v>717</v>
      </c>
      <c r="B16">
        <v>4</v>
      </c>
      <c r="C16">
        <v>3.67</v>
      </c>
      <c r="D16">
        <v>3.33</v>
      </c>
      <c r="E16">
        <v>3</v>
      </c>
      <c r="F16">
        <v>2.67</v>
      </c>
      <c r="G16">
        <v>2.33</v>
      </c>
      <c r="H16">
        <v>2</v>
      </c>
      <c r="I16">
        <v>1.67</v>
      </c>
      <c r="J16">
        <v>1.33</v>
      </c>
      <c r="K16">
        <v>1</v>
      </c>
      <c r="L16">
        <v>0.67</v>
      </c>
      <c r="M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6B7E72-5D46-41FD-B8CB-B6DEE5137926}"/>
</file>

<file path=customXml/itemProps2.xml><?xml version="1.0" encoding="utf-8"?>
<ds:datastoreItem xmlns:ds="http://schemas.openxmlformats.org/officeDocument/2006/customXml" ds:itemID="{E36816CC-95A9-4D28-81F7-ADD9E0A4429E}"/>
</file>

<file path=customXml/itemProps3.xml><?xml version="1.0" encoding="utf-8"?>
<ds:datastoreItem xmlns:ds="http://schemas.openxmlformats.org/officeDocument/2006/customXml" ds:itemID="{AD0F7F30-8890-4396-9A97-1653028749F0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Itai Goldstein</cp:lastModifiedBy>
  <cp:revision/>
  <dcterms:created xsi:type="dcterms:W3CDTF">2025-01-08T07:12:32Z</dcterms:created>
  <dcterms:modified xsi:type="dcterms:W3CDTF">2025-02-05T00:12:44Z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