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22" documentId="11_63E9C04116A11704F213C1E3ED3EBAB0C99DFEB7" xr6:coauthVersionLast="47" xr6:coauthVersionMax="47" xr10:uidLastSave="{AE43D662-567E-4BF9-BBD7-893EDF7AC2EE}"/>
  <bookViews>
    <workbookView xWindow="240" yWindow="105" windowWidth="14805" windowHeight="8010" activeTab="4" xr2:uid="{00000000-000D-0000-FFFF-FFFF00000000}"/>
  </bookViews>
  <sheets>
    <sheet name="Copilot" sheetId="1" r:id="rId1"/>
    <sheet name="Cop2" sheetId="2" r:id="rId2"/>
    <sheet name="Cop3" sheetId="3" r:id="rId3"/>
    <sheet name="Copilot (2)" sheetId="4" r:id="rId4"/>
    <sheet name="Ex. 7-3" sheetId="5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I13" i="4"/>
  <c r="I12" i="4"/>
  <c r="I11" i="4"/>
  <c r="I10" i="4"/>
  <c r="I9" i="4"/>
  <c r="I8" i="4"/>
  <c r="I7" i="4"/>
  <c r="I6" i="4"/>
  <c r="I5" i="4"/>
  <c r="I4" i="4"/>
  <c r="I3" i="4"/>
  <c r="I2" i="4"/>
  <c r="I13" i="3"/>
  <c r="I12" i="3"/>
  <c r="I11" i="3"/>
  <c r="I10" i="3"/>
  <c r="I9" i="3"/>
  <c r="I8" i="3"/>
  <c r="I7" i="3"/>
  <c r="I6" i="3"/>
  <c r="I5" i="3"/>
  <c r="I4" i="3"/>
  <c r="I3" i="3"/>
  <c r="I2" i="3"/>
  <c r="I2" i="2"/>
  <c r="I3" i="2"/>
  <c r="I4" i="2"/>
  <c r="I5" i="2"/>
  <c r="I6" i="2"/>
  <c r="I7" i="2"/>
  <c r="I8" i="2"/>
  <c r="I9" i="2"/>
  <c r="I10" i="2"/>
  <c r="I11" i="2"/>
  <c r="I12" i="2"/>
  <c r="I13" i="2"/>
</calcChain>
</file>

<file path=xl/sharedStrings.xml><?xml version="1.0" encoding="utf-8"?>
<sst xmlns="http://schemas.openxmlformats.org/spreadsheetml/2006/main" count="250" uniqueCount="55">
  <si>
    <t>Campaign Owner</t>
  </si>
  <si>
    <t>Campaign Name</t>
  </si>
  <si>
    <t>Launch Date</t>
  </si>
  <si>
    <t xml:space="preserve"> Campaign Type</t>
  </si>
  <si>
    <t>Budget</t>
  </si>
  <si>
    <t xml:space="preserve">    Revenue</t>
  </si>
  <si>
    <t>Total Users Targeted</t>
  </si>
  <si>
    <t xml:space="preserve"> Engaged Users</t>
  </si>
  <si>
    <t>Cartier, Christian</t>
  </si>
  <si>
    <t>Billboards small</t>
  </si>
  <si>
    <t>Brand marketing</t>
  </si>
  <si>
    <t>Glazkov, Ilya</t>
  </si>
  <si>
    <t>Product review 3x</t>
  </si>
  <si>
    <t>Customer Experience</t>
  </si>
  <si>
    <t>Lawson, Andre</t>
  </si>
  <si>
    <t>Targeted - Group 1</t>
  </si>
  <si>
    <t>Digital marketing</t>
  </si>
  <si>
    <t>Halima, Yakubu</t>
  </si>
  <si>
    <t>Late Jan Email</t>
  </si>
  <si>
    <t>Kovaleva, Anna</t>
  </si>
  <si>
    <t>Smith, Avery</t>
  </si>
  <si>
    <t>Billboards large</t>
  </si>
  <si>
    <t>Feb email - North</t>
  </si>
  <si>
    <t>Feb email - South</t>
  </si>
  <si>
    <t>Digital marketin</t>
  </si>
  <si>
    <t>Feb email - West</t>
  </si>
  <si>
    <t>Connors, Morgan</t>
  </si>
  <si>
    <t>Product mention 5x</t>
  </si>
  <si>
    <t>Barden, Malik</t>
  </si>
  <si>
    <t>Industry Conference</t>
  </si>
  <si>
    <t>Macedo, Beatriz</t>
  </si>
  <si>
    <t>Targeted - Group 2</t>
  </si>
  <si>
    <t>Campaign Type</t>
  </si>
  <si>
    <t>Revenue</t>
  </si>
  <si>
    <t>Engaged Users</t>
  </si>
  <si>
    <t>RoI</t>
  </si>
  <si>
    <t>3-Jan</t>
  </si>
  <si>
    <t>Brand marketin</t>
  </si>
  <si>
    <t>16-Jan</t>
  </si>
  <si>
    <t>26-Jan</t>
  </si>
  <si>
    <t>27-Jan</t>
  </si>
  <si>
    <t>29-Jan</t>
  </si>
  <si>
    <t>3-Feb</t>
  </si>
  <si>
    <t>11-Feb</t>
  </si>
  <si>
    <t>12-Feb</t>
  </si>
  <si>
    <t>13-Feb</t>
  </si>
  <si>
    <t>17-Feb</t>
  </si>
  <si>
    <t>23-Feb</t>
  </si>
  <si>
    <t>25-Feb</t>
  </si>
  <si>
    <t>Engagement Rate</t>
  </si>
  <si>
    <t>Day</t>
  </si>
  <si>
    <t>Month</t>
  </si>
  <si>
    <t>Year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</si>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</sst>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3" fillId="3" borderId="0" xfId="0" applyFont="1" applyFill="1"/>
    <xf numFmtId="16" fontId="3" fillId="3" borderId="0" xfId="0" applyNumberFormat="1" applyFont="1" applyFill="1"/>
    <xf numFmtId="6" fontId="3" fillId="3" borderId="0" xfId="0" applyNumberFormat="1" applyFont="1" applyFill="1"/>
    <xf numFmtId="3" fontId="3" fillId="3" borderId="0" xfId="0" applyNumberFormat="1" applyFont="1" applyFill="1"/>
    <xf numFmtId="0" fontId="3" fillId="4" borderId="0" xfId="0" applyFont="1" applyFill="1"/>
    <xf numFmtId="16" fontId="3" fillId="4" borderId="0" xfId="0" applyNumberFormat="1" applyFont="1" applyFill="1"/>
    <xf numFmtId="6" fontId="3" fillId="4" borderId="0" xfId="0" applyNumberFormat="1" applyFont="1" applyFill="1"/>
    <xf numFmtId="3" fontId="3" fillId="4" borderId="0" xfId="0" applyNumberFormat="1" applyFont="1" applyFill="1"/>
    <xf numFmtId="49" fontId="4" fillId="5" borderId="0" xfId="0" applyNumberFormat="1" applyFont="1" applyFill="1"/>
    <xf numFmtId="164" fontId="3" fillId="6" borderId="0" xfId="1" applyNumberFormat="1" applyFont="1" applyFill="1"/>
    <xf numFmtId="164" fontId="3" fillId="4" borderId="0" xfId="0" applyNumberFormat="1" applyFont="1" applyFill="1"/>
    <xf numFmtId="0" fontId="3" fillId="6" borderId="0" xfId="0" applyFont="1" applyFill="1"/>
  </cellXfs>
  <cellStyles count="2">
    <cellStyle name="Normal" xfId="0" builtinId="0"/>
    <cellStyle name="Percent" xfId="1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0.0%"/>
      <fill>
        <patternFill patternType="solid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0" formatCode="&quot;$&quot;#,##0_);[Red]\(&quot;$&quot;#,##0\)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0" formatCode="&quot;$&quot;#,##0_);[Red]\(&quot;$&quot;#,##0\)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5B9BD5"/>
          <bgColor rgb="FF5B9BD5"/>
        </patternFill>
      </fill>
    </dxf>
    <dxf>
      <font>
        <color rgb="FF000000"/>
      </font>
      <fill>
        <patternFill patternType="solid">
          <fgColor indexed="64"/>
          <bgColor rgb="FFFFEF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0" formatCode="&quot;$&quot;#,##0_);[Red]\(&quot;$&quot;#,##0\)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0" formatCode="&quot;$&quot;#,##0_);[Red]\(&quot;$&quot;#,##0\)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1" formatCode="d\-mmm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5B9BD5"/>
          <bgColor rgb="FF5B9B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0.0%"/>
      <fill>
        <patternFill patternType="solid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0" formatCode="&quot;$&quot;#,##0_);[Red]\(&quot;$&quot;#,##0\)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0" formatCode="&quot;$&quot;#,##0_);[Red]\(&quot;$&quot;#,##0\)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1" formatCode="d\-mmm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5B9BD5"/>
          <bgColor rgb="FF5B9B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0.0%"/>
      <fill>
        <patternFill patternType="solid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0" formatCode="&quot;$&quot;#,##0_);[Red]\(&quot;$&quot;#,##0\)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0" formatCode="&quot;$&quot;#,##0_);[Red]\(&quot;$&quot;#,##0\)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30" formatCode="@"/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5B9BD5"/>
          <bgColor rgb="FF5B9B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0" formatCode="&quot;$&quot;#,##0_);[Red]\(&quot;$&quot;#,##0\)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0" formatCode="&quot;$&quot;#,##0_);[Red]\(&quot;$&quot;#,##0\)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1" formatCode="d\-mmm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5B9BD5"/>
          <bgColor rgb="FF5B9BD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boo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Workbook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344A9-43AE-4799-B1D4-8D100D984194}" name="Table4" displayName="Table4" ref="A1:H13" totalsRowShown="0" headerRowDxfId="51" dataDxfId="50">
  <autoFilter ref="A1:H13" xr:uid="{BA1344A9-43AE-4799-B1D4-8D100D984194}"/>
  <tableColumns count="8">
    <tableColumn id="1" xr3:uid="{9CEF92E9-832B-4B10-901B-CBDBF5ABA4C7}" name="Campaign Owner" dataDxfId="49"/>
    <tableColumn id="2" xr3:uid="{302B368D-18C2-45D8-AE0F-455FF5FEE16F}" name="Campaign Name" dataDxfId="48"/>
    <tableColumn id="3" xr3:uid="{E142A9CA-88F5-41A0-A12E-088399F9658F}" name="Launch Date" dataDxfId="47"/>
    <tableColumn id="4" xr3:uid="{62142217-7562-44FF-B392-40B36040EDAC}" name=" Campaign Type" dataDxfId="46"/>
    <tableColumn id="5" xr3:uid="{B7426C09-B144-408E-876D-45EF8222D566}" name="Budget" dataDxfId="45"/>
    <tableColumn id="6" xr3:uid="{77F0477E-45DF-4322-B6E9-F63B17443683}" name="    Revenue" dataDxfId="44"/>
    <tableColumn id="7" xr3:uid="{B941EA28-CC83-43CB-B9D0-DE2B60BB0AF0}" name="Total Users Targeted" dataDxfId="43"/>
    <tableColumn id="8" xr3:uid="{54DDA32E-371B-4F78-9581-F006690E53BA}" name=" Engaged Us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5E0CCD-C5E5-45BF-8914-1554C9440477}" name="Table4811" displayName="Table4811" ref="A1:I13" totalsRowShown="0" headerRowDxfId="42" dataDxfId="41">
  <autoFilter ref="A1:I13" xr:uid="{595E0CCD-C5E5-45BF-8914-1554C9440477}"/>
  <tableColumns count="9">
    <tableColumn id="1" xr3:uid="{5B6E4407-71B6-458A-9081-B2E6771801FA}" name="Campaign Owner" dataDxfId="40"/>
    <tableColumn id="2" xr3:uid="{4ADC93FE-26E3-40BB-AD7D-E56200A4C41C}" name="Campaign Name" dataDxfId="39"/>
    <tableColumn id="10" xr3:uid="{E5FA3054-4670-4857-8949-90DE38BB9DC5}" name="Launch Date" dataDxfId="38"/>
    <tableColumn id="4" xr3:uid="{D7DA489A-D403-41B3-9CF9-ECF735C96C01}" name="Campaign Type" dataDxfId="37"/>
    <tableColumn id="5" xr3:uid="{98EFEF88-B988-4DC2-A791-5774E7A2EE79}" name="Budget" dataDxfId="36"/>
    <tableColumn id="6" xr3:uid="{64EB21B3-ACFD-48CC-A2EF-147E868F45EE}" name="Revenue" dataDxfId="35"/>
    <tableColumn id="7" xr3:uid="{CEE17BF1-8FF1-4D79-AB2D-9FD994EE6EE1}" name="Total Users Targeted" dataDxfId="34"/>
    <tableColumn id="8" xr3:uid="{51E75405-D1AF-4307-8CBE-858014D2BF28}" name="Engaged Users"/>
    <tableColumn id="9" xr3:uid="{ACA261F2-16DA-4098-8708-4221C7A48F83}" name="RoI" dataDxfId="33">
      <calculatedColumnFormula>(Table4811[[#This Row],[Revenue]] - Table4811[[#This Row],[Budget]]) / Table4811[[#This Row],[Budget]]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2DD61B-EA14-48DB-BF54-2CE60B6C99E2}" name="Table481112" displayName="Table481112" ref="A1:I13" totalsRowShown="0" headerRowDxfId="32" dataDxfId="31">
  <autoFilter ref="A1:I13" xr:uid="{BA2DD61B-EA14-48DB-BF54-2CE60B6C99E2}"/>
  <tableColumns count="9">
    <tableColumn id="1" xr3:uid="{EDFF657C-5567-4033-8D8E-E4C553F9ECFB}" name="Campaign Owner" dataDxfId="30"/>
    <tableColumn id="2" xr3:uid="{DF150128-27BD-46E6-BF01-FCDA18AB4F42}" name="Campaign Name" dataDxfId="29"/>
    <tableColumn id="3" xr3:uid="{95369C3D-2AC3-44D7-8FE0-B3412D778A4E}" name="Launch Date" dataDxfId="28"/>
    <tableColumn id="4" xr3:uid="{E6736CBC-2963-4C57-855F-ACD0AE3FABE4}" name="Campaign Type" dataDxfId="27"/>
    <tableColumn id="5" xr3:uid="{A74EE822-A1F1-4122-9B3A-A43F92790A0F}" name="Budget" dataDxfId="26"/>
    <tableColumn id="6" xr3:uid="{2EDA57D2-7285-4E1C-880C-1BFC7608B1CC}" name="Revenue" dataDxfId="25"/>
    <tableColumn id="7" xr3:uid="{C90BF526-697F-4E80-97A3-4820DDC54201}" name="Total Users Targeted" dataDxfId="24"/>
    <tableColumn id="8" xr3:uid="{2B58D866-B4B0-40C3-BE67-EF4FD1728DCE}" name="Engaged Users"/>
    <tableColumn id="9" xr3:uid="{22C3685D-6715-4FDD-9895-542C7111564E}" name="RoI" dataDxfId="23">
      <calculatedColumnFormula>(Table481112[[#This Row],[Revenue]] - Table481112[[#This Row],[Budget]]) / Table481112[[#This Row],[Budget]]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BAC140-2D7D-43FD-8BFF-8D784BDDCA95}" name="Table426" displayName="Table426" ref="A1:I13" totalsRowShown="0" headerRowDxfId="22" dataDxfId="21">
  <autoFilter ref="A1:I13" xr:uid="{EFBAC140-2D7D-43FD-8BFF-8D784BDDCA95}"/>
  <tableColumns count="9">
    <tableColumn id="1" xr3:uid="{0731C386-0D54-46DF-8602-14BF0778486D}" name="Campaign Owner" dataDxfId="20"/>
    <tableColumn id="2" xr3:uid="{690A8B7D-1D58-47C7-BAAE-BF9443A15200}" name="Campaign Name" dataDxfId="19"/>
    <tableColumn id="3" xr3:uid="{0EDD7311-778F-42AC-8E84-B51964497763}" name="Launch Date" dataDxfId="18"/>
    <tableColumn id="4" xr3:uid="{09EDBCE2-98D4-41C8-B478-1D333BC1D5B5}" name=" Campaign Type" dataDxfId="17"/>
    <tableColumn id="5" xr3:uid="{5B34C80C-F4DB-4AD1-9C93-852375AC1BA1}" name="Budget" dataDxfId="16"/>
    <tableColumn id="6" xr3:uid="{2F7B9FD9-12A6-4EFE-BAEC-0B7696E2DBD1}" name="    Revenue" dataDxfId="15"/>
    <tableColumn id="7" xr3:uid="{7EEDC10F-F15D-4F81-8E4E-58580747C6A6}" name="Total Users Targeted" dataDxfId="14"/>
    <tableColumn id="8" xr3:uid="{91134CF0-9595-48CE-80B2-418C1C65B7A0}" name=" Engaged Users"/>
    <tableColumn id="9" xr3:uid="{A5B3C8F4-29EA-492A-A11A-A6037910F1A0}" name="Engagement Rate" dataDxfId="13">
      <calculatedColumnFormula>IF(Table426[[#This Row],[Total Users Targeted]]&lt;&gt;0,Table426[[#This Row],[ Engaged Users]]/Table426[[#This Row],[Total Users Targeted]],0)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335D7B-8724-4E20-9BB5-98339B2888B7}" name="Table481112131415" displayName="Table481112131415" ref="A1:K13" totalsRowShown="0" headerRowDxfId="11" dataDxfId="10">
  <autoFilter ref="A1:K13" xr:uid="{10335D7B-8724-4E20-9BB5-98339B2888B7}"/>
  <tableColumns count="11">
    <tableColumn id="1" xr3:uid="{32FA3D72-F4B9-4ED6-9814-EFCC38CF45D4}" name="Campaign Owner" dataDxfId="9"/>
    <tableColumn id="2" xr3:uid="{70DDBCE4-D865-49EC-8EBE-8A5879709CBE}" name="Campaign Name" dataDxfId="8"/>
    <tableColumn id="4" xr3:uid="{7051327D-BC33-43F6-A3AE-A8C82F213AEF}" name="Campaign Type" dataDxfId="7"/>
    <tableColumn id="5" xr3:uid="{57AE4DC4-A6BA-4308-BB41-C68072541AB6}" name="Budget" dataDxfId="6"/>
    <tableColumn id="6" xr3:uid="{90D6A831-FCE3-4198-9AAB-2220BEA3B33D}" name="Revenue" dataDxfId="5"/>
    <tableColumn id="7" xr3:uid="{B7656013-4CDD-4771-8221-7E8B4C430DAB}" name="Total Users Targeted" dataDxfId="4"/>
    <tableColumn id="8" xr3:uid="{E78AD243-88AC-408A-808C-478A693EB6E7}" name="Engaged Users"/>
    <tableColumn id="9" xr3:uid="{6F3CBC1E-ACC2-46D1-9DC1-0CC83BC69DD2}" name="RoI" dataDxfId="3">
      <calculatedColumnFormula>(Table481112131415[[#This Row],[Revenue]] - Table481112131415[[#This Row],[Budget]]) / Table481112131415[[#This Row],[Budget]]</calculatedColumnFormula>
    </tableColumn>
    <tableColumn id="10" xr3:uid="{0CF1265D-7D3C-4768-83AC-462CB910B71C}" name="Day" dataDxfId="2"/>
    <tableColumn id="11" xr3:uid="{8049D6A1-8593-44F2-A988-D5807E8194F5}" name="Month" dataDxfId="1"/>
    <tableColumn id="12" xr3:uid="{5BBFE23C-4DC3-4372-8C55-CDD0ED8BADC2}" name="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D25" sqref="D25"/>
    </sheetView>
  </sheetViews>
  <sheetFormatPr defaultRowHeight="15"/>
  <sheetData>
    <row r="1" spans="1:8" ht="45.7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>
      <c r="A2" s="3" t="s">
        <v>8</v>
      </c>
      <c r="B2" s="3" t="s">
        <v>9</v>
      </c>
      <c r="C2" s="4">
        <v>45294</v>
      </c>
      <c r="D2" s="3" t="s">
        <v>10</v>
      </c>
      <c r="E2" s="5">
        <v>800</v>
      </c>
      <c r="F2" s="5">
        <v>8703</v>
      </c>
      <c r="G2" s="6">
        <v>2500</v>
      </c>
      <c r="H2" s="3">
        <v>496</v>
      </c>
    </row>
    <row r="3" spans="1:8">
      <c r="A3" s="7" t="s">
        <v>11</v>
      </c>
      <c r="B3" s="7" t="s">
        <v>12</v>
      </c>
      <c r="C3" s="8">
        <v>45307</v>
      </c>
      <c r="D3" s="7" t="s">
        <v>13</v>
      </c>
      <c r="E3" s="9">
        <v>2750</v>
      </c>
      <c r="F3" s="9">
        <v>5676</v>
      </c>
      <c r="G3" s="10">
        <v>35000</v>
      </c>
      <c r="H3" s="10">
        <v>5418</v>
      </c>
    </row>
    <row r="4" spans="1:8">
      <c r="A4" s="3" t="s">
        <v>14</v>
      </c>
      <c r="B4" s="3" t="s">
        <v>15</v>
      </c>
      <c r="C4" s="4">
        <v>45317</v>
      </c>
      <c r="D4" s="3" t="s">
        <v>16</v>
      </c>
      <c r="E4" s="5">
        <v>5800</v>
      </c>
      <c r="F4" s="5">
        <v>136</v>
      </c>
      <c r="G4" s="6">
        <v>10000</v>
      </c>
      <c r="H4" s="3">
        <v>285</v>
      </c>
    </row>
    <row r="5" spans="1:8">
      <c r="A5" s="7" t="s">
        <v>17</v>
      </c>
      <c r="B5" s="7" t="s">
        <v>18</v>
      </c>
      <c r="C5" s="8">
        <v>45318</v>
      </c>
      <c r="D5" s="7" t="s">
        <v>16</v>
      </c>
      <c r="E5" s="9">
        <v>500</v>
      </c>
      <c r="F5" s="9">
        <v>6980</v>
      </c>
      <c r="G5" s="10">
        <v>4205</v>
      </c>
      <c r="H5" s="7">
        <v>465</v>
      </c>
    </row>
    <row r="6" spans="1:8">
      <c r="A6" s="3" t="s">
        <v>19</v>
      </c>
      <c r="B6" s="3" t="s">
        <v>9</v>
      </c>
      <c r="C6" s="4">
        <v>45320</v>
      </c>
      <c r="D6" s="3" t="s">
        <v>10</v>
      </c>
      <c r="E6" s="5">
        <v>250</v>
      </c>
      <c r="F6" s="5">
        <v>4732</v>
      </c>
      <c r="G6" s="6">
        <v>2000</v>
      </c>
      <c r="H6" s="3">
        <v>500</v>
      </c>
    </row>
    <row r="7" spans="1:8">
      <c r="A7" s="7" t="s">
        <v>20</v>
      </c>
      <c r="B7" s="7" t="s">
        <v>21</v>
      </c>
      <c r="C7" s="8">
        <v>45325</v>
      </c>
      <c r="D7" s="3" t="s">
        <v>10</v>
      </c>
      <c r="E7" s="9">
        <v>4500</v>
      </c>
      <c r="F7" s="9">
        <v>5632</v>
      </c>
      <c r="G7" s="10">
        <v>10000</v>
      </c>
      <c r="H7" s="7">
        <v>362</v>
      </c>
    </row>
    <row r="8" spans="1:8">
      <c r="A8" s="3" t="s">
        <v>17</v>
      </c>
      <c r="B8" s="3" t="s">
        <v>22</v>
      </c>
      <c r="C8" s="4">
        <v>45333</v>
      </c>
      <c r="D8" s="3" t="s">
        <v>16</v>
      </c>
      <c r="E8" s="5">
        <v>500</v>
      </c>
      <c r="F8" s="5">
        <v>12423</v>
      </c>
      <c r="G8" s="6">
        <v>4205</v>
      </c>
      <c r="H8" s="3">
        <v>902</v>
      </c>
    </row>
    <row r="9" spans="1:8">
      <c r="A9" s="3" t="s">
        <v>17</v>
      </c>
      <c r="B9" s="7" t="s">
        <v>23</v>
      </c>
      <c r="C9" s="8">
        <v>45334</v>
      </c>
      <c r="D9" s="3" t="s">
        <v>24</v>
      </c>
      <c r="E9" s="9">
        <v>500</v>
      </c>
      <c r="F9" s="9">
        <v>9293</v>
      </c>
      <c r="G9" s="10">
        <v>3687</v>
      </c>
      <c r="H9" s="7">
        <v>673</v>
      </c>
    </row>
    <row r="10" spans="1:8">
      <c r="A10" s="3" t="s">
        <v>17</v>
      </c>
      <c r="B10" s="3" t="s">
        <v>25</v>
      </c>
      <c r="C10" s="4">
        <v>45335</v>
      </c>
      <c r="D10" s="3" t="s">
        <v>16</v>
      </c>
      <c r="E10" s="5">
        <v>500</v>
      </c>
      <c r="F10" s="5">
        <v>16342</v>
      </c>
      <c r="G10" s="6">
        <v>5278</v>
      </c>
      <c r="H10" s="6">
        <v>1029</v>
      </c>
    </row>
    <row r="11" spans="1:8">
      <c r="A11" s="7" t="s">
        <v>26</v>
      </c>
      <c r="B11" s="7" t="s">
        <v>27</v>
      </c>
      <c r="C11" s="8">
        <v>45339</v>
      </c>
      <c r="D11" s="7" t="s">
        <v>13</v>
      </c>
      <c r="E11" s="9">
        <v>635</v>
      </c>
      <c r="F11" s="9">
        <v>2208</v>
      </c>
      <c r="G11" s="10">
        <v>55000</v>
      </c>
      <c r="H11" s="10">
        <v>1470</v>
      </c>
    </row>
    <row r="12" spans="1:8">
      <c r="A12" s="3" t="s">
        <v>28</v>
      </c>
      <c r="B12" s="3" t="s">
        <v>29</v>
      </c>
      <c r="C12" s="4">
        <v>45345</v>
      </c>
      <c r="D12" s="3" t="s">
        <v>13</v>
      </c>
      <c r="E12" s="5">
        <v>600</v>
      </c>
      <c r="F12" s="5">
        <v>4540</v>
      </c>
      <c r="G12" s="3">
        <v>950</v>
      </c>
      <c r="H12" s="3">
        <v>618</v>
      </c>
    </row>
    <row r="13" spans="1:8">
      <c r="A13" s="7" t="s">
        <v>30</v>
      </c>
      <c r="B13" s="7" t="s">
        <v>31</v>
      </c>
      <c r="C13" s="8">
        <v>45347</v>
      </c>
      <c r="D13" s="7" t="s">
        <v>16</v>
      </c>
      <c r="E13" s="9">
        <v>800</v>
      </c>
      <c r="F13" s="9">
        <v>788</v>
      </c>
      <c r="G13" s="10">
        <v>2000</v>
      </c>
      <c r="H13" s="7">
        <v>367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B9C1-EA64-425D-8DA1-31614A67DBA2}">
  <dimension ref="A1:I13"/>
  <sheetViews>
    <sheetView workbookViewId="0">
      <selection sqref="A1:XFD1048576"/>
    </sheetView>
  </sheetViews>
  <sheetFormatPr defaultRowHeight="15"/>
  <cols>
    <col min="1" max="1" width="18.42578125" bestFit="1" customWidth="1"/>
    <col min="2" max="2" width="18.5703125" bestFit="1" customWidth="1"/>
    <col min="3" max="3" width="11.42578125" bestFit="1" customWidth="1"/>
    <col min="4" max="4" width="19.42578125" bestFit="1" customWidth="1"/>
    <col min="5" max="5" width="9.42578125" bestFit="1" customWidth="1"/>
    <col min="6" max="6" width="10.85546875" bestFit="1" customWidth="1"/>
    <col min="7" max="7" width="21.5703125" bestFit="1" customWidth="1"/>
    <col min="8" max="8" width="16.140625" bestFit="1" customWidth="1"/>
    <col min="9" max="9" width="8.42578125" bestFit="1" customWidth="1"/>
  </cols>
  <sheetData>
    <row r="1" spans="1:9" ht="30.75">
      <c r="A1" s="2" t="s">
        <v>0</v>
      </c>
      <c r="B1" s="2" t="s">
        <v>1</v>
      </c>
      <c r="C1" s="1" t="s">
        <v>2</v>
      </c>
      <c r="D1" s="2" t="s">
        <v>32</v>
      </c>
      <c r="E1" s="2" t="s">
        <v>4</v>
      </c>
      <c r="F1" s="2" t="s">
        <v>33</v>
      </c>
      <c r="G1" s="2" t="s">
        <v>6</v>
      </c>
      <c r="H1" s="2" t="s">
        <v>34</v>
      </c>
      <c r="I1" s="2" t="s">
        <v>35</v>
      </c>
    </row>
    <row r="2" spans="1:9">
      <c r="A2" s="3" t="s">
        <v>8</v>
      </c>
      <c r="B2" s="3" t="s">
        <v>9</v>
      </c>
      <c r="C2" s="11" t="s">
        <v>36</v>
      </c>
      <c r="D2" s="3" t="s">
        <v>37</v>
      </c>
      <c r="E2" s="5">
        <v>800</v>
      </c>
      <c r="F2" s="5">
        <v>1703</v>
      </c>
      <c r="G2" s="6">
        <v>2500</v>
      </c>
      <c r="H2" s="3">
        <v>496</v>
      </c>
      <c r="I2" s="12">
        <f>(Table4811[[#This Row],[Revenue]] - Table4811[[#This Row],[Budget]]) / Table4811[[#This Row],[Budget]]</f>
        <v>1.1287499999999999</v>
      </c>
    </row>
    <row r="3" spans="1:9">
      <c r="A3" s="7" t="s">
        <v>11</v>
      </c>
      <c r="B3" s="7" t="s">
        <v>12</v>
      </c>
      <c r="C3" s="11" t="s">
        <v>38</v>
      </c>
      <c r="D3" s="7" t="s">
        <v>13</v>
      </c>
      <c r="E3" s="9">
        <v>2750</v>
      </c>
      <c r="F3" s="9">
        <v>5676</v>
      </c>
      <c r="G3" s="10">
        <v>35000</v>
      </c>
      <c r="H3" s="10">
        <v>5418</v>
      </c>
      <c r="I3" s="12">
        <f>(Table4811[[#This Row],[Revenue]] - Table4811[[#This Row],[Budget]]) / Table4811[[#This Row],[Budget]]</f>
        <v>1.0640000000000001</v>
      </c>
    </row>
    <row r="4" spans="1:9">
      <c r="A4" s="3" t="s">
        <v>14</v>
      </c>
      <c r="B4" s="3" t="s">
        <v>15</v>
      </c>
      <c r="C4" s="11" t="s">
        <v>39</v>
      </c>
      <c r="D4" s="3" t="s">
        <v>16</v>
      </c>
      <c r="E4" s="5">
        <v>5800</v>
      </c>
      <c r="F4" s="5">
        <v>136</v>
      </c>
      <c r="G4" s="6">
        <v>10000</v>
      </c>
      <c r="H4" s="3">
        <v>285</v>
      </c>
      <c r="I4" s="12">
        <f>(Table4811[[#This Row],[Revenue]] - Table4811[[#This Row],[Budget]]) / Table4811[[#This Row],[Budget]]</f>
        <v>-0.97655172413793101</v>
      </c>
    </row>
    <row r="5" spans="1:9">
      <c r="A5" s="7" t="s">
        <v>17</v>
      </c>
      <c r="B5" s="7" t="s">
        <v>18</v>
      </c>
      <c r="C5" s="11" t="s">
        <v>40</v>
      </c>
      <c r="D5" s="7" t="s">
        <v>16</v>
      </c>
      <c r="E5" s="9">
        <v>500</v>
      </c>
      <c r="F5" s="9">
        <v>6080</v>
      </c>
      <c r="G5" s="10">
        <v>4205</v>
      </c>
      <c r="H5" s="7">
        <v>465</v>
      </c>
      <c r="I5" s="12">
        <f>(Table4811[[#This Row],[Revenue]] - Table4811[[#This Row],[Budget]]) / Table4811[[#This Row],[Budget]]</f>
        <v>11.16</v>
      </c>
    </row>
    <row r="6" spans="1:9">
      <c r="A6" s="3" t="s">
        <v>19</v>
      </c>
      <c r="B6" s="3" t="s">
        <v>9</v>
      </c>
      <c r="C6" s="11" t="s">
        <v>41</v>
      </c>
      <c r="D6" s="3" t="s">
        <v>10</v>
      </c>
      <c r="E6" s="5">
        <v>250</v>
      </c>
      <c r="F6" s="5">
        <v>6732</v>
      </c>
      <c r="G6" s="6">
        <v>2000</v>
      </c>
      <c r="H6" s="3">
        <v>500</v>
      </c>
      <c r="I6" s="12">
        <f>(Table4811[[#This Row],[Revenue]] - Table4811[[#This Row],[Budget]]) / Table4811[[#This Row],[Budget]]</f>
        <v>25.928000000000001</v>
      </c>
    </row>
    <row r="7" spans="1:9">
      <c r="A7" s="7" t="s">
        <v>20</v>
      </c>
      <c r="B7" s="7" t="s">
        <v>21</v>
      </c>
      <c r="C7" s="11" t="s">
        <v>42</v>
      </c>
      <c r="D7" s="3" t="s">
        <v>10</v>
      </c>
      <c r="E7" s="9">
        <v>4500</v>
      </c>
      <c r="F7" s="9">
        <v>18632</v>
      </c>
      <c r="G7" s="10">
        <v>10000</v>
      </c>
      <c r="H7" s="7">
        <v>362</v>
      </c>
      <c r="I7" s="12">
        <f>(Table4811[[#This Row],[Revenue]] - Table4811[[#This Row],[Budget]]) / Table4811[[#This Row],[Budget]]</f>
        <v>3.1404444444444444</v>
      </c>
    </row>
    <row r="8" spans="1:9">
      <c r="A8" s="3" t="s">
        <v>17</v>
      </c>
      <c r="B8" s="3" t="s">
        <v>22</v>
      </c>
      <c r="C8" s="11" t="s">
        <v>43</v>
      </c>
      <c r="D8" s="3" t="s">
        <v>16</v>
      </c>
      <c r="E8" s="5">
        <v>500</v>
      </c>
      <c r="F8" s="5">
        <v>9423</v>
      </c>
      <c r="G8" s="6">
        <v>4205</v>
      </c>
      <c r="H8" s="3">
        <v>902</v>
      </c>
      <c r="I8" s="12">
        <f>(Table4811[[#This Row],[Revenue]] - Table4811[[#This Row],[Budget]]) / Table4811[[#This Row],[Budget]]</f>
        <v>17.846</v>
      </c>
    </row>
    <row r="9" spans="1:9">
      <c r="A9" s="7" t="s">
        <v>17</v>
      </c>
      <c r="B9" s="7" t="s">
        <v>23</v>
      </c>
      <c r="C9" s="11" t="s">
        <v>44</v>
      </c>
      <c r="D9" s="3" t="s">
        <v>24</v>
      </c>
      <c r="E9" s="9">
        <v>500</v>
      </c>
      <c r="F9" s="9">
        <v>9293</v>
      </c>
      <c r="G9" s="10">
        <v>3687</v>
      </c>
      <c r="H9" s="7">
        <v>673</v>
      </c>
      <c r="I9" s="12">
        <f>(Table4811[[#This Row],[Revenue]] - Table4811[[#This Row],[Budget]]) / Table4811[[#This Row],[Budget]]</f>
        <v>17.585999999999999</v>
      </c>
    </row>
    <row r="10" spans="1:9">
      <c r="A10" s="3" t="s">
        <v>17</v>
      </c>
      <c r="B10" s="3" t="s">
        <v>25</v>
      </c>
      <c r="C10" s="11" t="s">
        <v>45</v>
      </c>
      <c r="D10" s="3" t="s">
        <v>16</v>
      </c>
      <c r="E10" s="5">
        <v>500</v>
      </c>
      <c r="F10" s="5">
        <v>11342</v>
      </c>
      <c r="G10" s="6">
        <v>5278</v>
      </c>
      <c r="H10" s="6">
        <v>1029</v>
      </c>
      <c r="I10" s="12">
        <f>(Table4811[[#This Row],[Revenue]] - Table4811[[#This Row],[Budget]]) / Table4811[[#This Row],[Budget]]</f>
        <v>21.684000000000001</v>
      </c>
    </row>
    <row r="11" spans="1:9">
      <c r="A11" s="7" t="s">
        <v>26</v>
      </c>
      <c r="B11" s="7" t="s">
        <v>27</v>
      </c>
      <c r="C11" s="11" t="s">
        <v>46</v>
      </c>
      <c r="D11" s="7" t="s">
        <v>13</v>
      </c>
      <c r="E11" s="9">
        <v>635</v>
      </c>
      <c r="F11" s="9">
        <v>2208</v>
      </c>
      <c r="G11" s="10">
        <v>55000</v>
      </c>
      <c r="H11" s="10">
        <v>1470</v>
      </c>
      <c r="I11" s="12">
        <f>(Table4811[[#This Row],[Revenue]] - Table4811[[#This Row],[Budget]]) / Table4811[[#This Row],[Budget]]</f>
        <v>2.4771653543307086</v>
      </c>
    </row>
    <row r="12" spans="1:9">
      <c r="A12" s="3" t="s">
        <v>28</v>
      </c>
      <c r="B12" s="3" t="s">
        <v>29</v>
      </c>
      <c r="C12" s="11" t="s">
        <v>47</v>
      </c>
      <c r="D12" s="3" t="s">
        <v>13</v>
      </c>
      <c r="E12" s="5">
        <v>600</v>
      </c>
      <c r="F12" s="5">
        <v>4540</v>
      </c>
      <c r="G12" s="3">
        <v>950</v>
      </c>
      <c r="H12" s="3">
        <v>618</v>
      </c>
      <c r="I12" s="12">
        <f>(Table4811[[#This Row],[Revenue]] - Table4811[[#This Row],[Budget]]) / Table4811[[#This Row],[Budget]]</f>
        <v>6.5666666666666664</v>
      </c>
    </row>
    <row r="13" spans="1:9">
      <c r="A13" s="7" t="s">
        <v>30</v>
      </c>
      <c r="B13" s="7" t="s">
        <v>31</v>
      </c>
      <c r="C13" s="11" t="s">
        <v>48</v>
      </c>
      <c r="D13" s="7" t="s">
        <v>16</v>
      </c>
      <c r="E13" s="9">
        <v>800</v>
      </c>
      <c r="F13" s="9">
        <v>788</v>
      </c>
      <c r="G13" s="10">
        <v>2000</v>
      </c>
      <c r="H13" s="7">
        <v>367</v>
      </c>
      <c r="I13" s="12">
        <f>(Table4811[[#This Row],[Revenue]] - Table4811[[#This Row],[Budget]]) / Table4811[[#This Row],[Budget]]</f>
        <v>-1.4999999999999999E-2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4029-DD69-4085-9B1F-8BFC79503901}">
  <dimension ref="A1:I13"/>
  <sheetViews>
    <sheetView workbookViewId="0">
      <selection activeCell="B11" sqref="B11"/>
    </sheetView>
  </sheetViews>
  <sheetFormatPr defaultRowHeight="15"/>
  <cols>
    <col min="1" max="1" width="18.42578125" bestFit="1" customWidth="1"/>
    <col min="2" max="2" width="18.5703125" bestFit="1" customWidth="1"/>
    <col min="3" max="3" width="14.140625" bestFit="1" customWidth="1"/>
    <col min="4" max="4" width="19.42578125" bestFit="1" customWidth="1"/>
    <col min="5" max="5" width="9.42578125" bestFit="1" customWidth="1"/>
    <col min="6" max="6" width="10.85546875" bestFit="1" customWidth="1"/>
    <col min="7" max="7" width="21.5703125" bestFit="1" customWidth="1"/>
    <col min="8" max="8" width="16.140625" bestFit="1" customWidth="1"/>
    <col min="9" max="9" width="8.425781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32</v>
      </c>
      <c r="E1" s="2" t="s">
        <v>4</v>
      </c>
      <c r="F1" s="2" t="s">
        <v>33</v>
      </c>
      <c r="G1" s="2" t="s">
        <v>6</v>
      </c>
      <c r="H1" s="2" t="s">
        <v>34</v>
      </c>
      <c r="I1" s="2" t="s">
        <v>35</v>
      </c>
    </row>
    <row r="2" spans="1:9">
      <c r="A2" s="3" t="s">
        <v>8</v>
      </c>
      <c r="B2" s="3" t="s">
        <v>9</v>
      </c>
      <c r="C2" s="4">
        <v>45294</v>
      </c>
      <c r="D2" s="3" t="s">
        <v>10</v>
      </c>
      <c r="E2" s="5">
        <v>800</v>
      </c>
      <c r="F2" s="5">
        <v>8703</v>
      </c>
      <c r="G2" s="6">
        <v>2500</v>
      </c>
      <c r="H2" s="3">
        <v>496</v>
      </c>
      <c r="I2" s="12">
        <f>(Table481112[[#This Row],[Revenue]] - Table481112[[#This Row],[Budget]]) / Table481112[[#This Row],[Budget]]</f>
        <v>9.8787500000000001</v>
      </c>
    </row>
    <row r="3" spans="1:9">
      <c r="A3" s="7" t="s">
        <v>11</v>
      </c>
      <c r="B3" s="7" t="s">
        <v>12</v>
      </c>
      <c r="C3" s="8">
        <v>45307</v>
      </c>
      <c r="D3" s="7" t="s">
        <v>13</v>
      </c>
      <c r="E3" s="9">
        <v>2750</v>
      </c>
      <c r="F3" s="9">
        <v>5676</v>
      </c>
      <c r="G3" s="10">
        <v>35000</v>
      </c>
      <c r="H3" s="10">
        <v>5418</v>
      </c>
      <c r="I3" s="12">
        <f>(Table481112[[#This Row],[Revenue]] - Table481112[[#This Row],[Budget]]) / Table481112[[#This Row],[Budget]]</f>
        <v>1.0640000000000001</v>
      </c>
    </row>
    <row r="4" spans="1:9">
      <c r="A4" s="3" t="s">
        <v>14</v>
      </c>
      <c r="B4" s="3" t="s">
        <v>15</v>
      </c>
      <c r="C4" s="4">
        <v>45317</v>
      </c>
      <c r="D4" s="3" t="s">
        <v>16</v>
      </c>
      <c r="E4" s="5">
        <v>5800</v>
      </c>
      <c r="F4" s="5">
        <v>136</v>
      </c>
      <c r="G4" s="6">
        <v>10000</v>
      </c>
      <c r="H4" s="3">
        <v>285</v>
      </c>
      <c r="I4" s="12">
        <f>(Table481112[[#This Row],[Revenue]] - Table481112[[#This Row],[Budget]]) / Table481112[[#This Row],[Budget]]</f>
        <v>-0.97655172413793101</v>
      </c>
    </row>
    <row r="5" spans="1:9">
      <c r="A5" s="7" t="s">
        <v>17</v>
      </c>
      <c r="B5" s="7" t="s">
        <v>18</v>
      </c>
      <c r="C5" s="8">
        <v>45318</v>
      </c>
      <c r="D5" s="7" t="s">
        <v>16</v>
      </c>
      <c r="E5" s="9">
        <v>500</v>
      </c>
      <c r="F5" s="9">
        <v>6980</v>
      </c>
      <c r="G5" s="10">
        <v>4205</v>
      </c>
      <c r="H5" s="7">
        <v>465</v>
      </c>
      <c r="I5" s="12">
        <f>(Table481112[[#This Row],[Revenue]] - Table481112[[#This Row],[Budget]]) / Table481112[[#This Row],[Budget]]</f>
        <v>12.96</v>
      </c>
    </row>
    <row r="6" spans="1:9">
      <c r="A6" s="3" t="s">
        <v>19</v>
      </c>
      <c r="B6" s="3" t="s">
        <v>9</v>
      </c>
      <c r="C6" s="4">
        <v>45320</v>
      </c>
      <c r="D6" s="3" t="s">
        <v>10</v>
      </c>
      <c r="E6" s="5">
        <v>250</v>
      </c>
      <c r="F6" s="5">
        <v>4732</v>
      </c>
      <c r="G6" s="6">
        <v>2000</v>
      </c>
      <c r="H6" s="3">
        <v>500</v>
      </c>
      <c r="I6" s="12">
        <f>(Table481112[[#This Row],[Revenue]] - Table481112[[#This Row],[Budget]]) / Table481112[[#This Row],[Budget]]</f>
        <v>17.928000000000001</v>
      </c>
    </row>
    <row r="7" spans="1:9">
      <c r="A7" s="7" t="s">
        <v>20</v>
      </c>
      <c r="B7" s="7" t="s">
        <v>21</v>
      </c>
      <c r="C7" s="8">
        <v>45325</v>
      </c>
      <c r="D7" s="7" t="s">
        <v>10</v>
      </c>
      <c r="E7" s="9">
        <v>4500</v>
      </c>
      <c r="F7" s="9">
        <v>5632</v>
      </c>
      <c r="G7" s="10">
        <v>10000</v>
      </c>
      <c r="H7" s="7">
        <v>362</v>
      </c>
      <c r="I7" s="12">
        <f>(Table481112[[#This Row],[Revenue]] - Table481112[[#This Row],[Budget]]) / Table481112[[#This Row],[Budget]]</f>
        <v>0.25155555555555553</v>
      </c>
    </row>
    <row r="8" spans="1:9">
      <c r="A8" s="3" t="s">
        <v>17</v>
      </c>
      <c r="B8" s="3" t="s">
        <v>22</v>
      </c>
      <c r="C8" s="4">
        <v>45333</v>
      </c>
      <c r="D8" s="3" t="s">
        <v>16</v>
      </c>
      <c r="E8" s="5">
        <v>500</v>
      </c>
      <c r="F8" s="5">
        <v>12423</v>
      </c>
      <c r="G8" s="6">
        <v>4205</v>
      </c>
      <c r="H8" s="3">
        <v>902</v>
      </c>
      <c r="I8" s="12">
        <f>(Table481112[[#This Row],[Revenue]] - Table481112[[#This Row],[Budget]]) / Table481112[[#This Row],[Budget]]</f>
        <v>23.846</v>
      </c>
    </row>
    <row r="9" spans="1:9">
      <c r="A9" s="7" t="s">
        <v>17</v>
      </c>
      <c r="B9" s="7" t="s">
        <v>23</v>
      </c>
      <c r="C9" s="8">
        <v>45334</v>
      </c>
      <c r="D9" s="3" t="s">
        <v>16</v>
      </c>
      <c r="E9" s="9">
        <v>500</v>
      </c>
      <c r="F9" s="9">
        <v>9293</v>
      </c>
      <c r="G9" s="10">
        <v>3687</v>
      </c>
      <c r="H9" s="7">
        <v>673</v>
      </c>
      <c r="I9" s="12">
        <f>(Table481112[[#This Row],[Revenue]] - Table481112[[#This Row],[Budget]]) / Table481112[[#This Row],[Budget]]</f>
        <v>17.585999999999999</v>
      </c>
    </row>
    <row r="10" spans="1:9">
      <c r="A10" s="3" t="s">
        <v>17</v>
      </c>
      <c r="B10" s="3" t="s">
        <v>25</v>
      </c>
      <c r="C10" s="4">
        <v>45335</v>
      </c>
      <c r="D10" s="3" t="s">
        <v>16</v>
      </c>
      <c r="E10" s="5">
        <v>500</v>
      </c>
      <c r="F10" s="5">
        <v>16342</v>
      </c>
      <c r="G10" s="6">
        <v>5278</v>
      </c>
      <c r="H10" s="6">
        <v>1029</v>
      </c>
      <c r="I10" s="12">
        <f>(Table481112[[#This Row],[Revenue]] - Table481112[[#This Row],[Budget]]) / Table481112[[#This Row],[Budget]]</f>
        <v>31.684000000000001</v>
      </c>
    </row>
    <row r="11" spans="1:9">
      <c r="A11" s="7" t="s">
        <v>26</v>
      </c>
      <c r="B11" s="7" t="s">
        <v>27</v>
      </c>
      <c r="C11" s="8">
        <v>45339</v>
      </c>
      <c r="D11" s="7" t="s">
        <v>13</v>
      </c>
      <c r="E11" s="9">
        <v>635</v>
      </c>
      <c r="F11" s="9">
        <v>2208</v>
      </c>
      <c r="G11" s="10">
        <v>55000</v>
      </c>
      <c r="H11" s="10">
        <v>1470</v>
      </c>
      <c r="I11" s="12">
        <f>(Table481112[[#This Row],[Revenue]] - Table481112[[#This Row],[Budget]]) / Table481112[[#This Row],[Budget]]</f>
        <v>2.4771653543307086</v>
      </c>
    </row>
    <row r="12" spans="1:9">
      <c r="A12" s="3" t="s">
        <v>28</v>
      </c>
      <c r="B12" s="3" t="s">
        <v>29</v>
      </c>
      <c r="C12" s="4">
        <v>45345</v>
      </c>
      <c r="D12" s="3" t="s">
        <v>13</v>
      </c>
      <c r="E12" s="5">
        <v>600</v>
      </c>
      <c r="F12" s="5">
        <v>4540</v>
      </c>
      <c r="G12" s="3">
        <v>950</v>
      </c>
      <c r="H12" s="3">
        <v>618</v>
      </c>
      <c r="I12" s="12">
        <f>(Table481112[[#This Row],[Revenue]] - Table481112[[#This Row],[Budget]]) / Table481112[[#This Row],[Budget]]</f>
        <v>6.5666666666666664</v>
      </c>
    </row>
    <row r="13" spans="1:9">
      <c r="A13" s="7" t="s">
        <v>30</v>
      </c>
      <c r="B13" s="7" t="s">
        <v>31</v>
      </c>
      <c r="C13" s="8">
        <v>45347</v>
      </c>
      <c r="D13" s="7" t="s">
        <v>16</v>
      </c>
      <c r="E13" s="9">
        <v>800</v>
      </c>
      <c r="F13" s="9">
        <v>788</v>
      </c>
      <c r="G13" s="10">
        <v>2000</v>
      </c>
      <c r="H13" s="7">
        <v>367</v>
      </c>
      <c r="I13" s="12">
        <f>(Table481112[[#This Row],[Revenue]] - Table481112[[#This Row],[Budget]]) / Table481112[[#This Row],[Budget]]</f>
        <v>-1.4999999999999999E-2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4126-3E8C-470C-A05F-D477DB7C4578}">
  <dimension ref="A1:I13"/>
  <sheetViews>
    <sheetView workbookViewId="0">
      <selection activeCell="A7" sqref="A7"/>
    </sheetView>
  </sheetViews>
  <sheetFormatPr defaultRowHeight="15"/>
  <cols>
    <col min="1" max="1" width="18.42578125" bestFit="1" customWidth="1"/>
    <col min="2" max="2" width="18.5703125" bestFit="1" customWidth="1"/>
    <col min="3" max="3" width="14.140625" bestFit="1" customWidth="1"/>
    <col min="4" max="4" width="19.42578125" bestFit="1" customWidth="1"/>
    <col min="5" max="5" width="9.42578125" bestFit="1" customWidth="1"/>
    <col min="6" max="6" width="12.85546875" bestFit="1" customWidth="1"/>
    <col min="7" max="7" width="21.5703125" bestFit="1" customWidth="1"/>
    <col min="8" max="8" width="16.5703125" bestFit="1" customWidth="1"/>
    <col min="9" max="9" width="18.8554687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49</v>
      </c>
    </row>
    <row r="2" spans="1:9">
      <c r="A2" s="3" t="s">
        <v>8</v>
      </c>
      <c r="B2" s="3" t="s">
        <v>9</v>
      </c>
      <c r="C2" s="4">
        <v>45294</v>
      </c>
      <c r="D2" s="3" t="s">
        <v>10</v>
      </c>
      <c r="E2" s="5">
        <v>800</v>
      </c>
      <c r="F2" s="5">
        <v>8703</v>
      </c>
      <c r="G2" s="6">
        <v>2500</v>
      </c>
      <c r="H2" s="3">
        <v>496</v>
      </c>
      <c r="I2" s="13">
        <f>IF(Table426[[#This Row],[Total Users Targeted]]&lt;&gt;0,Table426[[#This Row],[ Engaged Users]]/Table426[[#This Row],[Total Users Targeted]],0)</f>
        <v>0.19839999999999999</v>
      </c>
    </row>
    <row r="3" spans="1:9">
      <c r="A3" s="7" t="s">
        <v>11</v>
      </c>
      <c r="B3" s="7" t="s">
        <v>12</v>
      </c>
      <c r="C3" s="8">
        <v>45307</v>
      </c>
      <c r="D3" s="7" t="s">
        <v>13</v>
      </c>
      <c r="E3" s="9">
        <v>2750</v>
      </c>
      <c r="F3" s="9">
        <v>5676</v>
      </c>
      <c r="G3" s="10">
        <v>35000</v>
      </c>
      <c r="H3" s="10">
        <v>5418</v>
      </c>
      <c r="I3" s="13">
        <f>IF(Table426[[#This Row],[Total Users Targeted]]&lt;&gt;0,Table426[[#This Row],[ Engaged Users]]/Table426[[#This Row],[Total Users Targeted]],0)</f>
        <v>0.15479999999999999</v>
      </c>
    </row>
    <row r="4" spans="1:9">
      <c r="A4" s="3" t="s">
        <v>14</v>
      </c>
      <c r="B4" s="3" t="s">
        <v>15</v>
      </c>
      <c r="C4" s="4">
        <v>45317</v>
      </c>
      <c r="D4" s="3" t="s">
        <v>16</v>
      </c>
      <c r="E4" s="5">
        <v>5800</v>
      </c>
      <c r="F4" s="5">
        <v>136</v>
      </c>
      <c r="G4" s="6">
        <v>10000</v>
      </c>
      <c r="H4" s="3">
        <v>285</v>
      </c>
      <c r="I4" s="13">
        <f>IF(Table426[[#This Row],[Total Users Targeted]]&lt;&gt;0,Table426[[#This Row],[ Engaged Users]]/Table426[[#This Row],[Total Users Targeted]],0)</f>
        <v>2.8500000000000001E-2</v>
      </c>
    </row>
    <row r="5" spans="1:9">
      <c r="A5" s="7" t="s">
        <v>17</v>
      </c>
      <c r="B5" s="7" t="s">
        <v>18</v>
      </c>
      <c r="C5" s="8">
        <v>45318</v>
      </c>
      <c r="D5" s="7" t="s">
        <v>16</v>
      </c>
      <c r="E5" s="9">
        <v>500</v>
      </c>
      <c r="F5" s="9">
        <v>6980</v>
      </c>
      <c r="G5" s="10">
        <v>4205</v>
      </c>
      <c r="H5" s="7">
        <v>465</v>
      </c>
      <c r="I5" s="13">
        <f>IF(Table426[[#This Row],[Total Users Targeted]]&lt;&gt;0,Table426[[#This Row],[ Engaged Users]]/Table426[[#This Row],[Total Users Targeted]],0)</f>
        <v>0.11058263971462545</v>
      </c>
    </row>
    <row r="6" spans="1:9">
      <c r="A6" s="3" t="s">
        <v>19</v>
      </c>
      <c r="B6" s="3" t="s">
        <v>9</v>
      </c>
      <c r="C6" s="4">
        <v>45320</v>
      </c>
      <c r="D6" s="3" t="s">
        <v>10</v>
      </c>
      <c r="E6" s="5">
        <v>250</v>
      </c>
      <c r="F6" s="5">
        <v>4732</v>
      </c>
      <c r="G6" s="6">
        <v>2000</v>
      </c>
      <c r="H6" s="3">
        <v>500</v>
      </c>
      <c r="I6" s="13">
        <f>IF(Table426[[#This Row],[Total Users Targeted]]&lt;&gt;0,Table426[[#This Row],[ Engaged Users]]/Table426[[#This Row],[Total Users Targeted]],0)</f>
        <v>0.25</v>
      </c>
    </row>
    <row r="7" spans="1:9">
      <c r="A7" s="7" t="s">
        <v>20</v>
      </c>
      <c r="B7" s="7" t="s">
        <v>21</v>
      </c>
      <c r="C7" s="8">
        <v>45325</v>
      </c>
      <c r="D7" s="3" t="s">
        <v>10</v>
      </c>
      <c r="E7" s="9">
        <v>4500</v>
      </c>
      <c r="F7" s="9">
        <v>5632</v>
      </c>
      <c r="G7" s="10">
        <v>10000</v>
      </c>
      <c r="H7" s="7">
        <v>362</v>
      </c>
      <c r="I7" s="13">
        <f>IF(Table426[[#This Row],[Total Users Targeted]]&lt;&gt;0,Table426[[#This Row],[ Engaged Users]]/Table426[[#This Row],[Total Users Targeted]],0)</f>
        <v>3.6200000000000003E-2</v>
      </c>
    </row>
    <row r="8" spans="1:9">
      <c r="A8" s="3" t="s">
        <v>17</v>
      </c>
      <c r="B8" s="3" t="s">
        <v>22</v>
      </c>
      <c r="C8" s="4">
        <v>45333</v>
      </c>
      <c r="D8" s="3" t="s">
        <v>16</v>
      </c>
      <c r="E8" s="5">
        <v>500</v>
      </c>
      <c r="F8" s="5">
        <v>12423</v>
      </c>
      <c r="G8" s="6">
        <v>4205</v>
      </c>
      <c r="H8" s="3">
        <v>902</v>
      </c>
      <c r="I8" s="13">
        <f>IF(Table426[[#This Row],[Total Users Targeted]]&lt;&gt;0,Table426[[#This Row],[ Engaged Users]]/Table426[[#This Row],[Total Users Targeted]],0)</f>
        <v>0.21450653983353152</v>
      </c>
    </row>
    <row r="9" spans="1:9">
      <c r="A9" s="3" t="s">
        <v>17</v>
      </c>
      <c r="B9" s="7" t="s">
        <v>23</v>
      </c>
      <c r="C9" s="8">
        <v>45334</v>
      </c>
      <c r="D9" s="3" t="s">
        <v>24</v>
      </c>
      <c r="E9" s="9">
        <v>500</v>
      </c>
      <c r="F9" s="9">
        <v>9293</v>
      </c>
      <c r="G9" s="10">
        <v>3687</v>
      </c>
      <c r="H9" s="7">
        <v>673</v>
      </c>
      <c r="I9" s="13">
        <f>IF(Table426[[#This Row],[Total Users Targeted]]&lt;&gt;0,Table426[[#This Row],[ Engaged Users]]/Table426[[#This Row],[Total Users Targeted]],0)</f>
        <v>0.18253322484404666</v>
      </c>
    </row>
    <row r="10" spans="1:9">
      <c r="A10" s="3" t="s">
        <v>17</v>
      </c>
      <c r="B10" s="3" t="s">
        <v>25</v>
      </c>
      <c r="C10" s="4">
        <v>45335</v>
      </c>
      <c r="D10" s="3" t="s">
        <v>16</v>
      </c>
      <c r="E10" s="5">
        <v>500</v>
      </c>
      <c r="F10" s="5">
        <v>16342</v>
      </c>
      <c r="G10" s="6">
        <v>5278</v>
      </c>
      <c r="H10" s="6">
        <v>1029</v>
      </c>
      <c r="I10" s="13">
        <f>IF(Table426[[#This Row],[Total Users Targeted]]&lt;&gt;0,Table426[[#This Row],[ Engaged Users]]/Table426[[#This Row],[Total Users Targeted]],0)</f>
        <v>0.19496021220159152</v>
      </c>
    </row>
    <row r="11" spans="1:9">
      <c r="A11" s="7" t="s">
        <v>26</v>
      </c>
      <c r="B11" s="7" t="s">
        <v>27</v>
      </c>
      <c r="C11" s="8">
        <v>45339</v>
      </c>
      <c r="D11" s="7" t="s">
        <v>13</v>
      </c>
      <c r="E11" s="9">
        <v>635</v>
      </c>
      <c r="F11" s="9">
        <v>2208</v>
      </c>
      <c r="G11" s="10">
        <v>55000</v>
      </c>
      <c r="H11" s="10">
        <v>1470</v>
      </c>
      <c r="I11" s="13">
        <f>IF(Table426[[#This Row],[Total Users Targeted]]&lt;&gt;0,Table426[[#This Row],[ Engaged Users]]/Table426[[#This Row],[Total Users Targeted]],0)</f>
        <v>2.6727272727272728E-2</v>
      </c>
    </row>
    <row r="12" spans="1:9">
      <c r="A12" s="3" t="s">
        <v>28</v>
      </c>
      <c r="B12" s="3" t="s">
        <v>29</v>
      </c>
      <c r="C12" s="4">
        <v>45345</v>
      </c>
      <c r="D12" s="3" t="s">
        <v>13</v>
      </c>
      <c r="E12" s="5">
        <v>600</v>
      </c>
      <c r="F12" s="5">
        <v>4540</v>
      </c>
      <c r="G12" s="3">
        <v>950</v>
      </c>
      <c r="H12" s="3">
        <v>618</v>
      </c>
      <c r="I12" s="13">
        <f>IF(Table426[[#This Row],[Total Users Targeted]]&lt;&gt;0,Table426[[#This Row],[ Engaged Users]]/Table426[[#This Row],[Total Users Targeted]],0)</f>
        <v>0.65052631578947373</v>
      </c>
    </row>
    <row r="13" spans="1:9">
      <c r="A13" s="7" t="s">
        <v>30</v>
      </c>
      <c r="B13" s="7" t="s">
        <v>31</v>
      </c>
      <c r="C13" s="8">
        <v>45347</v>
      </c>
      <c r="D13" s="7" t="s">
        <v>16</v>
      </c>
      <c r="E13" s="9">
        <v>800</v>
      </c>
      <c r="F13" s="9">
        <v>788</v>
      </c>
      <c r="G13" s="10">
        <v>2000</v>
      </c>
      <c r="H13" s="7">
        <v>367</v>
      </c>
      <c r="I13" s="13">
        <f>IF(Table426[[#This Row],[Total Users Targeted]]&lt;&gt;0,Table426[[#This Row],[ Engaged Users]]/Table426[[#This Row],[Total Users Targeted]],0)</f>
        <v>0.1835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1C94-BB79-4727-9732-DA67E98C11CE}">
  <dimension ref="A1:K13"/>
  <sheetViews>
    <sheetView tabSelected="1" workbookViewId="0">
      <selection activeCell="J6" sqref="J6"/>
    </sheetView>
  </sheetViews>
  <sheetFormatPr defaultRowHeight="15"/>
  <sheetData>
    <row r="1" spans="1:11">
      <c r="A1" s="2" t="s">
        <v>0</v>
      </c>
      <c r="B1" s="2" t="s">
        <v>1</v>
      </c>
      <c r="C1" s="2" t="s">
        <v>32</v>
      </c>
      <c r="D1" s="2" t="s">
        <v>4</v>
      </c>
      <c r="E1" s="2" t="s">
        <v>33</v>
      </c>
      <c r="F1" s="2" t="s">
        <v>6</v>
      </c>
      <c r="G1" s="2" t="s">
        <v>34</v>
      </c>
      <c r="H1" s="2" t="s">
        <v>35</v>
      </c>
      <c r="I1" s="2" t="s">
        <v>50</v>
      </c>
      <c r="J1" s="2" t="s">
        <v>51</v>
      </c>
      <c r="K1" s="2" t="s">
        <v>52</v>
      </c>
    </row>
    <row r="2" spans="1:11">
      <c r="A2" s="3" t="s">
        <v>8</v>
      </c>
      <c r="B2" s="3" t="s">
        <v>9</v>
      </c>
      <c r="C2" s="3" t="s">
        <v>10</v>
      </c>
      <c r="D2" s="5">
        <v>800</v>
      </c>
      <c r="E2" s="5">
        <v>8703</v>
      </c>
      <c r="F2" s="6">
        <v>2500</v>
      </c>
      <c r="G2" s="3">
        <v>496</v>
      </c>
      <c r="H2" s="12">
        <f>(Table481112131415[[#This Row],[Revenue]] - Table481112131415[[#This Row],[Budget]]) / Table481112131415[[#This Row],[Budget]]</f>
        <v>9.8787500000000001</v>
      </c>
      <c r="I2" s="14">
        <v>3</v>
      </c>
      <c r="J2" s="14" t="s">
        <v>53</v>
      </c>
      <c r="K2" s="14">
        <v>2024</v>
      </c>
    </row>
    <row r="3" spans="1:11">
      <c r="A3" s="7" t="s">
        <v>11</v>
      </c>
      <c r="B3" s="7" t="s">
        <v>12</v>
      </c>
      <c r="C3" s="7" t="s">
        <v>13</v>
      </c>
      <c r="D3" s="9">
        <v>2750</v>
      </c>
      <c r="E3" s="9">
        <v>5676</v>
      </c>
      <c r="F3" s="10">
        <v>35000</v>
      </c>
      <c r="G3" s="10">
        <v>5418</v>
      </c>
      <c r="H3" s="12">
        <f>(Table481112131415[[#This Row],[Revenue]] - Table481112131415[[#This Row],[Budget]]) / Table481112131415[[#This Row],[Budget]]</f>
        <v>1.0640000000000001</v>
      </c>
      <c r="I3" s="14">
        <v>16</v>
      </c>
      <c r="J3" s="14" t="s">
        <v>53</v>
      </c>
      <c r="K3" s="14">
        <v>2024</v>
      </c>
    </row>
    <row r="4" spans="1:11">
      <c r="A4" s="3" t="s">
        <v>14</v>
      </c>
      <c r="B4" s="3" t="s">
        <v>15</v>
      </c>
      <c r="C4" s="3" t="s">
        <v>16</v>
      </c>
      <c r="D4" s="5">
        <v>5800</v>
      </c>
      <c r="E4" s="5">
        <v>136</v>
      </c>
      <c r="F4" s="6">
        <v>10000</v>
      </c>
      <c r="G4" s="3">
        <v>285</v>
      </c>
      <c r="H4" s="12">
        <f>(Table481112131415[[#This Row],[Revenue]] - Table481112131415[[#This Row],[Budget]]) / Table481112131415[[#This Row],[Budget]]</f>
        <v>-0.97655172413793101</v>
      </c>
      <c r="I4" s="14">
        <v>26</v>
      </c>
      <c r="J4" s="14" t="s">
        <v>53</v>
      </c>
      <c r="K4" s="14">
        <v>2024</v>
      </c>
    </row>
    <row r="5" spans="1:11">
      <c r="A5" s="7" t="s">
        <v>17</v>
      </c>
      <c r="B5" s="7" t="s">
        <v>18</v>
      </c>
      <c r="C5" s="7" t="s">
        <v>16</v>
      </c>
      <c r="D5" s="9">
        <v>500</v>
      </c>
      <c r="E5" s="9">
        <v>6980</v>
      </c>
      <c r="F5" s="10">
        <v>4205</v>
      </c>
      <c r="G5" s="7">
        <v>465</v>
      </c>
      <c r="H5" s="12">
        <f>(Table481112131415[[#This Row],[Revenue]] - Table481112131415[[#This Row],[Budget]]) / Table481112131415[[#This Row],[Budget]]</f>
        <v>12.96</v>
      </c>
      <c r="I5" s="14">
        <v>27</v>
      </c>
      <c r="J5" s="14" t="s">
        <v>53</v>
      </c>
      <c r="K5" s="14">
        <v>2024</v>
      </c>
    </row>
    <row r="6" spans="1:11">
      <c r="A6" s="3" t="s">
        <v>19</v>
      </c>
      <c r="B6" s="3" t="s">
        <v>9</v>
      </c>
      <c r="C6" s="3" t="s">
        <v>10</v>
      </c>
      <c r="D6" s="5">
        <v>250</v>
      </c>
      <c r="E6" s="5">
        <v>4732</v>
      </c>
      <c r="F6" s="6">
        <v>2000</v>
      </c>
      <c r="G6" s="3">
        <v>500</v>
      </c>
      <c r="H6" s="12">
        <f>(Table481112131415[[#This Row],[Revenue]] - Table481112131415[[#This Row],[Budget]]) / Table481112131415[[#This Row],[Budget]]</f>
        <v>17.928000000000001</v>
      </c>
      <c r="I6" s="14">
        <v>29</v>
      </c>
      <c r="J6" s="14" t="s">
        <v>53</v>
      </c>
      <c r="K6" s="14">
        <v>2024</v>
      </c>
    </row>
    <row r="7" spans="1:11">
      <c r="A7" s="7" t="s">
        <v>20</v>
      </c>
      <c r="B7" s="7" t="s">
        <v>21</v>
      </c>
      <c r="C7" s="7" t="s">
        <v>10</v>
      </c>
      <c r="D7" s="9">
        <v>4500</v>
      </c>
      <c r="E7" s="9">
        <v>5632</v>
      </c>
      <c r="F7" s="10">
        <v>10000</v>
      </c>
      <c r="G7" s="7">
        <v>362</v>
      </c>
      <c r="H7" s="12">
        <f>(Table481112131415[[#This Row],[Revenue]] - Table481112131415[[#This Row],[Budget]]) / Table481112131415[[#This Row],[Budget]]</f>
        <v>0.25155555555555553</v>
      </c>
      <c r="I7" s="14">
        <v>3</v>
      </c>
      <c r="J7" s="14" t="s">
        <v>54</v>
      </c>
      <c r="K7" s="14">
        <v>2024</v>
      </c>
    </row>
    <row r="8" spans="1:11">
      <c r="A8" s="3" t="s">
        <v>17</v>
      </c>
      <c r="B8" s="3" t="s">
        <v>22</v>
      </c>
      <c r="C8" s="3" t="s">
        <v>16</v>
      </c>
      <c r="D8" s="5">
        <v>500</v>
      </c>
      <c r="E8" s="5">
        <v>12423</v>
      </c>
      <c r="F8" s="6">
        <v>4205</v>
      </c>
      <c r="G8" s="3">
        <v>902</v>
      </c>
      <c r="H8" s="12">
        <f>(Table481112131415[[#This Row],[Revenue]] - Table481112131415[[#This Row],[Budget]]) / Table481112131415[[#This Row],[Budget]]</f>
        <v>23.846</v>
      </c>
      <c r="I8" s="14">
        <v>11</v>
      </c>
      <c r="J8" s="14" t="s">
        <v>54</v>
      </c>
      <c r="K8" s="14">
        <v>2024</v>
      </c>
    </row>
    <row r="9" spans="1:11">
      <c r="A9" s="7" t="s">
        <v>17</v>
      </c>
      <c r="B9" s="7" t="s">
        <v>23</v>
      </c>
      <c r="C9" s="3" t="s">
        <v>16</v>
      </c>
      <c r="D9" s="9">
        <v>500</v>
      </c>
      <c r="E9" s="9">
        <v>9293</v>
      </c>
      <c r="F9" s="10">
        <v>3687</v>
      </c>
      <c r="G9" s="7">
        <v>673</v>
      </c>
      <c r="H9" s="12">
        <f>(Table481112131415[[#This Row],[Revenue]] - Table481112131415[[#This Row],[Budget]]) / Table481112131415[[#This Row],[Budget]]</f>
        <v>17.585999999999999</v>
      </c>
      <c r="I9" s="14">
        <v>12</v>
      </c>
      <c r="J9" s="14" t="s">
        <v>54</v>
      </c>
      <c r="K9" s="14">
        <v>2024</v>
      </c>
    </row>
    <row r="10" spans="1:11">
      <c r="A10" s="3" t="s">
        <v>17</v>
      </c>
      <c r="B10" s="3" t="s">
        <v>25</v>
      </c>
      <c r="C10" s="3" t="s">
        <v>16</v>
      </c>
      <c r="D10" s="5">
        <v>500</v>
      </c>
      <c r="E10" s="5">
        <v>16342</v>
      </c>
      <c r="F10" s="6">
        <v>5278</v>
      </c>
      <c r="G10" s="6">
        <v>1029</v>
      </c>
      <c r="H10" s="12">
        <f>(Table481112131415[[#This Row],[Revenue]] - Table481112131415[[#This Row],[Budget]]) / Table481112131415[[#This Row],[Budget]]</f>
        <v>31.684000000000001</v>
      </c>
      <c r="I10" s="14">
        <v>13</v>
      </c>
      <c r="J10" s="14" t="s">
        <v>54</v>
      </c>
      <c r="K10" s="14">
        <v>2024</v>
      </c>
    </row>
    <row r="11" spans="1:11">
      <c r="A11" s="7" t="s">
        <v>26</v>
      </c>
      <c r="B11" s="7" t="s">
        <v>27</v>
      </c>
      <c r="C11" s="7" t="s">
        <v>13</v>
      </c>
      <c r="D11" s="9">
        <v>635</v>
      </c>
      <c r="E11" s="9">
        <v>2208</v>
      </c>
      <c r="F11" s="10">
        <v>55000</v>
      </c>
      <c r="G11" s="10">
        <v>1470</v>
      </c>
      <c r="H11" s="12">
        <f>(Table481112131415[[#This Row],[Revenue]] - Table481112131415[[#This Row],[Budget]]) / Table481112131415[[#This Row],[Budget]]</f>
        <v>2.4771653543307086</v>
      </c>
      <c r="I11" s="14">
        <v>17</v>
      </c>
      <c r="J11" s="14" t="s">
        <v>54</v>
      </c>
      <c r="K11" s="14">
        <v>2024</v>
      </c>
    </row>
    <row r="12" spans="1:11">
      <c r="A12" s="3" t="s">
        <v>28</v>
      </c>
      <c r="B12" s="3" t="s">
        <v>29</v>
      </c>
      <c r="C12" s="3" t="s">
        <v>13</v>
      </c>
      <c r="D12" s="5">
        <v>600</v>
      </c>
      <c r="E12" s="5">
        <v>4540</v>
      </c>
      <c r="F12" s="3">
        <v>950</v>
      </c>
      <c r="G12" s="3">
        <v>618</v>
      </c>
      <c r="H12" s="12">
        <f>(Table481112131415[[#This Row],[Revenue]] - Table481112131415[[#This Row],[Budget]]) / Table481112131415[[#This Row],[Budget]]</f>
        <v>6.5666666666666664</v>
      </c>
      <c r="I12" s="14">
        <v>23</v>
      </c>
      <c r="J12" s="14" t="s">
        <v>54</v>
      </c>
      <c r="K12" s="14">
        <v>2024</v>
      </c>
    </row>
    <row r="13" spans="1:11">
      <c r="A13" s="7" t="s">
        <v>30</v>
      </c>
      <c r="B13" s="7" t="s">
        <v>31</v>
      </c>
      <c r="C13" s="7" t="s">
        <v>16</v>
      </c>
      <c r="D13" s="9">
        <v>800</v>
      </c>
      <c r="E13" s="9">
        <v>788</v>
      </c>
      <c r="F13" s="10">
        <v>2000</v>
      </c>
      <c r="G13" s="7">
        <v>367</v>
      </c>
      <c r="H13" s="12">
        <f>(Table481112131415[[#This Row],[Revenue]] - Table481112131415[[#This Row],[Budget]]) / Table481112131415[[#This Row],[Budget]]</f>
        <v>-1.4999999999999999E-2</v>
      </c>
      <c r="I13" s="14">
        <v>25</v>
      </c>
      <c r="J13" s="14" t="s">
        <v>54</v>
      </c>
      <c r="K13" s="14">
        <v>2024</v>
      </c>
    </row>
  </sheetData>
  <conditionalFormatting sqref="I2:I13">
    <cfRule type="cellIs" dxfId="12" priority="1" operator="lessThan">
      <formula>16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B9271D-5D7F-4756-84B8-58BCDE6EA7E6}"/>
</file>

<file path=customXml/itemProps2.xml><?xml version="1.0" encoding="utf-8"?>
<ds:datastoreItem xmlns:ds="http://schemas.openxmlformats.org/officeDocument/2006/customXml" ds:itemID="{5D3F6901-578E-4B4C-820D-AB67E1CFE6C1}"/>
</file>

<file path=customXml/itemProps3.xml><?xml version="1.0" encoding="utf-8"?>
<ds:datastoreItem xmlns:ds="http://schemas.openxmlformats.org/officeDocument/2006/customXml" ds:itemID="{04DBCE33-8AE5-4AB6-866B-E94AB5DD1D28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 Gines Marin</cp:lastModifiedBy>
  <cp:revision/>
  <dcterms:created xsi:type="dcterms:W3CDTF">2025-05-08T17:26:31Z</dcterms:created>
  <dcterms:modified xsi:type="dcterms:W3CDTF">2025-05-08T17:54:13Z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